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192.168.0.12\ファイルサーバー\02_課専用\0500_教育委員会事務局_専用\00_緊急対応事項\HP用\"/>
    </mc:Choice>
  </mc:AlternateContent>
  <xr:revisionPtr revIDLastSave="0" documentId="8_{09ED7D73-62A1-4F05-896A-5E3B1D9383D6}" xr6:coauthVersionLast="47" xr6:coauthVersionMax="47" xr10:uidLastSave="{00000000-0000-0000-0000-000000000000}"/>
  <bookViews>
    <workbookView xWindow="-108" yWindow="-108" windowWidth="23256" windowHeight="13896" tabRatio="836" firstSheet="1" activeTab="1" xr2:uid="{00000000-000D-0000-FFFF-FFFF00000000}"/>
  </bookViews>
  <sheets>
    <sheet name="照明器具リスト" sheetId="11" state="hidden" r:id="rId1"/>
    <sheet name="題名" sheetId="1" r:id="rId2"/>
    <sheet name="亀井小学校" sheetId="675" r:id="rId3"/>
    <sheet name="今宿小学校" sheetId="676" r:id="rId4"/>
    <sheet name="鳩山小学校" sheetId="677" r:id="rId5"/>
    <sheet name="鳩山中学校" sheetId="678" r:id="rId6"/>
    <sheet name="06" sheetId="669" state="hidden" r:id="rId7"/>
    <sheet name="07" sheetId="670" state="hidden" r:id="rId8"/>
    <sheet name="08" sheetId="671" state="hidden" r:id="rId9"/>
    <sheet name="09" sheetId="672" state="hidden" r:id="rId10"/>
    <sheet name="10" sheetId="673" state="hidden" r:id="rId11"/>
  </sheets>
  <definedNames>
    <definedName name="_xlnm._FilterDatabase" localSheetId="6" hidden="1">'06'!$A$9:$AN$288</definedName>
    <definedName name="_xlnm._FilterDatabase" localSheetId="7" hidden="1">'07'!$A$9:$AN$288</definedName>
    <definedName name="_xlnm._FilterDatabase" localSheetId="8" hidden="1">'08'!$A$9:$AN$288</definedName>
    <definedName name="_xlnm._FilterDatabase" localSheetId="9" hidden="1">'09'!$A$9:$AN$288</definedName>
    <definedName name="_xlnm._FilterDatabase" localSheetId="10" hidden="1">'10'!$A$9:$AN$288</definedName>
    <definedName name="_xleta.T" hidden="1">#NAME?</definedName>
    <definedName name="HIDランプ〈高天井〉">照明器具リスト!$T$2:$T$102</definedName>
    <definedName name="HIDランプ〈投光器〉">照明器具リスト!$U$2:$U$102</definedName>
    <definedName name="_xlnm.Print_Area" localSheetId="6">'06'!$L$6:$AM$309</definedName>
    <definedName name="_xlnm.Print_Area" localSheetId="7">'07'!$L$6:$AM$309</definedName>
    <definedName name="_xlnm.Print_Area" localSheetId="8">'08'!$L$6:$AM$309</definedName>
    <definedName name="_xlnm.Print_Area" localSheetId="9">'09'!$L$6:$AM$309</definedName>
    <definedName name="_xlnm.Print_Area" localSheetId="10">'10'!$L$6:$AM$309</definedName>
    <definedName name="_xlnm.Print_Titles" localSheetId="6">'06'!$8:$9</definedName>
    <definedName name="_xlnm.Print_Titles" localSheetId="7">'07'!$8:$9</definedName>
    <definedName name="_xlnm.Print_Titles" localSheetId="8">'08'!$8:$9</definedName>
    <definedName name="_xlnm.Print_Titles" localSheetId="9">'09'!$8:$9</definedName>
    <definedName name="_xlnm.Print_Titles" localSheetId="10">'10'!$8:$9</definedName>
    <definedName name="_xlnm.Print_Titles" localSheetId="2">亀井小学校!$3:$3</definedName>
    <definedName name="_xlnm.Print_Titles" localSheetId="3">今宿小学校!$3:$3</definedName>
    <definedName name="_xlnm.Print_Titles" localSheetId="4">鳩山小学校!$3:$3</definedName>
    <definedName name="_xlnm.Print_Titles" localSheetId="5">鳩山中学校!$3:$3</definedName>
    <definedName name="sName">#N/A</definedName>
    <definedName name="コンパクト蛍光灯">照明器具リスト!$X$2:$X$102</definedName>
    <definedName name="シート名">#REF!</definedName>
    <definedName name="シーリングライト">照明器具リスト!$M$2:$M$102</definedName>
    <definedName name="スクエアライト">照明器具リスト!$N$2:$N$102</definedName>
    <definedName name="スポットライト〈フランジ〉">照明器具リスト!$R$2:$R$102</definedName>
    <definedName name="スポットライト〈レール〉">照明器具リスト!$Q$2:$Q$102</definedName>
    <definedName name="その他照明">照明器具リスト!$Y$2:$Y$102</definedName>
    <definedName name="ダウンライト">照明器具リスト!$O$2:$O$102</definedName>
    <definedName name="ダウンライト〈高天井〉">照明器具リスト!$P$2:$P$102</definedName>
    <definedName name="ブラケット">照明器具リスト!$S$2:$S$102</definedName>
    <definedName name="ベースライト〈トラフW80〉">照明器具リスト!$K$2:$K$102</definedName>
    <definedName name="ベースライト〈笠付トラフ〉">照明器具リスト!$L$2:$L$102</definedName>
    <definedName name="ベースライト〈直付W150〉">照明器具リスト!$E$2:$E$102</definedName>
    <definedName name="ベースライト〈直付W230〉">照明器具リスト!$F$2:$F$102</definedName>
    <definedName name="ベースライト〈埋込W150〉">照明器具リスト!$G$2:$G$102</definedName>
    <definedName name="ベースライト〈埋込W220〉">照明器具リスト!$H$2:$H$102</definedName>
    <definedName name="ベースライト〈埋込W300〉">照明器具リスト!$I$2:$I$102</definedName>
    <definedName name="ベースライト〈埋込W600〉">照明器具リスト!$J$2:$J$102</definedName>
    <definedName name="環状蛍光灯">照明器具リスト!$C$2:$C$102</definedName>
    <definedName name="工事費用">#REF!</definedName>
    <definedName name="照明一覧">照明器具リスト!$B$1:$Y$1</definedName>
    <definedName name="直管蛍光灯">照明器具リスト!$B$2:$B$102</definedName>
    <definedName name="直管蛍光灯〈防水ｿｹｯﾄ〉">照明器具リスト!$D$2:$D$102</definedName>
    <definedName name="非常灯">照明器具リスト!$W$2:$W$102</definedName>
    <definedName name="誘導灯">照明器具リスト!$V$2:$V$102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7" i="673" l="1"/>
  <c r="M305" i="673"/>
  <c r="M304" i="673"/>
  <c r="X300" i="673"/>
  <c r="AW294" i="673"/>
  <c r="AW293" i="673"/>
  <c r="AU290" i="673"/>
  <c r="AS290" i="673"/>
  <c r="AW289" i="673"/>
  <c r="BA288" i="673"/>
  <c r="AW288" i="673"/>
  <c r="AO288" i="673"/>
  <c r="AN288" i="673"/>
  <c r="AJ288" i="673"/>
  <c r="AH288" i="673"/>
  <c r="Z288" i="673"/>
  <c r="Y288" i="673"/>
  <c r="X288" i="673"/>
  <c r="S288" i="673"/>
  <c r="R288" i="673"/>
  <c r="Q288" i="673"/>
  <c r="P288" i="673"/>
  <c r="O288" i="673"/>
  <c r="N288" i="673"/>
  <c r="M288" i="673"/>
  <c r="AS288" i="673" s="1"/>
  <c r="L288" i="673"/>
  <c r="AX287" i="673"/>
  <c r="AW287" i="673"/>
  <c r="AT287" i="673"/>
  <c r="AS287" i="673"/>
  <c r="AU287" i="673" s="1"/>
  <c r="AR287" i="673"/>
  <c r="AN287" i="673"/>
  <c r="AJ287" i="673"/>
  <c r="AI287" i="673"/>
  <c r="AH287" i="673"/>
  <c r="AF287" i="673"/>
  <c r="AE287" i="673"/>
  <c r="AD287" i="673"/>
  <c r="AC287" i="673"/>
  <c r="Z287" i="673"/>
  <c r="X287" i="673"/>
  <c r="S287" i="673"/>
  <c r="R287" i="673"/>
  <c r="Q287" i="673"/>
  <c r="P287" i="673"/>
  <c r="O287" i="673"/>
  <c r="Y287" i="673" s="1"/>
  <c r="N287" i="673"/>
  <c r="M287" i="673"/>
  <c r="L287" i="673"/>
  <c r="AN286" i="673"/>
  <c r="AJ286" i="673"/>
  <c r="AD286" i="673"/>
  <c r="AF286" i="673" s="1"/>
  <c r="AE286" i="673" s="1"/>
  <c r="AC286" i="673"/>
  <c r="Z286" i="673"/>
  <c r="S286" i="673"/>
  <c r="R286" i="673"/>
  <c r="O286" i="673"/>
  <c r="N286" i="673"/>
  <c r="AQ286" i="673" s="1"/>
  <c r="M286" i="673"/>
  <c r="L286" i="673"/>
  <c r="AX285" i="673"/>
  <c r="AW285" i="673"/>
  <c r="AT285" i="673"/>
  <c r="AR285" i="673"/>
  <c r="AN285" i="673"/>
  <c r="AL285" i="673"/>
  <c r="AM285" i="673" s="1"/>
  <c r="AJ285" i="673"/>
  <c r="AI285" i="673"/>
  <c r="AH285" i="673"/>
  <c r="AC285" i="673"/>
  <c r="Z285" i="673"/>
  <c r="AP285" i="673" s="1"/>
  <c r="Y285" i="673"/>
  <c r="X285" i="673"/>
  <c r="S285" i="673"/>
  <c r="R285" i="673"/>
  <c r="Q285" i="673"/>
  <c r="P285" i="673"/>
  <c r="O285" i="673"/>
  <c r="N285" i="673"/>
  <c r="M285" i="673"/>
  <c r="AS285" i="673" s="1"/>
  <c r="L285" i="673"/>
  <c r="AX284" i="673"/>
  <c r="AQ284" i="673"/>
  <c r="AO284" i="673"/>
  <c r="AJ284" i="673"/>
  <c r="AH284" i="673"/>
  <c r="AI284" i="673" s="1"/>
  <c r="S284" i="673"/>
  <c r="R284" i="673"/>
  <c r="Q284" i="673"/>
  <c r="P284" i="673"/>
  <c r="O284" i="673"/>
  <c r="Y284" i="673" s="1"/>
  <c r="N284" i="673"/>
  <c r="M284" i="673"/>
  <c r="L284" i="673"/>
  <c r="BB283" i="673"/>
  <c r="AP283" i="673"/>
  <c r="AN283" i="673"/>
  <c r="AJ283" i="673"/>
  <c r="AG283" i="673"/>
  <c r="AD283" i="673"/>
  <c r="Z283" i="673"/>
  <c r="Y283" i="673"/>
  <c r="S283" i="673"/>
  <c r="R283" i="673"/>
  <c r="P283" i="673"/>
  <c r="O283" i="673"/>
  <c r="N283" i="673"/>
  <c r="AQ283" i="673" s="1"/>
  <c r="M283" i="673"/>
  <c r="L283" i="673"/>
  <c r="AW282" i="673"/>
  <c r="AS282" i="673"/>
  <c r="AR282" i="673"/>
  <c r="AN282" i="673"/>
  <c r="AL282" i="673"/>
  <c r="AM282" i="673" s="1"/>
  <c r="AJ282" i="673"/>
  <c r="AH282" i="673"/>
  <c r="AF282" i="673"/>
  <c r="AE282" i="673" s="1"/>
  <c r="AD282" i="673"/>
  <c r="AC282" i="673"/>
  <c r="Z282" i="673"/>
  <c r="Y282" i="673"/>
  <c r="X282" i="673"/>
  <c r="S282" i="673"/>
  <c r="R282" i="673"/>
  <c r="Q282" i="673"/>
  <c r="P282" i="673"/>
  <c r="O282" i="673"/>
  <c r="N282" i="673"/>
  <c r="M282" i="673"/>
  <c r="L282" i="673"/>
  <c r="AX281" i="673"/>
  <c r="AR281" i="673"/>
  <c r="AJ281" i="673"/>
  <c r="Y281" i="673"/>
  <c r="AT281" i="673" s="1"/>
  <c r="S281" i="673"/>
  <c r="R281" i="673"/>
  <c r="P281" i="673"/>
  <c r="O281" i="673"/>
  <c r="N281" i="673"/>
  <c r="AQ281" i="673" s="1"/>
  <c r="M281" i="673"/>
  <c r="L281" i="673"/>
  <c r="BA280" i="673"/>
  <c r="AQ280" i="673"/>
  <c r="AO280" i="673"/>
  <c r="AJ280" i="673"/>
  <c r="AH280" i="673"/>
  <c r="AG280" i="673"/>
  <c r="AD280" i="673"/>
  <c r="AF280" i="673" s="1"/>
  <c r="AE280" i="673" s="1"/>
  <c r="AC280" i="673"/>
  <c r="Y280" i="673"/>
  <c r="S280" i="673"/>
  <c r="R280" i="673"/>
  <c r="Q280" i="673"/>
  <c r="P280" i="673"/>
  <c r="T280" i="673" s="1"/>
  <c r="O280" i="673"/>
  <c r="N280" i="673"/>
  <c r="M280" i="673"/>
  <c r="L280" i="673"/>
  <c r="AN280" i="673" s="1"/>
  <c r="AW279" i="673"/>
  <c r="AS279" i="673"/>
  <c r="AR279" i="673"/>
  <c r="AQ279" i="673"/>
  <c r="AN279" i="673"/>
  <c r="AL279" i="673"/>
  <c r="AJ279" i="673"/>
  <c r="AH279" i="673"/>
  <c r="AF279" i="673"/>
  <c r="AE279" i="673" s="1"/>
  <c r="AD279" i="673"/>
  <c r="AC279" i="673"/>
  <c r="Z279" i="673"/>
  <c r="Y279" i="673"/>
  <c r="X279" i="673"/>
  <c r="T279" i="673"/>
  <c r="S279" i="673"/>
  <c r="R279" i="673"/>
  <c r="Q279" i="673"/>
  <c r="P279" i="673"/>
  <c r="BA279" i="673" s="1"/>
  <c r="O279" i="673"/>
  <c r="N279" i="673"/>
  <c r="M279" i="673"/>
  <c r="L279" i="673"/>
  <c r="AJ278" i="673"/>
  <c r="AH278" i="673"/>
  <c r="AC278" i="673"/>
  <c r="X278" i="673"/>
  <c r="S278" i="673"/>
  <c r="R278" i="673"/>
  <c r="O278" i="673"/>
  <c r="N278" i="673"/>
  <c r="M278" i="673"/>
  <c r="Q278" i="673" s="1"/>
  <c r="L278" i="673"/>
  <c r="AW277" i="673"/>
  <c r="AR277" i="673"/>
  <c r="AQ277" i="673"/>
  <c r="AJ277" i="673"/>
  <c r="AI277" i="673"/>
  <c r="AH277" i="673"/>
  <c r="AC277" i="673"/>
  <c r="Z277" i="673"/>
  <c r="Y277" i="673"/>
  <c r="X277" i="673"/>
  <c r="S277" i="673"/>
  <c r="R277" i="673"/>
  <c r="Q277" i="673"/>
  <c r="O277" i="673"/>
  <c r="P277" i="673" s="1"/>
  <c r="N277" i="673"/>
  <c r="M277" i="673"/>
  <c r="AS277" i="673" s="1"/>
  <c r="L277" i="673"/>
  <c r="AN277" i="673" s="1"/>
  <c r="AW276" i="673"/>
  <c r="AS276" i="673"/>
  <c r="AR276" i="673"/>
  <c r="AN276" i="673"/>
  <c r="AL276" i="673"/>
  <c r="AJ276" i="673"/>
  <c r="AH276" i="673"/>
  <c r="AF276" i="673"/>
  <c r="AE276" i="673" s="1"/>
  <c r="AD276" i="673"/>
  <c r="AC276" i="673"/>
  <c r="Z276" i="673"/>
  <c r="X276" i="673"/>
  <c r="S276" i="673"/>
  <c r="R276" i="673"/>
  <c r="Q276" i="673"/>
  <c r="O276" i="673"/>
  <c r="N276" i="673"/>
  <c r="M276" i="673"/>
  <c r="L276" i="673"/>
  <c r="AT275" i="673"/>
  <c r="AR275" i="673"/>
  <c r="AN275" i="673"/>
  <c r="AJ275" i="673"/>
  <c r="AD275" i="673"/>
  <c r="AC275" i="673"/>
  <c r="Y275" i="673"/>
  <c r="X275" i="673"/>
  <c r="S275" i="673"/>
  <c r="R275" i="673"/>
  <c r="O275" i="673"/>
  <c r="P275" i="673" s="1"/>
  <c r="N275" i="673"/>
  <c r="M275" i="673"/>
  <c r="L275" i="673"/>
  <c r="AX274" i="673"/>
  <c r="AT274" i="673"/>
  <c r="AQ274" i="673"/>
  <c r="AJ274" i="673"/>
  <c r="AD274" i="673"/>
  <c r="Y274" i="673"/>
  <c r="S274" i="673"/>
  <c r="R274" i="673"/>
  <c r="Q274" i="673"/>
  <c r="P274" i="673"/>
  <c r="O274" i="673"/>
  <c r="N274" i="673"/>
  <c r="M274" i="673"/>
  <c r="L274" i="673"/>
  <c r="BA273" i="673"/>
  <c r="AW273" i="673"/>
  <c r="AT273" i="673"/>
  <c r="AU273" i="673" s="1"/>
  <c r="AS273" i="673"/>
  <c r="AR273" i="673"/>
  <c r="AP273" i="673"/>
  <c r="AO273" i="673"/>
  <c r="AN273" i="673"/>
  <c r="AJ273" i="673"/>
  <c r="AI273" i="673"/>
  <c r="AH273" i="673"/>
  <c r="AE273" i="673"/>
  <c r="AD273" i="673"/>
  <c r="AF273" i="673" s="1"/>
  <c r="AC273" i="673"/>
  <c r="Z273" i="673"/>
  <c r="Y273" i="673"/>
  <c r="X273" i="673"/>
  <c r="S273" i="673"/>
  <c r="R273" i="673"/>
  <c r="Q273" i="673"/>
  <c r="P273" i="673"/>
  <c r="O273" i="673"/>
  <c r="N273" i="673"/>
  <c r="M273" i="673"/>
  <c r="L273" i="673"/>
  <c r="AS272" i="673"/>
  <c r="AR272" i="673"/>
  <c r="AJ272" i="673"/>
  <c r="AH272" i="673"/>
  <c r="AD272" i="673"/>
  <c r="AF272" i="673" s="1"/>
  <c r="AE272" i="673" s="1"/>
  <c r="AC272" i="673"/>
  <c r="X272" i="673"/>
  <c r="S272" i="673"/>
  <c r="R272" i="673"/>
  <c r="Q272" i="673"/>
  <c r="O272" i="673"/>
  <c r="N272" i="673"/>
  <c r="M272" i="673"/>
  <c r="L272" i="673"/>
  <c r="AN272" i="673" s="1"/>
  <c r="AS271" i="673"/>
  <c r="AR271" i="673"/>
  <c r="AN271" i="673"/>
  <c r="AJ271" i="673"/>
  <c r="AD271" i="673"/>
  <c r="AC271" i="673"/>
  <c r="Z271" i="673"/>
  <c r="Y271" i="673"/>
  <c r="X271" i="673"/>
  <c r="S271" i="673"/>
  <c r="R271" i="673"/>
  <c r="AQ271" i="673" s="1"/>
  <c r="Q271" i="673"/>
  <c r="P271" i="673"/>
  <c r="O271" i="673"/>
  <c r="N271" i="673"/>
  <c r="M271" i="673"/>
  <c r="L271" i="673"/>
  <c r="AX270" i="673"/>
  <c r="AW270" i="673"/>
  <c r="AY270" i="673" s="1"/>
  <c r="AT270" i="673"/>
  <c r="AJ270" i="673"/>
  <c r="AH270" i="673"/>
  <c r="S270" i="673"/>
  <c r="R270" i="673"/>
  <c r="Q270" i="673"/>
  <c r="P270" i="673"/>
  <c r="O270" i="673"/>
  <c r="Y270" i="673" s="1"/>
  <c r="N270" i="673"/>
  <c r="M270" i="673"/>
  <c r="L270" i="673"/>
  <c r="AW269" i="673"/>
  <c r="AS269" i="673"/>
  <c r="AR269" i="673"/>
  <c r="AQ269" i="673"/>
  <c r="AN269" i="673"/>
  <c r="AJ269" i="673"/>
  <c r="AH269" i="673"/>
  <c r="AC269" i="673"/>
  <c r="Z269" i="673"/>
  <c r="Y269" i="673"/>
  <c r="X269" i="673"/>
  <c r="S269" i="673"/>
  <c r="R269" i="673"/>
  <c r="Q269" i="673"/>
  <c r="P269" i="673"/>
  <c r="O269" i="673"/>
  <c r="N269" i="673"/>
  <c r="M269" i="673"/>
  <c r="AD269" i="673" s="1"/>
  <c r="AF269" i="673" s="1"/>
  <c r="AE269" i="673" s="1"/>
  <c r="L269" i="673"/>
  <c r="AW268" i="673"/>
  <c r="AS268" i="673"/>
  <c r="AR268" i="673"/>
  <c r="AL268" i="673"/>
  <c r="AJ268" i="673"/>
  <c r="AH268" i="673"/>
  <c r="AD268" i="673"/>
  <c r="AC268" i="673"/>
  <c r="Z268" i="673"/>
  <c r="X268" i="673"/>
  <c r="S268" i="673"/>
  <c r="R268" i="673"/>
  <c r="Q268" i="673"/>
  <c r="O268" i="673"/>
  <c r="N268" i="673"/>
  <c r="M268" i="673"/>
  <c r="L268" i="673"/>
  <c r="AN268" i="673" s="1"/>
  <c r="AX267" i="673"/>
  <c r="AS267" i="673"/>
  <c r="AJ267" i="673"/>
  <c r="Y267" i="673"/>
  <c r="S267" i="673"/>
  <c r="R267" i="673"/>
  <c r="Q267" i="673"/>
  <c r="O267" i="673"/>
  <c r="P267" i="673" s="1"/>
  <c r="T267" i="673" s="1"/>
  <c r="N267" i="673"/>
  <c r="M267" i="673"/>
  <c r="L267" i="673"/>
  <c r="AR266" i="673"/>
  <c r="AJ266" i="673"/>
  <c r="AD266" i="673"/>
  <c r="S266" i="673"/>
  <c r="AQ266" i="673" s="1"/>
  <c r="R266" i="673"/>
  <c r="O266" i="673"/>
  <c r="N266" i="673"/>
  <c r="M266" i="673"/>
  <c r="L266" i="673"/>
  <c r="BA265" i="673"/>
  <c r="AW265" i="673"/>
  <c r="AS265" i="673"/>
  <c r="AR265" i="673"/>
  <c r="AQ265" i="673"/>
  <c r="AN265" i="673"/>
  <c r="AL265" i="673"/>
  <c r="AM265" i="673" s="1"/>
  <c r="AJ265" i="673"/>
  <c r="AI265" i="673"/>
  <c r="AH265" i="673"/>
  <c r="AD265" i="673"/>
  <c r="AF265" i="673" s="1"/>
  <c r="AE265" i="673" s="1"/>
  <c r="AC265" i="673"/>
  <c r="Z265" i="673"/>
  <c r="Y265" i="673"/>
  <c r="AT265" i="673" s="1"/>
  <c r="AU265" i="673" s="1"/>
  <c r="X265" i="673"/>
  <c r="T265" i="673"/>
  <c r="S265" i="673"/>
  <c r="R265" i="673"/>
  <c r="Q265" i="673"/>
  <c r="P265" i="673"/>
  <c r="O265" i="673"/>
  <c r="N265" i="673"/>
  <c r="M265" i="673"/>
  <c r="L265" i="673"/>
  <c r="BB264" i="673"/>
  <c r="AX264" i="673"/>
  <c r="AW264" i="673"/>
  <c r="AY264" i="673" s="1"/>
  <c r="AU264" i="673"/>
  <c r="AT264" i="673"/>
  <c r="AS264" i="673"/>
  <c r="AR264" i="673"/>
  <c r="AN264" i="673"/>
  <c r="AJ264" i="673"/>
  <c r="AD264" i="673"/>
  <c r="AF264" i="673" s="1"/>
  <c r="AE264" i="673" s="1"/>
  <c r="AC264" i="673"/>
  <c r="X264" i="673"/>
  <c r="S264" i="673"/>
  <c r="R264" i="673"/>
  <c r="Q264" i="673"/>
  <c r="O264" i="673"/>
  <c r="Y264" i="673" s="1"/>
  <c r="N264" i="673"/>
  <c r="M264" i="673"/>
  <c r="Z264" i="673" s="1"/>
  <c r="L264" i="673"/>
  <c r="AW263" i="673"/>
  <c r="AR263" i="673"/>
  <c r="AN263" i="673"/>
  <c r="AJ263" i="673"/>
  <c r="AH263" i="673"/>
  <c r="AC263" i="673"/>
  <c r="Z263" i="673"/>
  <c r="Y263" i="673"/>
  <c r="X263" i="673"/>
  <c r="T263" i="673"/>
  <c r="S263" i="673"/>
  <c r="R263" i="673"/>
  <c r="Q263" i="673"/>
  <c r="BA263" i="673" s="1"/>
  <c r="P263" i="673"/>
  <c r="O263" i="673"/>
  <c r="N263" i="673"/>
  <c r="M263" i="673"/>
  <c r="AS263" i="673" s="1"/>
  <c r="L263" i="673"/>
  <c r="AW262" i="673"/>
  <c r="AS262" i="673"/>
  <c r="AJ262" i="673"/>
  <c r="AD262" i="673"/>
  <c r="AF262" i="673" s="1"/>
  <c r="AE262" i="673" s="1"/>
  <c r="AC262" i="673"/>
  <c r="X262" i="673"/>
  <c r="S262" i="673"/>
  <c r="R262" i="673"/>
  <c r="Q262" i="673"/>
  <c r="O262" i="673"/>
  <c r="N262" i="673"/>
  <c r="M262" i="673"/>
  <c r="L262" i="673"/>
  <c r="AU261" i="673"/>
  <c r="AT261" i="673"/>
  <c r="AS261" i="673"/>
  <c r="AR261" i="673"/>
  <c r="AQ261" i="673"/>
  <c r="AN261" i="673"/>
  <c r="AJ261" i="673"/>
  <c r="AD261" i="673"/>
  <c r="AC261" i="673"/>
  <c r="AA261" i="673"/>
  <c r="Z261" i="673"/>
  <c r="AP261" i="673" s="1"/>
  <c r="Y261" i="673"/>
  <c r="X261" i="673"/>
  <c r="S261" i="673"/>
  <c r="R261" i="673"/>
  <c r="O261" i="673"/>
  <c r="P261" i="673" s="1"/>
  <c r="N261" i="673"/>
  <c r="M261" i="673"/>
  <c r="L261" i="673"/>
  <c r="AX260" i="673"/>
  <c r="AW260" i="673"/>
  <c r="AT260" i="673"/>
  <c r="AS260" i="673"/>
  <c r="AJ260" i="673"/>
  <c r="AH260" i="673"/>
  <c r="AI260" i="673" s="1"/>
  <c r="AD260" i="673"/>
  <c r="Y260" i="673"/>
  <c r="S260" i="673"/>
  <c r="R260" i="673"/>
  <c r="Q260" i="673"/>
  <c r="P260" i="673"/>
  <c r="O260" i="673"/>
  <c r="N260" i="673"/>
  <c r="M260" i="673"/>
  <c r="L260" i="673"/>
  <c r="BB259" i="673"/>
  <c r="AT259" i="673"/>
  <c r="AS259" i="673"/>
  <c r="AU259" i="673" s="1"/>
  <c r="AR259" i="673"/>
  <c r="AP259" i="673"/>
  <c r="AN259" i="673"/>
  <c r="AJ259" i="673"/>
  <c r="Z259" i="673"/>
  <c r="Y259" i="673"/>
  <c r="S259" i="673"/>
  <c r="R259" i="673"/>
  <c r="Q259" i="673"/>
  <c r="O259" i="673"/>
  <c r="P259" i="673" s="1"/>
  <c r="N259" i="673"/>
  <c r="M259" i="673"/>
  <c r="L259" i="673"/>
  <c r="AQ258" i="673"/>
  <c r="AJ258" i="673"/>
  <c r="AC258" i="673"/>
  <c r="S258" i="673"/>
  <c r="R258" i="673"/>
  <c r="O258" i="673"/>
  <c r="N258" i="673"/>
  <c r="M258" i="673"/>
  <c r="AH258" i="673" s="1"/>
  <c r="L258" i="673"/>
  <c r="AW257" i="673"/>
  <c r="AT257" i="673"/>
  <c r="AS257" i="673"/>
  <c r="AU257" i="673" s="1"/>
  <c r="AR257" i="673"/>
  <c r="AO257" i="673"/>
  <c r="AN257" i="673"/>
  <c r="AJ257" i="673"/>
  <c r="AH257" i="673"/>
  <c r="AD257" i="673"/>
  <c r="AC257" i="673"/>
  <c r="AA257" i="673"/>
  <c r="Z257" i="673"/>
  <c r="Y257" i="673"/>
  <c r="X257" i="673"/>
  <c r="S257" i="673"/>
  <c r="T257" i="673" s="1"/>
  <c r="R257" i="673"/>
  <c r="Q257" i="673"/>
  <c r="P257" i="673"/>
  <c r="BA257" i="673" s="1"/>
  <c r="O257" i="673"/>
  <c r="N257" i="673"/>
  <c r="M257" i="673"/>
  <c r="L257" i="673"/>
  <c r="AW256" i="673"/>
  <c r="AT256" i="673"/>
  <c r="AS256" i="673"/>
  <c r="AR256" i="673"/>
  <c r="AJ256" i="673"/>
  <c r="AD256" i="673"/>
  <c r="Z256" i="673"/>
  <c r="S256" i="673"/>
  <c r="R256" i="673"/>
  <c r="AQ256" i="673" s="1"/>
  <c r="Q256" i="673"/>
  <c r="P256" i="673"/>
  <c r="T256" i="673" s="1"/>
  <c r="O256" i="673"/>
  <c r="Y256" i="673" s="1"/>
  <c r="N256" i="673"/>
  <c r="M256" i="673"/>
  <c r="L256" i="673"/>
  <c r="AR255" i="673"/>
  <c r="AN255" i="673"/>
  <c r="AL255" i="673"/>
  <c r="AJ255" i="673"/>
  <c r="AD255" i="673"/>
  <c r="Z255" i="673"/>
  <c r="Y255" i="673"/>
  <c r="S255" i="673"/>
  <c r="R255" i="673"/>
  <c r="Q255" i="673"/>
  <c r="P255" i="673"/>
  <c r="O255" i="673"/>
  <c r="N255" i="673"/>
  <c r="M255" i="673"/>
  <c r="L255" i="673"/>
  <c r="AW254" i="673"/>
  <c r="AS254" i="673"/>
  <c r="AR254" i="673"/>
  <c r="AQ254" i="673"/>
  <c r="AJ254" i="673"/>
  <c r="AH254" i="673"/>
  <c r="AD254" i="673"/>
  <c r="AC254" i="673"/>
  <c r="AF254" i="673" s="1"/>
  <c r="AE254" i="673" s="1"/>
  <c r="Z254" i="673"/>
  <c r="X254" i="673"/>
  <c r="S254" i="673"/>
  <c r="R254" i="673"/>
  <c r="Q254" i="673"/>
  <c r="O254" i="673"/>
  <c r="N254" i="673"/>
  <c r="M254" i="673"/>
  <c r="L254" i="673"/>
  <c r="AN254" i="673" s="1"/>
  <c r="BB253" i="673"/>
  <c r="AY253" i="673"/>
  <c r="AX253" i="673"/>
  <c r="AW253" i="673"/>
  <c r="AT253" i="673"/>
  <c r="AR253" i="673"/>
  <c r="AL253" i="673"/>
  <c r="AM253" i="673" s="1"/>
  <c r="AJ253" i="673"/>
  <c r="AH253" i="673"/>
  <c r="AC253" i="673"/>
  <c r="Z253" i="673"/>
  <c r="AP253" i="673" s="1"/>
  <c r="Y253" i="673"/>
  <c r="X253" i="673"/>
  <c r="S253" i="673"/>
  <c r="R253" i="673"/>
  <c r="Q253" i="673"/>
  <c r="P253" i="673"/>
  <c r="O253" i="673"/>
  <c r="N253" i="673"/>
  <c r="M253" i="673"/>
  <c r="AS253" i="673" s="1"/>
  <c r="L253" i="673"/>
  <c r="AN253" i="673" s="1"/>
  <c r="AS252" i="673"/>
  <c r="AR252" i="673"/>
  <c r="AQ252" i="673"/>
  <c r="AN252" i="673"/>
  <c r="AJ252" i="673"/>
  <c r="AF252" i="673"/>
  <c r="AE252" i="673" s="1"/>
  <c r="AD252" i="673"/>
  <c r="AC252" i="673"/>
  <c r="Z252" i="673"/>
  <c r="X252" i="673"/>
  <c r="S252" i="673"/>
  <c r="R252" i="673"/>
  <c r="Q252" i="673"/>
  <c r="O252" i="673"/>
  <c r="N252" i="673"/>
  <c r="M252" i="673"/>
  <c r="L252" i="673"/>
  <c r="BB251" i="673"/>
  <c r="BA251" i="673"/>
  <c r="AW251" i="673"/>
  <c r="AT251" i="673"/>
  <c r="AS251" i="673"/>
  <c r="AU251" i="673" s="1"/>
  <c r="AR251" i="673"/>
  <c r="AP251" i="673"/>
  <c r="AN251" i="673"/>
  <c r="AL251" i="673"/>
  <c r="AM251" i="673" s="1"/>
  <c r="AJ251" i="673"/>
  <c r="AI251" i="673"/>
  <c r="AH251" i="673"/>
  <c r="AF251" i="673"/>
  <c r="AE251" i="673" s="1"/>
  <c r="AD251" i="673"/>
  <c r="AC251" i="673"/>
  <c r="AA251" i="673"/>
  <c r="AB251" i="673" s="1"/>
  <c r="Y251" i="673"/>
  <c r="X251" i="673"/>
  <c r="S251" i="673"/>
  <c r="R251" i="673"/>
  <c r="Q251" i="673"/>
  <c r="AO251" i="673" s="1"/>
  <c r="P251" i="673"/>
  <c r="T251" i="673" s="1"/>
  <c r="O251" i="673"/>
  <c r="N251" i="673"/>
  <c r="M251" i="673"/>
  <c r="Z251" i="673" s="1"/>
  <c r="L251" i="673"/>
  <c r="AX250" i="673"/>
  <c r="AU250" i="673"/>
  <c r="AT250" i="673"/>
  <c r="AS250" i="673"/>
  <c r="AR250" i="673"/>
  <c r="AQ250" i="673"/>
  <c r="AN250" i="673"/>
  <c r="AJ250" i="673"/>
  <c r="AH250" i="673"/>
  <c r="AC250" i="673"/>
  <c r="Z250" i="673"/>
  <c r="X250" i="673"/>
  <c r="S250" i="673"/>
  <c r="R250" i="673"/>
  <c r="Q250" i="673"/>
  <c r="P250" i="673"/>
  <c r="O250" i="673"/>
  <c r="Y250" i="673" s="1"/>
  <c r="N250" i="673"/>
  <c r="M250" i="673"/>
  <c r="L250" i="673"/>
  <c r="AW249" i="673"/>
  <c r="AR249" i="673"/>
  <c r="AN249" i="673"/>
  <c r="AJ249" i="673"/>
  <c r="AH249" i="673"/>
  <c r="AC249" i="673"/>
  <c r="Z249" i="673"/>
  <c r="Y249" i="673"/>
  <c r="X249" i="673"/>
  <c r="S249" i="673"/>
  <c r="R249" i="673"/>
  <c r="Q249" i="673"/>
  <c r="P249" i="673"/>
  <c r="O249" i="673"/>
  <c r="N249" i="673"/>
  <c r="M249" i="673"/>
  <c r="L249" i="673"/>
  <c r="AX248" i="673"/>
  <c r="AT248" i="673"/>
  <c r="AQ248" i="673"/>
  <c r="AJ248" i="673"/>
  <c r="S248" i="673"/>
  <c r="R248" i="673"/>
  <c r="Q248" i="673"/>
  <c r="P248" i="673"/>
  <c r="O248" i="673"/>
  <c r="Y248" i="673" s="1"/>
  <c r="N248" i="673"/>
  <c r="M248" i="673"/>
  <c r="L248" i="673"/>
  <c r="AW247" i="673"/>
  <c r="AS247" i="673"/>
  <c r="AN247" i="673"/>
  <c r="AJ247" i="673"/>
  <c r="AF247" i="673"/>
  <c r="AE247" i="673" s="1"/>
  <c r="AD247" i="673"/>
  <c r="AC247" i="673"/>
  <c r="X247" i="673"/>
  <c r="S247" i="673"/>
  <c r="R247" i="673"/>
  <c r="AQ247" i="673" s="1"/>
  <c r="P247" i="673"/>
  <c r="O247" i="673"/>
  <c r="Y247" i="673" s="1"/>
  <c r="N247" i="673"/>
  <c r="M247" i="673"/>
  <c r="L247" i="673"/>
  <c r="BB246" i="673"/>
  <c r="AS246" i="673"/>
  <c r="AQ246" i="673"/>
  <c r="AP246" i="673"/>
  <c r="AN246" i="673"/>
  <c r="AJ246" i="673"/>
  <c r="AD246" i="673"/>
  <c r="Z246" i="673"/>
  <c r="Y246" i="673"/>
  <c r="X246" i="673"/>
  <c r="S246" i="673"/>
  <c r="R246" i="673"/>
  <c r="AA246" i="673" s="1"/>
  <c r="Q246" i="673"/>
  <c r="P246" i="673"/>
  <c r="O246" i="673"/>
  <c r="N246" i="673"/>
  <c r="M246" i="673"/>
  <c r="L246" i="673"/>
  <c r="AW245" i="673"/>
  <c r="AS245" i="673"/>
  <c r="AR245" i="673"/>
  <c r="AQ245" i="673"/>
  <c r="AN245" i="673"/>
  <c r="AJ245" i="673"/>
  <c r="AH245" i="673"/>
  <c r="AE245" i="673"/>
  <c r="AD245" i="673"/>
  <c r="AF245" i="673" s="1"/>
  <c r="AC245" i="673"/>
  <c r="S245" i="673"/>
  <c r="R245" i="673"/>
  <c r="Q245" i="673"/>
  <c r="O245" i="673"/>
  <c r="N245" i="673"/>
  <c r="M245" i="673"/>
  <c r="L245" i="673"/>
  <c r="AX244" i="673"/>
  <c r="AQ244" i="673"/>
  <c r="AJ244" i="673"/>
  <c r="AC244" i="673"/>
  <c r="AA244" i="673"/>
  <c r="Z244" i="673"/>
  <c r="AP244" i="673" s="1"/>
  <c r="Y244" i="673"/>
  <c r="X244" i="673"/>
  <c r="S244" i="673"/>
  <c r="R244" i="673"/>
  <c r="O244" i="673"/>
  <c r="P244" i="673" s="1"/>
  <c r="N244" i="673"/>
  <c r="M244" i="673"/>
  <c r="L244" i="673"/>
  <c r="AW243" i="673"/>
  <c r="AJ243" i="673"/>
  <c r="AH243" i="673"/>
  <c r="AC243" i="673"/>
  <c r="Y243" i="673"/>
  <c r="S243" i="673"/>
  <c r="R243" i="673"/>
  <c r="P243" i="673"/>
  <c r="O243" i="673"/>
  <c r="N243" i="673"/>
  <c r="M243" i="673"/>
  <c r="L243" i="673"/>
  <c r="AN243" i="673" s="1"/>
  <c r="AW242" i="673"/>
  <c r="AR242" i="673"/>
  <c r="AN242" i="673"/>
  <c r="AJ242" i="673"/>
  <c r="AH242" i="673"/>
  <c r="AD242" i="673"/>
  <c r="Z242" i="673"/>
  <c r="X242" i="673"/>
  <c r="S242" i="673"/>
  <c r="R242" i="673"/>
  <c r="Q242" i="673"/>
  <c r="O242" i="673"/>
  <c r="N242" i="673"/>
  <c r="M242" i="673"/>
  <c r="L242" i="673"/>
  <c r="AX241" i="673"/>
  <c r="AT241" i="673"/>
  <c r="AJ241" i="673"/>
  <c r="AG241" i="673"/>
  <c r="AD241" i="673"/>
  <c r="Y241" i="673"/>
  <c r="S241" i="673"/>
  <c r="R241" i="673"/>
  <c r="P241" i="673"/>
  <c r="O241" i="673"/>
  <c r="N241" i="673"/>
  <c r="AQ241" i="673" s="1"/>
  <c r="M241" i="673"/>
  <c r="L241" i="673"/>
  <c r="AW240" i="673"/>
  <c r="AR240" i="673"/>
  <c r="AQ240" i="673"/>
  <c r="AN240" i="673"/>
  <c r="AJ240" i="673"/>
  <c r="AH240" i="673"/>
  <c r="AD240" i="673"/>
  <c r="Z240" i="673"/>
  <c r="X240" i="673"/>
  <c r="S240" i="673"/>
  <c r="R240" i="673"/>
  <c r="Q240" i="673"/>
  <c r="O240" i="673"/>
  <c r="N240" i="673"/>
  <c r="M240" i="673"/>
  <c r="L240" i="673"/>
  <c r="AW239" i="673"/>
  <c r="AT239" i="673"/>
  <c r="AS239" i="673"/>
  <c r="AR239" i="673"/>
  <c r="AQ239" i="673"/>
  <c r="AJ239" i="673"/>
  <c r="AD239" i="673"/>
  <c r="AC239" i="673"/>
  <c r="Z239" i="673"/>
  <c r="Y239" i="673"/>
  <c r="X239" i="673"/>
  <c r="S239" i="673"/>
  <c r="R239" i="673"/>
  <c r="P239" i="673"/>
  <c r="O239" i="673"/>
  <c r="N239" i="673"/>
  <c r="M239" i="673"/>
  <c r="L239" i="673"/>
  <c r="AN239" i="673" s="1"/>
  <c r="AX238" i="673"/>
  <c r="AW238" i="673"/>
  <c r="AY238" i="673" s="1"/>
  <c r="AR238" i="673"/>
  <c r="AQ238" i="673"/>
  <c r="AN238" i="673"/>
  <c r="AJ238" i="673"/>
  <c r="AD238" i="673"/>
  <c r="Z238" i="673"/>
  <c r="X238" i="673"/>
  <c r="S238" i="673"/>
  <c r="R238" i="673"/>
  <c r="AA238" i="673" s="1"/>
  <c r="Q238" i="673"/>
  <c r="P238" i="673"/>
  <c r="O238" i="673"/>
  <c r="Y238" i="673" s="1"/>
  <c r="AT238" i="673" s="1"/>
  <c r="N238" i="673"/>
  <c r="M238" i="673"/>
  <c r="L238" i="673"/>
  <c r="AS237" i="673"/>
  <c r="AR237" i="673"/>
  <c r="AN237" i="673"/>
  <c r="AJ237" i="673"/>
  <c r="Y237" i="673"/>
  <c r="X237" i="673"/>
  <c r="S237" i="673"/>
  <c r="R237" i="673"/>
  <c r="O237" i="673"/>
  <c r="P237" i="673" s="1"/>
  <c r="N237" i="673"/>
  <c r="M237" i="673"/>
  <c r="L237" i="673"/>
  <c r="AX236" i="673"/>
  <c r="AQ236" i="673"/>
  <c r="AJ236" i="673"/>
  <c r="S236" i="673"/>
  <c r="R236" i="673"/>
  <c r="P236" i="673"/>
  <c r="O236" i="673"/>
  <c r="Y236" i="673" s="1"/>
  <c r="N236" i="673"/>
  <c r="M236" i="673"/>
  <c r="L236" i="673"/>
  <c r="BB235" i="673"/>
  <c r="AW235" i="673"/>
  <c r="AU235" i="673"/>
  <c r="AR235" i="673"/>
  <c r="AP235" i="673"/>
  <c r="AN235" i="673"/>
  <c r="AJ235" i="673"/>
  <c r="AH235" i="673"/>
  <c r="AC235" i="673"/>
  <c r="Z235" i="673"/>
  <c r="X235" i="673"/>
  <c r="S235" i="673"/>
  <c r="R235" i="673"/>
  <c r="Q235" i="673"/>
  <c r="P235" i="673"/>
  <c r="O235" i="673"/>
  <c r="Y235" i="673" s="1"/>
  <c r="AT235" i="673" s="1"/>
  <c r="N235" i="673"/>
  <c r="AQ235" i="673" s="1"/>
  <c r="M235" i="673"/>
  <c r="AS235" i="673" s="1"/>
  <c r="L235" i="673"/>
  <c r="AR234" i="673"/>
  <c r="AJ234" i="673"/>
  <c r="S234" i="673"/>
  <c r="R234" i="673"/>
  <c r="O234" i="673"/>
  <c r="N234" i="673"/>
  <c r="M234" i="673"/>
  <c r="L234" i="673"/>
  <c r="AS233" i="673"/>
  <c r="AQ233" i="673"/>
  <c r="AJ233" i="673"/>
  <c r="Z233" i="673"/>
  <c r="S233" i="673"/>
  <c r="R233" i="673"/>
  <c r="P233" i="673"/>
  <c r="O233" i="673"/>
  <c r="Y233" i="673" s="1"/>
  <c r="N233" i="673"/>
  <c r="M233" i="673"/>
  <c r="L233" i="673"/>
  <c r="AN233" i="673" s="1"/>
  <c r="AN232" i="673"/>
  <c r="AJ232" i="673"/>
  <c r="AH232" i="673"/>
  <c r="AD232" i="673"/>
  <c r="X232" i="673"/>
  <c r="S232" i="673"/>
  <c r="R232" i="673"/>
  <c r="Q232" i="673"/>
  <c r="O232" i="673"/>
  <c r="N232" i="673"/>
  <c r="M232" i="673"/>
  <c r="L232" i="673"/>
  <c r="AW231" i="673"/>
  <c r="AT231" i="673"/>
  <c r="AS231" i="673"/>
  <c r="AU231" i="673" s="1"/>
  <c r="AR231" i="673"/>
  <c r="AJ231" i="673"/>
  <c r="AE231" i="673"/>
  <c r="AD231" i="673"/>
  <c r="AF231" i="673" s="1"/>
  <c r="AC231" i="673"/>
  <c r="AA231" i="673"/>
  <c r="Z231" i="673"/>
  <c r="Y231" i="673"/>
  <c r="S231" i="673"/>
  <c r="AQ231" i="673" s="1"/>
  <c r="R231" i="673"/>
  <c r="P231" i="673"/>
  <c r="O231" i="673"/>
  <c r="N231" i="673"/>
  <c r="M231" i="673"/>
  <c r="L231" i="673"/>
  <c r="AN231" i="673" s="1"/>
  <c r="AT230" i="673"/>
  <c r="AN230" i="673"/>
  <c r="AJ230" i="673"/>
  <c r="AD230" i="673"/>
  <c r="Y230" i="673"/>
  <c r="S230" i="673"/>
  <c r="R230" i="673"/>
  <c r="O230" i="673"/>
  <c r="P230" i="673" s="1"/>
  <c r="N230" i="673"/>
  <c r="M230" i="673"/>
  <c r="L230" i="673"/>
  <c r="AX229" i="673"/>
  <c r="AN229" i="673"/>
  <c r="AJ229" i="673"/>
  <c r="Y229" i="673"/>
  <c r="S229" i="673"/>
  <c r="R229" i="673"/>
  <c r="AQ229" i="673" s="1"/>
  <c r="P229" i="673"/>
  <c r="O229" i="673"/>
  <c r="N229" i="673"/>
  <c r="M229" i="673"/>
  <c r="L229" i="673"/>
  <c r="AT228" i="673"/>
  <c r="AS228" i="673"/>
  <c r="AU228" i="673" s="1"/>
  <c r="AR228" i="673"/>
  <c r="AJ228" i="673"/>
  <c r="AG228" i="673"/>
  <c r="AD228" i="673"/>
  <c r="Z228" i="673"/>
  <c r="Y228" i="673"/>
  <c r="AX228" i="673" s="1"/>
  <c r="X228" i="673"/>
  <c r="S228" i="673"/>
  <c r="R228" i="673"/>
  <c r="P228" i="673"/>
  <c r="O228" i="673"/>
  <c r="N228" i="673"/>
  <c r="M228" i="673"/>
  <c r="L228" i="673"/>
  <c r="AJ227" i="673"/>
  <c r="Y227" i="673"/>
  <c r="S227" i="673"/>
  <c r="R227" i="673"/>
  <c r="P227" i="673"/>
  <c r="O227" i="673"/>
  <c r="N227" i="673"/>
  <c r="M227" i="673"/>
  <c r="L227" i="673"/>
  <c r="AQ226" i="673"/>
  <c r="AJ226" i="673"/>
  <c r="Z226" i="673"/>
  <c r="Y226" i="673"/>
  <c r="S226" i="673"/>
  <c r="R226" i="673"/>
  <c r="Q226" i="673"/>
  <c r="P226" i="673"/>
  <c r="O226" i="673"/>
  <c r="N226" i="673"/>
  <c r="M226" i="673"/>
  <c r="AR226" i="673" s="1"/>
  <c r="L226" i="673"/>
  <c r="AX225" i="673"/>
  <c r="AW225" i="673"/>
  <c r="AY225" i="673" s="1"/>
  <c r="AT225" i="673"/>
  <c r="AS225" i="673"/>
  <c r="AR225" i="673"/>
  <c r="AQ225" i="673"/>
  <c r="AJ225" i="673"/>
  <c r="AI225" i="673"/>
  <c r="AH225" i="673"/>
  <c r="AD225" i="673"/>
  <c r="AF225" i="673" s="1"/>
  <c r="AE225" i="673" s="1"/>
  <c r="AC225" i="673"/>
  <c r="AA225" i="673"/>
  <c r="Z225" i="673"/>
  <c r="S225" i="673"/>
  <c r="R225" i="673"/>
  <c r="Q225" i="673"/>
  <c r="P225" i="673"/>
  <c r="T225" i="673" s="1"/>
  <c r="AB225" i="673" s="1"/>
  <c r="O225" i="673"/>
  <c r="Y225" i="673" s="1"/>
  <c r="N225" i="673"/>
  <c r="M225" i="673"/>
  <c r="X225" i="673" s="1"/>
  <c r="L225" i="673"/>
  <c r="AN225" i="673" s="1"/>
  <c r="AW224" i="673"/>
  <c r="AS224" i="673"/>
  <c r="AR224" i="673"/>
  <c r="AN224" i="673"/>
  <c r="AJ224" i="673"/>
  <c r="AI224" i="673"/>
  <c r="AH224" i="673"/>
  <c r="AC224" i="673"/>
  <c r="Z224" i="673"/>
  <c r="X224" i="673"/>
  <c r="S224" i="673"/>
  <c r="R224" i="673"/>
  <c r="Q224" i="673"/>
  <c r="O224" i="673"/>
  <c r="Y224" i="673" s="1"/>
  <c r="N224" i="673"/>
  <c r="M224" i="673"/>
  <c r="AD224" i="673" s="1"/>
  <c r="AF224" i="673" s="1"/>
  <c r="AE224" i="673" s="1"/>
  <c r="L224" i="673"/>
  <c r="AS223" i="673"/>
  <c r="AJ223" i="673"/>
  <c r="S223" i="673"/>
  <c r="R223" i="673"/>
  <c r="O223" i="673"/>
  <c r="N223" i="673"/>
  <c r="M223" i="673"/>
  <c r="L223" i="673"/>
  <c r="AW222" i="673"/>
  <c r="AS222" i="673"/>
  <c r="AR222" i="673"/>
  <c r="AJ222" i="673"/>
  <c r="AH222" i="673"/>
  <c r="AG222" i="673"/>
  <c r="AC222" i="673"/>
  <c r="AA222" i="673"/>
  <c r="Z222" i="673"/>
  <c r="X222" i="673"/>
  <c r="S222" i="673"/>
  <c r="AQ222" i="673" s="1"/>
  <c r="R222" i="673"/>
  <c r="Q222" i="673"/>
  <c r="P222" i="673"/>
  <c r="T222" i="673" s="1"/>
  <c r="AB222" i="673" s="1"/>
  <c r="O222" i="673"/>
  <c r="Y222" i="673" s="1"/>
  <c r="N222" i="673"/>
  <c r="M222" i="673"/>
  <c r="AD222" i="673" s="1"/>
  <c r="AF222" i="673" s="1"/>
  <c r="AE222" i="673" s="1"/>
  <c r="L222" i="673"/>
  <c r="AN222" i="673" s="1"/>
  <c r="AW221" i="673"/>
  <c r="AR221" i="673"/>
  <c r="AP221" i="673"/>
  <c r="AN221" i="673"/>
  <c r="AL221" i="673"/>
  <c r="AM221" i="673" s="1"/>
  <c r="AJ221" i="673"/>
  <c r="AI221" i="673"/>
  <c r="AH221" i="673"/>
  <c r="AC221" i="673"/>
  <c r="Z221" i="673"/>
  <c r="Y221" i="673"/>
  <c r="X221" i="673"/>
  <c r="S221" i="673"/>
  <c r="AQ221" i="673" s="1"/>
  <c r="R221" i="673"/>
  <c r="Q221" i="673"/>
  <c r="AO221" i="673" s="1"/>
  <c r="P221" i="673"/>
  <c r="O221" i="673"/>
  <c r="N221" i="673"/>
  <c r="M221" i="673"/>
  <c r="AS221" i="673" s="1"/>
  <c r="L221" i="673"/>
  <c r="AW220" i="673"/>
  <c r="AS220" i="673"/>
  <c r="AR220" i="673"/>
  <c r="AJ220" i="673"/>
  <c r="AH220" i="673"/>
  <c r="AD220" i="673"/>
  <c r="AC220" i="673"/>
  <c r="AF220" i="673" s="1"/>
  <c r="AE220" i="673" s="1"/>
  <c r="Z220" i="673"/>
  <c r="X220" i="673"/>
  <c r="S220" i="673"/>
  <c r="R220" i="673"/>
  <c r="Q220" i="673"/>
  <c r="O220" i="673"/>
  <c r="N220" i="673"/>
  <c r="AQ220" i="673" s="1"/>
  <c r="M220" i="673"/>
  <c r="L220" i="673"/>
  <c r="AN220" i="673" s="1"/>
  <c r="AW219" i="673"/>
  <c r="AS219" i="673"/>
  <c r="AN219" i="673"/>
  <c r="AJ219" i="673"/>
  <c r="AD219" i="673"/>
  <c r="AC219" i="673"/>
  <c r="AF219" i="673" s="1"/>
  <c r="AE219" i="673" s="1"/>
  <c r="Y219" i="673"/>
  <c r="X219" i="673"/>
  <c r="S219" i="673"/>
  <c r="R219" i="673"/>
  <c r="P219" i="673"/>
  <c r="O219" i="673"/>
  <c r="N219" i="673"/>
  <c r="M219" i="673"/>
  <c r="L219" i="673"/>
  <c r="AS218" i="673"/>
  <c r="AQ218" i="673"/>
  <c r="AN218" i="673"/>
  <c r="AL218" i="673"/>
  <c r="AJ218" i="673"/>
  <c r="AH218" i="673"/>
  <c r="Z218" i="673"/>
  <c r="X218" i="673"/>
  <c r="S218" i="673"/>
  <c r="R218" i="673"/>
  <c r="Q218" i="673"/>
  <c r="O218" i="673"/>
  <c r="N218" i="673"/>
  <c r="M218" i="673"/>
  <c r="AW218" i="673" s="1"/>
  <c r="L218" i="673"/>
  <c r="AX217" i="673"/>
  <c r="AT217" i="673"/>
  <c r="AP217" i="673"/>
  <c r="AJ217" i="673"/>
  <c r="AH217" i="673"/>
  <c r="AI217" i="673" s="1"/>
  <c r="Z217" i="673"/>
  <c r="BB217" i="673" s="1"/>
  <c r="S217" i="673"/>
  <c r="R217" i="673"/>
  <c r="Q217" i="673"/>
  <c r="P217" i="673"/>
  <c r="T217" i="673" s="1"/>
  <c r="O217" i="673"/>
  <c r="Y217" i="673" s="1"/>
  <c r="N217" i="673"/>
  <c r="AQ217" i="673" s="1"/>
  <c r="M217" i="673"/>
  <c r="L217" i="673"/>
  <c r="AX216" i="673"/>
  <c r="AT216" i="673"/>
  <c r="AJ216" i="673"/>
  <c r="Y216" i="673"/>
  <c r="S216" i="673"/>
  <c r="R216" i="673"/>
  <c r="O216" i="673"/>
  <c r="P216" i="673" s="1"/>
  <c r="N216" i="673"/>
  <c r="M216" i="673"/>
  <c r="L216" i="673"/>
  <c r="AS215" i="673"/>
  <c r="AR215" i="673"/>
  <c r="AJ215" i="673"/>
  <c r="AI215" i="673"/>
  <c r="AH215" i="673"/>
  <c r="AD215" i="673"/>
  <c r="AF215" i="673" s="1"/>
  <c r="AE215" i="673" s="1"/>
  <c r="AC215" i="673"/>
  <c r="Z215" i="673"/>
  <c r="Y215" i="673"/>
  <c r="S215" i="673"/>
  <c r="AA215" i="673" s="1"/>
  <c r="R215" i="673"/>
  <c r="Q215" i="673"/>
  <c r="P215" i="673"/>
  <c r="O215" i="673"/>
  <c r="N215" i="673"/>
  <c r="M215" i="673"/>
  <c r="AW215" i="673" s="1"/>
  <c r="L215" i="673"/>
  <c r="AN215" i="673" s="1"/>
  <c r="AW214" i="673"/>
  <c r="AS214" i="673"/>
  <c r="AJ214" i="673"/>
  <c r="AG214" i="673"/>
  <c r="AE214" i="673"/>
  <c r="AD214" i="673"/>
  <c r="AF214" i="673" s="1"/>
  <c r="AC214" i="673"/>
  <c r="Y214" i="673"/>
  <c r="X214" i="673"/>
  <c r="S214" i="673"/>
  <c r="R214" i="673"/>
  <c r="Q214" i="673"/>
  <c r="AO214" i="673" s="1"/>
  <c r="P214" i="673"/>
  <c r="O214" i="673"/>
  <c r="N214" i="673"/>
  <c r="AQ214" i="673" s="1"/>
  <c r="M214" i="673"/>
  <c r="AR214" i="673" s="1"/>
  <c r="L214" i="673"/>
  <c r="AN214" i="673" s="1"/>
  <c r="AS213" i="673"/>
  <c r="AJ213" i="673"/>
  <c r="AH213" i="673"/>
  <c r="AD213" i="673"/>
  <c r="Y213" i="673"/>
  <c r="X213" i="673"/>
  <c r="S213" i="673"/>
  <c r="R213" i="673"/>
  <c r="P213" i="673"/>
  <c r="O213" i="673"/>
  <c r="N213" i="673"/>
  <c r="M213" i="673"/>
  <c r="L213" i="673"/>
  <c r="AN213" i="673" s="1"/>
  <c r="BA212" i="673"/>
  <c r="AW212" i="673"/>
  <c r="AS212" i="673"/>
  <c r="AQ212" i="673"/>
  <c r="AN212" i="673"/>
  <c r="AJ212" i="673"/>
  <c r="AH212" i="673"/>
  <c r="AD212" i="673"/>
  <c r="AF212" i="673" s="1"/>
  <c r="AE212" i="673" s="1"/>
  <c r="AC212" i="673"/>
  <c r="Z212" i="673"/>
  <c r="X212" i="673"/>
  <c r="S212" i="673"/>
  <c r="R212" i="673"/>
  <c r="Q212" i="673"/>
  <c r="O212" i="673"/>
  <c r="P212" i="673" s="1"/>
  <c r="T212" i="673" s="1"/>
  <c r="N212" i="673"/>
  <c r="M212" i="673"/>
  <c r="AR212" i="673" s="1"/>
  <c r="L212" i="673"/>
  <c r="AS211" i="673"/>
  <c r="AR211" i="673"/>
  <c r="AN211" i="673"/>
  <c r="AJ211" i="673"/>
  <c r="AH211" i="673"/>
  <c r="AC211" i="673"/>
  <c r="Z211" i="673"/>
  <c r="X211" i="673"/>
  <c r="S211" i="673"/>
  <c r="R211" i="673"/>
  <c r="Q211" i="673"/>
  <c r="P211" i="673"/>
  <c r="T211" i="673" s="1"/>
  <c r="O211" i="673"/>
  <c r="Y211" i="673" s="1"/>
  <c r="N211" i="673"/>
  <c r="AQ211" i="673" s="1"/>
  <c r="M211" i="673"/>
  <c r="AW211" i="673" s="1"/>
  <c r="L211" i="673"/>
  <c r="AW210" i="673"/>
  <c r="AQ210" i="673"/>
  <c r="AJ210" i="673"/>
  <c r="AD210" i="673"/>
  <c r="Z210" i="673"/>
  <c r="Y210" i="673"/>
  <c r="X210" i="673"/>
  <c r="S210" i="673"/>
  <c r="R210" i="673"/>
  <c r="Q210" i="673"/>
  <c r="O210" i="673"/>
  <c r="P210" i="673" s="1"/>
  <c r="N210" i="673"/>
  <c r="M210" i="673"/>
  <c r="L210" i="673"/>
  <c r="AN210" i="673" s="1"/>
  <c r="AW209" i="673"/>
  <c r="AS209" i="673"/>
  <c r="AR209" i="673"/>
  <c r="AN209" i="673"/>
  <c r="AJ209" i="673"/>
  <c r="AD209" i="673"/>
  <c r="AC209" i="673"/>
  <c r="X209" i="673"/>
  <c r="S209" i="673"/>
  <c r="AQ209" i="673" s="1"/>
  <c r="R209" i="673"/>
  <c r="O209" i="673"/>
  <c r="N209" i="673"/>
  <c r="M209" i="673"/>
  <c r="L209" i="673"/>
  <c r="AX208" i="673"/>
  <c r="AW208" i="673"/>
  <c r="AU208" i="673"/>
  <c r="AT208" i="673"/>
  <c r="AS208" i="673"/>
  <c r="AJ208" i="673"/>
  <c r="AG208" i="673"/>
  <c r="AD208" i="673"/>
  <c r="AC208" i="673"/>
  <c r="AF208" i="673" s="1"/>
  <c r="AE208" i="673" s="1"/>
  <c r="S208" i="673"/>
  <c r="R208" i="673"/>
  <c r="P208" i="673"/>
  <c r="O208" i="673"/>
  <c r="Y208" i="673" s="1"/>
  <c r="N208" i="673"/>
  <c r="M208" i="673"/>
  <c r="L208" i="673"/>
  <c r="AN208" i="673" s="1"/>
  <c r="AW207" i="673"/>
  <c r="AR207" i="673"/>
  <c r="AJ207" i="673"/>
  <c r="AH207" i="673"/>
  <c r="AC207" i="673"/>
  <c r="Z207" i="673"/>
  <c r="X207" i="673"/>
  <c r="S207" i="673"/>
  <c r="R207" i="673"/>
  <c r="Q207" i="673"/>
  <c r="AL207" i="673" s="1"/>
  <c r="O207" i="673"/>
  <c r="N207" i="673"/>
  <c r="M207" i="673"/>
  <c r="AS207" i="673" s="1"/>
  <c r="L207" i="673"/>
  <c r="AN207" i="673" s="1"/>
  <c r="BB206" i="673"/>
  <c r="AX206" i="673"/>
  <c r="AW206" i="673"/>
  <c r="AP206" i="673"/>
  <c r="AJ206" i="673"/>
  <c r="AH206" i="673"/>
  <c r="AD206" i="673"/>
  <c r="AA206" i="673"/>
  <c r="Z206" i="673"/>
  <c r="S206" i="673"/>
  <c r="R206" i="673"/>
  <c r="Q206" i="673"/>
  <c r="P206" i="673"/>
  <c r="T206" i="673" s="1"/>
  <c r="AB206" i="673" s="1"/>
  <c r="O206" i="673"/>
  <c r="Y206" i="673" s="1"/>
  <c r="N206" i="673"/>
  <c r="AQ206" i="673" s="1"/>
  <c r="M206" i="673"/>
  <c r="L206" i="673"/>
  <c r="AN206" i="673" s="1"/>
  <c r="AN205" i="673"/>
  <c r="AJ205" i="673"/>
  <c r="AC205" i="673"/>
  <c r="X205" i="673"/>
  <c r="S205" i="673"/>
  <c r="R205" i="673"/>
  <c r="O205" i="673"/>
  <c r="N205" i="673"/>
  <c r="M205" i="673"/>
  <c r="L205" i="673"/>
  <c r="AX204" i="673"/>
  <c r="AW204" i="673"/>
  <c r="AY204" i="673" s="1"/>
  <c r="AN204" i="673"/>
  <c r="AJ204" i="673"/>
  <c r="AD204" i="673"/>
  <c r="Y204" i="673"/>
  <c r="S204" i="673"/>
  <c r="R204" i="673"/>
  <c r="P204" i="673"/>
  <c r="O204" i="673"/>
  <c r="N204" i="673"/>
  <c r="M204" i="673"/>
  <c r="L204" i="673"/>
  <c r="AS203" i="673"/>
  <c r="AR203" i="673"/>
  <c r="AJ203" i="673"/>
  <c r="AH203" i="673"/>
  <c r="Z203" i="673"/>
  <c r="S203" i="673"/>
  <c r="R203" i="673"/>
  <c r="AQ203" i="673" s="1"/>
  <c r="O203" i="673"/>
  <c r="N203" i="673"/>
  <c r="M203" i="673"/>
  <c r="L203" i="673"/>
  <c r="AN203" i="673" s="1"/>
  <c r="AW202" i="673"/>
  <c r="AQ202" i="673"/>
  <c r="AN202" i="673"/>
  <c r="AL202" i="673"/>
  <c r="AJ202" i="673"/>
  <c r="AH202" i="673"/>
  <c r="Z202" i="673"/>
  <c r="Y202" i="673"/>
  <c r="X202" i="673"/>
  <c r="S202" i="673"/>
  <c r="R202" i="673"/>
  <c r="Q202" i="673"/>
  <c r="P202" i="673"/>
  <c r="T202" i="673" s="1"/>
  <c r="O202" i="673"/>
  <c r="N202" i="673"/>
  <c r="M202" i="673"/>
  <c r="L202" i="673"/>
  <c r="AT201" i="673"/>
  <c r="AS201" i="673"/>
  <c r="AU201" i="673" s="1"/>
  <c r="AJ201" i="673"/>
  <c r="AC201" i="673"/>
  <c r="Y201" i="673"/>
  <c r="S201" i="673"/>
  <c r="R201" i="673"/>
  <c r="O201" i="673"/>
  <c r="P201" i="673" s="1"/>
  <c r="N201" i="673"/>
  <c r="AQ201" i="673" s="1"/>
  <c r="M201" i="673"/>
  <c r="L201" i="673"/>
  <c r="AN201" i="673" s="1"/>
  <c r="AQ200" i="673"/>
  <c r="AJ200" i="673"/>
  <c r="AH200" i="673"/>
  <c r="S200" i="673"/>
  <c r="R200" i="673"/>
  <c r="O200" i="673"/>
  <c r="N200" i="673"/>
  <c r="M200" i="673"/>
  <c r="L200" i="673"/>
  <c r="AJ199" i="673"/>
  <c r="AD199" i="673"/>
  <c r="Y199" i="673"/>
  <c r="S199" i="673"/>
  <c r="R199" i="673"/>
  <c r="O199" i="673"/>
  <c r="P199" i="673" s="1"/>
  <c r="N199" i="673"/>
  <c r="M199" i="673"/>
  <c r="L199" i="673"/>
  <c r="AJ198" i="673"/>
  <c r="Y198" i="673"/>
  <c r="S198" i="673"/>
  <c r="R198" i="673"/>
  <c r="O198" i="673"/>
  <c r="P198" i="673" s="1"/>
  <c r="N198" i="673"/>
  <c r="M198" i="673"/>
  <c r="L198" i="673"/>
  <c r="AW197" i="673"/>
  <c r="AT197" i="673"/>
  <c r="AS197" i="673"/>
  <c r="AU197" i="673" s="1"/>
  <c r="AR197" i="673"/>
  <c r="AN197" i="673"/>
  <c r="AJ197" i="673"/>
  <c r="AG197" i="673"/>
  <c r="AC197" i="673"/>
  <c r="Z197" i="673"/>
  <c r="Y197" i="673"/>
  <c r="X197" i="673"/>
  <c r="S197" i="673"/>
  <c r="R197" i="673"/>
  <c r="P197" i="673"/>
  <c r="O197" i="673"/>
  <c r="N197" i="673"/>
  <c r="M197" i="673"/>
  <c r="AD197" i="673" s="1"/>
  <c r="L197" i="673"/>
  <c r="AX196" i="673"/>
  <c r="AT196" i="673"/>
  <c r="AN196" i="673"/>
  <c r="AJ196" i="673"/>
  <c r="AC196" i="673"/>
  <c r="Y196" i="673"/>
  <c r="X196" i="673"/>
  <c r="S196" i="673"/>
  <c r="R196" i="673"/>
  <c r="Q196" i="673"/>
  <c r="P196" i="673"/>
  <c r="O196" i="673"/>
  <c r="N196" i="673"/>
  <c r="M196" i="673"/>
  <c r="L196" i="673"/>
  <c r="AS195" i="673"/>
  <c r="AJ195" i="673"/>
  <c r="S195" i="673"/>
  <c r="R195" i="673"/>
  <c r="O195" i="673"/>
  <c r="N195" i="673"/>
  <c r="AQ195" i="673" s="1"/>
  <c r="M195" i="673"/>
  <c r="L195" i="673"/>
  <c r="BB194" i="673"/>
  <c r="BA194" i="673"/>
  <c r="AY194" i="673"/>
  <c r="AX194" i="673"/>
  <c r="AW194" i="673"/>
  <c r="AO194" i="673"/>
  <c r="AN194" i="673"/>
  <c r="AJ194" i="673"/>
  <c r="AH194" i="673"/>
  <c r="AI194" i="673" s="1"/>
  <c r="AF194" i="673"/>
  <c r="AE194" i="673" s="1"/>
  <c r="AD194" i="673"/>
  <c r="AG194" i="673" s="1"/>
  <c r="AC194" i="673"/>
  <c r="Z194" i="673"/>
  <c r="AP194" i="673" s="1"/>
  <c r="S194" i="673"/>
  <c r="R194" i="673"/>
  <c r="Q194" i="673"/>
  <c r="P194" i="673"/>
  <c r="O194" i="673"/>
  <c r="Y194" i="673" s="1"/>
  <c r="AT194" i="673" s="1"/>
  <c r="N194" i="673"/>
  <c r="M194" i="673"/>
  <c r="L194" i="673"/>
  <c r="AW193" i="673"/>
  <c r="AS193" i="673"/>
  <c r="AN193" i="673"/>
  <c r="AJ193" i="673"/>
  <c r="Y193" i="673"/>
  <c r="S193" i="673"/>
  <c r="R193" i="673"/>
  <c r="P193" i="673"/>
  <c r="O193" i="673"/>
  <c r="N193" i="673"/>
  <c r="M193" i="673"/>
  <c r="L193" i="673"/>
  <c r="AW192" i="673"/>
  <c r="AS192" i="673"/>
  <c r="AN192" i="673"/>
  <c r="AL192" i="673"/>
  <c r="AJ192" i="673"/>
  <c r="AH192" i="673"/>
  <c r="AD192" i="673"/>
  <c r="AF192" i="673" s="1"/>
  <c r="AE192" i="673" s="1"/>
  <c r="AC192" i="673"/>
  <c r="Z192" i="673"/>
  <c r="X192" i="673"/>
  <c r="S192" i="673"/>
  <c r="R192" i="673"/>
  <c r="Q192" i="673"/>
  <c r="O192" i="673"/>
  <c r="N192" i="673"/>
  <c r="M192" i="673"/>
  <c r="AR192" i="673" s="1"/>
  <c r="L192" i="673"/>
  <c r="AW191" i="673"/>
  <c r="AR191" i="673"/>
  <c r="AN191" i="673"/>
  <c r="AJ191" i="673"/>
  <c r="AH191" i="673"/>
  <c r="AC191" i="673"/>
  <c r="Z191" i="673"/>
  <c r="Y191" i="673"/>
  <c r="X191" i="673"/>
  <c r="S191" i="673"/>
  <c r="R191" i="673"/>
  <c r="Q191" i="673"/>
  <c r="O191" i="673"/>
  <c r="P191" i="673" s="1"/>
  <c r="T191" i="673" s="1"/>
  <c r="N191" i="673"/>
  <c r="M191" i="673"/>
  <c r="AS191" i="673" s="1"/>
  <c r="L191" i="673"/>
  <c r="AW190" i="673"/>
  <c r="AJ190" i="673"/>
  <c r="AH190" i="673"/>
  <c r="AD190" i="673"/>
  <c r="S190" i="673"/>
  <c r="R190" i="673"/>
  <c r="O190" i="673"/>
  <c r="N190" i="673"/>
  <c r="M190" i="673"/>
  <c r="L190" i="673"/>
  <c r="AN190" i="673" s="1"/>
  <c r="AT189" i="673"/>
  <c r="AS189" i="673"/>
  <c r="AJ189" i="673"/>
  <c r="Y189" i="673"/>
  <c r="X189" i="673"/>
  <c r="S189" i="673"/>
  <c r="R189" i="673"/>
  <c r="O189" i="673"/>
  <c r="P189" i="673" s="1"/>
  <c r="N189" i="673"/>
  <c r="AQ189" i="673" s="1"/>
  <c r="M189" i="673"/>
  <c r="L189" i="673"/>
  <c r="AX188" i="673"/>
  <c r="AY188" i="673" s="1"/>
  <c r="AW188" i="673"/>
  <c r="AS188" i="673"/>
  <c r="AJ188" i="673"/>
  <c r="AD188" i="673"/>
  <c r="Y188" i="673"/>
  <c r="AG188" i="673" s="1"/>
  <c r="X188" i="673"/>
  <c r="S188" i="673"/>
  <c r="R188" i="673"/>
  <c r="O188" i="673"/>
  <c r="P188" i="673" s="1"/>
  <c r="N188" i="673"/>
  <c r="AQ188" i="673" s="1"/>
  <c r="M188" i="673"/>
  <c r="L188" i="673"/>
  <c r="AW187" i="673"/>
  <c r="AS187" i="673"/>
  <c r="AR187" i="673"/>
  <c r="AJ187" i="673"/>
  <c r="AD187" i="673"/>
  <c r="AF187" i="673" s="1"/>
  <c r="AE187" i="673" s="1"/>
  <c r="AC187" i="673"/>
  <c r="S187" i="673"/>
  <c r="R187" i="673"/>
  <c r="O187" i="673"/>
  <c r="N187" i="673"/>
  <c r="M187" i="673"/>
  <c r="L187" i="673"/>
  <c r="AN187" i="673" s="1"/>
  <c r="AX186" i="673"/>
  <c r="AJ186" i="673"/>
  <c r="Y186" i="673"/>
  <c r="X186" i="673"/>
  <c r="S186" i="673"/>
  <c r="R186" i="673"/>
  <c r="O186" i="673"/>
  <c r="P186" i="673" s="1"/>
  <c r="N186" i="673"/>
  <c r="M186" i="673"/>
  <c r="L186" i="673"/>
  <c r="AT185" i="673"/>
  <c r="AS185" i="673"/>
  <c r="AJ185" i="673"/>
  <c r="Y185" i="673"/>
  <c r="S185" i="673"/>
  <c r="R185" i="673"/>
  <c r="Q185" i="673"/>
  <c r="P185" i="673"/>
  <c r="O185" i="673"/>
  <c r="N185" i="673"/>
  <c r="M185" i="673"/>
  <c r="L185" i="673"/>
  <c r="AN185" i="673" s="1"/>
  <c r="AX184" i="673"/>
  <c r="AT184" i="673"/>
  <c r="AJ184" i="673"/>
  <c r="AH184" i="673"/>
  <c r="S184" i="673"/>
  <c r="R184" i="673"/>
  <c r="P184" i="673"/>
  <c r="O184" i="673"/>
  <c r="Y184" i="673" s="1"/>
  <c r="N184" i="673"/>
  <c r="M184" i="673"/>
  <c r="L184" i="673"/>
  <c r="AJ183" i="673"/>
  <c r="AH183" i="673"/>
  <c r="AD183" i="673"/>
  <c r="Z183" i="673"/>
  <c r="Y183" i="673"/>
  <c r="BB183" i="673" s="1"/>
  <c r="X183" i="673"/>
  <c r="S183" i="673"/>
  <c r="R183" i="673"/>
  <c r="Q183" i="673"/>
  <c r="P183" i="673"/>
  <c r="T183" i="673" s="1"/>
  <c r="O183" i="673"/>
  <c r="N183" i="673"/>
  <c r="M183" i="673"/>
  <c r="L183" i="673"/>
  <c r="AN183" i="673" s="1"/>
  <c r="AX182" i="673"/>
  <c r="AT182" i="673"/>
  <c r="AR182" i="673"/>
  <c r="AJ182" i="673"/>
  <c r="AC182" i="673"/>
  <c r="Y182" i="673"/>
  <c r="S182" i="673"/>
  <c r="R182" i="673"/>
  <c r="P182" i="673"/>
  <c r="O182" i="673"/>
  <c r="N182" i="673"/>
  <c r="M182" i="673"/>
  <c r="L182" i="673"/>
  <c r="AN182" i="673" s="1"/>
  <c r="AX181" i="673"/>
  <c r="AT181" i="673"/>
  <c r="AJ181" i="673"/>
  <c r="Y181" i="673"/>
  <c r="T181" i="673"/>
  <c r="S181" i="673"/>
  <c r="R181" i="673"/>
  <c r="AQ181" i="673" s="1"/>
  <c r="Q181" i="673"/>
  <c r="P181" i="673"/>
  <c r="O181" i="673"/>
  <c r="N181" i="673"/>
  <c r="M181" i="673"/>
  <c r="L181" i="673"/>
  <c r="AS180" i="673"/>
  <c r="AR180" i="673"/>
  <c r="AN180" i="673"/>
  <c r="AJ180" i="673"/>
  <c r="AH180" i="673"/>
  <c r="AC180" i="673"/>
  <c r="Z180" i="673"/>
  <c r="X180" i="673"/>
  <c r="S180" i="673"/>
  <c r="R180" i="673"/>
  <c r="Q180" i="673"/>
  <c r="O180" i="673"/>
  <c r="N180" i="673"/>
  <c r="M180" i="673"/>
  <c r="AW180" i="673" s="1"/>
  <c r="L180" i="673"/>
  <c r="AQ179" i="673"/>
  <c r="AJ179" i="673"/>
  <c r="Y179" i="673"/>
  <c r="S179" i="673"/>
  <c r="R179" i="673"/>
  <c r="P179" i="673"/>
  <c r="O179" i="673"/>
  <c r="N179" i="673"/>
  <c r="M179" i="673"/>
  <c r="L179" i="673"/>
  <c r="BA178" i="673"/>
  <c r="AX178" i="673"/>
  <c r="AT178" i="673"/>
  <c r="AS178" i="673"/>
  <c r="AU178" i="673" s="1"/>
  <c r="AJ178" i="673"/>
  <c r="AH178" i="673"/>
  <c r="AD178" i="673"/>
  <c r="X178" i="673"/>
  <c r="S178" i="673"/>
  <c r="R178" i="673"/>
  <c r="Q178" i="673"/>
  <c r="P178" i="673"/>
  <c r="O178" i="673"/>
  <c r="Y178" i="673" s="1"/>
  <c r="N178" i="673"/>
  <c r="M178" i="673"/>
  <c r="L178" i="673"/>
  <c r="BA177" i="673"/>
  <c r="AW177" i="673"/>
  <c r="AT177" i="673"/>
  <c r="AU177" i="673" s="1"/>
  <c r="AR177" i="673"/>
  <c r="AO177" i="673"/>
  <c r="AN177" i="673"/>
  <c r="AL177" i="673"/>
  <c r="AM177" i="673" s="1"/>
  <c r="AJ177" i="673"/>
  <c r="AH177" i="673"/>
  <c r="AI177" i="673" s="1"/>
  <c r="AC177" i="673"/>
  <c r="Z177" i="673"/>
  <c r="Y177" i="673"/>
  <c r="X177" i="673"/>
  <c r="S177" i="673"/>
  <c r="R177" i="673"/>
  <c r="Q177" i="673"/>
  <c r="P177" i="673"/>
  <c r="O177" i="673"/>
  <c r="N177" i="673"/>
  <c r="M177" i="673"/>
  <c r="AS177" i="673" s="1"/>
  <c r="L177" i="673"/>
  <c r="AW176" i="673"/>
  <c r="AQ176" i="673"/>
  <c r="AJ176" i="673"/>
  <c r="S176" i="673"/>
  <c r="R176" i="673"/>
  <c r="Q176" i="673"/>
  <c r="P176" i="673"/>
  <c r="T176" i="673" s="1"/>
  <c r="O176" i="673"/>
  <c r="Y176" i="673" s="1"/>
  <c r="N176" i="673"/>
  <c r="M176" i="673"/>
  <c r="L176" i="673"/>
  <c r="AJ175" i="673"/>
  <c r="AD175" i="673"/>
  <c r="Y175" i="673"/>
  <c r="S175" i="673"/>
  <c r="R175" i="673"/>
  <c r="P175" i="673"/>
  <c r="O175" i="673"/>
  <c r="N175" i="673"/>
  <c r="M175" i="673"/>
  <c r="L175" i="673"/>
  <c r="AN175" i="673" s="1"/>
  <c r="AJ174" i="673"/>
  <c r="AD174" i="673"/>
  <c r="S174" i="673"/>
  <c r="R174" i="673"/>
  <c r="O174" i="673"/>
  <c r="N174" i="673"/>
  <c r="M174" i="673"/>
  <c r="L174" i="673"/>
  <c r="AX173" i="673"/>
  <c r="AS173" i="673"/>
  <c r="AN173" i="673"/>
  <c r="AJ173" i="673"/>
  <c r="AC173" i="673"/>
  <c r="Z173" i="673"/>
  <c r="X173" i="673"/>
  <c r="S173" i="673"/>
  <c r="R173" i="673"/>
  <c r="Q173" i="673"/>
  <c r="P173" i="673"/>
  <c r="T173" i="673" s="1"/>
  <c r="O173" i="673"/>
  <c r="Y173" i="673" s="1"/>
  <c r="AT173" i="673" s="1"/>
  <c r="N173" i="673"/>
  <c r="M173" i="673"/>
  <c r="L173" i="673"/>
  <c r="AQ172" i="673"/>
  <c r="AN172" i="673"/>
  <c r="AJ172" i="673"/>
  <c r="AD172" i="673"/>
  <c r="Y172" i="673"/>
  <c r="S172" i="673"/>
  <c r="R172" i="673"/>
  <c r="P172" i="673"/>
  <c r="O172" i="673"/>
  <c r="N172" i="673"/>
  <c r="M172" i="673"/>
  <c r="L172" i="673"/>
  <c r="AJ171" i="673"/>
  <c r="S171" i="673"/>
  <c r="AQ171" i="673" s="1"/>
  <c r="R171" i="673"/>
  <c r="O171" i="673"/>
  <c r="Y171" i="673" s="1"/>
  <c r="N171" i="673"/>
  <c r="M171" i="673"/>
  <c r="L171" i="673"/>
  <c r="AN171" i="673" s="1"/>
  <c r="AX170" i="673"/>
  <c r="AJ170" i="673"/>
  <c r="S170" i="673"/>
  <c r="R170" i="673"/>
  <c r="P170" i="673"/>
  <c r="O170" i="673"/>
  <c r="Y170" i="673" s="1"/>
  <c r="N170" i="673"/>
  <c r="AQ170" i="673" s="1"/>
  <c r="M170" i="673"/>
  <c r="L170" i="673"/>
  <c r="AX169" i="673"/>
  <c r="AY169" i="673" s="1"/>
  <c r="AW169" i="673"/>
  <c r="AT169" i="673"/>
  <c r="AR169" i="673"/>
  <c r="AL169" i="673"/>
  <c r="AM169" i="673" s="1"/>
  <c r="AJ169" i="673"/>
  <c r="AH169" i="673"/>
  <c r="AC169" i="673"/>
  <c r="Z169" i="673"/>
  <c r="X169" i="673"/>
  <c r="S169" i="673"/>
  <c r="R169" i="673"/>
  <c r="Q169" i="673"/>
  <c r="P169" i="673"/>
  <c r="O169" i="673"/>
  <c r="Y169" i="673" s="1"/>
  <c r="N169" i="673"/>
  <c r="M169" i="673"/>
  <c r="AS169" i="673" s="1"/>
  <c r="AU169" i="673" s="1"/>
  <c r="L169" i="673"/>
  <c r="AN169" i="673" s="1"/>
  <c r="AX168" i="673"/>
  <c r="AW168" i="673"/>
  <c r="AU168" i="673"/>
  <c r="AT168" i="673"/>
  <c r="AS168" i="673"/>
  <c r="AR168" i="673"/>
  <c r="AJ168" i="673"/>
  <c r="AH168" i="673"/>
  <c r="AF168" i="673"/>
  <c r="AE168" i="673" s="1"/>
  <c r="AD168" i="673"/>
  <c r="AC168" i="673"/>
  <c r="Z168" i="673"/>
  <c r="S168" i="673"/>
  <c r="AQ168" i="673" s="1"/>
  <c r="R168" i="673"/>
  <c r="P168" i="673"/>
  <c r="O168" i="673"/>
  <c r="Y168" i="673" s="1"/>
  <c r="N168" i="673"/>
  <c r="M168" i="673"/>
  <c r="L168" i="673"/>
  <c r="AN168" i="673" s="1"/>
  <c r="BB167" i="673"/>
  <c r="AW167" i="673"/>
  <c r="AS167" i="673"/>
  <c r="AJ167" i="673"/>
  <c r="AD167" i="673"/>
  <c r="Z167" i="673"/>
  <c r="Y167" i="673"/>
  <c r="S167" i="673"/>
  <c r="R167" i="673"/>
  <c r="O167" i="673"/>
  <c r="P167" i="673" s="1"/>
  <c r="N167" i="673"/>
  <c r="M167" i="673"/>
  <c r="L167" i="673"/>
  <c r="AN167" i="673" s="1"/>
  <c r="AX166" i="673"/>
  <c r="AT166" i="673"/>
  <c r="AJ166" i="673"/>
  <c r="Z166" i="673"/>
  <c r="Y166" i="673"/>
  <c r="X166" i="673"/>
  <c r="S166" i="673"/>
  <c r="R166" i="673"/>
  <c r="O166" i="673"/>
  <c r="P166" i="673" s="1"/>
  <c r="N166" i="673"/>
  <c r="M166" i="673"/>
  <c r="L166" i="673"/>
  <c r="AX165" i="673"/>
  <c r="AW165" i="673"/>
  <c r="AT165" i="673"/>
  <c r="AJ165" i="673"/>
  <c r="AH165" i="673"/>
  <c r="AG165" i="673"/>
  <c r="AD165" i="673"/>
  <c r="AC165" i="673"/>
  <c r="Z165" i="673"/>
  <c r="Y165" i="673"/>
  <c r="AI165" i="673" s="1"/>
  <c r="S165" i="673"/>
  <c r="R165" i="673"/>
  <c r="Q165" i="673"/>
  <c r="O165" i="673"/>
  <c r="P165" i="673" s="1"/>
  <c r="N165" i="673"/>
  <c r="M165" i="673"/>
  <c r="L165" i="673"/>
  <c r="AN165" i="673" s="1"/>
  <c r="AS164" i="673"/>
  <c r="AJ164" i="673"/>
  <c r="Y164" i="673"/>
  <c r="S164" i="673"/>
  <c r="R164" i="673"/>
  <c r="O164" i="673"/>
  <c r="P164" i="673" s="1"/>
  <c r="N164" i="673"/>
  <c r="M164" i="673"/>
  <c r="L164" i="673"/>
  <c r="AR163" i="673"/>
  <c r="AJ163" i="673"/>
  <c r="AH163" i="673"/>
  <c r="AC163" i="673"/>
  <c r="S163" i="673"/>
  <c r="R163" i="673"/>
  <c r="Q163" i="673"/>
  <c r="O163" i="673"/>
  <c r="N163" i="673"/>
  <c r="M163" i="673"/>
  <c r="L163" i="673"/>
  <c r="AN163" i="673" s="1"/>
  <c r="AS162" i="673"/>
  <c r="AN162" i="673"/>
  <c r="AJ162" i="673"/>
  <c r="AH162" i="673"/>
  <c r="Y162" i="673"/>
  <c r="S162" i="673"/>
  <c r="R162" i="673"/>
  <c r="P162" i="673"/>
  <c r="O162" i="673"/>
  <c r="N162" i="673"/>
  <c r="M162" i="673"/>
  <c r="L162" i="673"/>
  <c r="BA161" i="673"/>
  <c r="AX161" i="673"/>
  <c r="AW161" i="673"/>
  <c r="AY161" i="673" s="1"/>
  <c r="AT161" i="673"/>
  <c r="AR161" i="673"/>
  <c r="AQ161" i="673"/>
  <c r="AJ161" i="673"/>
  <c r="AG161" i="673"/>
  <c r="AD161" i="673"/>
  <c r="Y161" i="673"/>
  <c r="T161" i="673"/>
  <c r="S161" i="673"/>
  <c r="R161" i="673"/>
  <c r="Q161" i="673"/>
  <c r="AO161" i="673" s="1"/>
  <c r="P161" i="673"/>
  <c r="O161" i="673"/>
  <c r="N161" i="673"/>
  <c r="M161" i="673"/>
  <c r="L161" i="673"/>
  <c r="AN161" i="673" s="1"/>
  <c r="AJ160" i="673"/>
  <c r="Y160" i="673"/>
  <c r="S160" i="673"/>
  <c r="R160" i="673"/>
  <c r="P160" i="673"/>
  <c r="O160" i="673"/>
  <c r="N160" i="673"/>
  <c r="M160" i="673"/>
  <c r="L160" i="673"/>
  <c r="AJ159" i="673"/>
  <c r="AD159" i="673"/>
  <c r="S159" i="673"/>
  <c r="R159" i="673"/>
  <c r="O159" i="673"/>
  <c r="N159" i="673"/>
  <c r="M159" i="673"/>
  <c r="L159" i="673"/>
  <c r="AN159" i="673" s="1"/>
  <c r="AN158" i="673"/>
  <c r="AJ158" i="673"/>
  <c r="Z158" i="673"/>
  <c r="Y158" i="673"/>
  <c r="S158" i="673"/>
  <c r="R158" i="673"/>
  <c r="P158" i="673"/>
  <c r="O158" i="673"/>
  <c r="N158" i="673"/>
  <c r="M158" i="673"/>
  <c r="AD158" i="673" s="1"/>
  <c r="L158" i="673"/>
  <c r="AX157" i="673"/>
  <c r="AT157" i="673"/>
  <c r="AR157" i="673"/>
  <c r="AJ157" i="673"/>
  <c r="S157" i="673"/>
  <c r="R157" i="673"/>
  <c r="P157" i="673"/>
  <c r="O157" i="673"/>
  <c r="Y157" i="673" s="1"/>
  <c r="N157" i="673"/>
  <c r="M157" i="673"/>
  <c r="L157" i="673"/>
  <c r="AT156" i="673"/>
  <c r="AJ156" i="673"/>
  <c r="AH156" i="673"/>
  <c r="AD156" i="673"/>
  <c r="AC156" i="673"/>
  <c r="Y156" i="673"/>
  <c r="S156" i="673"/>
  <c r="R156" i="673"/>
  <c r="P156" i="673"/>
  <c r="O156" i="673"/>
  <c r="N156" i="673"/>
  <c r="M156" i="673"/>
  <c r="L156" i="673"/>
  <c r="AN156" i="673" s="1"/>
  <c r="AW155" i="673"/>
  <c r="AR155" i="673"/>
  <c r="AJ155" i="673"/>
  <c r="AH155" i="673"/>
  <c r="AC155" i="673"/>
  <c r="Z155" i="673"/>
  <c r="X155" i="673"/>
  <c r="S155" i="673"/>
  <c r="R155" i="673"/>
  <c r="Q155" i="673"/>
  <c r="O155" i="673"/>
  <c r="N155" i="673"/>
  <c r="M155" i="673"/>
  <c r="AS155" i="673" s="1"/>
  <c r="L155" i="673"/>
  <c r="AN155" i="673" s="1"/>
  <c r="AT154" i="673"/>
  <c r="AS154" i="673"/>
  <c r="AU154" i="673" s="1"/>
  <c r="AJ154" i="673"/>
  <c r="Z154" i="673"/>
  <c r="S154" i="673"/>
  <c r="R154" i="673"/>
  <c r="P154" i="673"/>
  <c r="O154" i="673"/>
  <c r="Y154" i="673" s="1"/>
  <c r="AX154" i="673" s="1"/>
  <c r="N154" i="673"/>
  <c r="M154" i="673"/>
  <c r="X154" i="673" s="1"/>
  <c r="L154" i="673"/>
  <c r="AW153" i="673"/>
  <c r="AS153" i="673"/>
  <c r="AQ153" i="673"/>
  <c r="AJ153" i="673"/>
  <c r="AC153" i="673"/>
  <c r="Z153" i="673"/>
  <c r="S153" i="673"/>
  <c r="R153" i="673"/>
  <c r="O153" i="673"/>
  <c r="N153" i="673"/>
  <c r="M153" i="673"/>
  <c r="L153" i="673"/>
  <c r="AN153" i="673" s="1"/>
  <c r="AX152" i="673"/>
  <c r="AQ152" i="673"/>
  <c r="AJ152" i="673"/>
  <c r="AH152" i="673"/>
  <c r="Z152" i="673"/>
  <c r="Y152" i="673"/>
  <c r="X152" i="673"/>
  <c r="S152" i="673"/>
  <c r="R152" i="673"/>
  <c r="P152" i="673"/>
  <c r="O152" i="673"/>
  <c r="N152" i="673"/>
  <c r="M152" i="673"/>
  <c r="AS152" i="673" s="1"/>
  <c r="L152" i="673"/>
  <c r="AW151" i="673"/>
  <c r="AS151" i="673"/>
  <c r="AR151" i="673"/>
  <c r="AJ151" i="673"/>
  <c r="AH151" i="673"/>
  <c r="AD151" i="673"/>
  <c r="Z151" i="673"/>
  <c r="S151" i="673"/>
  <c r="R151" i="673"/>
  <c r="Q151" i="673"/>
  <c r="O151" i="673"/>
  <c r="N151" i="673"/>
  <c r="M151" i="673"/>
  <c r="L151" i="673"/>
  <c r="AN151" i="673" s="1"/>
  <c r="AT150" i="673"/>
  <c r="AS150" i="673"/>
  <c r="AR150" i="673"/>
  <c r="AQ150" i="673"/>
  <c r="AO150" i="673"/>
  <c r="AJ150" i="673"/>
  <c r="AH150" i="673"/>
  <c r="AF150" i="673"/>
  <c r="AE150" i="673" s="1"/>
  <c r="AD150" i="673"/>
  <c r="AC150" i="673"/>
  <c r="Z150" i="673"/>
  <c r="Y150" i="673"/>
  <c r="AG150" i="673" s="1"/>
  <c r="X150" i="673"/>
  <c r="S150" i="673"/>
  <c r="R150" i="673"/>
  <c r="Q150" i="673"/>
  <c r="O150" i="673"/>
  <c r="P150" i="673" s="1"/>
  <c r="N150" i="673"/>
  <c r="M150" i="673"/>
  <c r="AW150" i="673" s="1"/>
  <c r="L150" i="673"/>
  <c r="AN150" i="673" s="1"/>
  <c r="AR149" i="673"/>
  <c r="AJ149" i="673"/>
  <c r="Y149" i="673"/>
  <c r="S149" i="673"/>
  <c r="R149" i="673"/>
  <c r="O149" i="673"/>
  <c r="P149" i="673" s="1"/>
  <c r="N149" i="673"/>
  <c r="M149" i="673"/>
  <c r="L149" i="673"/>
  <c r="AN149" i="673" s="1"/>
  <c r="AX148" i="673"/>
  <c r="AW148" i="673"/>
  <c r="AY148" i="673" s="1"/>
  <c r="AN148" i="673"/>
  <c r="AJ148" i="673"/>
  <c r="AH148" i="673"/>
  <c r="AC148" i="673"/>
  <c r="X148" i="673"/>
  <c r="S148" i="673"/>
  <c r="R148" i="673"/>
  <c r="Q148" i="673"/>
  <c r="P148" i="673"/>
  <c r="O148" i="673"/>
  <c r="Y148" i="673" s="1"/>
  <c r="N148" i="673"/>
  <c r="M148" i="673"/>
  <c r="L148" i="673"/>
  <c r="AT147" i="673"/>
  <c r="AR147" i="673"/>
  <c r="AQ147" i="673"/>
  <c r="AO147" i="673"/>
  <c r="AJ147" i="673"/>
  <c r="AI147" i="673"/>
  <c r="AH147" i="673"/>
  <c r="AD147" i="673"/>
  <c r="Y147" i="673"/>
  <c r="S147" i="673"/>
  <c r="R147" i="673"/>
  <c r="Q147" i="673"/>
  <c r="P147" i="673"/>
  <c r="O147" i="673"/>
  <c r="N147" i="673"/>
  <c r="M147" i="673"/>
  <c r="L147" i="673"/>
  <c r="AW146" i="673"/>
  <c r="AQ146" i="673"/>
  <c r="AJ146" i="673"/>
  <c r="AH146" i="673"/>
  <c r="Y146" i="673"/>
  <c r="X146" i="673"/>
  <c r="S146" i="673"/>
  <c r="R146" i="673"/>
  <c r="P146" i="673"/>
  <c r="O146" i="673"/>
  <c r="N146" i="673"/>
  <c r="M146" i="673"/>
  <c r="AS146" i="673" s="1"/>
  <c r="L146" i="673"/>
  <c r="AS145" i="673"/>
  <c r="AQ145" i="673"/>
  <c r="AJ145" i="673"/>
  <c r="S145" i="673"/>
  <c r="R145" i="673"/>
  <c r="Q145" i="673"/>
  <c r="P145" i="673"/>
  <c r="T145" i="673" s="1"/>
  <c r="O145" i="673"/>
  <c r="Y145" i="673" s="1"/>
  <c r="N145" i="673"/>
  <c r="M145" i="673"/>
  <c r="L145" i="673"/>
  <c r="BA144" i="673"/>
  <c r="AX144" i="673"/>
  <c r="AY144" i="673" s="1"/>
  <c r="AW144" i="673"/>
  <c r="AS144" i="673"/>
  <c r="AR144" i="673"/>
  <c r="AQ144" i="673"/>
  <c r="AO144" i="673"/>
  <c r="AN144" i="673"/>
  <c r="AL144" i="673"/>
  <c r="AJ144" i="673"/>
  <c r="AH144" i="673"/>
  <c r="AC144" i="673"/>
  <c r="Z144" i="673"/>
  <c r="Y144" i="673"/>
  <c r="AP144" i="673" s="1"/>
  <c r="X144" i="673"/>
  <c r="T144" i="673"/>
  <c r="S144" i="673"/>
  <c r="R144" i="673"/>
  <c r="Q144" i="673"/>
  <c r="P144" i="673"/>
  <c r="O144" i="673"/>
  <c r="N144" i="673"/>
  <c r="M144" i="673"/>
  <c r="AD144" i="673" s="1"/>
  <c r="L144" i="673"/>
  <c r="AW143" i="673"/>
  <c r="AS143" i="673"/>
  <c r="AN143" i="673"/>
  <c r="AJ143" i="673"/>
  <c r="AH143" i="673"/>
  <c r="AF143" i="673"/>
  <c r="AE143" i="673"/>
  <c r="AD143" i="673"/>
  <c r="AC143" i="673"/>
  <c r="X143" i="673"/>
  <c r="S143" i="673"/>
  <c r="R143" i="673"/>
  <c r="Q143" i="673"/>
  <c r="O143" i="673"/>
  <c r="N143" i="673"/>
  <c r="M143" i="673"/>
  <c r="L143" i="673"/>
  <c r="AW142" i="673"/>
  <c r="AS142" i="673"/>
  <c r="AR142" i="673"/>
  <c r="AQ142" i="673"/>
  <c r="AN142" i="673"/>
  <c r="AJ142" i="673"/>
  <c r="AH142" i="673"/>
  <c r="AF142" i="673"/>
  <c r="AE142" i="673" s="1"/>
  <c r="AC142" i="673"/>
  <c r="Z142" i="673"/>
  <c r="X142" i="673"/>
  <c r="S142" i="673"/>
  <c r="R142" i="673"/>
  <c r="Q142" i="673"/>
  <c r="AL142" i="673" s="1"/>
  <c r="O142" i="673"/>
  <c r="N142" i="673"/>
  <c r="M142" i="673"/>
  <c r="AD142" i="673" s="1"/>
  <c r="L142" i="673"/>
  <c r="AW141" i="673"/>
  <c r="AR141" i="673"/>
  <c r="AN141" i="673"/>
  <c r="AJ141" i="673"/>
  <c r="AH141" i="673"/>
  <c r="AC141" i="673"/>
  <c r="Z141" i="673"/>
  <c r="X141" i="673"/>
  <c r="S141" i="673"/>
  <c r="R141" i="673"/>
  <c r="Q141" i="673"/>
  <c r="AL141" i="673" s="1"/>
  <c r="O141" i="673"/>
  <c r="N141" i="673"/>
  <c r="M141" i="673"/>
  <c r="AS141" i="673" s="1"/>
  <c r="L141" i="673"/>
  <c r="AW140" i="673"/>
  <c r="AS140" i="673"/>
  <c r="AR140" i="673"/>
  <c r="AQ140" i="673"/>
  <c r="AJ140" i="673"/>
  <c r="AH140" i="673"/>
  <c r="AF140" i="673"/>
  <c r="AE140" i="673" s="1"/>
  <c r="AD140" i="673"/>
  <c r="AC140" i="673"/>
  <c r="Z140" i="673"/>
  <c r="X140" i="673"/>
  <c r="S140" i="673"/>
  <c r="R140" i="673"/>
  <c r="Q140" i="673"/>
  <c r="O140" i="673"/>
  <c r="N140" i="673"/>
  <c r="M140" i="673"/>
  <c r="L140" i="673"/>
  <c r="AN140" i="673" s="1"/>
  <c r="AW139" i="673"/>
  <c r="AS139" i="673"/>
  <c r="AR139" i="673"/>
  <c r="AJ139" i="673"/>
  <c r="AD139" i="673"/>
  <c r="AC139" i="673"/>
  <c r="Z139" i="673"/>
  <c r="Y139" i="673"/>
  <c r="X139" i="673"/>
  <c r="S139" i="673"/>
  <c r="R139" i="673"/>
  <c r="P139" i="673"/>
  <c r="O139" i="673"/>
  <c r="N139" i="673"/>
  <c r="M139" i="673"/>
  <c r="L139" i="673"/>
  <c r="AN139" i="673" s="1"/>
  <c r="AX138" i="673"/>
  <c r="AJ138" i="673"/>
  <c r="Y138" i="673"/>
  <c r="AT138" i="673" s="1"/>
  <c r="S138" i="673"/>
  <c r="AQ138" i="673" s="1"/>
  <c r="R138" i="673"/>
  <c r="P138" i="673"/>
  <c r="O138" i="673"/>
  <c r="N138" i="673"/>
  <c r="M138" i="673"/>
  <c r="L138" i="673"/>
  <c r="AW137" i="673"/>
  <c r="AR137" i="673"/>
  <c r="AJ137" i="673"/>
  <c r="AH137" i="673"/>
  <c r="AD137" i="673"/>
  <c r="Z137" i="673"/>
  <c r="S137" i="673"/>
  <c r="R137" i="673"/>
  <c r="Q137" i="673"/>
  <c r="O137" i="673"/>
  <c r="N137" i="673"/>
  <c r="M137" i="673"/>
  <c r="L137" i="673"/>
  <c r="AN137" i="673" s="1"/>
  <c r="AJ136" i="673"/>
  <c r="Y136" i="673"/>
  <c r="AX136" i="673" s="1"/>
  <c r="S136" i="673"/>
  <c r="R136" i="673"/>
  <c r="O136" i="673"/>
  <c r="P136" i="673" s="1"/>
  <c r="N136" i="673"/>
  <c r="M136" i="673"/>
  <c r="L136" i="673"/>
  <c r="AN136" i="673" s="1"/>
  <c r="AW135" i="673"/>
  <c r="AY135" i="673" s="1"/>
  <c r="AS135" i="673"/>
  <c r="AR135" i="673"/>
  <c r="AO135" i="673"/>
  <c r="AJ135" i="673"/>
  <c r="AI135" i="673"/>
  <c r="AH135" i="673"/>
  <c r="AD135" i="673"/>
  <c r="AC135" i="673"/>
  <c r="Z135" i="673"/>
  <c r="X135" i="673"/>
  <c r="S135" i="673"/>
  <c r="R135" i="673"/>
  <c r="Q135" i="673"/>
  <c r="P135" i="673"/>
  <c r="T135" i="673" s="1"/>
  <c r="O135" i="673"/>
  <c r="Y135" i="673" s="1"/>
  <c r="AX135" i="673" s="1"/>
  <c r="N135" i="673"/>
  <c r="M135" i="673"/>
  <c r="L135" i="673"/>
  <c r="AN135" i="673" s="1"/>
  <c r="AY134" i="673"/>
  <c r="AX134" i="673"/>
  <c r="AW134" i="673"/>
  <c r="AS134" i="673"/>
  <c r="AJ134" i="673"/>
  <c r="AH134" i="673"/>
  <c r="Y134" i="673"/>
  <c r="X134" i="673"/>
  <c r="S134" i="673"/>
  <c r="R134" i="673"/>
  <c r="Q134" i="673"/>
  <c r="P134" i="673"/>
  <c r="O134" i="673"/>
  <c r="N134" i="673"/>
  <c r="M134" i="673"/>
  <c r="L134" i="673"/>
  <c r="AN134" i="673" s="1"/>
  <c r="AX133" i="673"/>
  <c r="AW133" i="673"/>
  <c r="AS133" i="673"/>
  <c r="AR133" i="673"/>
  <c r="AP133" i="673"/>
  <c r="AJ133" i="673"/>
  <c r="AH133" i="673"/>
  <c r="AD133" i="673"/>
  <c r="AF133" i="673" s="1"/>
  <c r="AE133" i="673" s="1"/>
  <c r="AC133" i="673"/>
  <c r="Z133" i="673"/>
  <c r="BB133" i="673" s="1"/>
  <c r="Y133" i="673"/>
  <c r="S133" i="673"/>
  <c r="R133" i="673"/>
  <c r="P133" i="673"/>
  <c r="O133" i="673"/>
  <c r="N133" i="673"/>
  <c r="M133" i="673"/>
  <c r="L133" i="673"/>
  <c r="AN133" i="673" s="1"/>
  <c r="AW132" i="673"/>
  <c r="AS132" i="673"/>
  <c r="AN132" i="673"/>
  <c r="AJ132" i="673"/>
  <c r="AH132" i="673"/>
  <c r="AD132" i="673"/>
  <c r="AF132" i="673" s="1"/>
  <c r="AE132" i="673" s="1"/>
  <c r="AC132" i="673"/>
  <c r="Y132" i="673"/>
  <c r="S132" i="673"/>
  <c r="R132" i="673"/>
  <c r="Q132" i="673"/>
  <c r="P132" i="673"/>
  <c r="O132" i="673"/>
  <c r="N132" i="673"/>
  <c r="M132" i="673"/>
  <c r="L132" i="673"/>
  <c r="AW131" i="673"/>
  <c r="AS131" i="673"/>
  <c r="AQ131" i="673"/>
  <c r="AP131" i="673"/>
  <c r="AJ131" i="673"/>
  <c r="AH131" i="673"/>
  <c r="AD131" i="673"/>
  <c r="Z131" i="673"/>
  <c r="Y131" i="673"/>
  <c r="X131" i="673"/>
  <c r="T131" i="673"/>
  <c r="S131" i="673"/>
  <c r="R131" i="673"/>
  <c r="Q131" i="673"/>
  <c r="P131" i="673"/>
  <c r="O131" i="673"/>
  <c r="N131" i="673"/>
  <c r="M131" i="673"/>
  <c r="L131" i="673"/>
  <c r="AN131" i="673" s="1"/>
  <c r="AW130" i="673"/>
  <c r="AS130" i="673"/>
  <c r="AQ130" i="673"/>
  <c r="AN130" i="673"/>
  <c r="AL130" i="673"/>
  <c r="AJ130" i="673"/>
  <c r="AH130" i="673"/>
  <c r="AD130" i="673"/>
  <c r="AF130" i="673" s="1"/>
  <c r="AE130" i="673" s="1"/>
  <c r="AC130" i="673"/>
  <c r="Z130" i="673"/>
  <c r="X130" i="673"/>
  <c r="S130" i="673"/>
  <c r="R130" i="673"/>
  <c r="Q130" i="673"/>
  <c r="O130" i="673"/>
  <c r="N130" i="673"/>
  <c r="M130" i="673"/>
  <c r="AR130" i="673" s="1"/>
  <c r="L130" i="673"/>
  <c r="AW129" i="673"/>
  <c r="AS129" i="673"/>
  <c r="AR129" i="673"/>
  <c r="AQ129" i="673"/>
  <c r="AJ129" i="673"/>
  <c r="AH129" i="673"/>
  <c r="AF129" i="673"/>
  <c r="AE129" i="673" s="1"/>
  <c r="AD129" i="673"/>
  <c r="AC129" i="673"/>
  <c r="X129" i="673"/>
  <c r="S129" i="673"/>
  <c r="R129" i="673"/>
  <c r="O129" i="673"/>
  <c r="N129" i="673"/>
  <c r="M129" i="673"/>
  <c r="L129" i="673"/>
  <c r="AN129" i="673" s="1"/>
  <c r="AX128" i="673"/>
  <c r="AS128" i="673"/>
  <c r="AJ128" i="673"/>
  <c r="Y128" i="673"/>
  <c r="S128" i="673"/>
  <c r="R128" i="673"/>
  <c r="P128" i="673"/>
  <c r="O128" i="673"/>
  <c r="N128" i="673"/>
  <c r="AQ128" i="673" s="1"/>
  <c r="M128" i="673"/>
  <c r="L128" i="673"/>
  <c r="AW127" i="673"/>
  <c r="AR127" i="673"/>
  <c r="AN127" i="673"/>
  <c r="AJ127" i="673"/>
  <c r="AH127" i="673"/>
  <c r="AC127" i="673"/>
  <c r="Z127" i="673"/>
  <c r="X127" i="673"/>
  <c r="S127" i="673"/>
  <c r="R127" i="673"/>
  <c r="Q127" i="673"/>
  <c r="O127" i="673"/>
  <c r="N127" i="673"/>
  <c r="AQ127" i="673" s="1"/>
  <c r="M127" i="673"/>
  <c r="AS127" i="673" s="1"/>
  <c r="L127" i="673"/>
  <c r="AW126" i="673"/>
  <c r="AJ126" i="673"/>
  <c r="S126" i="673"/>
  <c r="R126" i="673"/>
  <c r="P126" i="673"/>
  <c r="O126" i="673"/>
  <c r="Y126" i="673" s="1"/>
  <c r="N126" i="673"/>
  <c r="M126" i="673"/>
  <c r="L126" i="673"/>
  <c r="AR125" i="673"/>
  <c r="AJ125" i="673"/>
  <c r="Y125" i="673"/>
  <c r="S125" i="673"/>
  <c r="R125" i="673"/>
  <c r="P125" i="673"/>
  <c r="O125" i="673"/>
  <c r="N125" i="673"/>
  <c r="M125" i="673"/>
  <c r="L125" i="673"/>
  <c r="AN124" i="673"/>
  <c r="AJ124" i="673"/>
  <c r="Y124" i="673"/>
  <c r="T124" i="673"/>
  <c r="S124" i="673"/>
  <c r="R124" i="673"/>
  <c r="Q124" i="673"/>
  <c r="P124" i="673"/>
  <c r="O124" i="673"/>
  <c r="N124" i="673"/>
  <c r="M124" i="673"/>
  <c r="L124" i="673"/>
  <c r="AN123" i="673"/>
  <c r="AJ123" i="673"/>
  <c r="S123" i="673"/>
  <c r="R123" i="673"/>
  <c r="O123" i="673"/>
  <c r="N123" i="673"/>
  <c r="M123" i="673"/>
  <c r="L123" i="673"/>
  <c r="AR122" i="673"/>
  <c r="AJ122" i="673"/>
  <c r="AC122" i="673"/>
  <c r="Z122" i="673"/>
  <c r="Y122" i="673"/>
  <c r="X122" i="673"/>
  <c r="S122" i="673"/>
  <c r="R122" i="673"/>
  <c r="Q122" i="673"/>
  <c r="O122" i="673"/>
  <c r="P122" i="673" s="1"/>
  <c r="N122" i="673"/>
  <c r="M122" i="673"/>
  <c r="L122" i="673"/>
  <c r="AW121" i="673"/>
  <c r="AS121" i="673"/>
  <c r="AR121" i="673"/>
  <c r="AN121" i="673"/>
  <c r="AJ121" i="673"/>
  <c r="AD121" i="673"/>
  <c r="AC121" i="673"/>
  <c r="Z121" i="673"/>
  <c r="AL121" i="673" s="1"/>
  <c r="X121" i="673"/>
  <c r="S121" i="673"/>
  <c r="R121" i="673"/>
  <c r="Q121" i="673"/>
  <c r="O121" i="673"/>
  <c r="N121" i="673"/>
  <c r="M121" i="673"/>
  <c r="AH121" i="673" s="1"/>
  <c r="L121" i="673"/>
  <c r="AX120" i="673"/>
  <c r="AW120" i="673"/>
  <c r="AY120" i="673" s="1"/>
  <c r="AS120" i="673"/>
  <c r="AR120" i="673"/>
  <c r="AQ120" i="673"/>
  <c r="AN120" i="673"/>
  <c r="AJ120" i="673"/>
  <c r="AF120" i="673"/>
  <c r="AE120" i="673" s="1"/>
  <c r="AD120" i="673"/>
  <c r="AC120" i="673"/>
  <c r="Y120" i="673"/>
  <c r="AG120" i="673" s="1"/>
  <c r="S120" i="673"/>
  <c r="R120" i="673"/>
  <c r="P120" i="673"/>
  <c r="O120" i="673"/>
  <c r="N120" i="673"/>
  <c r="M120" i="673"/>
  <c r="L120" i="673"/>
  <c r="AT119" i="673"/>
  <c r="AS119" i="673"/>
  <c r="AU119" i="673" s="1"/>
  <c r="AJ119" i="673"/>
  <c r="AC119" i="673"/>
  <c r="Y119" i="673"/>
  <c r="X119" i="673"/>
  <c r="S119" i="673"/>
  <c r="R119" i="673"/>
  <c r="P119" i="673"/>
  <c r="O119" i="673"/>
  <c r="N119" i="673"/>
  <c r="M119" i="673"/>
  <c r="L119" i="673"/>
  <c r="AN119" i="673" s="1"/>
  <c r="BB118" i="673"/>
  <c r="BA118" i="673"/>
  <c r="AW118" i="673"/>
  <c r="AY118" i="673" s="1"/>
  <c r="AU118" i="673"/>
  <c r="AT118" i="673"/>
  <c r="AS118" i="673"/>
  <c r="AR118" i="673"/>
  <c r="AL118" i="673"/>
  <c r="AM118" i="673" s="1"/>
  <c r="AJ118" i="673"/>
  <c r="AI118" i="673"/>
  <c r="AH118" i="673"/>
  <c r="AG118" i="673"/>
  <c r="AD118" i="673"/>
  <c r="AC118" i="673"/>
  <c r="Z118" i="673"/>
  <c r="X118" i="673"/>
  <c r="S118" i="673"/>
  <c r="R118" i="673"/>
  <c r="Q118" i="673"/>
  <c r="P118" i="673"/>
  <c r="O118" i="673"/>
  <c r="Y118" i="673" s="1"/>
  <c r="AX118" i="673" s="1"/>
  <c r="N118" i="673"/>
  <c r="M118" i="673"/>
  <c r="L118" i="673"/>
  <c r="AN118" i="673" s="1"/>
  <c r="BB117" i="673"/>
  <c r="AT117" i="673"/>
  <c r="AR117" i="673"/>
  <c r="AQ117" i="673"/>
  <c r="AJ117" i="673"/>
  <c r="Z117" i="673"/>
  <c r="AP117" i="673" s="1"/>
  <c r="Y117" i="673"/>
  <c r="X117" i="673"/>
  <c r="T117" i="673"/>
  <c r="S117" i="673"/>
  <c r="R117" i="673"/>
  <c r="Q117" i="673"/>
  <c r="O117" i="673"/>
  <c r="P117" i="673" s="1"/>
  <c r="N117" i="673"/>
  <c r="M117" i="673"/>
  <c r="AH117" i="673" s="1"/>
  <c r="L117" i="673"/>
  <c r="AW116" i="673"/>
  <c r="AS116" i="673"/>
  <c r="AO116" i="673"/>
  <c r="AJ116" i="673"/>
  <c r="AH116" i="673"/>
  <c r="AF116" i="673"/>
  <c r="AE116" i="673" s="1"/>
  <c r="AD116" i="673"/>
  <c r="AC116" i="673"/>
  <c r="Y116" i="673"/>
  <c r="X116" i="673"/>
  <c r="S116" i="673"/>
  <c r="AQ116" i="673" s="1"/>
  <c r="R116" i="673"/>
  <c r="Q116" i="673"/>
  <c r="P116" i="673"/>
  <c r="O116" i="673"/>
  <c r="N116" i="673"/>
  <c r="M116" i="673"/>
  <c r="L116" i="673"/>
  <c r="AN116" i="673" s="1"/>
  <c r="BA115" i="673"/>
  <c r="AW115" i="673"/>
  <c r="AS115" i="673"/>
  <c r="AR115" i="673"/>
  <c r="AN115" i="673"/>
  <c r="AJ115" i="673"/>
  <c r="AD115" i="673"/>
  <c r="AC115" i="673"/>
  <c r="Y115" i="673"/>
  <c r="X115" i="673"/>
  <c r="T115" i="673"/>
  <c r="S115" i="673"/>
  <c r="R115" i="673"/>
  <c r="Q115" i="673"/>
  <c r="O115" i="673"/>
  <c r="P115" i="673" s="1"/>
  <c r="N115" i="673"/>
  <c r="AQ115" i="673" s="1"/>
  <c r="M115" i="673"/>
  <c r="L115" i="673"/>
  <c r="AS114" i="673"/>
  <c r="AJ114" i="673"/>
  <c r="AF114" i="673"/>
  <c r="AE114" i="673" s="1"/>
  <c r="AD114" i="673"/>
  <c r="S114" i="673"/>
  <c r="R114" i="673"/>
  <c r="O114" i="673"/>
  <c r="N114" i="673"/>
  <c r="M114" i="673"/>
  <c r="AC114" i="673" s="1"/>
  <c r="L114" i="673"/>
  <c r="AW113" i="673"/>
  <c r="AR113" i="673"/>
  <c r="AL113" i="673"/>
  <c r="AJ113" i="673"/>
  <c r="AH113" i="673"/>
  <c r="AC113" i="673"/>
  <c r="Z113" i="673"/>
  <c r="X113" i="673"/>
  <c r="S113" i="673"/>
  <c r="R113" i="673"/>
  <c r="Q113" i="673"/>
  <c r="O113" i="673"/>
  <c r="N113" i="673"/>
  <c r="M113" i="673"/>
  <c r="AS113" i="673" s="1"/>
  <c r="L113" i="673"/>
  <c r="AN113" i="673" s="1"/>
  <c r="BB112" i="673"/>
  <c r="AX112" i="673"/>
  <c r="AW112" i="673"/>
  <c r="AS112" i="673"/>
  <c r="AR112" i="673"/>
  <c r="AP112" i="673"/>
  <c r="AM112" i="673"/>
  <c r="AL112" i="673"/>
  <c r="AJ112" i="673"/>
  <c r="AH112" i="673"/>
  <c r="AI112" i="673" s="1"/>
  <c r="AD112" i="673"/>
  <c r="AC112" i="673"/>
  <c r="Z112" i="673"/>
  <c r="X112" i="673"/>
  <c r="S112" i="673"/>
  <c r="R112" i="673"/>
  <c r="Q112" i="673"/>
  <c r="P112" i="673"/>
  <c r="O112" i="673"/>
  <c r="Y112" i="673" s="1"/>
  <c r="AG112" i="673" s="1"/>
  <c r="N112" i="673"/>
  <c r="M112" i="673"/>
  <c r="L112" i="673"/>
  <c r="AN112" i="673" s="1"/>
  <c r="AW111" i="673"/>
  <c r="AS111" i="673"/>
  <c r="AQ111" i="673"/>
  <c r="AN111" i="673"/>
  <c r="AJ111" i="673"/>
  <c r="AD111" i="673"/>
  <c r="AF111" i="673" s="1"/>
  <c r="AE111" i="673" s="1"/>
  <c r="AC111" i="673"/>
  <c r="Z111" i="673"/>
  <c r="Y111" i="673"/>
  <c r="X111" i="673"/>
  <c r="S111" i="673"/>
  <c r="R111" i="673"/>
  <c r="P111" i="673"/>
  <c r="O111" i="673"/>
  <c r="N111" i="673"/>
  <c r="M111" i="673"/>
  <c r="L111" i="673"/>
  <c r="AJ110" i="673"/>
  <c r="X110" i="673"/>
  <c r="S110" i="673"/>
  <c r="R110" i="673"/>
  <c r="O110" i="673"/>
  <c r="N110" i="673"/>
  <c r="M110" i="673"/>
  <c r="AH110" i="673" s="1"/>
  <c r="L110" i="673"/>
  <c r="AJ109" i="673"/>
  <c r="AI109" i="673"/>
  <c r="AH109" i="673"/>
  <c r="AD109" i="673"/>
  <c r="AF109" i="673" s="1"/>
  <c r="AE109" i="673" s="1"/>
  <c r="AC109" i="673"/>
  <c r="Y109" i="673"/>
  <c r="S109" i="673"/>
  <c r="R109" i="673"/>
  <c r="P109" i="673"/>
  <c r="O109" i="673"/>
  <c r="N109" i="673"/>
  <c r="M109" i="673"/>
  <c r="L109" i="673"/>
  <c r="AN109" i="673" s="1"/>
  <c r="AS108" i="673"/>
  <c r="AJ108" i="673"/>
  <c r="AC108" i="673"/>
  <c r="S108" i="673"/>
  <c r="R108" i="673"/>
  <c r="AQ108" i="673" s="1"/>
  <c r="O108" i="673"/>
  <c r="N108" i="673"/>
  <c r="M108" i="673"/>
  <c r="L108" i="673"/>
  <c r="AN107" i="673"/>
  <c r="AJ107" i="673"/>
  <c r="AD107" i="673"/>
  <c r="AC107" i="673"/>
  <c r="X107" i="673"/>
  <c r="S107" i="673"/>
  <c r="R107" i="673"/>
  <c r="Q107" i="673"/>
  <c r="P107" i="673"/>
  <c r="T107" i="673" s="1"/>
  <c r="O107" i="673"/>
  <c r="Y107" i="673" s="1"/>
  <c r="N107" i="673"/>
  <c r="M107" i="673"/>
  <c r="L107" i="673"/>
  <c r="AW106" i="673"/>
  <c r="AS106" i="673"/>
  <c r="AR106" i="673"/>
  <c r="AJ106" i="673"/>
  <c r="AH106" i="673"/>
  <c r="AE106" i="673"/>
  <c r="AD106" i="673"/>
  <c r="AF106" i="673" s="1"/>
  <c r="AC106" i="673"/>
  <c r="Z106" i="673"/>
  <c r="S106" i="673"/>
  <c r="R106" i="673"/>
  <c r="Q106" i="673"/>
  <c r="O106" i="673"/>
  <c r="N106" i="673"/>
  <c r="M106" i="673"/>
  <c r="X106" i="673" s="1"/>
  <c r="L106" i="673"/>
  <c r="AN106" i="673" s="1"/>
  <c r="BB105" i="673"/>
  <c r="BA105" i="673"/>
  <c r="AY105" i="673"/>
  <c r="AX105" i="673"/>
  <c r="AW105" i="673"/>
  <c r="AS105" i="673"/>
  <c r="AR105" i="673"/>
  <c r="AP105" i="673"/>
  <c r="AJ105" i="673"/>
  <c r="AH105" i="673"/>
  <c r="AC105" i="673"/>
  <c r="Z105" i="673"/>
  <c r="Y105" i="673"/>
  <c r="X105" i="673"/>
  <c r="S105" i="673"/>
  <c r="R105" i="673"/>
  <c r="Q105" i="673"/>
  <c r="P105" i="673"/>
  <c r="O105" i="673"/>
  <c r="N105" i="673"/>
  <c r="M105" i="673"/>
  <c r="AD105" i="673" s="1"/>
  <c r="L105" i="673"/>
  <c r="AN105" i="673" s="1"/>
  <c r="AW104" i="673"/>
  <c r="AN104" i="673"/>
  <c r="AJ104" i="673"/>
  <c r="AH104" i="673"/>
  <c r="AD104" i="673"/>
  <c r="X104" i="673"/>
  <c r="S104" i="673"/>
  <c r="R104" i="673"/>
  <c r="AQ104" i="673" s="1"/>
  <c r="O104" i="673"/>
  <c r="N104" i="673"/>
  <c r="M104" i="673"/>
  <c r="Q104" i="673" s="1"/>
  <c r="L104" i="673"/>
  <c r="BB103" i="673"/>
  <c r="AS103" i="673"/>
  <c r="AR103" i="673"/>
  <c r="AO103" i="673"/>
  <c r="AN103" i="673"/>
  <c r="AJ103" i="673"/>
  <c r="AH103" i="673"/>
  <c r="AI103" i="673" s="1"/>
  <c r="AC103" i="673"/>
  <c r="Z103" i="673"/>
  <c r="AP103" i="673" s="1"/>
  <c r="Y103" i="673"/>
  <c r="X103" i="673"/>
  <c r="S103" i="673"/>
  <c r="R103" i="673"/>
  <c r="AQ103" i="673" s="1"/>
  <c r="Q103" i="673"/>
  <c r="P103" i="673"/>
  <c r="O103" i="673"/>
  <c r="N103" i="673"/>
  <c r="M103" i="673"/>
  <c r="AW103" i="673" s="1"/>
  <c r="L103" i="673"/>
  <c r="AR102" i="673"/>
  <c r="AJ102" i="673"/>
  <c r="Y102" i="673"/>
  <c r="S102" i="673"/>
  <c r="R102" i="673"/>
  <c r="Q102" i="673"/>
  <c r="O102" i="673"/>
  <c r="P102" i="673" s="1"/>
  <c r="N102" i="673"/>
  <c r="M102" i="673"/>
  <c r="L102" i="673"/>
  <c r="AJ101" i="673"/>
  <c r="AD101" i="673"/>
  <c r="Y101" i="673"/>
  <c r="S101" i="673"/>
  <c r="R101" i="673"/>
  <c r="AQ101" i="673" s="1"/>
  <c r="P101" i="673"/>
  <c r="O101" i="673"/>
  <c r="N101" i="673"/>
  <c r="M101" i="673"/>
  <c r="L101" i="673"/>
  <c r="AW100" i="673"/>
  <c r="AO100" i="673"/>
  <c r="AJ100" i="673"/>
  <c r="AF100" i="673"/>
  <c r="AE100" i="673" s="1"/>
  <c r="AD100" i="673"/>
  <c r="AC100" i="673"/>
  <c r="Y100" i="673"/>
  <c r="S100" i="673"/>
  <c r="R100" i="673"/>
  <c r="Q100" i="673"/>
  <c r="O100" i="673"/>
  <c r="P100" i="673" s="1"/>
  <c r="N100" i="673"/>
  <c r="AQ100" i="673" s="1"/>
  <c r="M100" i="673"/>
  <c r="L100" i="673"/>
  <c r="AN100" i="673" s="1"/>
  <c r="BB99" i="673"/>
  <c r="AX99" i="673"/>
  <c r="AY99" i="673" s="1"/>
  <c r="AW99" i="673"/>
  <c r="AR99" i="673"/>
  <c r="AO99" i="673"/>
  <c r="AN99" i="673"/>
  <c r="AM99" i="673"/>
  <c r="AJ99" i="673"/>
  <c r="AI99" i="673"/>
  <c r="AH99" i="673"/>
  <c r="AC99" i="673"/>
  <c r="Z99" i="673"/>
  <c r="X99" i="673"/>
  <c r="S99" i="673"/>
  <c r="R99" i="673"/>
  <c r="Q99" i="673"/>
  <c r="AL99" i="673" s="1"/>
  <c r="P99" i="673"/>
  <c r="O99" i="673"/>
  <c r="Y99" i="673" s="1"/>
  <c r="AT99" i="673" s="1"/>
  <c r="N99" i="673"/>
  <c r="M99" i="673"/>
  <c r="AS99" i="673" s="1"/>
  <c r="AU99" i="673" s="1"/>
  <c r="L99" i="673"/>
  <c r="AW98" i="673"/>
  <c r="AY98" i="673" s="1"/>
  <c r="AS98" i="673"/>
  <c r="AR98" i="673"/>
  <c r="AQ98" i="673"/>
  <c r="AJ98" i="673"/>
  <c r="AI98" i="673"/>
  <c r="AH98" i="673"/>
  <c r="AG98" i="673"/>
  <c r="AD98" i="673"/>
  <c r="AC98" i="673"/>
  <c r="Z98" i="673"/>
  <c r="S98" i="673"/>
  <c r="R98" i="673"/>
  <c r="Q98" i="673"/>
  <c r="P98" i="673"/>
  <c r="O98" i="673"/>
  <c r="Y98" i="673" s="1"/>
  <c r="AX98" i="673" s="1"/>
  <c r="N98" i="673"/>
  <c r="M98" i="673"/>
  <c r="X98" i="673" s="1"/>
  <c r="L98" i="673"/>
  <c r="AN98" i="673" s="1"/>
  <c r="BB97" i="673"/>
  <c r="AW97" i="673"/>
  <c r="AT97" i="673"/>
  <c r="AS97" i="673"/>
  <c r="AR97" i="673"/>
  <c r="AQ97" i="673"/>
  <c r="AP97" i="673"/>
  <c r="AJ97" i="673"/>
  <c r="AG97" i="673"/>
  <c r="AF97" i="673"/>
  <c r="AE97" i="673" s="1"/>
  <c r="AD97" i="673"/>
  <c r="AC97" i="673"/>
  <c r="Z97" i="673"/>
  <c r="Y97" i="673"/>
  <c r="X97" i="673"/>
  <c r="S97" i="673"/>
  <c r="AA97" i="673" s="1"/>
  <c r="R97" i="673"/>
  <c r="P97" i="673"/>
  <c r="O97" i="673"/>
  <c r="N97" i="673"/>
  <c r="M97" i="673"/>
  <c r="L97" i="673"/>
  <c r="AN97" i="673" s="1"/>
  <c r="AJ96" i="673"/>
  <c r="AH96" i="673"/>
  <c r="S96" i="673"/>
  <c r="R96" i="673"/>
  <c r="O96" i="673"/>
  <c r="P96" i="673" s="1"/>
  <c r="N96" i="673"/>
  <c r="M96" i="673"/>
  <c r="L96" i="673"/>
  <c r="AW95" i="673"/>
  <c r="AS95" i="673"/>
  <c r="AR95" i="673"/>
  <c r="AL95" i="673"/>
  <c r="AJ95" i="673"/>
  <c r="AH95" i="673"/>
  <c r="AD95" i="673"/>
  <c r="AF95" i="673" s="1"/>
  <c r="AE95" i="673" s="1"/>
  <c r="AC95" i="673"/>
  <c r="Z95" i="673"/>
  <c r="S95" i="673"/>
  <c r="R95" i="673"/>
  <c r="Q95" i="673"/>
  <c r="O95" i="673"/>
  <c r="N95" i="673"/>
  <c r="M95" i="673"/>
  <c r="X95" i="673" s="1"/>
  <c r="L95" i="673"/>
  <c r="AN95" i="673" s="1"/>
  <c r="AR94" i="673"/>
  <c r="AJ94" i="673"/>
  <c r="AH94" i="673"/>
  <c r="AD94" i="673"/>
  <c r="S94" i="673"/>
  <c r="R94" i="673"/>
  <c r="Q94" i="673"/>
  <c r="O94" i="673"/>
  <c r="P94" i="673" s="1"/>
  <c r="N94" i="673"/>
  <c r="AQ94" i="673" s="1"/>
  <c r="M94" i="673"/>
  <c r="L94" i="673"/>
  <c r="BB93" i="673"/>
  <c r="AY93" i="673"/>
  <c r="AX93" i="673"/>
  <c r="AW93" i="673"/>
  <c r="AU93" i="673"/>
  <c r="AS93" i="673"/>
  <c r="AR93" i="673"/>
  <c r="AN93" i="673"/>
  <c r="AJ93" i="673"/>
  <c r="AH93" i="673"/>
  <c r="AC93" i="673"/>
  <c r="AF93" i="673" s="1"/>
  <c r="AE93" i="673" s="1"/>
  <c r="AA93" i="673"/>
  <c r="Z93" i="673"/>
  <c r="AP93" i="673" s="1"/>
  <c r="X93" i="673"/>
  <c r="S93" i="673"/>
  <c r="R93" i="673"/>
  <c r="Q93" i="673"/>
  <c r="AO93" i="673" s="1"/>
  <c r="P93" i="673"/>
  <c r="O93" i="673"/>
  <c r="Y93" i="673" s="1"/>
  <c r="AT93" i="673" s="1"/>
  <c r="N93" i="673"/>
  <c r="M93" i="673"/>
  <c r="AD93" i="673" s="1"/>
  <c r="AG93" i="673" s="1"/>
  <c r="L93" i="673"/>
  <c r="AX92" i="673"/>
  <c r="AT92" i="673"/>
  <c r="AQ92" i="673"/>
  <c r="AP92" i="673"/>
  <c r="AJ92" i="673"/>
  <c r="Z92" i="673"/>
  <c r="BB92" i="673" s="1"/>
  <c r="Y92" i="673"/>
  <c r="S92" i="673"/>
  <c r="R92" i="673"/>
  <c r="Q92" i="673"/>
  <c r="P92" i="673"/>
  <c r="O92" i="673"/>
  <c r="N92" i="673"/>
  <c r="M92" i="673"/>
  <c r="AH92" i="673" s="1"/>
  <c r="L92" i="673"/>
  <c r="AX91" i="673"/>
  <c r="AQ91" i="673"/>
  <c r="AJ91" i="673"/>
  <c r="S91" i="673"/>
  <c r="R91" i="673"/>
  <c r="P91" i="673"/>
  <c r="O91" i="673"/>
  <c r="Y91" i="673" s="1"/>
  <c r="N91" i="673"/>
  <c r="M91" i="673"/>
  <c r="L91" i="673"/>
  <c r="AW90" i="673"/>
  <c r="AT90" i="673"/>
  <c r="AU90" i="673" s="1"/>
  <c r="AS90" i="673"/>
  <c r="AR90" i="673"/>
  <c r="AN90" i="673"/>
  <c r="AL90" i="673"/>
  <c r="AJ90" i="673"/>
  <c r="AH90" i="673"/>
  <c r="AD90" i="673"/>
  <c r="AF90" i="673" s="1"/>
  <c r="AE90" i="673" s="1"/>
  <c r="AC90" i="673"/>
  <c r="Y90" i="673"/>
  <c r="X90" i="673"/>
  <c r="S90" i="673"/>
  <c r="R90" i="673"/>
  <c r="Q90" i="673"/>
  <c r="P90" i="673"/>
  <c r="O90" i="673"/>
  <c r="N90" i="673"/>
  <c r="M90" i="673"/>
  <c r="Z90" i="673" s="1"/>
  <c r="L90" i="673"/>
  <c r="AX89" i="673"/>
  <c r="AW89" i="673"/>
  <c r="AY89" i="673" s="1"/>
  <c r="AT89" i="673"/>
  <c r="AS89" i="673"/>
  <c r="AU89" i="673" s="1"/>
  <c r="AR89" i="673"/>
  <c r="AL89" i="673"/>
  <c r="AM89" i="673" s="1"/>
  <c r="AJ89" i="673"/>
  <c r="AD89" i="673"/>
  <c r="AC89" i="673"/>
  <c r="Z89" i="673"/>
  <c r="S89" i="673"/>
  <c r="R89" i="673"/>
  <c r="Q89" i="673"/>
  <c r="P89" i="673"/>
  <c r="T89" i="673" s="1"/>
  <c r="O89" i="673"/>
  <c r="Y89" i="673" s="1"/>
  <c r="N89" i="673"/>
  <c r="AQ89" i="673" s="1"/>
  <c r="M89" i="673"/>
  <c r="X89" i="673" s="1"/>
  <c r="L89" i="673"/>
  <c r="AN89" i="673" s="1"/>
  <c r="BA88" i="673"/>
  <c r="AW88" i="673"/>
  <c r="AT88" i="673"/>
  <c r="AR88" i="673"/>
  <c r="AP88" i="673"/>
  <c r="AO88" i="673"/>
  <c r="AN88" i="673"/>
  <c r="AJ88" i="673"/>
  <c r="AH88" i="673"/>
  <c r="AI88" i="673" s="1"/>
  <c r="AC88" i="673"/>
  <c r="Z88" i="673"/>
  <c r="BB88" i="673" s="1"/>
  <c r="Y88" i="673"/>
  <c r="X88" i="673"/>
  <c r="S88" i="673"/>
  <c r="R88" i="673"/>
  <c r="Q88" i="673"/>
  <c r="AL88" i="673" s="1"/>
  <c r="AM88" i="673" s="1"/>
  <c r="P88" i="673"/>
  <c r="O88" i="673"/>
  <c r="N88" i="673"/>
  <c r="M88" i="673"/>
  <c r="AS88" i="673" s="1"/>
  <c r="L88" i="673"/>
  <c r="AY87" i="673"/>
  <c r="AX87" i="673"/>
  <c r="AW87" i="673"/>
  <c r="AT87" i="673"/>
  <c r="AS87" i="673"/>
  <c r="AQ87" i="673"/>
  <c r="AJ87" i="673"/>
  <c r="AD87" i="673"/>
  <c r="AC87" i="673"/>
  <c r="S87" i="673"/>
  <c r="R87" i="673"/>
  <c r="P87" i="673"/>
  <c r="O87" i="673"/>
  <c r="Y87" i="673" s="1"/>
  <c r="N87" i="673"/>
  <c r="M87" i="673"/>
  <c r="L87" i="673"/>
  <c r="AN87" i="673" s="1"/>
  <c r="AR86" i="673"/>
  <c r="AJ86" i="673"/>
  <c r="AD86" i="673"/>
  <c r="AC86" i="673"/>
  <c r="X86" i="673"/>
  <c r="S86" i="673"/>
  <c r="R86" i="673"/>
  <c r="AQ86" i="673" s="1"/>
  <c r="P86" i="673"/>
  <c r="O86" i="673"/>
  <c r="Y86" i="673" s="1"/>
  <c r="N86" i="673"/>
  <c r="M86" i="673"/>
  <c r="L86" i="673"/>
  <c r="AN86" i="673" s="1"/>
  <c r="BB85" i="673"/>
  <c r="AJ85" i="673"/>
  <c r="AD85" i="673"/>
  <c r="Z85" i="673"/>
  <c r="S85" i="673"/>
  <c r="R85" i="673"/>
  <c r="P85" i="673"/>
  <c r="O85" i="673"/>
  <c r="Y85" i="673" s="1"/>
  <c r="N85" i="673"/>
  <c r="M85" i="673"/>
  <c r="AH85" i="673" s="1"/>
  <c r="L85" i="673"/>
  <c r="AJ84" i="673"/>
  <c r="AC84" i="673"/>
  <c r="Y84" i="673"/>
  <c r="S84" i="673"/>
  <c r="R84" i="673"/>
  <c r="P84" i="673"/>
  <c r="O84" i="673"/>
  <c r="N84" i="673"/>
  <c r="M84" i="673"/>
  <c r="L84" i="673"/>
  <c r="AR83" i="673"/>
  <c r="AJ83" i="673"/>
  <c r="AH83" i="673"/>
  <c r="AC83" i="673"/>
  <c r="S83" i="673"/>
  <c r="R83" i="673"/>
  <c r="O83" i="673"/>
  <c r="N83" i="673"/>
  <c r="M83" i="673"/>
  <c r="L83" i="673"/>
  <c r="AW82" i="673"/>
  <c r="AS82" i="673"/>
  <c r="AR82" i="673"/>
  <c r="AN82" i="673"/>
  <c r="AL82" i="673"/>
  <c r="AJ82" i="673"/>
  <c r="AH82" i="673"/>
  <c r="AD82" i="673"/>
  <c r="AC82" i="673"/>
  <c r="AF82" i="673" s="1"/>
  <c r="AE82" i="673" s="1"/>
  <c r="Z82" i="673"/>
  <c r="X82" i="673"/>
  <c r="S82" i="673"/>
  <c r="R82" i="673"/>
  <c r="Q82" i="673"/>
  <c r="O82" i="673"/>
  <c r="N82" i="673"/>
  <c r="M82" i="673"/>
  <c r="L82" i="673"/>
  <c r="AW81" i="673"/>
  <c r="AR81" i="673"/>
  <c r="AJ81" i="673"/>
  <c r="AD81" i="673"/>
  <c r="AC81" i="673"/>
  <c r="AF81" i="673" s="1"/>
  <c r="AE81" i="673" s="1"/>
  <c r="Y81" i="673"/>
  <c r="X81" i="673"/>
  <c r="S81" i="673"/>
  <c r="R81" i="673"/>
  <c r="AQ81" i="673" s="1"/>
  <c r="P81" i="673"/>
  <c r="O81" i="673"/>
  <c r="N81" i="673"/>
  <c r="M81" i="673"/>
  <c r="L81" i="673"/>
  <c r="BB80" i="673"/>
  <c r="AX80" i="673"/>
  <c r="AT80" i="673"/>
  <c r="AR80" i="673"/>
  <c r="AQ80" i="673"/>
  <c r="AJ80" i="673"/>
  <c r="AD80" i="673"/>
  <c r="Z80" i="673"/>
  <c r="AP80" i="673" s="1"/>
  <c r="Y80" i="673"/>
  <c r="X80" i="673"/>
  <c r="S80" i="673"/>
  <c r="R80" i="673"/>
  <c r="AA80" i="673" s="1"/>
  <c r="P80" i="673"/>
  <c r="O80" i="673"/>
  <c r="N80" i="673"/>
  <c r="M80" i="673"/>
  <c r="Q80" i="673" s="1"/>
  <c r="AL80" i="673" s="1"/>
  <c r="AM80" i="673" s="1"/>
  <c r="L80" i="673"/>
  <c r="AW79" i="673"/>
  <c r="AT79" i="673"/>
  <c r="AQ79" i="673"/>
  <c r="AJ79" i="673"/>
  <c r="Z79" i="673"/>
  <c r="Y79" i="673"/>
  <c r="X79" i="673"/>
  <c r="S79" i="673"/>
  <c r="R79" i="673"/>
  <c r="O79" i="673"/>
  <c r="P79" i="673" s="1"/>
  <c r="N79" i="673"/>
  <c r="M79" i="673"/>
  <c r="L79" i="673"/>
  <c r="AW78" i="673"/>
  <c r="AT78" i="673"/>
  <c r="AU78" i="673" s="1"/>
  <c r="AR78" i="673"/>
  <c r="AN78" i="673"/>
  <c r="AJ78" i="673"/>
  <c r="AH78" i="673"/>
  <c r="AC78" i="673"/>
  <c r="AA78" i="673"/>
  <c r="Z78" i="673"/>
  <c r="Y78" i="673"/>
  <c r="X78" i="673"/>
  <c r="S78" i="673"/>
  <c r="R78" i="673"/>
  <c r="Q78" i="673"/>
  <c r="P78" i="673"/>
  <c r="O78" i="673"/>
  <c r="N78" i="673"/>
  <c r="AQ78" i="673" s="1"/>
  <c r="M78" i="673"/>
  <c r="AS78" i="673" s="1"/>
  <c r="L78" i="673"/>
  <c r="AW77" i="673"/>
  <c r="AN77" i="673"/>
  <c r="AJ77" i="673"/>
  <c r="AH77" i="673"/>
  <c r="X77" i="673"/>
  <c r="S77" i="673"/>
  <c r="R77" i="673"/>
  <c r="O77" i="673"/>
  <c r="N77" i="673"/>
  <c r="M77" i="673"/>
  <c r="L77" i="673"/>
  <c r="AW76" i="673"/>
  <c r="AS76" i="673"/>
  <c r="AR76" i="673"/>
  <c r="AQ76" i="673"/>
  <c r="AN76" i="673"/>
  <c r="AL76" i="673"/>
  <c r="AJ76" i="673"/>
  <c r="AH76" i="673"/>
  <c r="AF76" i="673"/>
  <c r="AE76" i="673" s="1"/>
  <c r="AD76" i="673"/>
  <c r="AC76" i="673"/>
  <c r="X76" i="673"/>
  <c r="S76" i="673"/>
  <c r="R76" i="673"/>
  <c r="Q76" i="673"/>
  <c r="O76" i="673"/>
  <c r="N76" i="673"/>
  <c r="M76" i="673"/>
  <c r="Z76" i="673" s="1"/>
  <c r="L76" i="673"/>
  <c r="AJ75" i="673"/>
  <c r="Z75" i="673"/>
  <c r="X75" i="673"/>
  <c r="S75" i="673"/>
  <c r="R75" i="673"/>
  <c r="Q75" i="673"/>
  <c r="O75" i="673"/>
  <c r="Y75" i="673" s="1"/>
  <c r="AT75" i="673" s="1"/>
  <c r="N75" i="673"/>
  <c r="AQ75" i="673" s="1"/>
  <c r="M75" i="673"/>
  <c r="L75" i="673"/>
  <c r="AX74" i="673"/>
  <c r="AY74" i="673" s="1"/>
  <c r="AW74" i="673"/>
  <c r="AT74" i="673"/>
  <c r="AR74" i="673"/>
  <c r="AN74" i="673"/>
  <c r="AJ74" i="673"/>
  <c r="AH74" i="673"/>
  <c r="AC74" i="673"/>
  <c r="Z74" i="673"/>
  <c r="BB74" i="673" s="1"/>
  <c r="Y74" i="673"/>
  <c r="AI74" i="673" s="1"/>
  <c r="X74" i="673"/>
  <c r="S74" i="673"/>
  <c r="R74" i="673"/>
  <c r="Q74" i="673"/>
  <c r="P74" i="673"/>
  <c r="T74" i="673" s="1"/>
  <c r="O74" i="673"/>
  <c r="N74" i="673"/>
  <c r="M74" i="673"/>
  <c r="AS74" i="673" s="1"/>
  <c r="L74" i="673"/>
  <c r="AX73" i="673"/>
  <c r="AT73" i="673"/>
  <c r="AS73" i="673"/>
  <c r="AU73" i="673" s="1"/>
  <c r="AR73" i="673"/>
  <c r="AJ73" i="673"/>
  <c r="AC73" i="673"/>
  <c r="Z73" i="673"/>
  <c r="X73" i="673"/>
  <c r="S73" i="673"/>
  <c r="R73" i="673"/>
  <c r="P73" i="673"/>
  <c r="O73" i="673"/>
  <c r="Y73" i="673" s="1"/>
  <c r="N73" i="673"/>
  <c r="M73" i="673"/>
  <c r="L73" i="673"/>
  <c r="AW72" i="673"/>
  <c r="AS72" i="673"/>
  <c r="AR72" i="673"/>
  <c r="AJ72" i="673"/>
  <c r="AC72" i="673"/>
  <c r="Z72" i="673"/>
  <c r="X72" i="673"/>
  <c r="S72" i="673"/>
  <c r="R72" i="673"/>
  <c r="P72" i="673"/>
  <c r="O72" i="673"/>
  <c r="Y72" i="673" s="1"/>
  <c r="N72" i="673"/>
  <c r="M72" i="673"/>
  <c r="L72" i="673"/>
  <c r="AS71" i="673"/>
  <c r="AQ71" i="673"/>
  <c r="AN71" i="673"/>
  <c r="AJ71" i="673"/>
  <c r="AH71" i="673"/>
  <c r="AG71" i="673"/>
  <c r="AD71" i="673"/>
  <c r="Z71" i="673"/>
  <c r="X71" i="673"/>
  <c r="S71" i="673"/>
  <c r="R71" i="673"/>
  <c r="Q71" i="673"/>
  <c r="P71" i="673"/>
  <c r="O71" i="673"/>
  <c r="Y71" i="673" s="1"/>
  <c r="N71" i="673"/>
  <c r="M71" i="673"/>
  <c r="L71" i="673"/>
  <c r="AW70" i="673"/>
  <c r="AS70" i="673"/>
  <c r="AQ70" i="673"/>
  <c r="AN70" i="673"/>
  <c r="AJ70" i="673"/>
  <c r="AH70" i="673"/>
  <c r="AC70" i="673"/>
  <c r="Z70" i="673"/>
  <c r="S70" i="673"/>
  <c r="R70" i="673"/>
  <c r="Q70" i="673"/>
  <c r="O70" i="673"/>
  <c r="N70" i="673"/>
  <c r="M70" i="673"/>
  <c r="L70" i="673"/>
  <c r="AS69" i="673"/>
  <c r="AJ69" i="673"/>
  <c r="AH69" i="673"/>
  <c r="AD69" i="673"/>
  <c r="AC69" i="673"/>
  <c r="AF69" i="673" s="1"/>
  <c r="AE69" i="673" s="1"/>
  <c r="X69" i="673"/>
  <c r="S69" i="673"/>
  <c r="R69" i="673"/>
  <c r="Q69" i="673"/>
  <c r="O69" i="673"/>
  <c r="N69" i="673"/>
  <c r="M69" i="673"/>
  <c r="L69" i="673"/>
  <c r="AN69" i="673" s="1"/>
  <c r="AX68" i="673"/>
  <c r="AN68" i="673"/>
  <c r="AJ68" i="673"/>
  <c r="AD68" i="673"/>
  <c r="Z68" i="673"/>
  <c r="X68" i="673"/>
  <c r="S68" i="673"/>
  <c r="R68" i="673"/>
  <c r="Q68" i="673"/>
  <c r="P68" i="673"/>
  <c r="O68" i="673"/>
  <c r="Y68" i="673" s="1"/>
  <c r="N68" i="673"/>
  <c r="M68" i="673"/>
  <c r="AR68" i="673" s="1"/>
  <c r="L68" i="673"/>
  <c r="AT67" i="673"/>
  <c r="AR67" i="673"/>
  <c r="AJ67" i="673"/>
  <c r="AD67" i="673"/>
  <c r="Y67" i="673"/>
  <c r="X67" i="673"/>
  <c r="S67" i="673"/>
  <c r="R67" i="673"/>
  <c r="P67" i="673"/>
  <c r="O67" i="673"/>
  <c r="N67" i="673"/>
  <c r="M67" i="673"/>
  <c r="L67" i="673"/>
  <c r="AX66" i="673"/>
  <c r="AT66" i="673"/>
  <c r="AJ66" i="673"/>
  <c r="Y66" i="673"/>
  <c r="S66" i="673"/>
  <c r="R66" i="673"/>
  <c r="P66" i="673"/>
  <c r="O66" i="673"/>
  <c r="N66" i="673"/>
  <c r="M66" i="673"/>
  <c r="L66" i="673"/>
  <c r="AS65" i="673"/>
  <c r="AQ65" i="673"/>
  <c r="AN65" i="673"/>
  <c r="AJ65" i="673"/>
  <c r="AH65" i="673"/>
  <c r="AD65" i="673"/>
  <c r="Z65" i="673"/>
  <c r="X65" i="673"/>
  <c r="S65" i="673"/>
  <c r="R65" i="673"/>
  <c r="P65" i="673"/>
  <c r="O65" i="673"/>
  <c r="Y65" i="673" s="1"/>
  <c r="N65" i="673"/>
  <c r="M65" i="673"/>
  <c r="AR65" i="673" s="1"/>
  <c r="L65" i="673"/>
  <c r="AX64" i="673"/>
  <c r="AT64" i="673"/>
  <c r="AJ64" i="673"/>
  <c r="AD64" i="673"/>
  <c r="S64" i="673"/>
  <c r="R64" i="673"/>
  <c r="P64" i="673"/>
  <c r="O64" i="673"/>
  <c r="Y64" i="673" s="1"/>
  <c r="N64" i="673"/>
  <c r="M64" i="673"/>
  <c r="L64" i="673"/>
  <c r="AS63" i="673"/>
  <c r="AN63" i="673"/>
  <c r="AJ63" i="673"/>
  <c r="AH63" i="673"/>
  <c r="AD63" i="673"/>
  <c r="AA63" i="673"/>
  <c r="Z63" i="673"/>
  <c r="X63" i="673"/>
  <c r="S63" i="673"/>
  <c r="R63" i="673"/>
  <c r="AQ63" i="673" s="1"/>
  <c r="P63" i="673"/>
  <c r="O63" i="673"/>
  <c r="Y63" i="673" s="1"/>
  <c r="N63" i="673"/>
  <c r="M63" i="673"/>
  <c r="L63" i="673"/>
  <c r="AX62" i="673"/>
  <c r="AW62" i="673"/>
  <c r="AN62" i="673"/>
  <c r="AJ62" i="673"/>
  <c r="AH62" i="673"/>
  <c r="S62" i="673"/>
  <c r="R62" i="673"/>
  <c r="P62" i="673"/>
  <c r="O62" i="673"/>
  <c r="Y62" i="673" s="1"/>
  <c r="N62" i="673"/>
  <c r="M62" i="673"/>
  <c r="L62" i="673"/>
  <c r="AS61" i="673"/>
  <c r="AR61" i="673"/>
  <c r="AN61" i="673"/>
  <c r="AJ61" i="673"/>
  <c r="AH61" i="673"/>
  <c r="AD61" i="673"/>
  <c r="AC61" i="673"/>
  <c r="AF61" i="673" s="1"/>
  <c r="AE61" i="673" s="1"/>
  <c r="Z61" i="673"/>
  <c r="AL61" i="673" s="1"/>
  <c r="X61" i="673"/>
  <c r="S61" i="673"/>
  <c r="R61" i="673"/>
  <c r="AQ61" i="673" s="1"/>
  <c r="Q61" i="673"/>
  <c r="O61" i="673"/>
  <c r="N61" i="673"/>
  <c r="M61" i="673"/>
  <c r="AW61" i="673" s="1"/>
  <c r="L61" i="673"/>
  <c r="AJ60" i="673"/>
  <c r="S60" i="673"/>
  <c r="R60" i="673"/>
  <c r="O60" i="673"/>
  <c r="P60" i="673" s="1"/>
  <c r="N60" i="673"/>
  <c r="M60" i="673"/>
  <c r="L60" i="673"/>
  <c r="AX59" i="673"/>
  <c r="AJ59" i="673"/>
  <c r="Z59" i="673"/>
  <c r="S59" i="673"/>
  <c r="R59" i="673"/>
  <c r="P59" i="673"/>
  <c r="O59" i="673"/>
  <c r="Y59" i="673" s="1"/>
  <c r="N59" i="673"/>
  <c r="M59" i="673"/>
  <c r="L59" i="673"/>
  <c r="AT58" i="673"/>
  <c r="AS58" i="673"/>
  <c r="AR58" i="673"/>
  <c r="AN58" i="673"/>
  <c r="AJ58" i="673"/>
  <c r="AH58" i="673"/>
  <c r="AC58" i="673"/>
  <c r="Z58" i="673"/>
  <c r="Y58" i="673"/>
  <c r="X58" i="673"/>
  <c r="S58" i="673"/>
  <c r="R58" i="673"/>
  <c r="Q58" i="673"/>
  <c r="P58" i="673"/>
  <c r="O58" i="673"/>
  <c r="N58" i="673"/>
  <c r="M58" i="673"/>
  <c r="AW58" i="673" s="1"/>
  <c r="L58" i="673"/>
  <c r="AJ57" i="673"/>
  <c r="AH57" i="673"/>
  <c r="Z57" i="673"/>
  <c r="S57" i="673"/>
  <c r="R57" i="673"/>
  <c r="O57" i="673"/>
  <c r="N57" i="673"/>
  <c r="M57" i="673"/>
  <c r="AR57" i="673" s="1"/>
  <c r="L57" i="673"/>
  <c r="AJ56" i="673"/>
  <c r="AI56" i="673"/>
  <c r="AH56" i="673"/>
  <c r="Y56" i="673"/>
  <c r="S56" i="673"/>
  <c r="R56" i="673"/>
  <c r="Q56" i="673"/>
  <c r="P56" i="673"/>
  <c r="O56" i="673"/>
  <c r="N56" i="673"/>
  <c r="AQ56" i="673" s="1"/>
  <c r="M56" i="673"/>
  <c r="L56" i="673"/>
  <c r="AW55" i="673"/>
  <c r="AS55" i="673"/>
  <c r="AU55" i="673" s="1"/>
  <c r="AR55" i="673"/>
  <c r="AQ55" i="673"/>
  <c r="AO55" i="673"/>
  <c r="AL55" i="673"/>
  <c r="AM55" i="673" s="1"/>
  <c r="AJ55" i="673"/>
  <c r="AI55" i="673"/>
  <c r="AH55" i="673"/>
  <c r="AG55" i="673"/>
  <c r="AC55" i="673"/>
  <c r="AA55" i="673"/>
  <c r="Z55" i="673"/>
  <c r="Y55" i="673"/>
  <c r="AT55" i="673" s="1"/>
  <c r="X55" i="673"/>
  <c r="S55" i="673"/>
  <c r="R55" i="673"/>
  <c r="Q55" i="673"/>
  <c r="P55" i="673"/>
  <c r="O55" i="673"/>
  <c r="N55" i="673"/>
  <c r="M55" i="673"/>
  <c r="AD55" i="673" s="1"/>
  <c r="L55" i="673"/>
  <c r="AN55" i="673" s="1"/>
  <c r="AW54" i="673"/>
  <c r="AN54" i="673"/>
  <c r="AJ54" i="673"/>
  <c r="AH54" i="673"/>
  <c r="S54" i="673"/>
  <c r="R54" i="673"/>
  <c r="O54" i="673"/>
  <c r="P54" i="673" s="1"/>
  <c r="N54" i="673"/>
  <c r="M54" i="673"/>
  <c r="L54" i="673"/>
  <c r="BB53" i="673"/>
  <c r="BA53" i="673"/>
  <c r="AW53" i="673"/>
  <c r="AS53" i="673"/>
  <c r="AR53" i="673"/>
  <c r="AN53" i="673"/>
  <c r="AJ53" i="673"/>
  <c r="AH53" i="673"/>
  <c r="AG53" i="673"/>
  <c r="AC53" i="673"/>
  <c r="AF53" i="673" s="1"/>
  <c r="AE53" i="673" s="1"/>
  <c r="Z53" i="673"/>
  <c r="Y53" i="673"/>
  <c r="X53" i="673"/>
  <c r="T53" i="673"/>
  <c r="S53" i="673"/>
  <c r="R53" i="673"/>
  <c r="Q53" i="673"/>
  <c r="AO53" i="673" s="1"/>
  <c r="P53" i="673"/>
  <c r="O53" i="673"/>
  <c r="N53" i="673"/>
  <c r="AQ53" i="673" s="1"/>
  <c r="M53" i="673"/>
  <c r="AD53" i="673" s="1"/>
  <c r="L53" i="673"/>
  <c r="AW52" i="673"/>
  <c r="AR52" i="673"/>
  <c r="AN52" i="673"/>
  <c r="AJ52" i="673"/>
  <c r="AH52" i="673"/>
  <c r="AC52" i="673"/>
  <c r="Z52" i="673"/>
  <c r="X52" i="673"/>
  <c r="S52" i="673"/>
  <c r="R52" i="673"/>
  <c r="Q52" i="673"/>
  <c r="O52" i="673"/>
  <c r="N52" i="673"/>
  <c r="AQ52" i="673" s="1"/>
  <c r="M52" i="673"/>
  <c r="AS52" i="673" s="1"/>
  <c r="L52" i="673"/>
  <c r="AW51" i="673"/>
  <c r="AS51" i="673"/>
  <c r="AR51" i="673"/>
  <c r="AJ51" i="673"/>
  <c r="AH51" i="673"/>
  <c r="AF51" i="673"/>
  <c r="AE51" i="673" s="1"/>
  <c r="AD51" i="673"/>
  <c r="AC51" i="673"/>
  <c r="Z51" i="673"/>
  <c r="X51" i="673"/>
  <c r="S51" i="673"/>
  <c r="R51" i="673"/>
  <c r="Q51" i="673"/>
  <c r="O51" i="673"/>
  <c r="N51" i="673"/>
  <c r="M51" i="673"/>
  <c r="L51" i="673"/>
  <c r="AN51" i="673" s="1"/>
  <c r="AW50" i="673"/>
  <c r="AT50" i="673"/>
  <c r="AS50" i="673"/>
  <c r="AR50" i="673"/>
  <c r="AJ50" i="673"/>
  <c r="AE50" i="673"/>
  <c r="AD50" i="673"/>
  <c r="AF50" i="673" s="1"/>
  <c r="AC50" i="673"/>
  <c r="Z50" i="673"/>
  <c r="Y50" i="673"/>
  <c r="X50" i="673"/>
  <c r="S50" i="673"/>
  <c r="R50" i="673"/>
  <c r="AA50" i="673" s="1"/>
  <c r="P50" i="673"/>
  <c r="O50" i="673"/>
  <c r="N50" i="673"/>
  <c r="AQ50" i="673" s="1"/>
  <c r="M50" i="673"/>
  <c r="L50" i="673"/>
  <c r="AN50" i="673" s="1"/>
  <c r="AS49" i="673"/>
  <c r="AJ49" i="673"/>
  <c r="S49" i="673"/>
  <c r="R49" i="673"/>
  <c r="O49" i="673"/>
  <c r="N49" i="673"/>
  <c r="AQ49" i="673" s="1"/>
  <c r="M49" i="673"/>
  <c r="L49" i="673"/>
  <c r="AW48" i="673"/>
  <c r="AR48" i="673"/>
  <c r="AN48" i="673"/>
  <c r="AJ48" i="673"/>
  <c r="AH48" i="673"/>
  <c r="AF48" i="673"/>
  <c r="AE48" i="673" s="1"/>
  <c r="AD48" i="673"/>
  <c r="AC48" i="673"/>
  <c r="Y48" i="673"/>
  <c r="S48" i="673"/>
  <c r="R48" i="673"/>
  <c r="Q48" i="673"/>
  <c r="O48" i="673"/>
  <c r="P48" i="673" s="1"/>
  <c r="N48" i="673"/>
  <c r="M48" i="673"/>
  <c r="L48" i="673"/>
  <c r="AT47" i="673"/>
  <c r="AR47" i="673"/>
  <c r="AP47" i="673"/>
  <c r="AO47" i="673"/>
  <c r="AN47" i="673"/>
  <c r="AJ47" i="673"/>
  <c r="AD47" i="673"/>
  <c r="Z47" i="673"/>
  <c r="Y47" i="673"/>
  <c r="X47" i="673"/>
  <c r="S47" i="673"/>
  <c r="R47" i="673"/>
  <c r="Q47" i="673"/>
  <c r="O47" i="673"/>
  <c r="P47" i="673" s="1"/>
  <c r="N47" i="673"/>
  <c r="M47" i="673"/>
  <c r="L47" i="673"/>
  <c r="AX46" i="673"/>
  <c r="AT46" i="673"/>
  <c r="AJ46" i="673"/>
  <c r="Y46" i="673"/>
  <c r="S46" i="673"/>
  <c r="R46" i="673"/>
  <c r="P46" i="673"/>
  <c r="O46" i="673"/>
  <c r="N46" i="673"/>
  <c r="M46" i="673"/>
  <c r="L46" i="673"/>
  <c r="AN46" i="673" s="1"/>
  <c r="AW45" i="673"/>
  <c r="AS45" i="673"/>
  <c r="AJ45" i="673"/>
  <c r="AH45" i="673"/>
  <c r="AD45" i="673"/>
  <c r="Y45" i="673"/>
  <c r="X45" i="673"/>
  <c r="S45" i="673"/>
  <c r="R45" i="673"/>
  <c r="P45" i="673"/>
  <c r="O45" i="673"/>
  <c r="N45" i="673"/>
  <c r="M45" i="673"/>
  <c r="L45" i="673"/>
  <c r="AN45" i="673" s="1"/>
  <c r="AT44" i="673"/>
  <c r="AS44" i="673"/>
  <c r="AR44" i="673"/>
  <c r="AJ44" i="673"/>
  <c r="AC44" i="673"/>
  <c r="Z44" i="673"/>
  <c r="Y44" i="673"/>
  <c r="X44" i="673"/>
  <c r="S44" i="673"/>
  <c r="R44" i="673"/>
  <c r="P44" i="673"/>
  <c r="O44" i="673"/>
  <c r="N44" i="673"/>
  <c r="M44" i="673"/>
  <c r="L44" i="673"/>
  <c r="AW43" i="673"/>
  <c r="AS43" i="673"/>
  <c r="AJ43" i="673"/>
  <c r="AD43" i="673"/>
  <c r="AF43" i="673" s="1"/>
  <c r="AE43" i="673" s="1"/>
  <c r="AC43" i="673"/>
  <c r="Z43" i="673"/>
  <c r="Y43" i="673"/>
  <c r="S43" i="673"/>
  <c r="R43" i="673"/>
  <c r="O43" i="673"/>
  <c r="P43" i="673" s="1"/>
  <c r="N43" i="673"/>
  <c r="M43" i="673"/>
  <c r="L43" i="673"/>
  <c r="AN43" i="673" s="1"/>
  <c r="AX42" i="673"/>
  <c r="AT42" i="673"/>
  <c r="AQ42" i="673"/>
  <c r="AN42" i="673"/>
  <c r="AJ42" i="673"/>
  <c r="S42" i="673"/>
  <c r="R42" i="673"/>
  <c r="P42" i="673"/>
  <c r="O42" i="673"/>
  <c r="Y42" i="673" s="1"/>
  <c r="N42" i="673"/>
  <c r="M42" i="673"/>
  <c r="L42" i="673"/>
  <c r="AJ41" i="673"/>
  <c r="AD41" i="673"/>
  <c r="AC41" i="673"/>
  <c r="S41" i="673"/>
  <c r="R41" i="673"/>
  <c r="O41" i="673"/>
  <c r="N41" i="673"/>
  <c r="M41" i="673"/>
  <c r="L41" i="673"/>
  <c r="AN41" i="673" s="1"/>
  <c r="AJ40" i="673"/>
  <c r="AH40" i="673"/>
  <c r="X40" i="673"/>
  <c r="S40" i="673"/>
  <c r="R40" i="673"/>
  <c r="P40" i="673"/>
  <c r="O40" i="673"/>
  <c r="Y40" i="673" s="1"/>
  <c r="AX40" i="673" s="1"/>
  <c r="N40" i="673"/>
  <c r="AQ40" i="673" s="1"/>
  <c r="M40" i="673"/>
  <c r="L40" i="673"/>
  <c r="AN40" i="673" s="1"/>
  <c r="AS39" i="673"/>
  <c r="AN39" i="673"/>
  <c r="AJ39" i="673"/>
  <c r="AH39" i="673"/>
  <c r="AG39" i="673"/>
  <c r="AF39" i="673"/>
  <c r="AE39" i="673" s="1"/>
  <c r="AD39" i="673"/>
  <c r="AC39" i="673"/>
  <c r="Z39" i="673"/>
  <c r="Y39" i="673"/>
  <c r="BB39" i="673" s="1"/>
  <c r="X39" i="673"/>
  <c r="S39" i="673"/>
  <c r="R39" i="673"/>
  <c r="Q39" i="673"/>
  <c r="AL39" i="673" s="1"/>
  <c r="O39" i="673"/>
  <c r="P39" i="673" s="1"/>
  <c r="N39" i="673"/>
  <c r="M39" i="673"/>
  <c r="AR39" i="673" s="1"/>
  <c r="L39" i="673"/>
  <c r="AW38" i="673"/>
  <c r="AR38" i="673"/>
  <c r="AJ38" i="673"/>
  <c r="AH38" i="673"/>
  <c r="AC38" i="673"/>
  <c r="Z38" i="673"/>
  <c r="Y38" i="673"/>
  <c r="X38" i="673"/>
  <c r="T38" i="673"/>
  <c r="S38" i="673"/>
  <c r="R38" i="673"/>
  <c r="Q38" i="673"/>
  <c r="P38" i="673"/>
  <c r="O38" i="673"/>
  <c r="N38" i="673"/>
  <c r="AQ38" i="673" s="1"/>
  <c r="M38" i="673"/>
  <c r="AS38" i="673" s="1"/>
  <c r="L38" i="673"/>
  <c r="AN38" i="673" s="1"/>
  <c r="AJ37" i="673"/>
  <c r="AD37" i="673"/>
  <c r="X37" i="673"/>
  <c r="S37" i="673"/>
  <c r="R37" i="673"/>
  <c r="O37" i="673"/>
  <c r="N37" i="673"/>
  <c r="M37" i="673"/>
  <c r="L37" i="673"/>
  <c r="AN37" i="673" s="1"/>
  <c r="AW36" i="673"/>
  <c r="AS36" i="673"/>
  <c r="AR36" i="673"/>
  <c r="AQ36" i="673"/>
  <c r="AJ36" i="673"/>
  <c r="AF36" i="673"/>
  <c r="AE36" i="673" s="1"/>
  <c r="AD36" i="673"/>
  <c r="AC36" i="673"/>
  <c r="Z36" i="673"/>
  <c r="Y36" i="673"/>
  <c r="X36" i="673"/>
  <c r="S36" i="673"/>
  <c r="R36" i="673"/>
  <c r="P36" i="673"/>
  <c r="O36" i="673"/>
  <c r="N36" i="673"/>
  <c r="M36" i="673"/>
  <c r="L36" i="673"/>
  <c r="AN36" i="673" s="1"/>
  <c r="AW35" i="673"/>
  <c r="AS35" i="673"/>
  <c r="AJ35" i="673"/>
  <c r="AD35" i="673"/>
  <c r="Z35" i="673"/>
  <c r="Y35" i="673"/>
  <c r="X35" i="673"/>
  <c r="S35" i="673"/>
  <c r="R35" i="673"/>
  <c r="P35" i="673"/>
  <c r="O35" i="673"/>
  <c r="N35" i="673"/>
  <c r="M35" i="673"/>
  <c r="L35" i="673"/>
  <c r="AS34" i="673"/>
  <c r="AJ34" i="673"/>
  <c r="Y34" i="673"/>
  <c r="S34" i="673"/>
  <c r="R34" i="673"/>
  <c r="P34" i="673"/>
  <c r="O34" i="673"/>
  <c r="N34" i="673"/>
  <c r="M34" i="673"/>
  <c r="L34" i="673"/>
  <c r="AR33" i="673"/>
  <c r="AJ33" i="673"/>
  <c r="AD33" i="673"/>
  <c r="Y33" i="673"/>
  <c r="X33" i="673"/>
  <c r="S33" i="673"/>
  <c r="R33" i="673"/>
  <c r="Q33" i="673"/>
  <c r="O33" i="673"/>
  <c r="P33" i="673" s="1"/>
  <c r="N33" i="673"/>
  <c r="M33" i="673"/>
  <c r="L33" i="673"/>
  <c r="AR32" i="673"/>
  <c r="AN32" i="673"/>
  <c r="AJ32" i="673"/>
  <c r="AD32" i="673"/>
  <c r="S32" i="673"/>
  <c r="R32" i="673"/>
  <c r="O32" i="673"/>
  <c r="N32" i="673"/>
  <c r="M32" i="673"/>
  <c r="L32" i="673"/>
  <c r="AJ31" i="673"/>
  <c r="AD31" i="673"/>
  <c r="S31" i="673"/>
  <c r="R31" i="673"/>
  <c r="O31" i="673"/>
  <c r="N31" i="673"/>
  <c r="AQ31" i="673" s="1"/>
  <c r="M31" i="673"/>
  <c r="L31" i="673"/>
  <c r="AN31" i="673" s="1"/>
  <c r="AN30" i="673"/>
  <c r="AJ30" i="673"/>
  <c r="AH30" i="673"/>
  <c r="Z30" i="673"/>
  <c r="X30" i="673"/>
  <c r="S30" i="673"/>
  <c r="R30" i="673"/>
  <c r="O30" i="673"/>
  <c r="N30" i="673"/>
  <c r="M30" i="673"/>
  <c r="L30" i="673"/>
  <c r="AQ29" i="673"/>
  <c r="AJ29" i="673"/>
  <c r="S29" i="673"/>
  <c r="R29" i="673"/>
  <c r="Q29" i="673"/>
  <c r="O29" i="673"/>
  <c r="N29" i="673"/>
  <c r="M29" i="673"/>
  <c r="L29" i="673"/>
  <c r="AN29" i="673" s="1"/>
  <c r="AJ28" i="673"/>
  <c r="S28" i="673"/>
  <c r="R28" i="673"/>
  <c r="Q28" i="673"/>
  <c r="O28" i="673"/>
  <c r="N28" i="673"/>
  <c r="M28" i="673"/>
  <c r="L28" i="673"/>
  <c r="AJ27" i="673"/>
  <c r="AH27" i="673"/>
  <c r="AC27" i="673"/>
  <c r="S27" i="673"/>
  <c r="R27" i="673"/>
  <c r="O27" i="673"/>
  <c r="N27" i="673"/>
  <c r="M27" i="673"/>
  <c r="AN27" i="673" s="1"/>
  <c r="L27" i="673"/>
  <c r="AX26" i="673"/>
  <c r="AQ26" i="673"/>
  <c r="AJ26" i="673"/>
  <c r="Y26" i="673"/>
  <c r="S26" i="673"/>
  <c r="R26" i="673"/>
  <c r="O26" i="673"/>
  <c r="P26" i="673" s="1"/>
  <c r="N26" i="673"/>
  <c r="M26" i="673"/>
  <c r="L26" i="673"/>
  <c r="BB25" i="673"/>
  <c r="AW25" i="673"/>
  <c r="AS25" i="673"/>
  <c r="AR25" i="673"/>
  <c r="AN25" i="673"/>
  <c r="AJ25" i="673"/>
  <c r="AH25" i="673"/>
  <c r="AD25" i="673"/>
  <c r="Z25" i="673"/>
  <c r="AP25" i="673" s="1"/>
  <c r="Y25" i="673"/>
  <c r="S25" i="673"/>
  <c r="R25" i="673"/>
  <c r="P25" i="673"/>
  <c r="O25" i="673"/>
  <c r="N25" i="673"/>
  <c r="M25" i="673"/>
  <c r="L25" i="673"/>
  <c r="AW24" i="673"/>
  <c r="AT24" i="673"/>
  <c r="AN24" i="673"/>
  <c r="AJ24" i="673"/>
  <c r="AH24" i="673"/>
  <c r="X24" i="673"/>
  <c r="S24" i="673"/>
  <c r="R24" i="673"/>
  <c r="Q24" i="673"/>
  <c r="P24" i="673"/>
  <c r="T24" i="673" s="1"/>
  <c r="O24" i="673"/>
  <c r="Y24" i="673" s="1"/>
  <c r="N24" i="673"/>
  <c r="M24" i="673"/>
  <c r="L24" i="673"/>
  <c r="AP23" i="673"/>
  <c r="AN23" i="673"/>
  <c r="AJ23" i="673"/>
  <c r="AA23" i="673"/>
  <c r="Z23" i="673"/>
  <c r="BB23" i="673" s="1"/>
  <c r="Y23" i="673"/>
  <c r="S23" i="673"/>
  <c r="R23" i="673"/>
  <c r="P23" i="673"/>
  <c r="O23" i="673"/>
  <c r="N23" i="673"/>
  <c r="AQ23" i="673" s="1"/>
  <c r="M23" i="673"/>
  <c r="L23" i="673"/>
  <c r="AW22" i="673"/>
  <c r="AS22" i="673"/>
  <c r="AJ22" i="673"/>
  <c r="AD22" i="673"/>
  <c r="AC22" i="673"/>
  <c r="Z22" i="673"/>
  <c r="X22" i="673"/>
  <c r="S22" i="673"/>
  <c r="R22" i="673"/>
  <c r="AQ22" i="673" s="1"/>
  <c r="Q22" i="673"/>
  <c r="P22" i="673"/>
  <c r="T22" i="673" s="1"/>
  <c r="O22" i="673"/>
  <c r="Y22" i="673" s="1"/>
  <c r="AO22" i="673" s="1"/>
  <c r="N22" i="673"/>
  <c r="M22" i="673"/>
  <c r="AR22" i="673" s="1"/>
  <c r="L22" i="673"/>
  <c r="AN22" i="673" s="1"/>
  <c r="AX21" i="673"/>
  <c r="AS21" i="673"/>
  <c r="AR21" i="673"/>
  <c r="AQ21" i="673"/>
  <c r="AN21" i="673"/>
  <c r="AJ21" i="673"/>
  <c r="AH21" i="673"/>
  <c r="AC21" i="673"/>
  <c r="Y21" i="673"/>
  <c r="X21" i="673"/>
  <c r="S21" i="673"/>
  <c r="T21" i="673" s="1"/>
  <c r="R21" i="673"/>
  <c r="Q21" i="673"/>
  <c r="P21" i="673"/>
  <c r="O21" i="673"/>
  <c r="N21" i="673"/>
  <c r="M21" i="673"/>
  <c r="L21" i="673"/>
  <c r="AJ20" i="673"/>
  <c r="AH20" i="673"/>
  <c r="AD20" i="673"/>
  <c r="AC20" i="673"/>
  <c r="S20" i="673"/>
  <c r="R20" i="673"/>
  <c r="O20" i="673"/>
  <c r="P20" i="673" s="1"/>
  <c r="N20" i="673"/>
  <c r="AQ20" i="673" s="1"/>
  <c r="M20" i="673"/>
  <c r="L20" i="673"/>
  <c r="AW19" i="673"/>
  <c r="AR19" i="673"/>
  <c r="AL19" i="673"/>
  <c r="AJ19" i="673"/>
  <c r="AH19" i="673"/>
  <c r="AC19" i="673"/>
  <c r="Z19" i="673"/>
  <c r="X19" i="673"/>
  <c r="S19" i="673"/>
  <c r="R19" i="673"/>
  <c r="Q19" i="673"/>
  <c r="P19" i="673"/>
  <c r="T19" i="673" s="1"/>
  <c r="O19" i="673"/>
  <c r="Y19" i="673" s="1"/>
  <c r="N19" i="673"/>
  <c r="M19" i="673"/>
  <c r="AS19" i="673" s="1"/>
  <c r="L19" i="673"/>
  <c r="AN19" i="673" s="1"/>
  <c r="AW18" i="673"/>
  <c r="AQ18" i="673"/>
  <c r="AJ18" i="673"/>
  <c r="AH18" i="673"/>
  <c r="AD18" i="673"/>
  <c r="Z18" i="673"/>
  <c r="S18" i="673"/>
  <c r="R18" i="673"/>
  <c r="Q18" i="673"/>
  <c r="O18" i="673"/>
  <c r="N18" i="673"/>
  <c r="M18" i="673"/>
  <c r="L18" i="673"/>
  <c r="AN18" i="673" s="1"/>
  <c r="AY17" i="673"/>
  <c r="AW17" i="673"/>
  <c r="AT17" i="673"/>
  <c r="AR17" i="673"/>
  <c r="AQ17" i="673"/>
  <c r="AN17" i="673"/>
  <c r="AJ17" i="673"/>
  <c r="AD17" i="673"/>
  <c r="AC17" i="673"/>
  <c r="Z17" i="673"/>
  <c r="BB17" i="673" s="1"/>
  <c r="Y17" i="673"/>
  <c r="AX17" i="673" s="1"/>
  <c r="X17" i="673"/>
  <c r="S17" i="673"/>
  <c r="R17" i="673"/>
  <c r="P17" i="673"/>
  <c r="O17" i="673"/>
  <c r="N17" i="673"/>
  <c r="M17" i="673"/>
  <c r="L17" i="673"/>
  <c r="AX16" i="673"/>
  <c r="AS16" i="673"/>
  <c r="AN16" i="673"/>
  <c r="AJ16" i="673"/>
  <c r="AH16" i="673"/>
  <c r="X16" i="673"/>
  <c r="S16" i="673"/>
  <c r="R16" i="673"/>
  <c r="Q16" i="673"/>
  <c r="P16" i="673"/>
  <c r="T16" i="673" s="1"/>
  <c r="O16" i="673"/>
  <c r="Y16" i="673" s="1"/>
  <c r="N16" i="673"/>
  <c r="M16" i="673"/>
  <c r="L16" i="673"/>
  <c r="AN15" i="673"/>
  <c r="AJ15" i="673"/>
  <c r="AC15" i="673"/>
  <c r="Y15" i="673"/>
  <c r="AX15" i="673" s="1"/>
  <c r="S15" i="673"/>
  <c r="R15" i="673"/>
  <c r="P15" i="673"/>
  <c r="O15" i="673"/>
  <c r="N15" i="673"/>
  <c r="M15" i="673"/>
  <c r="L15" i="673"/>
  <c r="BB14" i="673"/>
  <c r="AY14" i="673"/>
  <c r="AX14" i="673"/>
  <c r="AW14" i="673"/>
  <c r="AU14" i="673"/>
  <c r="AS14" i="673"/>
  <c r="AR14" i="673"/>
  <c r="AP14" i="673"/>
  <c r="AN14" i="673"/>
  <c r="AJ14" i="673"/>
  <c r="AH14" i="673"/>
  <c r="AD14" i="673"/>
  <c r="AG14" i="673" s="1"/>
  <c r="AC14" i="673"/>
  <c r="AF14" i="673" s="1"/>
  <c r="AE14" i="673" s="1"/>
  <c r="Z14" i="673"/>
  <c r="X14" i="673"/>
  <c r="S14" i="673"/>
  <c r="R14" i="673"/>
  <c r="Q14" i="673"/>
  <c r="P14" i="673"/>
  <c r="O14" i="673"/>
  <c r="Y14" i="673" s="1"/>
  <c r="AT14" i="673" s="1"/>
  <c r="N14" i="673"/>
  <c r="M14" i="673"/>
  <c r="L14" i="673"/>
  <c r="AW13" i="673"/>
  <c r="AT13" i="673"/>
  <c r="AN13" i="673"/>
  <c r="AJ13" i="673"/>
  <c r="AH13" i="673"/>
  <c r="AD13" i="673"/>
  <c r="AF13" i="673" s="1"/>
  <c r="AE13" i="673" s="1"/>
  <c r="AC13" i="673"/>
  <c r="Y13" i="673"/>
  <c r="S13" i="673"/>
  <c r="R13" i="673"/>
  <c r="P13" i="673"/>
  <c r="O13" i="673"/>
  <c r="N13" i="673"/>
  <c r="AQ13" i="673" s="1"/>
  <c r="M13" i="673"/>
  <c r="L13" i="673"/>
  <c r="AW12" i="673"/>
  <c r="AS12" i="673"/>
  <c r="AR12" i="673"/>
  <c r="AJ12" i="673"/>
  <c r="AH12" i="673"/>
  <c r="AD12" i="673"/>
  <c r="X12" i="673"/>
  <c r="S12" i="673"/>
  <c r="R12" i="673"/>
  <c r="O12" i="673"/>
  <c r="Y12" i="673" s="1"/>
  <c r="N12" i="673"/>
  <c r="M12" i="673"/>
  <c r="L12" i="673"/>
  <c r="BB11" i="673"/>
  <c r="AW11" i="673"/>
  <c r="AR11" i="673"/>
  <c r="AO11" i="673"/>
  <c r="AN11" i="673"/>
  <c r="AL11" i="673"/>
  <c r="AM11" i="673" s="1"/>
  <c r="AJ11" i="673"/>
  <c r="AH11" i="673"/>
  <c r="AC11" i="673"/>
  <c r="Z11" i="673"/>
  <c r="Y11" i="673"/>
  <c r="X11" i="673"/>
  <c r="S11" i="673"/>
  <c r="AA11" i="673" s="1"/>
  <c r="R11" i="673"/>
  <c r="Q11" i="673"/>
  <c r="BA11" i="673" s="1"/>
  <c r="P11" i="673"/>
  <c r="O11" i="673"/>
  <c r="N11" i="673"/>
  <c r="M11" i="673"/>
  <c r="AS11" i="673" s="1"/>
  <c r="L11" i="673"/>
  <c r="AS10" i="673"/>
  <c r="AQ10" i="673"/>
  <c r="AJ10" i="673"/>
  <c r="AH10" i="673"/>
  <c r="AC10" i="673"/>
  <c r="X10" i="673"/>
  <c r="S10" i="673"/>
  <c r="R10" i="673"/>
  <c r="Q10" i="673"/>
  <c r="O10" i="673"/>
  <c r="N10" i="673"/>
  <c r="M10" i="673"/>
  <c r="L10" i="673"/>
  <c r="AL7" i="673"/>
  <c r="L7" i="673"/>
  <c r="L6" i="673"/>
  <c r="C5" i="673"/>
  <c r="AJ1" i="673"/>
  <c r="AI1" i="673"/>
  <c r="AG1" i="673"/>
  <c r="AA1" i="673"/>
  <c r="T1" i="673"/>
  <c r="M307" i="672"/>
  <c r="X300" i="672" s="1"/>
  <c r="M305" i="672"/>
  <c r="M304" i="672"/>
  <c r="AW294" i="672"/>
  <c r="AW293" i="672"/>
  <c r="AU290" i="672"/>
  <c r="AS290" i="672"/>
  <c r="AW289" i="672"/>
  <c r="AW288" i="672"/>
  <c r="AR288" i="672"/>
  <c r="AQ288" i="672"/>
  <c r="AN288" i="672"/>
  <c r="AL288" i="672"/>
  <c r="AJ288" i="672"/>
  <c r="AH288" i="672"/>
  <c r="AC288" i="672"/>
  <c r="Z288" i="672"/>
  <c r="X288" i="672"/>
  <c r="S288" i="672"/>
  <c r="R288" i="672"/>
  <c r="Q288" i="672"/>
  <c r="O288" i="672"/>
  <c r="N288" i="672"/>
  <c r="M288" i="672"/>
  <c r="AS288" i="672" s="1"/>
  <c r="L288" i="672"/>
  <c r="BB287" i="672"/>
  <c r="AW287" i="672"/>
  <c r="AS287" i="672"/>
  <c r="AR287" i="672"/>
  <c r="AP287" i="672"/>
  <c r="AM287" i="672"/>
  <c r="AL287" i="672"/>
  <c r="AJ287" i="672"/>
  <c r="AH287" i="672"/>
  <c r="AF287" i="672"/>
  <c r="AE287" i="672" s="1"/>
  <c r="AD287" i="672"/>
  <c r="AC287" i="672"/>
  <c r="Z287" i="672"/>
  <c r="X287" i="672"/>
  <c r="T287" i="672"/>
  <c r="AB287" i="672" s="1"/>
  <c r="S287" i="672"/>
  <c r="AA287" i="672" s="1"/>
  <c r="R287" i="672"/>
  <c r="Q287" i="672"/>
  <c r="BA287" i="672" s="1"/>
  <c r="P287" i="672"/>
  <c r="O287" i="672"/>
  <c r="Y287" i="672" s="1"/>
  <c r="AG287" i="672" s="1"/>
  <c r="N287" i="672"/>
  <c r="M287" i="672"/>
  <c r="L287" i="672"/>
  <c r="AN287" i="672" s="1"/>
  <c r="AW286" i="672"/>
  <c r="AS286" i="672"/>
  <c r="AR286" i="672"/>
  <c r="AQ286" i="672"/>
  <c r="AJ286" i="672"/>
  <c r="AG286" i="672"/>
  <c r="AD286" i="672"/>
  <c r="AF286" i="672" s="1"/>
  <c r="AE286" i="672" s="1"/>
  <c r="AC286" i="672"/>
  <c r="Z286" i="672"/>
  <c r="BB286" i="672" s="1"/>
  <c r="Y286" i="672"/>
  <c r="X286" i="672"/>
  <c r="S286" i="672"/>
  <c r="AA286" i="672" s="1"/>
  <c r="R286" i="672"/>
  <c r="P286" i="672"/>
  <c r="O286" i="672"/>
  <c r="N286" i="672"/>
  <c r="M286" i="672"/>
  <c r="L286" i="672"/>
  <c r="AN286" i="672" s="1"/>
  <c r="AW285" i="672"/>
  <c r="AS285" i="672"/>
  <c r="AN285" i="672"/>
  <c r="AJ285" i="672"/>
  <c r="Z285" i="672"/>
  <c r="Y285" i="672"/>
  <c r="X285" i="672"/>
  <c r="S285" i="672"/>
  <c r="R285" i="672"/>
  <c r="Q285" i="672"/>
  <c r="O285" i="672"/>
  <c r="P285" i="672" s="1"/>
  <c r="N285" i="672"/>
  <c r="M285" i="672"/>
  <c r="L285" i="672"/>
  <c r="AQ284" i="672"/>
  <c r="AJ284" i="672"/>
  <c r="Y284" i="672"/>
  <c r="S284" i="672"/>
  <c r="R284" i="672"/>
  <c r="P284" i="672"/>
  <c r="O284" i="672"/>
  <c r="N284" i="672"/>
  <c r="M284" i="672"/>
  <c r="L284" i="672"/>
  <c r="AR283" i="672"/>
  <c r="AN283" i="672"/>
  <c r="AJ283" i="672"/>
  <c r="AH283" i="672"/>
  <c r="AD283" i="672"/>
  <c r="Y283" i="672"/>
  <c r="X283" i="672"/>
  <c r="S283" i="672"/>
  <c r="R283" i="672"/>
  <c r="Q283" i="672"/>
  <c r="O283" i="672"/>
  <c r="P283" i="672" s="1"/>
  <c r="N283" i="672"/>
  <c r="M283" i="672"/>
  <c r="L283" i="672"/>
  <c r="AN282" i="672"/>
  <c r="AJ282" i="672"/>
  <c r="AC282" i="672"/>
  <c r="Z282" i="672"/>
  <c r="X282" i="672"/>
  <c r="S282" i="672"/>
  <c r="R282" i="672"/>
  <c r="O282" i="672"/>
  <c r="N282" i="672"/>
  <c r="M282" i="672"/>
  <c r="L282" i="672"/>
  <c r="AS281" i="672"/>
  <c r="AJ281" i="672"/>
  <c r="Y281" i="672"/>
  <c r="S281" i="672"/>
  <c r="R281" i="672"/>
  <c r="Q281" i="672"/>
  <c r="O281" i="672"/>
  <c r="P281" i="672" s="1"/>
  <c r="N281" i="672"/>
  <c r="M281" i="672"/>
  <c r="L281" i="672"/>
  <c r="AT280" i="672"/>
  <c r="AJ280" i="672"/>
  <c r="AH280" i="672"/>
  <c r="AD280" i="672"/>
  <c r="AF280" i="672" s="1"/>
  <c r="AE280" i="672" s="1"/>
  <c r="AC280" i="672"/>
  <c r="Z280" i="672"/>
  <c r="Y280" i="672"/>
  <c r="X280" i="672"/>
  <c r="S280" i="672"/>
  <c r="R280" i="672"/>
  <c r="P280" i="672"/>
  <c r="O280" i="672"/>
  <c r="N280" i="672"/>
  <c r="AQ280" i="672" s="1"/>
  <c r="M280" i="672"/>
  <c r="L280" i="672"/>
  <c r="AN280" i="672" s="1"/>
  <c r="BA279" i="672"/>
  <c r="AX279" i="672"/>
  <c r="AT279" i="672"/>
  <c r="AJ279" i="672"/>
  <c r="AC279" i="672"/>
  <c r="S279" i="672"/>
  <c r="R279" i="672"/>
  <c r="Q279" i="672"/>
  <c r="P279" i="672"/>
  <c r="O279" i="672"/>
  <c r="Y279" i="672" s="1"/>
  <c r="N279" i="672"/>
  <c r="AQ279" i="672" s="1"/>
  <c r="M279" i="672"/>
  <c r="L279" i="672"/>
  <c r="AN279" i="672" s="1"/>
  <c r="AN278" i="672"/>
  <c r="AJ278" i="672"/>
  <c r="AH278" i="672"/>
  <c r="AE278" i="672"/>
  <c r="AD278" i="672"/>
  <c r="AF278" i="672" s="1"/>
  <c r="AC278" i="672"/>
  <c r="S278" i="672"/>
  <c r="R278" i="672"/>
  <c r="O278" i="672"/>
  <c r="P278" i="672" s="1"/>
  <c r="N278" i="672"/>
  <c r="AQ278" i="672" s="1"/>
  <c r="M278" i="672"/>
  <c r="L278" i="672"/>
  <c r="AW277" i="672"/>
  <c r="AS277" i="672"/>
  <c r="AN277" i="672"/>
  <c r="AJ277" i="672"/>
  <c r="AI277" i="672"/>
  <c r="AH277" i="672"/>
  <c r="AF277" i="672"/>
  <c r="AE277" i="672" s="1"/>
  <c r="AD277" i="672"/>
  <c r="AC277" i="672"/>
  <c r="X277" i="672"/>
  <c r="S277" i="672"/>
  <c r="R277" i="672"/>
  <c r="Q277" i="672"/>
  <c r="P277" i="672"/>
  <c r="O277" i="672"/>
  <c r="Y277" i="672" s="1"/>
  <c r="N277" i="672"/>
  <c r="M277" i="672"/>
  <c r="L277" i="672"/>
  <c r="AJ276" i="672"/>
  <c r="S276" i="672"/>
  <c r="R276" i="672"/>
  <c r="O276" i="672"/>
  <c r="N276" i="672"/>
  <c r="M276" i="672"/>
  <c r="L276" i="672"/>
  <c r="AS275" i="672"/>
  <c r="AJ275" i="672"/>
  <c r="AD275" i="672"/>
  <c r="AF275" i="672" s="1"/>
  <c r="AE275" i="672" s="1"/>
  <c r="AC275" i="672"/>
  <c r="Y275" i="672"/>
  <c r="S275" i="672"/>
  <c r="R275" i="672"/>
  <c r="P275" i="672"/>
  <c r="O275" i="672"/>
  <c r="N275" i="672"/>
  <c r="AQ275" i="672" s="1"/>
  <c r="M275" i="672"/>
  <c r="L275" i="672"/>
  <c r="AW274" i="672"/>
  <c r="AR274" i="672"/>
  <c r="AN274" i="672"/>
  <c r="AL274" i="672"/>
  <c r="AJ274" i="672"/>
  <c r="AH274" i="672"/>
  <c r="AC274" i="672"/>
  <c r="Z274" i="672"/>
  <c r="X274" i="672"/>
  <c r="S274" i="672"/>
  <c r="R274" i="672"/>
  <c r="Q274" i="672"/>
  <c r="O274" i="672"/>
  <c r="N274" i="672"/>
  <c r="M274" i="672"/>
  <c r="AS274" i="672" s="1"/>
  <c r="L274" i="672"/>
  <c r="AJ273" i="672"/>
  <c r="AH273" i="672"/>
  <c r="S273" i="672"/>
  <c r="R273" i="672"/>
  <c r="Q273" i="672"/>
  <c r="O273" i="672"/>
  <c r="N273" i="672"/>
  <c r="M273" i="672"/>
  <c r="L273" i="672"/>
  <c r="AT272" i="672"/>
  <c r="AS272" i="672"/>
  <c r="AU272" i="672" s="1"/>
  <c r="AR272" i="672"/>
  <c r="AN272" i="672"/>
  <c r="AJ272" i="672"/>
  <c r="AF272" i="672"/>
  <c r="AE272" i="672" s="1"/>
  <c r="AD272" i="672"/>
  <c r="AC272" i="672"/>
  <c r="AA272" i="672"/>
  <c r="Z272" i="672"/>
  <c r="Y272" i="672"/>
  <c r="X272" i="672"/>
  <c r="S272" i="672"/>
  <c r="AQ272" i="672" s="1"/>
  <c r="R272" i="672"/>
  <c r="P272" i="672"/>
  <c r="O272" i="672"/>
  <c r="N272" i="672"/>
  <c r="M272" i="672"/>
  <c r="L272" i="672"/>
  <c r="AJ271" i="672"/>
  <c r="AH271" i="672"/>
  <c r="AD271" i="672"/>
  <c r="Z271" i="672"/>
  <c r="S271" i="672"/>
  <c r="R271" i="672"/>
  <c r="O271" i="672"/>
  <c r="N271" i="672"/>
  <c r="M271" i="672"/>
  <c r="L271" i="672"/>
  <c r="AT270" i="672"/>
  <c r="AR270" i="672"/>
  <c r="AN270" i="672"/>
  <c r="AJ270" i="672"/>
  <c r="Y270" i="672"/>
  <c r="S270" i="672"/>
  <c r="R270" i="672"/>
  <c r="P270" i="672"/>
  <c r="O270" i="672"/>
  <c r="N270" i="672"/>
  <c r="M270" i="672"/>
  <c r="L270" i="672"/>
  <c r="AN269" i="672"/>
  <c r="AJ269" i="672"/>
  <c r="AH269" i="672"/>
  <c r="S269" i="672"/>
  <c r="R269" i="672"/>
  <c r="Q269" i="672"/>
  <c r="O269" i="672"/>
  <c r="N269" i="672"/>
  <c r="M269" i="672"/>
  <c r="L269" i="672"/>
  <c r="AJ268" i="672"/>
  <c r="S268" i="672"/>
  <c r="R268" i="672"/>
  <c r="AQ268" i="672" s="1"/>
  <c r="O268" i="672"/>
  <c r="P268" i="672" s="1"/>
  <c r="N268" i="672"/>
  <c r="M268" i="672"/>
  <c r="L268" i="672"/>
  <c r="AR267" i="672"/>
  <c r="AJ267" i="672"/>
  <c r="S267" i="672"/>
  <c r="AQ267" i="672" s="1"/>
  <c r="R267" i="672"/>
  <c r="O267" i="672"/>
  <c r="P267" i="672" s="1"/>
  <c r="N267" i="672"/>
  <c r="M267" i="672"/>
  <c r="L267" i="672"/>
  <c r="AW266" i="672"/>
  <c r="AS266" i="672"/>
  <c r="AR266" i="672"/>
  <c r="AN266" i="672"/>
  <c r="AJ266" i="672"/>
  <c r="AH266" i="672"/>
  <c r="AC266" i="672"/>
  <c r="Z266" i="672"/>
  <c r="AP266" i="672" s="1"/>
  <c r="Y266" i="672"/>
  <c r="X266" i="672"/>
  <c r="S266" i="672"/>
  <c r="R266" i="672"/>
  <c r="Q266" i="672"/>
  <c r="P266" i="672"/>
  <c r="O266" i="672"/>
  <c r="N266" i="672"/>
  <c r="M266" i="672"/>
  <c r="AD266" i="672" s="1"/>
  <c r="L266" i="672"/>
  <c r="AW265" i="672"/>
  <c r="AJ265" i="672"/>
  <c r="AD265" i="672"/>
  <c r="AC265" i="672"/>
  <c r="Z265" i="672"/>
  <c r="S265" i="672"/>
  <c r="AQ265" i="672" s="1"/>
  <c r="R265" i="672"/>
  <c r="O265" i="672"/>
  <c r="N265" i="672"/>
  <c r="M265" i="672"/>
  <c r="L265" i="672"/>
  <c r="AN265" i="672" s="1"/>
  <c r="AR264" i="672"/>
  <c r="AQ264" i="672"/>
  <c r="AJ264" i="672"/>
  <c r="AH264" i="672"/>
  <c r="AD264" i="672"/>
  <c r="S264" i="672"/>
  <c r="R264" i="672"/>
  <c r="O264" i="672"/>
  <c r="N264" i="672"/>
  <c r="M264" i="672"/>
  <c r="L264" i="672"/>
  <c r="BA263" i="672"/>
  <c r="AR263" i="672"/>
  <c r="AJ263" i="672"/>
  <c r="AH263" i="672"/>
  <c r="AG263" i="672"/>
  <c r="AD263" i="672"/>
  <c r="Y263" i="672"/>
  <c r="S263" i="672"/>
  <c r="R263" i="672"/>
  <c r="Q263" i="672"/>
  <c r="P263" i="672"/>
  <c r="T263" i="672" s="1"/>
  <c r="O263" i="672"/>
  <c r="N263" i="672"/>
  <c r="M263" i="672"/>
  <c r="L263" i="672"/>
  <c r="AN263" i="672" s="1"/>
  <c r="AS262" i="672"/>
  <c r="AR262" i="672"/>
  <c r="AQ262" i="672"/>
  <c r="AN262" i="672"/>
  <c r="AJ262" i="672"/>
  <c r="AD262" i="672"/>
  <c r="X262" i="672"/>
  <c r="T262" i="672"/>
  <c r="S262" i="672"/>
  <c r="R262" i="672"/>
  <c r="Q262" i="672"/>
  <c r="O262" i="672"/>
  <c r="P262" i="672" s="1"/>
  <c r="N262" i="672"/>
  <c r="M262" i="672"/>
  <c r="L262" i="672"/>
  <c r="AX261" i="672"/>
  <c r="AW261" i="672"/>
  <c r="AS261" i="672"/>
  <c r="AR261" i="672"/>
  <c r="AQ261" i="672"/>
  <c r="AJ261" i="672"/>
  <c r="AD261" i="672"/>
  <c r="AC261" i="672"/>
  <c r="Y261" i="672"/>
  <c r="S261" i="672"/>
  <c r="R261" i="672"/>
  <c r="Q261" i="672"/>
  <c r="P261" i="672"/>
  <c r="T261" i="672" s="1"/>
  <c r="O261" i="672"/>
  <c r="N261" i="672"/>
  <c r="M261" i="672"/>
  <c r="L261" i="672"/>
  <c r="AN261" i="672" s="1"/>
  <c r="BA260" i="672"/>
  <c r="AW260" i="672"/>
  <c r="AT260" i="672"/>
  <c r="AR260" i="672"/>
  <c r="AJ260" i="672"/>
  <c r="AH260" i="672"/>
  <c r="AC260" i="672"/>
  <c r="Z260" i="672"/>
  <c r="Y260" i="672"/>
  <c r="X260" i="672"/>
  <c r="S260" i="672"/>
  <c r="R260" i="672"/>
  <c r="Q260" i="672"/>
  <c r="O260" i="672"/>
  <c r="P260" i="672" s="1"/>
  <c r="N260" i="672"/>
  <c r="M260" i="672"/>
  <c r="AS260" i="672" s="1"/>
  <c r="AU260" i="672" s="1"/>
  <c r="L260" i="672"/>
  <c r="AN260" i="672" s="1"/>
  <c r="AW259" i="672"/>
  <c r="AS259" i="672"/>
  <c r="AJ259" i="672"/>
  <c r="AH259" i="672"/>
  <c r="AF259" i="672"/>
  <c r="AE259" i="672" s="1"/>
  <c r="AD259" i="672"/>
  <c r="AC259" i="672"/>
  <c r="Z259" i="672"/>
  <c r="S259" i="672"/>
  <c r="R259" i="672"/>
  <c r="Q259" i="672"/>
  <c r="P259" i="672"/>
  <c r="O259" i="672"/>
  <c r="Y259" i="672" s="1"/>
  <c r="N259" i="672"/>
  <c r="M259" i="672"/>
  <c r="L259" i="672"/>
  <c r="AN259" i="672" s="1"/>
  <c r="AW258" i="672"/>
  <c r="AS258" i="672"/>
  <c r="AR258" i="672"/>
  <c r="AP258" i="672"/>
  <c r="AJ258" i="672"/>
  <c r="AF258" i="672"/>
  <c r="AE258" i="672" s="1"/>
  <c r="AD258" i="672"/>
  <c r="AC258" i="672"/>
  <c r="Z258" i="672"/>
  <c r="Y258" i="672"/>
  <c r="X258" i="672"/>
  <c r="S258" i="672"/>
  <c r="AQ258" i="672" s="1"/>
  <c r="R258" i="672"/>
  <c r="P258" i="672"/>
  <c r="O258" i="672"/>
  <c r="N258" i="672"/>
  <c r="M258" i="672"/>
  <c r="L258" i="672"/>
  <c r="AN258" i="672" s="1"/>
  <c r="AW257" i="672"/>
  <c r="AT257" i="672"/>
  <c r="AS257" i="672"/>
  <c r="AN257" i="672"/>
  <c r="AL257" i="672"/>
  <c r="AJ257" i="672"/>
  <c r="AI257" i="672"/>
  <c r="AH257" i="672"/>
  <c r="AD257" i="672"/>
  <c r="AA257" i="672"/>
  <c r="Z257" i="672"/>
  <c r="X257" i="672"/>
  <c r="S257" i="672"/>
  <c r="R257" i="672"/>
  <c r="AQ257" i="672" s="1"/>
  <c r="Q257" i="672"/>
  <c r="P257" i="672"/>
  <c r="T257" i="672" s="1"/>
  <c r="AB257" i="672" s="1"/>
  <c r="O257" i="672"/>
  <c r="Y257" i="672" s="1"/>
  <c r="N257" i="672"/>
  <c r="M257" i="672"/>
  <c r="L257" i="672"/>
  <c r="AW256" i="672"/>
  <c r="AS256" i="672"/>
  <c r="AR256" i="672"/>
  <c r="AQ256" i="672"/>
  <c r="AN256" i="672"/>
  <c r="AJ256" i="672"/>
  <c r="AH256" i="672"/>
  <c r="AD256" i="672"/>
  <c r="AC256" i="672"/>
  <c r="AF256" i="672" s="1"/>
  <c r="AE256" i="672" s="1"/>
  <c r="Z256" i="672"/>
  <c r="Y256" i="672"/>
  <c r="S256" i="672"/>
  <c r="R256" i="672"/>
  <c r="Q256" i="672"/>
  <c r="P256" i="672"/>
  <c r="O256" i="672"/>
  <c r="N256" i="672"/>
  <c r="M256" i="672"/>
  <c r="X256" i="672" s="1"/>
  <c r="L256" i="672"/>
  <c r="AS255" i="672"/>
  <c r="AR255" i="672"/>
  <c r="AN255" i="672"/>
  <c r="AJ255" i="672"/>
  <c r="AH255" i="672"/>
  <c r="AD255" i="672"/>
  <c r="AF255" i="672" s="1"/>
  <c r="AE255" i="672" s="1"/>
  <c r="AC255" i="672"/>
  <c r="Z255" i="672"/>
  <c r="X255" i="672"/>
  <c r="S255" i="672"/>
  <c r="R255" i="672"/>
  <c r="O255" i="672"/>
  <c r="N255" i="672"/>
  <c r="AQ255" i="672" s="1"/>
  <c r="M255" i="672"/>
  <c r="L255" i="672"/>
  <c r="AS254" i="672"/>
  <c r="AR254" i="672"/>
  <c r="AJ254" i="672"/>
  <c r="AC254" i="672"/>
  <c r="Z254" i="672"/>
  <c r="S254" i="672"/>
  <c r="R254" i="672"/>
  <c r="AQ254" i="672" s="1"/>
  <c r="Q254" i="672"/>
  <c r="O254" i="672"/>
  <c r="N254" i="672"/>
  <c r="M254" i="672"/>
  <c r="L254" i="672"/>
  <c r="AW253" i="672"/>
  <c r="AR253" i="672"/>
  <c r="AJ253" i="672"/>
  <c r="AC253" i="672"/>
  <c r="Z253" i="672"/>
  <c r="S253" i="672"/>
  <c r="R253" i="672"/>
  <c r="Q253" i="672"/>
  <c r="O253" i="672"/>
  <c r="Y253" i="672" s="1"/>
  <c r="AX253" i="672" s="1"/>
  <c r="N253" i="672"/>
  <c r="M253" i="672"/>
  <c r="L253" i="672"/>
  <c r="AN253" i="672" s="1"/>
  <c r="AX252" i="672"/>
  <c r="AW252" i="672"/>
  <c r="AY252" i="672" s="1"/>
  <c r="AS252" i="672"/>
  <c r="AR252" i="672"/>
  <c r="AO252" i="672"/>
  <c r="AN252" i="672"/>
  <c r="AJ252" i="672"/>
  <c r="AH252" i="672"/>
  <c r="AC252" i="672"/>
  <c r="AA252" i="672"/>
  <c r="Z252" i="672"/>
  <c r="Y252" i="672"/>
  <c r="X252" i="672"/>
  <c r="S252" i="672"/>
  <c r="R252" i="672"/>
  <c r="Q252" i="672"/>
  <c r="BA252" i="672" s="1"/>
  <c r="P252" i="672"/>
  <c r="O252" i="672"/>
  <c r="N252" i="672"/>
  <c r="M252" i="672"/>
  <c r="AD252" i="672" s="1"/>
  <c r="L252" i="672"/>
  <c r="AW251" i="672"/>
  <c r="AS251" i="672"/>
  <c r="AR251" i="672"/>
  <c r="AO251" i="672"/>
  <c r="AJ251" i="672"/>
  <c r="AH251" i="672"/>
  <c r="AF251" i="672"/>
  <c r="AE251" i="672" s="1"/>
  <c r="AD251" i="672"/>
  <c r="AC251" i="672"/>
  <c r="Z251" i="672"/>
  <c r="Y251" i="672"/>
  <c r="X251" i="672"/>
  <c r="S251" i="672"/>
  <c r="R251" i="672"/>
  <c r="P251" i="672"/>
  <c r="T251" i="672" s="1"/>
  <c r="O251" i="672"/>
  <c r="N251" i="672"/>
  <c r="AQ251" i="672" s="1"/>
  <c r="M251" i="672"/>
  <c r="Q251" i="672" s="1"/>
  <c r="BA251" i="672" s="1"/>
  <c r="L251" i="672"/>
  <c r="AN251" i="672" s="1"/>
  <c r="AW250" i="672"/>
  <c r="AS250" i="672"/>
  <c r="AN250" i="672"/>
  <c r="AJ250" i="672"/>
  <c r="AD250" i="672"/>
  <c r="Y250" i="672"/>
  <c r="S250" i="672"/>
  <c r="R250" i="672"/>
  <c r="Q250" i="672"/>
  <c r="P250" i="672"/>
  <c r="O250" i="672"/>
  <c r="N250" i="672"/>
  <c r="M250" i="672"/>
  <c r="L250" i="672"/>
  <c r="AW249" i="672"/>
  <c r="AS249" i="672"/>
  <c r="AR249" i="672"/>
  <c r="AP249" i="672"/>
  <c r="AJ249" i="672"/>
  <c r="AH249" i="672"/>
  <c r="AD249" i="672"/>
  <c r="AF249" i="672" s="1"/>
  <c r="AE249" i="672" s="1"/>
  <c r="AC249" i="672"/>
  <c r="Z249" i="672"/>
  <c r="BB249" i="672" s="1"/>
  <c r="Y249" i="672"/>
  <c r="S249" i="672"/>
  <c r="R249" i="672"/>
  <c r="Q249" i="672"/>
  <c r="P249" i="672"/>
  <c r="O249" i="672"/>
  <c r="N249" i="672"/>
  <c r="M249" i="672"/>
  <c r="X249" i="672" s="1"/>
  <c r="L249" i="672"/>
  <c r="AN249" i="672" s="1"/>
  <c r="AS248" i="672"/>
  <c r="AR248" i="672"/>
  <c r="AJ248" i="672"/>
  <c r="Y248" i="672"/>
  <c r="S248" i="672"/>
  <c r="R248" i="672"/>
  <c r="O248" i="672"/>
  <c r="P248" i="672" s="1"/>
  <c r="N248" i="672"/>
  <c r="M248" i="672"/>
  <c r="L248" i="672"/>
  <c r="AS247" i="672"/>
  <c r="AR247" i="672"/>
  <c r="AJ247" i="672"/>
  <c r="AF247" i="672"/>
  <c r="AE247" i="672" s="1"/>
  <c r="AD247" i="672"/>
  <c r="AC247" i="672"/>
  <c r="Z247" i="672"/>
  <c r="S247" i="672"/>
  <c r="R247" i="672"/>
  <c r="Q247" i="672"/>
  <c r="AL247" i="672" s="1"/>
  <c r="O247" i="672"/>
  <c r="N247" i="672"/>
  <c r="AQ247" i="672" s="1"/>
  <c r="M247" i="672"/>
  <c r="L247" i="672"/>
  <c r="AN247" i="672" s="1"/>
  <c r="BA246" i="672"/>
  <c r="AW246" i="672"/>
  <c r="AR246" i="672"/>
  <c r="AN246" i="672"/>
  <c r="AJ246" i="672"/>
  <c r="AH246" i="672"/>
  <c r="AC246" i="672"/>
  <c r="AA246" i="672"/>
  <c r="Z246" i="672"/>
  <c r="Y246" i="672"/>
  <c r="X246" i="672"/>
  <c r="S246" i="672"/>
  <c r="R246" i="672"/>
  <c r="Q246" i="672"/>
  <c r="P246" i="672"/>
  <c r="O246" i="672"/>
  <c r="N246" i="672"/>
  <c r="M246" i="672"/>
  <c r="AS246" i="672" s="1"/>
  <c r="L246" i="672"/>
  <c r="BA245" i="672"/>
  <c r="AX245" i="672"/>
  <c r="AW245" i="672"/>
  <c r="AY245" i="672" s="1"/>
  <c r="AU245" i="672"/>
  <c r="AT245" i="672"/>
  <c r="AS245" i="672"/>
  <c r="AR245" i="672"/>
  <c r="AJ245" i="672"/>
  <c r="AG245" i="672"/>
  <c r="AD245" i="672"/>
  <c r="AC245" i="672"/>
  <c r="AA245" i="672"/>
  <c r="Z245" i="672"/>
  <c r="S245" i="672"/>
  <c r="R245" i="672"/>
  <c r="Q245" i="672"/>
  <c r="P245" i="672"/>
  <c r="O245" i="672"/>
  <c r="Y245" i="672" s="1"/>
  <c r="N245" i="672"/>
  <c r="M245" i="672"/>
  <c r="X245" i="672" s="1"/>
  <c r="L245" i="672"/>
  <c r="AN245" i="672" s="1"/>
  <c r="BB244" i="672"/>
  <c r="AW244" i="672"/>
  <c r="AT244" i="672"/>
  <c r="AS244" i="672"/>
  <c r="AR244" i="672"/>
  <c r="AJ244" i="672"/>
  <c r="AD244" i="672"/>
  <c r="AF244" i="672" s="1"/>
  <c r="AE244" i="672" s="1"/>
  <c r="AC244" i="672"/>
  <c r="AA244" i="672"/>
  <c r="Z244" i="672"/>
  <c r="Y244" i="672"/>
  <c r="X244" i="672"/>
  <c r="S244" i="672"/>
  <c r="R244" i="672"/>
  <c r="P244" i="672"/>
  <c r="O244" i="672"/>
  <c r="N244" i="672"/>
  <c r="M244" i="672"/>
  <c r="L244" i="672"/>
  <c r="AN244" i="672" s="1"/>
  <c r="BA243" i="672"/>
  <c r="AX243" i="672"/>
  <c r="AW243" i="672"/>
  <c r="AY243" i="672" s="1"/>
  <c r="AT243" i="672"/>
  <c r="AN243" i="672"/>
  <c r="AJ243" i="672"/>
  <c r="AH243" i="672"/>
  <c r="AI243" i="672" s="1"/>
  <c r="AD243" i="672"/>
  <c r="AG243" i="672" s="1"/>
  <c r="X243" i="672"/>
  <c r="S243" i="672"/>
  <c r="R243" i="672"/>
  <c r="Q243" i="672"/>
  <c r="P243" i="672"/>
  <c r="T243" i="672" s="1"/>
  <c r="O243" i="672"/>
  <c r="Y243" i="672" s="1"/>
  <c r="N243" i="672"/>
  <c r="M243" i="672"/>
  <c r="L243" i="672"/>
  <c r="AW242" i="672"/>
  <c r="AS242" i="672"/>
  <c r="AR242" i="672"/>
  <c r="AN242" i="672"/>
  <c r="AJ242" i="672"/>
  <c r="AH242" i="672"/>
  <c r="AF242" i="672"/>
  <c r="AE242" i="672" s="1"/>
  <c r="AD242" i="672"/>
  <c r="AC242" i="672"/>
  <c r="Z242" i="672"/>
  <c r="Y242" i="672"/>
  <c r="S242" i="672"/>
  <c r="R242" i="672"/>
  <c r="Q242" i="672"/>
  <c r="O242" i="672"/>
  <c r="P242" i="672" s="1"/>
  <c r="N242" i="672"/>
  <c r="M242" i="672"/>
  <c r="X242" i="672" s="1"/>
  <c r="L242" i="672"/>
  <c r="AS241" i="672"/>
  <c r="AR241" i="672"/>
  <c r="AQ241" i="672"/>
  <c r="AN241" i="672"/>
  <c r="AJ241" i="672"/>
  <c r="AH241" i="672"/>
  <c r="AC241" i="672"/>
  <c r="Z241" i="672"/>
  <c r="Y241" i="672"/>
  <c r="X241" i="672"/>
  <c r="S241" i="672"/>
  <c r="R241" i="672"/>
  <c r="Q241" i="672"/>
  <c r="O241" i="672"/>
  <c r="P241" i="672" s="1"/>
  <c r="N241" i="672"/>
  <c r="M241" i="672"/>
  <c r="L241" i="672"/>
  <c r="AN240" i="672"/>
  <c r="AJ240" i="672"/>
  <c r="Z240" i="672"/>
  <c r="X240" i="672"/>
  <c r="S240" i="672"/>
  <c r="R240" i="672"/>
  <c r="O240" i="672"/>
  <c r="N240" i="672"/>
  <c r="M240" i="672"/>
  <c r="AH240" i="672" s="1"/>
  <c r="L240" i="672"/>
  <c r="AJ239" i="672"/>
  <c r="S239" i="672"/>
  <c r="R239" i="672"/>
  <c r="O239" i="672"/>
  <c r="N239" i="672"/>
  <c r="M239" i="672"/>
  <c r="L239" i="672"/>
  <c r="AS238" i="672"/>
  <c r="AN238" i="672"/>
  <c r="AJ238" i="672"/>
  <c r="AH238" i="672"/>
  <c r="AD238" i="672"/>
  <c r="Y238" i="672"/>
  <c r="S238" i="672"/>
  <c r="R238" i="672"/>
  <c r="Q238" i="672"/>
  <c r="P238" i="672"/>
  <c r="O238" i="672"/>
  <c r="N238" i="672"/>
  <c r="AQ238" i="672" s="1"/>
  <c r="M238" i="672"/>
  <c r="L238" i="672"/>
  <c r="BA237" i="672"/>
  <c r="AW237" i="672"/>
  <c r="AT237" i="672"/>
  <c r="AS237" i="672"/>
  <c r="AR237" i="672"/>
  <c r="AM237" i="672"/>
  <c r="AL237" i="672"/>
  <c r="AJ237" i="672"/>
  <c r="AG237" i="672"/>
  <c r="AD237" i="672"/>
  <c r="AF237" i="672" s="1"/>
  <c r="AE237" i="672" s="1"/>
  <c r="AC237" i="672"/>
  <c r="Z237" i="672"/>
  <c r="Y237" i="672"/>
  <c r="X237" i="672"/>
  <c r="T237" i="672"/>
  <c r="S237" i="672"/>
  <c r="R237" i="672"/>
  <c r="Q237" i="672"/>
  <c r="AO237" i="672" s="1"/>
  <c r="O237" i="672"/>
  <c r="P237" i="672" s="1"/>
  <c r="N237" i="672"/>
  <c r="M237" i="672"/>
  <c r="AH237" i="672" s="1"/>
  <c r="L237" i="672"/>
  <c r="AN237" i="672" s="1"/>
  <c r="AW236" i="672"/>
  <c r="AS236" i="672"/>
  <c r="AN236" i="672"/>
  <c r="AJ236" i="672"/>
  <c r="AH236" i="672"/>
  <c r="Z236" i="672"/>
  <c r="Y236" i="672"/>
  <c r="X236" i="672"/>
  <c r="S236" i="672"/>
  <c r="R236" i="672"/>
  <c r="O236" i="672"/>
  <c r="P236" i="672" s="1"/>
  <c r="N236" i="672"/>
  <c r="M236" i="672"/>
  <c r="L236" i="672"/>
  <c r="AW235" i="672"/>
  <c r="AS235" i="672"/>
  <c r="AN235" i="672"/>
  <c r="AJ235" i="672"/>
  <c r="AH235" i="672"/>
  <c r="AC235" i="672"/>
  <c r="S235" i="672"/>
  <c r="R235" i="672"/>
  <c r="O235" i="672"/>
  <c r="N235" i="672"/>
  <c r="M235" i="672"/>
  <c r="L235" i="672"/>
  <c r="AS234" i="672"/>
  <c r="AQ234" i="672"/>
  <c r="AN234" i="672"/>
  <c r="AJ234" i="672"/>
  <c r="AI234" i="672"/>
  <c r="AH234" i="672"/>
  <c r="Y234" i="672"/>
  <c r="S234" i="672"/>
  <c r="R234" i="672"/>
  <c r="Q234" i="672"/>
  <c r="P234" i="672"/>
  <c r="T234" i="672" s="1"/>
  <c r="O234" i="672"/>
  <c r="N234" i="672"/>
  <c r="M234" i="672"/>
  <c r="L234" i="672"/>
  <c r="AX233" i="672"/>
  <c r="AQ233" i="672"/>
  <c r="AJ233" i="672"/>
  <c r="Y233" i="672"/>
  <c r="S233" i="672"/>
  <c r="R233" i="672"/>
  <c r="P233" i="672"/>
  <c r="O233" i="672"/>
  <c r="N233" i="672"/>
  <c r="M233" i="672"/>
  <c r="L233" i="672"/>
  <c r="AW232" i="672"/>
  <c r="AR232" i="672"/>
  <c r="AN232" i="672"/>
  <c r="AJ232" i="672"/>
  <c r="AH232" i="672"/>
  <c r="AC232" i="672"/>
  <c r="Z232" i="672"/>
  <c r="X232" i="672"/>
  <c r="S232" i="672"/>
  <c r="R232" i="672"/>
  <c r="Q232" i="672"/>
  <c r="O232" i="672"/>
  <c r="N232" i="672"/>
  <c r="M232" i="672"/>
  <c r="AS232" i="672" s="1"/>
  <c r="L232" i="672"/>
  <c r="AW231" i="672"/>
  <c r="AT231" i="672"/>
  <c r="AS231" i="672"/>
  <c r="AU231" i="672" s="1"/>
  <c r="AJ231" i="672"/>
  <c r="AH231" i="672"/>
  <c r="AD231" i="672"/>
  <c r="X231" i="672"/>
  <c r="S231" i="672"/>
  <c r="R231" i="672"/>
  <c r="P231" i="672"/>
  <c r="O231" i="672"/>
  <c r="Y231" i="672" s="1"/>
  <c r="N231" i="672"/>
  <c r="M231" i="672"/>
  <c r="L231" i="672"/>
  <c r="AN231" i="672" s="1"/>
  <c r="AJ230" i="672"/>
  <c r="Z230" i="672"/>
  <c r="S230" i="672"/>
  <c r="R230" i="672"/>
  <c r="O230" i="672"/>
  <c r="N230" i="672"/>
  <c r="M230" i="672"/>
  <c r="L230" i="672"/>
  <c r="AN230" i="672" s="1"/>
  <c r="AS229" i="672"/>
  <c r="AJ229" i="672"/>
  <c r="AD229" i="672"/>
  <c r="Z229" i="672"/>
  <c r="Y229" i="672"/>
  <c r="S229" i="672"/>
  <c r="R229" i="672"/>
  <c r="Q229" i="672"/>
  <c r="O229" i="672"/>
  <c r="P229" i="672" s="1"/>
  <c r="N229" i="672"/>
  <c r="M229" i="672"/>
  <c r="L229" i="672"/>
  <c r="BB228" i="672"/>
  <c r="AX228" i="672"/>
  <c r="AW228" i="672"/>
  <c r="AT228" i="672"/>
  <c r="AR228" i="672"/>
  <c r="AP228" i="672"/>
  <c r="AN228" i="672"/>
  <c r="AL228" i="672"/>
  <c r="AM228" i="672" s="1"/>
  <c r="AJ228" i="672"/>
  <c r="AH228" i="672"/>
  <c r="AD228" i="672"/>
  <c r="Z228" i="672"/>
  <c r="Y228" i="672"/>
  <c r="S228" i="672"/>
  <c r="R228" i="672"/>
  <c r="Q228" i="672"/>
  <c r="P228" i="672"/>
  <c r="T228" i="672" s="1"/>
  <c r="O228" i="672"/>
  <c r="N228" i="672"/>
  <c r="M228" i="672"/>
  <c r="L228" i="672"/>
  <c r="AX227" i="672"/>
  <c r="AT227" i="672"/>
  <c r="AJ227" i="672"/>
  <c r="Y227" i="672"/>
  <c r="X227" i="672"/>
  <c r="S227" i="672"/>
  <c r="R227" i="672"/>
  <c r="O227" i="672"/>
  <c r="P227" i="672" s="1"/>
  <c r="N227" i="672"/>
  <c r="AQ227" i="672" s="1"/>
  <c r="M227" i="672"/>
  <c r="L227" i="672"/>
  <c r="AN227" i="672" s="1"/>
  <c r="AW226" i="672"/>
  <c r="AL226" i="672"/>
  <c r="AJ226" i="672"/>
  <c r="AH226" i="672"/>
  <c r="AF226" i="672"/>
  <c r="AE226" i="672" s="1"/>
  <c r="AD226" i="672"/>
  <c r="AC226" i="672"/>
  <c r="Z226" i="672"/>
  <c r="S226" i="672"/>
  <c r="R226" i="672"/>
  <c r="Q226" i="672"/>
  <c r="O226" i="672"/>
  <c r="N226" i="672"/>
  <c r="M226" i="672"/>
  <c r="L226" i="672"/>
  <c r="AN226" i="672" s="1"/>
  <c r="AJ225" i="672"/>
  <c r="AD225" i="672"/>
  <c r="Z225" i="672"/>
  <c r="X225" i="672"/>
  <c r="S225" i="672"/>
  <c r="R225" i="672"/>
  <c r="Q225" i="672"/>
  <c r="O225" i="672"/>
  <c r="N225" i="672"/>
  <c r="M225" i="672"/>
  <c r="L225" i="672"/>
  <c r="AN225" i="672" s="1"/>
  <c r="AJ224" i="672"/>
  <c r="Y224" i="672"/>
  <c r="S224" i="672"/>
  <c r="AQ224" i="672" s="1"/>
  <c r="R224" i="672"/>
  <c r="P224" i="672"/>
  <c r="O224" i="672"/>
  <c r="N224" i="672"/>
  <c r="M224" i="672"/>
  <c r="L224" i="672"/>
  <c r="BA223" i="672"/>
  <c r="AW223" i="672"/>
  <c r="AT223" i="672"/>
  <c r="AS223" i="672"/>
  <c r="AU223" i="672" s="1"/>
  <c r="AR223" i="672"/>
  <c r="AO223" i="672"/>
  <c r="AL223" i="672"/>
  <c r="AM223" i="672" s="1"/>
  <c r="AJ223" i="672"/>
  <c r="AG223" i="672"/>
  <c r="AE223" i="672"/>
  <c r="AD223" i="672"/>
  <c r="AF223" i="672" s="1"/>
  <c r="AC223" i="672"/>
  <c r="Z223" i="672"/>
  <c r="Y223" i="672"/>
  <c r="X223" i="672"/>
  <c r="S223" i="672"/>
  <c r="R223" i="672"/>
  <c r="Q223" i="672"/>
  <c r="O223" i="672"/>
  <c r="P223" i="672" s="1"/>
  <c r="N223" i="672"/>
  <c r="M223" i="672"/>
  <c r="AH223" i="672" s="1"/>
  <c r="L223" i="672"/>
  <c r="AN223" i="672" s="1"/>
  <c r="AJ222" i="672"/>
  <c r="S222" i="672"/>
  <c r="R222" i="672"/>
  <c r="O222" i="672"/>
  <c r="N222" i="672"/>
  <c r="M222" i="672"/>
  <c r="L222" i="672"/>
  <c r="AS221" i="672"/>
  <c r="AJ221" i="672"/>
  <c r="AH221" i="672"/>
  <c r="AD221" i="672"/>
  <c r="Z221" i="672"/>
  <c r="Y221" i="672"/>
  <c r="X221" i="672"/>
  <c r="S221" i="672"/>
  <c r="AQ221" i="672" s="1"/>
  <c r="R221" i="672"/>
  <c r="O221" i="672"/>
  <c r="P221" i="672" s="1"/>
  <c r="N221" i="672"/>
  <c r="M221" i="672"/>
  <c r="L221" i="672"/>
  <c r="AN221" i="672" s="1"/>
  <c r="AW220" i="672"/>
  <c r="AS220" i="672"/>
  <c r="AJ220" i="672"/>
  <c r="AC220" i="672"/>
  <c r="X220" i="672"/>
  <c r="S220" i="672"/>
  <c r="R220" i="672"/>
  <c r="Q220" i="672"/>
  <c r="O220" i="672"/>
  <c r="N220" i="672"/>
  <c r="M220" i="672"/>
  <c r="AH220" i="672" s="1"/>
  <c r="L220" i="672"/>
  <c r="AN219" i="672"/>
  <c r="AJ219" i="672"/>
  <c r="S219" i="672"/>
  <c r="R219" i="672"/>
  <c r="O219" i="672"/>
  <c r="Y219" i="672" s="1"/>
  <c r="N219" i="672"/>
  <c r="AQ219" i="672" s="1"/>
  <c r="M219" i="672"/>
  <c r="L219" i="672"/>
  <c r="AX218" i="672"/>
  <c r="AW218" i="672"/>
  <c r="AY218" i="672" s="1"/>
  <c r="AN218" i="672"/>
  <c r="AJ218" i="672"/>
  <c r="AI218" i="672"/>
  <c r="AH218" i="672"/>
  <c r="S218" i="672"/>
  <c r="R218" i="672"/>
  <c r="P218" i="672"/>
  <c r="O218" i="672"/>
  <c r="Y218" i="672" s="1"/>
  <c r="AT218" i="672" s="1"/>
  <c r="N218" i="672"/>
  <c r="M218" i="672"/>
  <c r="L218" i="672"/>
  <c r="AT217" i="672"/>
  <c r="AJ217" i="672"/>
  <c r="Y217" i="672"/>
  <c r="S217" i="672"/>
  <c r="AQ217" i="672" s="1"/>
  <c r="R217" i="672"/>
  <c r="O217" i="672"/>
  <c r="P217" i="672" s="1"/>
  <c r="N217" i="672"/>
  <c r="M217" i="672"/>
  <c r="L217" i="672"/>
  <c r="AX216" i="672"/>
  <c r="AT216" i="672"/>
  <c r="AJ216" i="672"/>
  <c r="AC216" i="672"/>
  <c r="Y216" i="672"/>
  <c r="S216" i="672"/>
  <c r="AQ216" i="672" s="1"/>
  <c r="R216" i="672"/>
  <c r="P216" i="672"/>
  <c r="O216" i="672"/>
  <c r="N216" i="672"/>
  <c r="M216" i="672"/>
  <c r="L216" i="672"/>
  <c r="AS215" i="672"/>
  <c r="AR215" i="672"/>
  <c r="AJ215" i="672"/>
  <c r="AD215" i="672"/>
  <c r="AF215" i="672" s="1"/>
  <c r="AE215" i="672" s="1"/>
  <c r="AC215" i="672"/>
  <c r="Y215" i="672"/>
  <c r="X215" i="672"/>
  <c r="S215" i="672"/>
  <c r="AQ215" i="672" s="1"/>
  <c r="R215" i="672"/>
  <c r="O215" i="672"/>
  <c r="P215" i="672" s="1"/>
  <c r="N215" i="672"/>
  <c r="M215" i="672"/>
  <c r="L215" i="672"/>
  <c r="AN215" i="672" s="1"/>
  <c r="AY214" i="672"/>
  <c r="AW214" i="672"/>
  <c r="AT214" i="672"/>
  <c r="AS214" i="672"/>
  <c r="AU214" i="672" s="1"/>
  <c r="AQ214" i="672"/>
  <c r="AN214" i="672"/>
  <c r="AJ214" i="672"/>
  <c r="Z214" i="672"/>
  <c r="Y214" i="672"/>
  <c r="AX214" i="672" s="1"/>
  <c r="S214" i="672"/>
  <c r="R214" i="672"/>
  <c r="Q214" i="672"/>
  <c r="P214" i="672"/>
  <c r="T214" i="672" s="1"/>
  <c r="O214" i="672"/>
  <c r="N214" i="672"/>
  <c r="M214" i="672"/>
  <c r="L214" i="672"/>
  <c r="AS213" i="672"/>
  <c r="AN213" i="672"/>
  <c r="AJ213" i="672"/>
  <c r="AD213" i="672"/>
  <c r="X213" i="672"/>
  <c r="S213" i="672"/>
  <c r="R213" i="672"/>
  <c r="AQ213" i="672" s="1"/>
  <c r="P213" i="672"/>
  <c r="O213" i="672"/>
  <c r="Y213" i="672" s="1"/>
  <c r="N213" i="672"/>
  <c r="M213" i="672"/>
  <c r="L213" i="672"/>
  <c r="AW212" i="672"/>
  <c r="AS212" i="672"/>
  <c r="AN212" i="672"/>
  <c r="AJ212" i="672"/>
  <c r="AH212" i="672"/>
  <c r="AC212" i="672"/>
  <c r="X212" i="672"/>
  <c r="S212" i="672"/>
  <c r="R212" i="672"/>
  <c r="Q212" i="672"/>
  <c r="O212" i="672"/>
  <c r="N212" i="672"/>
  <c r="M212" i="672"/>
  <c r="L212" i="672"/>
  <c r="AQ211" i="672"/>
  <c r="AN211" i="672"/>
  <c r="AJ211" i="672"/>
  <c r="AE211" i="672"/>
  <c r="AD211" i="672"/>
  <c r="AF211" i="672" s="1"/>
  <c r="AC211" i="672"/>
  <c r="X211" i="672"/>
  <c r="S211" i="672"/>
  <c r="R211" i="672"/>
  <c r="O211" i="672"/>
  <c r="N211" i="672"/>
  <c r="M211" i="672"/>
  <c r="L211" i="672"/>
  <c r="AW210" i="672"/>
  <c r="AR210" i="672"/>
  <c r="AO210" i="672"/>
  <c r="AN210" i="672"/>
  <c r="AJ210" i="672"/>
  <c r="AH210" i="672"/>
  <c r="AC210" i="672"/>
  <c r="Z210" i="672"/>
  <c r="X210" i="672"/>
  <c r="S210" i="672"/>
  <c r="R210" i="672"/>
  <c r="Q210" i="672"/>
  <c r="AL210" i="672" s="1"/>
  <c r="P210" i="672"/>
  <c r="O210" i="672"/>
  <c r="Y210" i="672" s="1"/>
  <c r="N210" i="672"/>
  <c r="M210" i="672"/>
  <c r="AS210" i="672" s="1"/>
  <c r="L210" i="672"/>
  <c r="AX209" i="672"/>
  <c r="AJ209" i="672"/>
  <c r="AC209" i="672"/>
  <c r="S209" i="672"/>
  <c r="R209" i="672"/>
  <c r="AQ209" i="672" s="1"/>
  <c r="P209" i="672"/>
  <c r="O209" i="672"/>
  <c r="Y209" i="672" s="1"/>
  <c r="N209" i="672"/>
  <c r="M209" i="672"/>
  <c r="L209" i="672"/>
  <c r="AT208" i="672"/>
  <c r="AJ208" i="672"/>
  <c r="S208" i="672"/>
  <c r="R208" i="672"/>
  <c r="O208" i="672"/>
  <c r="Y208" i="672" s="1"/>
  <c r="AX208" i="672" s="1"/>
  <c r="N208" i="672"/>
  <c r="M208" i="672"/>
  <c r="L208" i="672"/>
  <c r="AN208" i="672" s="1"/>
  <c r="AS207" i="672"/>
  <c r="AN207" i="672"/>
  <c r="AJ207" i="672"/>
  <c r="AD207" i="672"/>
  <c r="Z207" i="672"/>
  <c r="S207" i="672"/>
  <c r="R207" i="672"/>
  <c r="Q207" i="672"/>
  <c r="O207" i="672"/>
  <c r="N207" i="672"/>
  <c r="M207" i="672"/>
  <c r="L207" i="672"/>
  <c r="AX206" i="672"/>
  <c r="AW206" i="672"/>
  <c r="AY206" i="672" s="1"/>
  <c r="AT206" i="672"/>
  <c r="AN206" i="672"/>
  <c r="AJ206" i="672"/>
  <c r="AH206" i="672"/>
  <c r="AD206" i="672"/>
  <c r="Y206" i="672"/>
  <c r="S206" i="672"/>
  <c r="R206" i="672"/>
  <c r="P206" i="672"/>
  <c r="O206" i="672"/>
  <c r="N206" i="672"/>
  <c r="M206" i="672"/>
  <c r="L206" i="672"/>
  <c r="AX205" i="672"/>
  <c r="AT205" i="672"/>
  <c r="AQ205" i="672"/>
  <c r="AJ205" i="672"/>
  <c r="Y205" i="672"/>
  <c r="S205" i="672"/>
  <c r="R205" i="672"/>
  <c r="Q205" i="672"/>
  <c r="O205" i="672"/>
  <c r="P205" i="672" s="1"/>
  <c r="N205" i="672"/>
  <c r="M205" i="672"/>
  <c r="L205" i="672"/>
  <c r="AX204" i="672"/>
  <c r="AW204" i="672"/>
  <c r="AY204" i="672" s="1"/>
  <c r="AJ204" i="672"/>
  <c r="AH204" i="672"/>
  <c r="AI204" i="672" s="1"/>
  <c r="T204" i="672"/>
  <c r="S204" i="672"/>
  <c r="R204" i="672"/>
  <c r="Q204" i="672"/>
  <c r="P204" i="672"/>
  <c r="O204" i="672"/>
  <c r="Y204" i="672" s="1"/>
  <c r="AT204" i="672" s="1"/>
  <c r="N204" i="672"/>
  <c r="M204" i="672"/>
  <c r="L204" i="672"/>
  <c r="AN204" i="672" s="1"/>
  <c r="AR203" i="672"/>
  <c r="AJ203" i="672"/>
  <c r="AD203" i="672"/>
  <c r="Z203" i="672"/>
  <c r="S203" i="672"/>
  <c r="R203" i="672"/>
  <c r="O203" i="672"/>
  <c r="P203" i="672" s="1"/>
  <c r="N203" i="672"/>
  <c r="M203" i="672"/>
  <c r="L203" i="672"/>
  <c r="AN203" i="672" s="1"/>
  <c r="AW202" i="672"/>
  <c r="AS202" i="672"/>
  <c r="AR202" i="672"/>
  <c r="AJ202" i="672"/>
  <c r="AH202" i="672"/>
  <c r="AD202" i="672"/>
  <c r="AC202" i="672"/>
  <c r="Y202" i="672"/>
  <c r="T202" i="672"/>
  <c r="S202" i="672"/>
  <c r="R202" i="672"/>
  <c r="Q202" i="672"/>
  <c r="P202" i="672"/>
  <c r="O202" i="672"/>
  <c r="N202" i="672"/>
  <c r="M202" i="672"/>
  <c r="L202" i="672"/>
  <c r="AN202" i="672" s="1"/>
  <c r="BA201" i="672"/>
  <c r="AX201" i="672"/>
  <c r="AS201" i="672"/>
  <c r="AR201" i="672"/>
  <c r="AL201" i="672"/>
  <c r="AJ201" i="672"/>
  <c r="AD201" i="672"/>
  <c r="AC201" i="672"/>
  <c r="Z201" i="672"/>
  <c r="Y201" i="672"/>
  <c r="X201" i="672"/>
  <c r="S201" i="672"/>
  <c r="AQ201" i="672" s="1"/>
  <c r="R201" i="672"/>
  <c r="Q201" i="672"/>
  <c r="O201" i="672"/>
  <c r="P201" i="672" s="1"/>
  <c r="N201" i="672"/>
  <c r="M201" i="672"/>
  <c r="L201" i="672"/>
  <c r="AN201" i="672" s="1"/>
  <c r="AX200" i="672"/>
  <c r="AT200" i="672"/>
  <c r="AS200" i="672"/>
  <c r="AU200" i="672" s="1"/>
  <c r="AJ200" i="672"/>
  <c r="S200" i="672"/>
  <c r="R200" i="672"/>
  <c r="P200" i="672"/>
  <c r="O200" i="672"/>
  <c r="Y200" i="672" s="1"/>
  <c r="N200" i="672"/>
  <c r="AQ200" i="672" s="1"/>
  <c r="M200" i="672"/>
  <c r="L200" i="672"/>
  <c r="BB199" i="672"/>
  <c r="AW199" i="672"/>
  <c r="AS199" i="672"/>
  <c r="AR199" i="672"/>
  <c r="AP199" i="672"/>
  <c r="AJ199" i="672"/>
  <c r="AF199" i="672"/>
  <c r="AE199" i="672" s="1"/>
  <c r="AD199" i="672"/>
  <c r="AC199" i="672"/>
  <c r="AA199" i="672"/>
  <c r="AB199" i="672" s="1"/>
  <c r="Z199" i="672"/>
  <c r="AL199" i="672" s="1"/>
  <c r="AM199" i="672" s="1"/>
  <c r="Y199" i="672"/>
  <c r="X199" i="672"/>
  <c r="S199" i="672"/>
  <c r="R199" i="672"/>
  <c r="P199" i="672"/>
  <c r="T199" i="672" s="1"/>
  <c r="O199" i="672"/>
  <c r="N199" i="672"/>
  <c r="M199" i="672"/>
  <c r="Q199" i="672" s="1"/>
  <c r="L199" i="672"/>
  <c r="AN199" i="672" s="1"/>
  <c r="AN198" i="672"/>
  <c r="AJ198" i="672"/>
  <c r="S198" i="672"/>
  <c r="R198" i="672"/>
  <c r="O198" i="672"/>
  <c r="N198" i="672"/>
  <c r="M198" i="672"/>
  <c r="L198" i="672"/>
  <c r="AS197" i="672"/>
  <c r="AR197" i="672"/>
  <c r="AJ197" i="672"/>
  <c r="AC197" i="672"/>
  <c r="Y197" i="672"/>
  <c r="S197" i="672"/>
  <c r="R197" i="672"/>
  <c r="P197" i="672"/>
  <c r="O197" i="672"/>
  <c r="N197" i="672"/>
  <c r="M197" i="672"/>
  <c r="L197" i="672"/>
  <c r="BB196" i="672"/>
  <c r="AY196" i="672"/>
  <c r="AX196" i="672"/>
  <c r="AW196" i="672"/>
  <c r="AT196" i="672"/>
  <c r="AU196" i="672" s="1"/>
  <c r="AR196" i="672"/>
  <c r="AJ196" i="672"/>
  <c r="AH196" i="672"/>
  <c r="AC196" i="672"/>
  <c r="Z196" i="672"/>
  <c r="AP196" i="672" s="1"/>
  <c r="X196" i="672"/>
  <c r="S196" i="672"/>
  <c r="R196" i="672"/>
  <c r="Q196" i="672"/>
  <c r="P196" i="672"/>
  <c r="O196" i="672"/>
  <c r="Y196" i="672" s="1"/>
  <c r="N196" i="672"/>
  <c r="M196" i="672"/>
  <c r="AS196" i="672" s="1"/>
  <c r="L196" i="672"/>
  <c r="AN196" i="672" s="1"/>
  <c r="BB195" i="672"/>
  <c r="AT195" i="672"/>
  <c r="AS195" i="672"/>
  <c r="AU195" i="672" s="1"/>
  <c r="AJ195" i="672"/>
  <c r="AH195" i="672"/>
  <c r="AD195" i="672"/>
  <c r="Z195" i="672"/>
  <c r="AP195" i="672" s="1"/>
  <c r="X195" i="672"/>
  <c r="S195" i="672"/>
  <c r="R195" i="672"/>
  <c r="P195" i="672"/>
  <c r="O195" i="672"/>
  <c r="Y195" i="672" s="1"/>
  <c r="N195" i="672"/>
  <c r="M195" i="672"/>
  <c r="L195" i="672"/>
  <c r="AT194" i="672"/>
  <c r="AR194" i="672"/>
  <c r="AJ194" i="672"/>
  <c r="S194" i="672"/>
  <c r="R194" i="672"/>
  <c r="P194" i="672"/>
  <c r="O194" i="672"/>
  <c r="Y194" i="672" s="1"/>
  <c r="AX194" i="672" s="1"/>
  <c r="N194" i="672"/>
  <c r="M194" i="672"/>
  <c r="L194" i="672"/>
  <c r="AN194" i="672" s="1"/>
  <c r="AS193" i="672"/>
  <c r="AJ193" i="672"/>
  <c r="AD193" i="672"/>
  <c r="S193" i="672"/>
  <c r="R193" i="672"/>
  <c r="O193" i="672"/>
  <c r="N193" i="672"/>
  <c r="M193" i="672"/>
  <c r="L193" i="672"/>
  <c r="AR192" i="672"/>
  <c r="AL192" i="672"/>
  <c r="AJ192" i="672"/>
  <c r="AH192" i="672"/>
  <c r="AC192" i="672"/>
  <c r="Z192" i="672"/>
  <c r="S192" i="672"/>
  <c r="R192" i="672"/>
  <c r="Q192" i="672"/>
  <c r="O192" i="672"/>
  <c r="N192" i="672"/>
  <c r="M192" i="672"/>
  <c r="L192" i="672"/>
  <c r="AN192" i="672" s="1"/>
  <c r="AX191" i="672"/>
  <c r="AS191" i="672"/>
  <c r="AR191" i="672"/>
  <c r="AQ191" i="672"/>
  <c r="AP191" i="672"/>
  <c r="AO191" i="672"/>
  <c r="AN191" i="672"/>
  <c r="AL191" i="672"/>
  <c r="AJ191" i="672"/>
  <c r="AF191" i="672"/>
  <c r="AE191" i="672" s="1"/>
  <c r="AD191" i="672"/>
  <c r="AC191" i="672"/>
  <c r="AA191" i="672"/>
  <c r="Z191" i="672"/>
  <c r="Y191" i="672"/>
  <c r="X191" i="672"/>
  <c r="T191" i="672"/>
  <c r="AB191" i="672" s="1"/>
  <c r="S191" i="672"/>
  <c r="R191" i="672"/>
  <c r="Q191" i="672"/>
  <c r="BA191" i="672" s="1"/>
  <c r="O191" i="672"/>
  <c r="P191" i="672" s="1"/>
  <c r="N191" i="672"/>
  <c r="M191" i="672"/>
  <c r="AW191" i="672" s="1"/>
  <c r="L191" i="672"/>
  <c r="BB190" i="672"/>
  <c r="AX190" i="672"/>
  <c r="AW190" i="672"/>
  <c r="AY190" i="672" s="1"/>
  <c r="AT190" i="672"/>
  <c r="AS190" i="672"/>
  <c r="AR190" i="672"/>
  <c r="AP190" i="672"/>
  <c r="AN190" i="672"/>
  <c r="AJ190" i="672"/>
  <c r="AH190" i="672"/>
  <c r="AD190" i="672"/>
  <c r="AG190" i="672" s="1"/>
  <c r="AC190" i="672"/>
  <c r="AF190" i="672" s="1"/>
  <c r="AE190" i="672" s="1"/>
  <c r="Z190" i="672"/>
  <c r="X190" i="672"/>
  <c r="S190" i="672"/>
  <c r="AA190" i="672" s="1"/>
  <c r="R190" i="672"/>
  <c r="Q190" i="672"/>
  <c r="P190" i="672"/>
  <c r="O190" i="672"/>
  <c r="Y190" i="672" s="1"/>
  <c r="AI190" i="672" s="1"/>
  <c r="N190" i="672"/>
  <c r="M190" i="672"/>
  <c r="L190" i="672"/>
  <c r="AS189" i="672"/>
  <c r="AQ189" i="672"/>
  <c r="AN189" i="672"/>
  <c r="AJ189" i="672"/>
  <c r="AC189" i="672"/>
  <c r="Y189" i="672"/>
  <c r="X189" i="672"/>
  <c r="S189" i="672"/>
  <c r="R189" i="672"/>
  <c r="P189" i="672"/>
  <c r="O189" i="672"/>
  <c r="N189" i="672"/>
  <c r="M189" i="672"/>
  <c r="L189" i="672"/>
  <c r="AX188" i="672"/>
  <c r="AW188" i="672"/>
  <c r="AT188" i="672"/>
  <c r="AS188" i="672"/>
  <c r="AU188" i="672" s="1"/>
  <c r="AR188" i="672"/>
  <c r="AJ188" i="672"/>
  <c r="Z188" i="672"/>
  <c r="Y188" i="672"/>
  <c r="S188" i="672"/>
  <c r="R188" i="672"/>
  <c r="P188" i="672"/>
  <c r="O188" i="672"/>
  <c r="N188" i="672"/>
  <c r="M188" i="672"/>
  <c r="L188" i="672"/>
  <c r="AX187" i="672"/>
  <c r="AS187" i="672"/>
  <c r="AU187" i="672" s="1"/>
  <c r="AN187" i="672"/>
  <c r="AJ187" i="672"/>
  <c r="AI187" i="672"/>
  <c r="AH187" i="672"/>
  <c r="T187" i="672"/>
  <c r="S187" i="672"/>
  <c r="R187" i="672"/>
  <c r="Q187" i="672"/>
  <c r="BA187" i="672" s="1"/>
  <c r="P187" i="672"/>
  <c r="O187" i="672"/>
  <c r="Y187" i="672" s="1"/>
  <c r="AT187" i="672" s="1"/>
  <c r="N187" i="672"/>
  <c r="M187" i="672"/>
  <c r="L187" i="672"/>
  <c r="AS186" i="672"/>
  <c r="AQ186" i="672"/>
  <c r="AJ186" i="672"/>
  <c r="AH186" i="672"/>
  <c r="AD186" i="672"/>
  <c r="X186" i="672"/>
  <c r="S186" i="672"/>
  <c r="R186" i="672"/>
  <c r="Q186" i="672"/>
  <c r="O186" i="672"/>
  <c r="N186" i="672"/>
  <c r="M186" i="672"/>
  <c r="L186" i="672"/>
  <c r="AW185" i="672"/>
  <c r="AS185" i="672"/>
  <c r="AR185" i="672"/>
  <c r="AN185" i="672"/>
  <c r="AJ185" i="672"/>
  <c r="AH185" i="672"/>
  <c r="AC185" i="672"/>
  <c r="AA185" i="672"/>
  <c r="Z185" i="672"/>
  <c r="Y185" i="672"/>
  <c r="X185" i="672"/>
  <c r="S185" i="672"/>
  <c r="AQ185" i="672" s="1"/>
  <c r="R185" i="672"/>
  <c r="Q185" i="672"/>
  <c r="P185" i="672"/>
  <c r="O185" i="672"/>
  <c r="N185" i="672"/>
  <c r="M185" i="672"/>
  <c r="AD185" i="672" s="1"/>
  <c r="L185" i="672"/>
  <c r="AW184" i="672"/>
  <c r="AS184" i="672"/>
  <c r="AJ184" i="672"/>
  <c r="AH184" i="672"/>
  <c r="AD184" i="672"/>
  <c r="AC184" i="672"/>
  <c r="S184" i="672"/>
  <c r="AQ184" i="672" s="1"/>
  <c r="R184" i="672"/>
  <c r="Q184" i="672"/>
  <c r="O184" i="672"/>
  <c r="N184" i="672"/>
  <c r="M184" i="672"/>
  <c r="L184" i="672"/>
  <c r="AN184" i="672" s="1"/>
  <c r="BA183" i="672"/>
  <c r="AS183" i="672"/>
  <c r="AR183" i="672"/>
  <c r="AJ183" i="672"/>
  <c r="AH183" i="672"/>
  <c r="AC183" i="672"/>
  <c r="AB183" i="672"/>
  <c r="Z183" i="672"/>
  <c r="Y183" i="672"/>
  <c r="X183" i="672"/>
  <c r="T183" i="672"/>
  <c r="S183" i="672"/>
  <c r="AA183" i="672" s="1"/>
  <c r="R183" i="672"/>
  <c r="Q183" i="672"/>
  <c r="AL183" i="672" s="1"/>
  <c r="AM183" i="672" s="1"/>
  <c r="P183" i="672"/>
  <c r="O183" i="672"/>
  <c r="N183" i="672"/>
  <c r="M183" i="672"/>
  <c r="AW183" i="672" s="1"/>
  <c r="L183" i="672"/>
  <c r="AN183" i="672" s="1"/>
  <c r="AW182" i="672"/>
  <c r="AR182" i="672"/>
  <c r="AN182" i="672"/>
  <c r="AJ182" i="672"/>
  <c r="AH182" i="672"/>
  <c r="AC182" i="672"/>
  <c r="Z182" i="672"/>
  <c r="X182" i="672"/>
  <c r="S182" i="672"/>
  <c r="R182" i="672"/>
  <c r="AQ182" i="672" s="1"/>
  <c r="Q182" i="672"/>
  <c r="O182" i="672"/>
  <c r="N182" i="672"/>
  <c r="M182" i="672"/>
  <c r="AS182" i="672" s="1"/>
  <c r="L182" i="672"/>
  <c r="AW181" i="672"/>
  <c r="AY181" i="672" s="1"/>
  <c r="AT181" i="672"/>
  <c r="AS181" i="672"/>
  <c r="AR181" i="672"/>
  <c r="AQ181" i="672"/>
  <c r="AL181" i="672"/>
  <c r="AM181" i="672" s="1"/>
  <c r="AJ181" i="672"/>
  <c r="AH181" i="672"/>
  <c r="AI181" i="672" s="1"/>
  <c r="AD181" i="672"/>
  <c r="AF181" i="672" s="1"/>
  <c r="AE181" i="672" s="1"/>
  <c r="AC181" i="672"/>
  <c r="AA181" i="672"/>
  <c r="Z181" i="672"/>
  <c r="AP181" i="672" s="1"/>
  <c r="X181" i="672"/>
  <c r="T181" i="672"/>
  <c r="S181" i="672"/>
  <c r="R181" i="672"/>
  <c r="Q181" i="672"/>
  <c r="BA181" i="672" s="1"/>
  <c r="P181" i="672"/>
  <c r="O181" i="672"/>
  <c r="Y181" i="672" s="1"/>
  <c r="AX181" i="672" s="1"/>
  <c r="N181" i="672"/>
  <c r="M181" i="672"/>
  <c r="L181" i="672"/>
  <c r="AN181" i="672" s="1"/>
  <c r="AW180" i="672"/>
  <c r="AY180" i="672" s="1"/>
  <c r="AU180" i="672"/>
  <c r="AT180" i="672"/>
  <c r="AS180" i="672"/>
  <c r="AJ180" i="672"/>
  <c r="AD180" i="672"/>
  <c r="AC180" i="672"/>
  <c r="Z180" i="672"/>
  <c r="S180" i="672"/>
  <c r="AQ180" i="672" s="1"/>
  <c r="R180" i="672"/>
  <c r="P180" i="672"/>
  <c r="O180" i="672"/>
  <c r="Y180" i="672" s="1"/>
  <c r="AX180" i="672" s="1"/>
  <c r="N180" i="672"/>
  <c r="M180" i="672"/>
  <c r="L180" i="672"/>
  <c r="AN180" i="672" s="1"/>
  <c r="AX179" i="672"/>
  <c r="AJ179" i="672"/>
  <c r="Y179" i="672"/>
  <c r="S179" i="672"/>
  <c r="AQ179" i="672" s="1"/>
  <c r="R179" i="672"/>
  <c r="P179" i="672"/>
  <c r="O179" i="672"/>
  <c r="N179" i="672"/>
  <c r="M179" i="672"/>
  <c r="L179" i="672"/>
  <c r="AX178" i="672"/>
  <c r="AT178" i="672"/>
  <c r="AJ178" i="672"/>
  <c r="AH178" i="672"/>
  <c r="AI178" i="672" s="1"/>
  <c r="AD178" i="672"/>
  <c r="Z178" i="672"/>
  <c r="S178" i="672"/>
  <c r="R178" i="672"/>
  <c r="P178" i="672"/>
  <c r="O178" i="672"/>
  <c r="Y178" i="672" s="1"/>
  <c r="N178" i="672"/>
  <c r="M178" i="672"/>
  <c r="L178" i="672"/>
  <c r="AN178" i="672" s="1"/>
  <c r="AS177" i="672"/>
  <c r="AR177" i="672"/>
  <c r="AQ177" i="672"/>
  <c r="AN177" i="672"/>
  <c r="AJ177" i="672"/>
  <c r="AH177" i="672"/>
  <c r="AF177" i="672"/>
  <c r="AE177" i="672" s="1"/>
  <c r="AD177" i="672"/>
  <c r="AC177" i="672"/>
  <c r="AA177" i="672"/>
  <c r="Z177" i="672"/>
  <c r="Y177" i="672"/>
  <c r="X177" i="672"/>
  <c r="S177" i="672"/>
  <c r="R177" i="672"/>
  <c r="Q177" i="672"/>
  <c r="O177" i="672"/>
  <c r="P177" i="672" s="1"/>
  <c r="N177" i="672"/>
  <c r="M177" i="672"/>
  <c r="AW177" i="672" s="1"/>
  <c r="L177" i="672"/>
  <c r="AW176" i="672"/>
  <c r="AJ176" i="672"/>
  <c r="S176" i="672"/>
  <c r="R176" i="672"/>
  <c r="O176" i="672"/>
  <c r="P176" i="672" s="1"/>
  <c r="N176" i="672"/>
  <c r="M176" i="672"/>
  <c r="L176" i="672"/>
  <c r="AJ175" i="672"/>
  <c r="AC175" i="672"/>
  <c r="Y175" i="672"/>
  <c r="S175" i="672"/>
  <c r="R175" i="672"/>
  <c r="P175" i="672"/>
  <c r="O175" i="672"/>
  <c r="N175" i="672"/>
  <c r="M175" i="672"/>
  <c r="L175" i="672"/>
  <c r="AX174" i="672"/>
  <c r="AT174" i="672"/>
  <c r="AJ174" i="672"/>
  <c r="Y174" i="672"/>
  <c r="S174" i="672"/>
  <c r="R174" i="672"/>
  <c r="P174" i="672"/>
  <c r="O174" i="672"/>
  <c r="N174" i="672"/>
  <c r="M174" i="672"/>
  <c r="L174" i="672"/>
  <c r="BA173" i="672"/>
  <c r="AX173" i="672"/>
  <c r="AS173" i="672"/>
  <c r="AN173" i="672"/>
  <c r="AJ173" i="672"/>
  <c r="Z173" i="672"/>
  <c r="Y173" i="672"/>
  <c r="X173" i="672"/>
  <c r="S173" i="672"/>
  <c r="R173" i="672"/>
  <c r="Q173" i="672"/>
  <c r="O173" i="672"/>
  <c r="P173" i="672" s="1"/>
  <c r="N173" i="672"/>
  <c r="M173" i="672"/>
  <c r="AH173" i="672" s="1"/>
  <c r="L173" i="672"/>
  <c r="AW172" i="672"/>
  <c r="AS172" i="672"/>
  <c r="AR172" i="672"/>
  <c r="AQ172" i="672"/>
  <c r="AJ172" i="672"/>
  <c r="S172" i="672"/>
  <c r="R172" i="672"/>
  <c r="O172" i="672"/>
  <c r="N172" i="672"/>
  <c r="M172" i="672"/>
  <c r="L172" i="672"/>
  <c r="AN172" i="672" s="1"/>
  <c r="AW171" i="672"/>
  <c r="AS171" i="672"/>
  <c r="AR171" i="672"/>
  <c r="AL171" i="672"/>
  <c r="AJ171" i="672"/>
  <c r="AH171" i="672"/>
  <c r="AC171" i="672"/>
  <c r="Z171" i="672"/>
  <c r="X171" i="672"/>
  <c r="S171" i="672"/>
  <c r="R171" i="672"/>
  <c r="Q171" i="672"/>
  <c r="P171" i="672"/>
  <c r="O171" i="672"/>
  <c r="Y171" i="672" s="1"/>
  <c r="N171" i="672"/>
  <c r="M171" i="672"/>
  <c r="AD171" i="672" s="1"/>
  <c r="AF171" i="672" s="1"/>
  <c r="AE171" i="672" s="1"/>
  <c r="L171" i="672"/>
  <c r="AN171" i="672" s="1"/>
  <c r="AQ170" i="672"/>
  <c r="AJ170" i="672"/>
  <c r="Y170" i="672"/>
  <c r="S170" i="672"/>
  <c r="R170" i="672"/>
  <c r="P170" i="672"/>
  <c r="O170" i="672"/>
  <c r="N170" i="672"/>
  <c r="M170" i="672"/>
  <c r="L170" i="672"/>
  <c r="BB169" i="672"/>
  <c r="AX169" i="672"/>
  <c r="AW169" i="672"/>
  <c r="AS169" i="672"/>
  <c r="AR169" i="672"/>
  <c r="AQ169" i="672"/>
  <c r="AN169" i="672"/>
  <c r="AJ169" i="672"/>
  <c r="AH169" i="672"/>
  <c r="AF169" i="672"/>
  <c r="AE169" i="672" s="1"/>
  <c r="AC169" i="672"/>
  <c r="AA169" i="672"/>
  <c r="Z169" i="672"/>
  <c r="Y169" i="672"/>
  <c r="AP169" i="672" s="1"/>
  <c r="X169" i="672"/>
  <c r="T169" i="672"/>
  <c r="S169" i="672"/>
  <c r="R169" i="672"/>
  <c r="Q169" i="672"/>
  <c r="P169" i="672"/>
  <c r="O169" i="672"/>
  <c r="N169" i="672"/>
  <c r="M169" i="672"/>
  <c r="AD169" i="672" s="1"/>
  <c r="L169" i="672"/>
  <c r="BA168" i="672"/>
  <c r="AW168" i="672"/>
  <c r="AR168" i="672"/>
  <c r="AP168" i="672"/>
  <c r="AL168" i="672"/>
  <c r="AM168" i="672" s="1"/>
  <c r="AJ168" i="672"/>
  <c r="AH168" i="672"/>
  <c r="AC168" i="672"/>
  <c r="Z168" i="672"/>
  <c r="X168" i="672"/>
  <c r="S168" i="672"/>
  <c r="R168" i="672"/>
  <c r="AQ168" i="672" s="1"/>
  <c r="Q168" i="672"/>
  <c r="P168" i="672"/>
  <c r="T168" i="672" s="1"/>
  <c r="O168" i="672"/>
  <c r="Y168" i="672" s="1"/>
  <c r="N168" i="672"/>
  <c r="M168" i="672"/>
  <c r="AS168" i="672" s="1"/>
  <c r="L168" i="672"/>
  <c r="AN168" i="672" s="1"/>
  <c r="AY167" i="672"/>
  <c r="AW167" i="672"/>
  <c r="AT167" i="672"/>
  <c r="AS167" i="672"/>
  <c r="AR167" i="672"/>
  <c r="AP167" i="672"/>
  <c r="AM167" i="672"/>
  <c r="AL167" i="672"/>
  <c r="AJ167" i="672"/>
  <c r="AH167" i="672"/>
  <c r="AF167" i="672"/>
  <c r="AE167" i="672" s="1"/>
  <c r="AD167" i="672"/>
  <c r="AC167" i="672"/>
  <c r="Z167" i="672"/>
  <c r="X167" i="672"/>
  <c r="S167" i="672"/>
  <c r="R167" i="672"/>
  <c r="Q167" i="672"/>
  <c r="BA167" i="672" s="1"/>
  <c r="P167" i="672"/>
  <c r="O167" i="672"/>
  <c r="Y167" i="672" s="1"/>
  <c r="AX167" i="672" s="1"/>
  <c r="N167" i="672"/>
  <c r="M167" i="672"/>
  <c r="L167" i="672"/>
  <c r="AN167" i="672" s="1"/>
  <c r="AS166" i="672"/>
  <c r="AR166" i="672"/>
  <c r="AQ166" i="672"/>
  <c r="AN166" i="672"/>
  <c r="AJ166" i="672"/>
  <c r="AC166" i="672"/>
  <c r="Z166" i="672"/>
  <c r="BB166" i="672" s="1"/>
  <c r="Y166" i="672"/>
  <c r="X166" i="672"/>
  <c r="S166" i="672"/>
  <c r="R166" i="672"/>
  <c r="P166" i="672"/>
  <c r="O166" i="672"/>
  <c r="N166" i="672"/>
  <c r="M166" i="672"/>
  <c r="L166" i="672"/>
  <c r="AX165" i="672"/>
  <c r="AS165" i="672"/>
  <c r="AN165" i="672"/>
  <c r="AJ165" i="672"/>
  <c r="Z165" i="672"/>
  <c r="Y165" i="672"/>
  <c r="S165" i="672"/>
  <c r="R165" i="672"/>
  <c r="P165" i="672"/>
  <c r="O165" i="672"/>
  <c r="N165" i="672"/>
  <c r="M165" i="672"/>
  <c r="AW165" i="672" s="1"/>
  <c r="L165" i="672"/>
  <c r="BB164" i="672"/>
  <c r="AX164" i="672"/>
  <c r="AW164" i="672"/>
  <c r="AS164" i="672"/>
  <c r="AQ164" i="672"/>
  <c r="AP164" i="672"/>
  <c r="AN164" i="672"/>
  <c r="AJ164" i="672"/>
  <c r="AD164" i="672"/>
  <c r="AG164" i="672" s="1"/>
  <c r="Z164" i="672"/>
  <c r="Y164" i="672"/>
  <c r="T164" i="672"/>
  <c r="AB164" i="672" s="1"/>
  <c r="S164" i="672"/>
  <c r="R164" i="672"/>
  <c r="AA164" i="672" s="1"/>
  <c r="Q164" i="672"/>
  <c r="O164" i="672"/>
  <c r="P164" i="672" s="1"/>
  <c r="N164" i="672"/>
  <c r="M164" i="672"/>
  <c r="L164" i="672"/>
  <c r="BA163" i="672"/>
  <c r="AT163" i="672"/>
  <c r="AR163" i="672"/>
  <c r="AO163" i="672"/>
  <c r="AN163" i="672"/>
  <c r="AJ163" i="672"/>
  <c r="AH163" i="672"/>
  <c r="AD163" i="672"/>
  <c r="Z163" i="672"/>
  <c r="Y163" i="672"/>
  <c r="X163" i="672"/>
  <c r="T163" i="672"/>
  <c r="S163" i="672"/>
  <c r="R163" i="672"/>
  <c r="Q163" i="672"/>
  <c r="O163" i="672"/>
  <c r="P163" i="672" s="1"/>
  <c r="N163" i="672"/>
  <c r="M163" i="672"/>
  <c r="L163" i="672"/>
  <c r="AW162" i="672"/>
  <c r="AR162" i="672"/>
  <c r="AJ162" i="672"/>
  <c r="Y162" i="672"/>
  <c r="T162" i="672"/>
  <c r="S162" i="672"/>
  <c r="R162" i="672"/>
  <c r="Q162" i="672"/>
  <c r="O162" i="672"/>
  <c r="P162" i="672" s="1"/>
  <c r="N162" i="672"/>
  <c r="M162" i="672"/>
  <c r="L162" i="672"/>
  <c r="AY161" i="672"/>
  <c r="AX161" i="672"/>
  <c r="AW161" i="672"/>
  <c r="AT161" i="672"/>
  <c r="AO161" i="672"/>
  <c r="AJ161" i="672"/>
  <c r="AC161" i="672"/>
  <c r="Z161" i="672"/>
  <c r="Y161" i="672"/>
  <c r="X161" i="672"/>
  <c r="S161" i="672"/>
  <c r="R161" i="672"/>
  <c r="Q161" i="672"/>
  <c r="P161" i="672"/>
  <c r="O161" i="672"/>
  <c r="N161" i="672"/>
  <c r="M161" i="672"/>
  <c r="L161" i="672"/>
  <c r="AN161" i="672" s="1"/>
  <c r="AW160" i="672"/>
  <c r="AT160" i="672"/>
  <c r="AS160" i="672"/>
  <c r="AR160" i="672"/>
  <c r="AN160" i="672"/>
  <c r="AJ160" i="672"/>
  <c r="AD160" i="672"/>
  <c r="AC160" i="672"/>
  <c r="Z160" i="672"/>
  <c r="Y160" i="672"/>
  <c r="X160" i="672"/>
  <c r="S160" i="672"/>
  <c r="R160" i="672"/>
  <c r="P160" i="672"/>
  <c r="O160" i="672"/>
  <c r="N160" i="672"/>
  <c r="M160" i="672"/>
  <c r="Q160" i="672" s="1"/>
  <c r="L160" i="672"/>
  <c r="BA159" i="672"/>
  <c r="AW159" i="672"/>
  <c r="AS159" i="672"/>
  <c r="AJ159" i="672"/>
  <c r="AD159" i="672"/>
  <c r="AF159" i="672" s="1"/>
  <c r="AE159" i="672" s="1"/>
  <c r="AC159" i="672"/>
  <c r="Z159" i="672"/>
  <c r="X159" i="672"/>
  <c r="S159" i="672"/>
  <c r="R159" i="672"/>
  <c r="Q159" i="672"/>
  <c r="AL159" i="672" s="1"/>
  <c r="AM159" i="672" s="1"/>
  <c r="P159" i="672"/>
  <c r="T159" i="672" s="1"/>
  <c r="O159" i="672"/>
  <c r="Y159" i="672" s="1"/>
  <c r="N159" i="672"/>
  <c r="AQ159" i="672" s="1"/>
  <c r="M159" i="672"/>
  <c r="AR159" i="672" s="1"/>
  <c r="L159" i="672"/>
  <c r="AN159" i="672" s="1"/>
  <c r="AW158" i="672"/>
  <c r="AR158" i="672"/>
  <c r="AN158" i="672"/>
  <c r="AJ158" i="672"/>
  <c r="AH158" i="672"/>
  <c r="AD158" i="672"/>
  <c r="X158" i="672"/>
  <c r="S158" i="672"/>
  <c r="R158" i="672"/>
  <c r="Q158" i="672"/>
  <c r="P158" i="672"/>
  <c r="T158" i="672" s="1"/>
  <c r="O158" i="672"/>
  <c r="Y158" i="672" s="1"/>
  <c r="N158" i="672"/>
  <c r="AQ158" i="672" s="1"/>
  <c r="M158" i="672"/>
  <c r="L158" i="672"/>
  <c r="AW157" i="672"/>
  <c r="AS157" i="672"/>
  <c r="AN157" i="672"/>
  <c r="AJ157" i="672"/>
  <c r="AC157" i="672"/>
  <c r="Z157" i="672"/>
  <c r="Y157" i="672"/>
  <c r="X157" i="672"/>
  <c r="S157" i="672"/>
  <c r="R157" i="672"/>
  <c r="P157" i="672"/>
  <c r="O157" i="672"/>
  <c r="N157" i="672"/>
  <c r="M157" i="672"/>
  <c r="L157" i="672"/>
  <c r="AW156" i="672"/>
  <c r="AS156" i="672"/>
  <c r="AR156" i="672"/>
  <c r="AJ156" i="672"/>
  <c r="AH156" i="672"/>
  <c r="AD156" i="672"/>
  <c r="AF156" i="672" s="1"/>
  <c r="AE156" i="672" s="1"/>
  <c r="AC156" i="672"/>
  <c r="S156" i="672"/>
  <c r="R156" i="672"/>
  <c r="Q156" i="672"/>
  <c r="O156" i="672"/>
  <c r="N156" i="672"/>
  <c r="M156" i="672"/>
  <c r="L156" i="672"/>
  <c r="AN156" i="672" s="1"/>
  <c r="BA155" i="672"/>
  <c r="AW155" i="672"/>
  <c r="AS155" i="672"/>
  <c r="AQ155" i="672"/>
  <c r="AN155" i="672"/>
  <c r="AJ155" i="672"/>
  <c r="Z155" i="672"/>
  <c r="X155" i="672"/>
  <c r="S155" i="672"/>
  <c r="R155" i="672"/>
  <c r="Q155" i="672"/>
  <c r="AO155" i="672" s="1"/>
  <c r="P155" i="672"/>
  <c r="T155" i="672" s="1"/>
  <c r="O155" i="672"/>
  <c r="Y155" i="672" s="1"/>
  <c r="N155" i="672"/>
  <c r="M155" i="672"/>
  <c r="AC155" i="672" s="1"/>
  <c r="L155" i="672"/>
  <c r="AQ154" i="672"/>
  <c r="AJ154" i="672"/>
  <c r="Y154" i="672"/>
  <c r="S154" i="672"/>
  <c r="R154" i="672"/>
  <c r="Q154" i="672"/>
  <c r="O154" i="672"/>
  <c r="P154" i="672" s="1"/>
  <c r="N154" i="672"/>
  <c r="M154" i="672"/>
  <c r="L154" i="672"/>
  <c r="AW153" i="672"/>
  <c r="AR153" i="672"/>
  <c r="AJ153" i="672"/>
  <c r="AH153" i="672"/>
  <c r="AC153" i="672"/>
  <c r="Z153" i="672"/>
  <c r="X153" i="672"/>
  <c r="S153" i="672"/>
  <c r="R153" i="672"/>
  <c r="Q153" i="672"/>
  <c r="O153" i="672"/>
  <c r="N153" i="672"/>
  <c r="M153" i="672"/>
  <c r="AS153" i="672" s="1"/>
  <c r="L153" i="672"/>
  <c r="AN153" i="672" s="1"/>
  <c r="AX152" i="672"/>
  <c r="AT152" i="672"/>
  <c r="AS152" i="672"/>
  <c r="AJ152" i="672"/>
  <c r="AD152" i="672"/>
  <c r="AC152" i="672"/>
  <c r="S152" i="672"/>
  <c r="AQ152" i="672" s="1"/>
  <c r="R152" i="672"/>
  <c r="P152" i="672"/>
  <c r="O152" i="672"/>
  <c r="Y152" i="672" s="1"/>
  <c r="N152" i="672"/>
  <c r="M152" i="672"/>
  <c r="L152" i="672"/>
  <c r="AW151" i="672"/>
  <c r="AN151" i="672"/>
  <c r="AJ151" i="672"/>
  <c r="AC151" i="672"/>
  <c r="Z151" i="672"/>
  <c r="X151" i="672"/>
  <c r="S151" i="672"/>
  <c r="R151" i="672"/>
  <c r="O151" i="672"/>
  <c r="N151" i="672"/>
  <c r="M151" i="672"/>
  <c r="L151" i="672"/>
  <c r="AX150" i="672"/>
  <c r="AT150" i="672"/>
  <c r="AJ150" i="672"/>
  <c r="Z150" i="672"/>
  <c r="S150" i="672"/>
  <c r="R150" i="672"/>
  <c r="P150" i="672"/>
  <c r="O150" i="672"/>
  <c r="Y150" i="672" s="1"/>
  <c r="N150" i="672"/>
  <c r="AQ150" i="672" s="1"/>
  <c r="M150" i="672"/>
  <c r="L150" i="672"/>
  <c r="AS149" i="672"/>
  <c r="AJ149" i="672"/>
  <c r="AI149" i="672"/>
  <c r="AH149" i="672"/>
  <c r="AC149" i="672"/>
  <c r="Y149" i="672"/>
  <c r="S149" i="672"/>
  <c r="R149" i="672"/>
  <c r="Q149" i="672"/>
  <c r="O149" i="672"/>
  <c r="P149" i="672" s="1"/>
  <c r="N149" i="672"/>
  <c r="M149" i="672"/>
  <c r="Z149" i="672" s="1"/>
  <c r="L149" i="672"/>
  <c r="AN148" i="672"/>
  <c r="AJ148" i="672"/>
  <c r="AH148" i="672"/>
  <c r="Y148" i="672"/>
  <c r="S148" i="672"/>
  <c r="R148" i="672"/>
  <c r="O148" i="672"/>
  <c r="P148" i="672" s="1"/>
  <c r="N148" i="672"/>
  <c r="M148" i="672"/>
  <c r="L148" i="672"/>
  <c r="AJ147" i="672"/>
  <c r="AH147" i="672"/>
  <c r="AI147" i="672" s="1"/>
  <c r="AD147" i="672"/>
  <c r="Y147" i="672"/>
  <c r="S147" i="672"/>
  <c r="R147" i="672"/>
  <c r="P147" i="672"/>
  <c r="O147" i="672"/>
  <c r="N147" i="672"/>
  <c r="M147" i="672"/>
  <c r="X147" i="672" s="1"/>
  <c r="L147" i="672"/>
  <c r="AN147" i="672" s="1"/>
  <c r="AS146" i="672"/>
  <c r="AP146" i="672"/>
  <c r="AJ146" i="672"/>
  <c r="Z146" i="672"/>
  <c r="BB146" i="672" s="1"/>
  <c r="Y146" i="672"/>
  <c r="S146" i="672"/>
  <c r="R146" i="672"/>
  <c r="P146" i="672"/>
  <c r="O146" i="672"/>
  <c r="N146" i="672"/>
  <c r="M146" i="672"/>
  <c r="L146" i="672"/>
  <c r="BB145" i="672"/>
  <c r="AY145" i="672"/>
  <c r="AX145" i="672"/>
  <c r="AW145" i="672"/>
  <c r="AT145" i="672"/>
  <c r="AS145" i="672"/>
  <c r="AR145" i="672"/>
  <c r="AP145" i="672"/>
  <c r="AL145" i="672"/>
  <c r="AM145" i="672" s="1"/>
  <c r="AJ145" i="672"/>
  <c r="AH145" i="672"/>
  <c r="AI145" i="672" s="1"/>
  <c r="AD145" i="672"/>
  <c r="AF145" i="672" s="1"/>
  <c r="AE145" i="672" s="1"/>
  <c r="Z145" i="672"/>
  <c r="Y145" i="672"/>
  <c r="X145" i="672"/>
  <c r="S145" i="672"/>
  <c r="R145" i="672"/>
  <c r="Q145" i="672"/>
  <c r="P145" i="672"/>
  <c r="O145" i="672"/>
  <c r="N145" i="672"/>
  <c r="M145" i="672"/>
  <c r="AC145" i="672" s="1"/>
  <c r="L145" i="672"/>
  <c r="AN145" i="672" s="1"/>
  <c r="AR144" i="672"/>
  <c r="AJ144" i="672"/>
  <c r="AD144" i="672"/>
  <c r="Z144" i="672"/>
  <c r="Y144" i="672"/>
  <c r="S144" i="672"/>
  <c r="R144" i="672"/>
  <c r="P144" i="672"/>
  <c r="O144" i="672"/>
  <c r="N144" i="672"/>
  <c r="M144" i="672"/>
  <c r="L144" i="672"/>
  <c r="AW143" i="672"/>
  <c r="AJ143" i="672"/>
  <c r="AD143" i="672"/>
  <c r="AC143" i="672"/>
  <c r="X143" i="672"/>
  <c r="S143" i="672"/>
  <c r="R143" i="672"/>
  <c r="AQ143" i="672" s="1"/>
  <c r="O143" i="672"/>
  <c r="N143" i="672"/>
  <c r="M143" i="672"/>
  <c r="L143" i="672"/>
  <c r="AN143" i="672" s="1"/>
  <c r="AJ142" i="672"/>
  <c r="Y142" i="672"/>
  <c r="S142" i="672"/>
  <c r="AQ142" i="672" s="1"/>
  <c r="R142" i="672"/>
  <c r="O142" i="672"/>
  <c r="P142" i="672" s="1"/>
  <c r="N142" i="672"/>
  <c r="M142" i="672"/>
  <c r="L142" i="672"/>
  <c r="AW141" i="672"/>
  <c r="AR141" i="672"/>
  <c r="AJ141" i="672"/>
  <c r="AD141" i="672"/>
  <c r="X141" i="672"/>
  <c r="S141" i="672"/>
  <c r="R141" i="672"/>
  <c r="Q141" i="672"/>
  <c r="O141" i="672"/>
  <c r="N141" i="672"/>
  <c r="M141" i="672"/>
  <c r="L141" i="672"/>
  <c r="AN141" i="672" s="1"/>
  <c r="AW140" i="672"/>
  <c r="AR140" i="672"/>
  <c r="AJ140" i="672"/>
  <c r="Y140" i="672"/>
  <c r="S140" i="672"/>
  <c r="R140" i="672"/>
  <c r="O140" i="672"/>
  <c r="P140" i="672" s="1"/>
  <c r="N140" i="672"/>
  <c r="AQ140" i="672" s="1"/>
  <c r="M140" i="672"/>
  <c r="L140" i="672"/>
  <c r="AX139" i="672"/>
  <c r="AW139" i="672"/>
  <c r="AR139" i="672"/>
  <c r="AN139" i="672"/>
  <c r="AL139" i="672"/>
  <c r="AM139" i="672" s="1"/>
  <c r="AJ139" i="672"/>
  <c r="AH139" i="672"/>
  <c r="AI139" i="672" s="1"/>
  <c r="AC139" i="672"/>
  <c r="Z139" i="672"/>
  <c r="AP139" i="672" s="1"/>
  <c r="X139" i="672"/>
  <c r="T139" i="672"/>
  <c r="S139" i="672"/>
  <c r="R139" i="672"/>
  <c r="Q139" i="672"/>
  <c r="BA139" i="672" s="1"/>
  <c r="P139" i="672"/>
  <c r="O139" i="672"/>
  <c r="Y139" i="672" s="1"/>
  <c r="BB139" i="672" s="1"/>
  <c r="N139" i="672"/>
  <c r="M139" i="672"/>
  <c r="AS139" i="672" s="1"/>
  <c r="L139" i="672"/>
  <c r="AJ138" i="672"/>
  <c r="X138" i="672"/>
  <c r="S138" i="672"/>
  <c r="R138" i="672"/>
  <c r="O138" i="672"/>
  <c r="N138" i="672"/>
  <c r="M138" i="672"/>
  <c r="L138" i="672"/>
  <c r="AW137" i="672"/>
  <c r="AS137" i="672"/>
  <c r="AN137" i="672"/>
  <c r="AJ137" i="672"/>
  <c r="AD137" i="672"/>
  <c r="AC137" i="672"/>
  <c r="AF137" i="672" s="1"/>
  <c r="AE137" i="672" s="1"/>
  <c r="Y137" i="672"/>
  <c r="X137" i="672"/>
  <c r="S137" i="672"/>
  <c r="R137" i="672"/>
  <c r="P137" i="672"/>
  <c r="O137" i="672"/>
  <c r="N137" i="672"/>
  <c r="M137" i="672"/>
  <c r="L137" i="672"/>
  <c r="AW136" i="672"/>
  <c r="AS136" i="672"/>
  <c r="AJ136" i="672"/>
  <c r="AH136" i="672"/>
  <c r="AD136" i="672"/>
  <c r="AA136" i="672"/>
  <c r="Z136" i="672"/>
  <c r="Y136" i="672"/>
  <c r="X136" i="672"/>
  <c r="S136" i="672"/>
  <c r="R136" i="672"/>
  <c r="P136" i="672"/>
  <c r="O136" i="672"/>
  <c r="N136" i="672"/>
  <c r="AQ136" i="672" s="1"/>
  <c r="M136" i="672"/>
  <c r="L136" i="672"/>
  <c r="AT135" i="672"/>
  <c r="AJ135" i="672"/>
  <c r="Y135" i="672"/>
  <c r="S135" i="672"/>
  <c r="AQ135" i="672" s="1"/>
  <c r="R135" i="672"/>
  <c r="P135" i="672"/>
  <c r="O135" i="672"/>
  <c r="N135" i="672"/>
  <c r="M135" i="672"/>
  <c r="L135" i="672"/>
  <c r="AS134" i="672"/>
  <c r="AR134" i="672"/>
  <c r="AJ134" i="672"/>
  <c r="AH134" i="672"/>
  <c r="AD134" i="672"/>
  <c r="AC134" i="672"/>
  <c r="Z134" i="672"/>
  <c r="Y134" i="672"/>
  <c r="S134" i="672"/>
  <c r="R134" i="672"/>
  <c r="O134" i="672"/>
  <c r="P134" i="672" s="1"/>
  <c r="N134" i="672"/>
  <c r="M134" i="672"/>
  <c r="L134" i="672"/>
  <c r="AN134" i="672" s="1"/>
  <c r="AW133" i="672"/>
  <c r="AS133" i="672"/>
  <c r="AR133" i="672"/>
  <c r="AJ133" i="672"/>
  <c r="AH133" i="672"/>
  <c r="AD133" i="672"/>
  <c r="AF133" i="672" s="1"/>
  <c r="AE133" i="672" s="1"/>
  <c r="AC133" i="672"/>
  <c r="S133" i="672"/>
  <c r="R133" i="672"/>
  <c r="Q133" i="672"/>
  <c r="O133" i="672"/>
  <c r="N133" i="672"/>
  <c r="M133" i="672"/>
  <c r="L133" i="672"/>
  <c r="AW132" i="672"/>
  <c r="AS132" i="672"/>
  <c r="AR132" i="672"/>
  <c r="AN132" i="672"/>
  <c r="AJ132" i="672"/>
  <c r="AH132" i="672"/>
  <c r="AD132" i="672"/>
  <c r="AC132" i="672"/>
  <c r="Z132" i="672"/>
  <c r="Y132" i="672"/>
  <c r="X132" i="672"/>
  <c r="S132" i="672"/>
  <c r="R132" i="672"/>
  <c r="Q132" i="672"/>
  <c r="P132" i="672"/>
  <c r="O132" i="672"/>
  <c r="N132" i="672"/>
  <c r="M132" i="672"/>
  <c r="L132" i="672"/>
  <c r="AX131" i="672"/>
  <c r="AW131" i="672"/>
  <c r="AY131" i="672" s="1"/>
  <c r="AT131" i="672"/>
  <c r="AQ131" i="672"/>
  <c r="AN131" i="672"/>
  <c r="AJ131" i="672"/>
  <c r="Y131" i="672"/>
  <c r="X131" i="672"/>
  <c r="S131" i="672"/>
  <c r="R131" i="672"/>
  <c r="Q131" i="672"/>
  <c r="P131" i="672"/>
  <c r="O131" i="672"/>
  <c r="N131" i="672"/>
  <c r="M131" i="672"/>
  <c r="L131" i="672"/>
  <c r="BA130" i="672"/>
  <c r="AW130" i="672"/>
  <c r="AS130" i="672"/>
  <c r="AR130" i="672"/>
  <c r="AO130" i="672"/>
  <c r="AJ130" i="672"/>
  <c r="AI130" i="672"/>
  <c r="AH130" i="672"/>
  <c r="AD130" i="672"/>
  <c r="AF130" i="672" s="1"/>
  <c r="AE130" i="672" s="1"/>
  <c r="AC130" i="672"/>
  <c r="Z130" i="672"/>
  <c r="Y130" i="672"/>
  <c r="X130" i="672"/>
  <c r="T130" i="672"/>
  <c r="S130" i="672"/>
  <c r="R130" i="672"/>
  <c r="Q130" i="672"/>
  <c r="P130" i="672"/>
  <c r="O130" i="672"/>
  <c r="N130" i="672"/>
  <c r="M130" i="672"/>
  <c r="L130" i="672"/>
  <c r="AN130" i="672" s="1"/>
  <c r="AT129" i="672"/>
  <c r="AJ129" i="672"/>
  <c r="AI129" i="672"/>
  <c r="AH129" i="672"/>
  <c r="AD129" i="672"/>
  <c r="AC129" i="672"/>
  <c r="S129" i="672"/>
  <c r="R129" i="672"/>
  <c r="Q129" i="672"/>
  <c r="O129" i="672"/>
  <c r="Y129" i="672" s="1"/>
  <c r="AG129" i="672" s="1"/>
  <c r="N129" i="672"/>
  <c r="M129" i="672"/>
  <c r="L129" i="672"/>
  <c r="AJ128" i="672"/>
  <c r="AD128" i="672"/>
  <c r="Y128" i="672"/>
  <c r="AT128" i="672" s="1"/>
  <c r="S128" i="672"/>
  <c r="R128" i="672"/>
  <c r="O128" i="672"/>
  <c r="P128" i="672" s="1"/>
  <c r="N128" i="672"/>
  <c r="M128" i="672"/>
  <c r="L128" i="672"/>
  <c r="AN128" i="672" s="1"/>
  <c r="AW127" i="672"/>
  <c r="AS127" i="672"/>
  <c r="AJ127" i="672"/>
  <c r="AH127" i="672"/>
  <c r="AD127" i="672"/>
  <c r="AC127" i="672"/>
  <c r="S127" i="672"/>
  <c r="R127" i="672"/>
  <c r="Q127" i="672"/>
  <c r="O127" i="672"/>
  <c r="N127" i="672"/>
  <c r="M127" i="672"/>
  <c r="L127" i="672"/>
  <c r="AW126" i="672"/>
  <c r="AJ126" i="672"/>
  <c r="AF126" i="672"/>
  <c r="AE126" i="672" s="1"/>
  <c r="AC126" i="672"/>
  <c r="S126" i="672"/>
  <c r="AQ126" i="672" s="1"/>
  <c r="R126" i="672"/>
  <c r="O126" i="672"/>
  <c r="P126" i="672" s="1"/>
  <c r="N126" i="672"/>
  <c r="M126" i="672"/>
  <c r="AD126" i="672" s="1"/>
  <c r="L126" i="672"/>
  <c r="AN126" i="672" s="1"/>
  <c r="AW125" i="672"/>
  <c r="AR125" i="672"/>
  <c r="AQ125" i="672"/>
  <c r="AJ125" i="672"/>
  <c r="AH125" i="672"/>
  <c r="AC125" i="672"/>
  <c r="Z125" i="672"/>
  <c r="X125" i="672"/>
  <c r="S125" i="672"/>
  <c r="R125" i="672"/>
  <c r="Q125" i="672"/>
  <c r="AL125" i="672" s="1"/>
  <c r="O125" i="672"/>
  <c r="N125" i="672"/>
  <c r="M125" i="672"/>
  <c r="AS125" i="672" s="1"/>
  <c r="L125" i="672"/>
  <c r="AN125" i="672" s="1"/>
  <c r="AQ124" i="672"/>
  <c r="AJ124" i="672"/>
  <c r="AC124" i="672"/>
  <c r="X124" i="672"/>
  <c r="S124" i="672"/>
  <c r="R124" i="672"/>
  <c r="O124" i="672"/>
  <c r="N124" i="672"/>
  <c r="M124" i="672"/>
  <c r="AS124" i="672" s="1"/>
  <c r="L124" i="672"/>
  <c r="AW123" i="672"/>
  <c r="AS123" i="672"/>
  <c r="AR123" i="672"/>
  <c r="AQ123" i="672"/>
  <c r="AJ123" i="672"/>
  <c r="AD123" i="672"/>
  <c r="S123" i="672"/>
  <c r="R123" i="672"/>
  <c r="P123" i="672"/>
  <c r="O123" i="672"/>
  <c r="Y123" i="672" s="1"/>
  <c r="N123" i="672"/>
  <c r="M123" i="672"/>
  <c r="L123" i="672"/>
  <c r="AW122" i="672"/>
  <c r="AT122" i="672"/>
  <c r="AS122" i="672"/>
  <c r="AN122" i="672"/>
  <c r="AJ122" i="672"/>
  <c r="AI122" i="672"/>
  <c r="AH122" i="672"/>
  <c r="AD122" i="672"/>
  <c r="Z122" i="672"/>
  <c r="Y122" i="672"/>
  <c r="X122" i="672"/>
  <c r="S122" i="672"/>
  <c r="R122" i="672"/>
  <c r="AQ122" i="672" s="1"/>
  <c r="Q122" i="672"/>
  <c r="P122" i="672"/>
  <c r="O122" i="672"/>
  <c r="N122" i="672"/>
  <c r="M122" i="672"/>
  <c r="L122" i="672"/>
  <c r="BA121" i="672"/>
  <c r="AX121" i="672"/>
  <c r="AW121" i="672"/>
  <c r="AT121" i="672"/>
  <c r="AS121" i="672"/>
  <c r="AR121" i="672"/>
  <c r="AO121" i="672"/>
  <c r="AJ121" i="672"/>
  <c r="AD121" i="672"/>
  <c r="Y121" i="672"/>
  <c r="S121" i="672"/>
  <c r="R121" i="672"/>
  <c r="Q121" i="672"/>
  <c r="P121" i="672"/>
  <c r="O121" i="672"/>
  <c r="N121" i="672"/>
  <c r="M121" i="672"/>
  <c r="AC121" i="672" s="1"/>
  <c r="L121" i="672"/>
  <c r="BA120" i="672"/>
  <c r="AS120" i="672"/>
  <c r="AQ120" i="672"/>
  <c r="AO120" i="672"/>
  <c r="AL120" i="672"/>
  <c r="AM120" i="672" s="1"/>
  <c r="AJ120" i="672"/>
  <c r="AC120" i="672"/>
  <c r="Z120" i="672"/>
  <c r="BB120" i="672" s="1"/>
  <c r="Y120" i="672"/>
  <c r="T120" i="672"/>
  <c r="S120" i="672"/>
  <c r="R120" i="672"/>
  <c r="Q120" i="672"/>
  <c r="O120" i="672"/>
  <c r="P120" i="672" s="1"/>
  <c r="N120" i="672"/>
  <c r="M120" i="672"/>
  <c r="AR120" i="672" s="1"/>
  <c r="L120" i="672"/>
  <c r="AW119" i="672"/>
  <c r="AS119" i="672"/>
  <c r="AJ119" i="672"/>
  <c r="AD119" i="672"/>
  <c r="AF119" i="672" s="1"/>
  <c r="AE119" i="672" s="1"/>
  <c r="AC119" i="672"/>
  <c r="Z119" i="672"/>
  <c r="S119" i="672"/>
  <c r="R119" i="672"/>
  <c r="O119" i="672"/>
  <c r="N119" i="672"/>
  <c r="M119" i="672"/>
  <c r="L119" i="672"/>
  <c r="AN119" i="672" s="1"/>
  <c r="AW118" i="672"/>
  <c r="AS118" i="672"/>
  <c r="AR118" i="672"/>
  <c r="AN118" i="672"/>
  <c r="AJ118" i="672"/>
  <c r="AH118" i="672"/>
  <c r="AF118" i="672"/>
  <c r="AE118" i="672" s="1"/>
  <c r="AD118" i="672"/>
  <c r="AC118" i="672"/>
  <c r="Z118" i="672"/>
  <c r="X118" i="672"/>
  <c r="S118" i="672"/>
  <c r="R118" i="672"/>
  <c r="Q118" i="672"/>
  <c r="O118" i="672"/>
  <c r="N118" i="672"/>
  <c r="M118" i="672"/>
  <c r="L118" i="672"/>
  <c r="AX117" i="672"/>
  <c r="AS117" i="672"/>
  <c r="AU117" i="672" s="1"/>
  <c r="AJ117" i="672"/>
  <c r="AC117" i="672"/>
  <c r="Y117" i="672"/>
  <c r="AT117" i="672" s="1"/>
  <c r="X117" i="672"/>
  <c r="S117" i="672"/>
  <c r="R117" i="672"/>
  <c r="Q117" i="672"/>
  <c r="P117" i="672"/>
  <c r="O117" i="672"/>
  <c r="N117" i="672"/>
  <c r="M117" i="672"/>
  <c r="L117" i="672"/>
  <c r="AW116" i="672"/>
  <c r="AS116" i="672"/>
  <c r="AR116" i="672"/>
  <c r="AL116" i="672"/>
  <c r="AM116" i="672" s="1"/>
  <c r="AJ116" i="672"/>
  <c r="AH116" i="672"/>
  <c r="AF116" i="672"/>
  <c r="AE116" i="672" s="1"/>
  <c r="AD116" i="672"/>
  <c r="AC116" i="672"/>
  <c r="Z116" i="672"/>
  <c r="X116" i="672"/>
  <c r="S116" i="672"/>
  <c r="AQ116" i="672" s="1"/>
  <c r="R116" i="672"/>
  <c r="Q116" i="672"/>
  <c r="O116" i="672"/>
  <c r="Y116" i="672" s="1"/>
  <c r="N116" i="672"/>
  <c r="M116" i="672"/>
  <c r="L116" i="672"/>
  <c r="AN116" i="672" s="1"/>
  <c r="AQ115" i="672"/>
  <c r="AJ115" i="672"/>
  <c r="S115" i="672"/>
  <c r="R115" i="672"/>
  <c r="O115" i="672"/>
  <c r="N115" i="672"/>
  <c r="M115" i="672"/>
  <c r="L115" i="672"/>
  <c r="AJ114" i="672"/>
  <c r="Y114" i="672"/>
  <c r="S114" i="672"/>
  <c r="R114" i="672"/>
  <c r="P114" i="672"/>
  <c r="O114" i="672"/>
  <c r="N114" i="672"/>
  <c r="M114" i="672"/>
  <c r="AR114" i="672" s="1"/>
  <c r="L114" i="672"/>
  <c r="AW113" i="672"/>
  <c r="AQ113" i="672"/>
  <c r="AJ113" i="672"/>
  <c r="Y113" i="672"/>
  <c r="S113" i="672"/>
  <c r="R113" i="672"/>
  <c r="Q113" i="672"/>
  <c r="O113" i="672"/>
  <c r="P113" i="672" s="1"/>
  <c r="N113" i="672"/>
  <c r="M113" i="672"/>
  <c r="L113" i="672"/>
  <c r="AQ112" i="672"/>
  <c r="AJ112" i="672"/>
  <c r="AH112" i="672"/>
  <c r="AD112" i="672"/>
  <c r="AG112" i="672" s="1"/>
  <c r="S112" i="672"/>
  <c r="R112" i="672"/>
  <c r="O112" i="672"/>
  <c r="Y112" i="672" s="1"/>
  <c r="AT112" i="672" s="1"/>
  <c r="N112" i="672"/>
  <c r="M112" i="672"/>
  <c r="L112" i="672"/>
  <c r="AW111" i="672"/>
  <c r="AR111" i="672"/>
  <c r="AQ111" i="672"/>
  <c r="AJ111" i="672"/>
  <c r="AH111" i="672"/>
  <c r="AC111" i="672"/>
  <c r="Z111" i="672"/>
  <c r="Y111" i="672"/>
  <c r="X111" i="672"/>
  <c r="S111" i="672"/>
  <c r="R111" i="672"/>
  <c r="AA111" i="672" s="1"/>
  <c r="Q111" i="672"/>
  <c r="AL111" i="672" s="1"/>
  <c r="O111" i="672"/>
  <c r="P111" i="672" s="1"/>
  <c r="N111" i="672"/>
  <c r="M111" i="672"/>
  <c r="AS111" i="672" s="1"/>
  <c r="L111" i="672"/>
  <c r="AN111" i="672" s="1"/>
  <c r="AX110" i="672"/>
  <c r="AQ110" i="672"/>
  <c r="AJ110" i="672"/>
  <c r="S110" i="672"/>
  <c r="R110" i="672"/>
  <c r="P110" i="672"/>
  <c r="O110" i="672"/>
  <c r="Y110" i="672" s="1"/>
  <c r="AT110" i="672" s="1"/>
  <c r="N110" i="672"/>
  <c r="M110" i="672"/>
  <c r="L110" i="672"/>
  <c r="AQ109" i="672"/>
  <c r="AJ109" i="672"/>
  <c r="Z109" i="672"/>
  <c r="S109" i="672"/>
  <c r="R109" i="672"/>
  <c r="O109" i="672"/>
  <c r="N109" i="672"/>
  <c r="M109" i="672"/>
  <c r="L109" i="672"/>
  <c r="AN109" i="672" s="1"/>
  <c r="AW108" i="672"/>
  <c r="AN108" i="672"/>
  <c r="AJ108" i="672"/>
  <c r="AH108" i="672"/>
  <c r="Z108" i="672"/>
  <c r="X108" i="672"/>
  <c r="S108" i="672"/>
  <c r="R108" i="672"/>
  <c r="O108" i="672"/>
  <c r="N108" i="672"/>
  <c r="M108" i="672"/>
  <c r="L108" i="672"/>
  <c r="AW107" i="672"/>
  <c r="AS107" i="672"/>
  <c r="AR107" i="672"/>
  <c r="AJ107" i="672"/>
  <c r="AH107" i="672"/>
  <c r="AD107" i="672"/>
  <c r="AF107" i="672" s="1"/>
  <c r="AE107" i="672" s="1"/>
  <c r="AC107" i="672"/>
  <c r="S107" i="672"/>
  <c r="R107" i="672"/>
  <c r="AQ107" i="672" s="1"/>
  <c r="Q107" i="672"/>
  <c r="P107" i="672"/>
  <c r="T107" i="672" s="1"/>
  <c r="O107" i="672"/>
  <c r="Y107" i="672" s="1"/>
  <c r="N107" i="672"/>
  <c r="M107" i="672"/>
  <c r="L107" i="672"/>
  <c r="AN107" i="672" s="1"/>
  <c r="AJ106" i="672"/>
  <c r="AH106" i="672"/>
  <c r="Y106" i="672"/>
  <c r="X106" i="672"/>
  <c r="S106" i="672"/>
  <c r="R106" i="672"/>
  <c r="O106" i="672"/>
  <c r="P106" i="672" s="1"/>
  <c r="N106" i="672"/>
  <c r="M106" i="672"/>
  <c r="L106" i="672"/>
  <c r="BB105" i="672"/>
  <c r="AW105" i="672"/>
  <c r="AT105" i="672"/>
  <c r="AU105" i="672" s="1"/>
  <c r="AR105" i="672"/>
  <c r="AJ105" i="672"/>
  <c r="AI105" i="672"/>
  <c r="AH105" i="672"/>
  <c r="AC105" i="672"/>
  <c r="Z105" i="672"/>
  <c r="AP105" i="672" s="1"/>
  <c r="X105" i="672"/>
  <c r="S105" i="672"/>
  <c r="R105" i="672"/>
  <c r="Q105" i="672"/>
  <c r="P105" i="672"/>
  <c r="O105" i="672"/>
  <c r="Y105" i="672" s="1"/>
  <c r="N105" i="672"/>
  <c r="M105" i="672"/>
  <c r="AS105" i="672" s="1"/>
  <c r="L105" i="672"/>
  <c r="AN105" i="672" s="1"/>
  <c r="AX104" i="672"/>
  <c r="AY104" i="672" s="1"/>
  <c r="AT104" i="672"/>
  <c r="AU104" i="672" s="1"/>
  <c r="AS104" i="672"/>
  <c r="AR104" i="672"/>
  <c r="AO104" i="672"/>
  <c r="AJ104" i="672"/>
  <c r="AH104" i="672"/>
  <c r="AF104" i="672"/>
  <c r="AE104" i="672" s="1"/>
  <c r="AD104" i="672"/>
  <c r="AC104" i="672"/>
  <c r="Z104" i="672"/>
  <c r="BB104" i="672" s="1"/>
  <c r="X104" i="672"/>
  <c r="S104" i="672"/>
  <c r="AQ104" i="672" s="1"/>
  <c r="R104" i="672"/>
  <c r="Q104" i="672"/>
  <c r="P104" i="672"/>
  <c r="O104" i="672"/>
  <c r="Y104" i="672" s="1"/>
  <c r="N104" i="672"/>
  <c r="M104" i="672"/>
  <c r="AW104" i="672" s="1"/>
  <c r="L104" i="672"/>
  <c r="AN104" i="672" s="1"/>
  <c r="AR103" i="672"/>
  <c r="AJ103" i="672"/>
  <c r="Y103" i="672"/>
  <c r="X103" i="672"/>
  <c r="S103" i="672"/>
  <c r="R103" i="672"/>
  <c r="P103" i="672"/>
  <c r="O103" i="672"/>
  <c r="N103" i="672"/>
  <c r="AQ103" i="672" s="1"/>
  <c r="M103" i="672"/>
  <c r="L103" i="672"/>
  <c r="AJ102" i="672"/>
  <c r="Y102" i="672"/>
  <c r="S102" i="672"/>
  <c r="R102" i="672"/>
  <c r="P102" i="672"/>
  <c r="O102" i="672"/>
  <c r="N102" i="672"/>
  <c r="M102" i="672"/>
  <c r="L102" i="672"/>
  <c r="AX101" i="672"/>
  <c r="AW101" i="672"/>
  <c r="AS101" i="672"/>
  <c r="AJ101" i="672"/>
  <c r="AF101" i="672"/>
  <c r="AE101" i="672" s="1"/>
  <c r="AD101" i="672"/>
  <c r="AC101" i="672"/>
  <c r="Z101" i="672"/>
  <c r="Y101" i="672"/>
  <c r="T101" i="672"/>
  <c r="S101" i="672"/>
  <c r="R101" i="672"/>
  <c r="Q101" i="672"/>
  <c r="O101" i="672"/>
  <c r="P101" i="672" s="1"/>
  <c r="N101" i="672"/>
  <c r="AQ101" i="672" s="1"/>
  <c r="M101" i="672"/>
  <c r="X101" i="672" s="1"/>
  <c r="L101" i="672"/>
  <c r="AN101" i="672" s="1"/>
  <c r="AS100" i="672"/>
  <c r="AJ100" i="672"/>
  <c r="AD100" i="672"/>
  <c r="S100" i="672"/>
  <c r="R100" i="672"/>
  <c r="AQ100" i="672" s="1"/>
  <c r="Q100" i="672"/>
  <c r="O100" i="672"/>
  <c r="N100" i="672"/>
  <c r="M100" i="672"/>
  <c r="L100" i="672"/>
  <c r="AW99" i="672"/>
  <c r="AS99" i="672"/>
  <c r="AR99" i="672"/>
  <c r="AN99" i="672"/>
  <c r="AJ99" i="672"/>
  <c r="AH99" i="672"/>
  <c r="AC99" i="672"/>
  <c r="X99" i="672"/>
  <c r="S99" i="672"/>
  <c r="R99" i="672"/>
  <c r="Q99" i="672"/>
  <c r="O99" i="672"/>
  <c r="N99" i="672"/>
  <c r="M99" i="672"/>
  <c r="Z99" i="672" s="1"/>
  <c r="L99" i="672"/>
  <c r="AX98" i="672"/>
  <c r="AT98" i="672"/>
  <c r="AQ98" i="672"/>
  <c r="AN98" i="672"/>
  <c r="AJ98" i="672"/>
  <c r="Y98" i="672"/>
  <c r="S98" i="672"/>
  <c r="R98" i="672"/>
  <c r="P98" i="672"/>
  <c r="O98" i="672"/>
  <c r="N98" i="672"/>
  <c r="M98" i="672"/>
  <c r="L98" i="672"/>
  <c r="BB97" i="672"/>
  <c r="BA97" i="672"/>
  <c r="AX97" i="672"/>
  <c r="AW97" i="672"/>
  <c r="AY97" i="672" s="1"/>
  <c r="AT97" i="672"/>
  <c r="AR97" i="672"/>
  <c r="AO97" i="672"/>
  <c r="AJ97" i="672"/>
  <c r="AH97" i="672"/>
  <c r="AI97" i="672" s="1"/>
  <c r="AC97" i="672"/>
  <c r="Z97" i="672"/>
  <c r="AP97" i="672" s="1"/>
  <c r="Y97" i="672"/>
  <c r="X97" i="672"/>
  <c r="S97" i="672"/>
  <c r="AQ97" i="672" s="1"/>
  <c r="R97" i="672"/>
  <c r="Q97" i="672"/>
  <c r="P97" i="672"/>
  <c r="T97" i="672" s="1"/>
  <c r="O97" i="672"/>
  <c r="N97" i="672"/>
  <c r="M97" i="672"/>
  <c r="AS97" i="672" s="1"/>
  <c r="AU97" i="672" s="1"/>
  <c r="L97" i="672"/>
  <c r="AN97" i="672" s="1"/>
  <c r="BB96" i="672"/>
  <c r="AW96" i="672"/>
  <c r="AT96" i="672"/>
  <c r="AS96" i="672"/>
  <c r="AR96" i="672"/>
  <c r="AO96" i="672"/>
  <c r="AL96" i="672"/>
  <c r="AJ96" i="672"/>
  <c r="AI96" i="672"/>
  <c r="AH96" i="672"/>
  <c r="AC96" i="672"/>
  <c r="Z96" i="672"/>
  <c r="X96" i="672"/>
  <c r="S96" i="672"/>
  <c r="R96" i="672"/>
  <c r="AQ96" i="672" s="1"/>
  <c r="Q96" i="672"/>
  <c r="P96" i="672"/>
  <c r="T96" i="672" s="1"/>
  <c r="O96" i="672"/>
  <c r="Y96" i="672" s="1"/>
  <c r="AX96" i="672" s="1"/>
  <c r="AY96" i="672" s="1"/>
  <c r="N96" i="672"/>
  <c r="M96" i="672"/>
  <c r="AD96" i="672" s="1"/>
  <c r="AF96" i="672" s="1"/>
  <c r="AE96" i="672" s="1"/>
  <c r="L96" i="672"/>
  <c r="AN96" i="672" s="1"/>
  <c r="AW95" i="672"/>
  <c r="AT95" i="672"/>
  <c r="AS95" i="672"/>
  <c r="AQ95" i="672"/>
  <c r="AJ95" i="672"/>
  <c r="AD95" i="672"/>
  <c r="AF95" i="672" s="1"/>
  <c r="AE95" i="672" s="1"/>
  <c r="AC95" i="672"/>
  <c r="Z95" i="672"/>
  <c r="Y95" i="672"/>
  <c r="X95" i="672"/>
  <c r="S95" i="672"/>
  <c r="R95" i="672"/>
  <c r="O95" i="672"/>
  <c r="P95" i="672" s="1"/>
  <c r="N95" i="672"/>
  <c r="M95" i="672"/>
  <c r="AR95" i="672" s="1"/>
  <c r="L95" i="672"/>
  <c r="AN95" i="672" s="1"/>
  <c r="AY94" i="672"/>
  <c r="AX94" i="672"/>
  <c r="AW94" i="672"/>
  <c r="AU94" i="672"/>
  <c r="AS94" i="672"/>
  <c r="AN94" i="672"/>
  <c r="AJ94" i="672"/>
  <c r="AD94" i="672"/>
  <c r="Y94" i="672"/>
  <c r="AT94" i="672" s="1"/>
  <c r="T94" i="672"/>
  <c r="S94" i="672"/>
  <c r="R94" i="672"/>
  <c r="AQ94" i="672" s="1"/>
  <c r="Q94" i="672"/>
  <c r="P94" i="672"/>
  <c r="O94" i="672"/>
  <c r="N94" i="672"/>
  <c r="M94" i="672"/>
  <c r="L94" i="672"/>
  <c r="AR93" i="672"/>
  <c r="AN93" i="672"/>
  <c r="AJ93" i="672"/>
  <c r="AH93" i="672"/>
  <c r="AD93" i="672"/>
  <c r="AF93" i="672" s="1"/>
  <c r="AE93" i="672" s="1"/>
  <c r="AC93" i="672"/>
  <c r="S93" i="672"/>
  <c r="AQ93" i="672" s="1"/>
  <c r="R93" i="672"/>
  <c r="Q93" i="672"/>
  <c r="O93" i="672"/>
  <c r="Y93" i="672" s="1"/>
  <c r="N93" i="672"/>
  <c r="M93" i="672"/>
  <c r="AW93" i="672" s="1"/>
  <c r="L93" i="672"/>
  <c r="AR92" i="672"/>
  <c r="AP92" i="672"/>
  <c r="AJ92" i="672"/>
  <c r="AH92" i="672"/>
  <c r="AD92" i="672"/>
  <c r="AC92" i="672"/>
  <c r="Z92" i="672"/>
  <c r="BB92" i="672" s="1"/>
  <c r="Y92" i="672"/>
  <c r="X92" i="672"/>
  <c r="S92" i="672"/>
  <c r="R92" i="672"/>
  <c r="O92" i="672"/>
  <c r="P92" i="672" s="1"/>
  <c r="N92" i="672"/>
  <c r="AQ92" i="672" s="1"/>
  <c r="M92" i="672"/>
  <c r="AW92" i="672" s="1"/>
  <c r="L92" i="672"/>
  <c r="AN92" i="672" s="1"/>
  <c r="BB91" i="672"/>
  <c r="AX91" i="672"/>
  <c r="AY91" i="672" s="1"/>
  <c r="AW91" i="672"/>
  <c r="AT91" i="672"/>
  <c r="AR91" i="672"/>
  <c r="AJ91" i="672"/>
  <c r="AI91" i="672"/>
  <c r="AH91" i="672"/>
  <c r="AC91" i="672"/>
  <c r="AA91" i="672"/>
  <c r="Z91" i="672"/>
  <c r="Y91" i="672"/>
  <c r="AP91" i="672" s="1"/>
  <c r="X91" i="672"/>
  <c r="S91" i="672"/>
  <c r="R91" i="672"/>
  <c r="Q91" i="672"/>
  <c r="P91" i="672"/>
  <c r="O91" i="672"/>
  <c r="N91" i="672"/>
  <c r="M91" i="672"/>
  <c r="AS91" i="672" s="1"/>
  <c r="AU91" i="672" s="1"/>
  <c r="L91" i="672"/>
  <c r="AN91" i="672" s="1"/>
  <c r="AW90" i="672"/>
  <c r="AS90" i="672"/>
  <c r="AR90" i="672"/>
  <c r="AJ90" i="672"/>
  <c r="AH90" i="672"/>
  <c r="AD90" i="672"/>
  <c r="AC90" i="672"/>
  <c r="Z90" i="672"/>
  <c r="X90" i="672"/>
  <c r="S90" i="672"/>
  <c r="R90" i="672"/>
  <c r="Q90" i="672"/>
  <c r="O90" i="672"/>
  <c r="N90" i="672"/>
  <c r="AQ90" i="672" s="1"/>
  <c r="M90" i="672"/>
  <c r="L90" i="672"/>
  <c r="AN90" i="672" s="1"/>
  <c r="AT89" i="672"/>
  <c r="AS89" i="672"/>
  <c r="AJ89" i="672"/>
  <c r="AC89" i="672"/>
  <c r="Z89" i="672"/>
  <c r="Y89" i="672"/>
  <c r="X89" i="672"/>
  <c r="S89" i="672"/>
  <c r="R89" i="672"/>
  <c r="P89" i="672"/>
  <c r="O89" i="672"/>
  <c r="N89" i="672"/>
  <c r="M89" i="672"/>
  <c r="L89" i="672"/>
  <c r="AX88" i="672"/>
  <c r="AW88" i="672"/>
  <c r="AS88" i="672"/>
  <c r="AJ88" i="672"/>
  <c r="Z88" i="672"/>
  <c r="S88" i="672"/>
  <c r="R88" i="672"/>
  <c r="P88" i="672"/>
  <c r="O88" i="672"/>
  <c r="Y88" i="672" s="1"/>
  <c r="N88" i="672"/>
  <c r="M88" i="672"/>
  <c r="L88" i="672"/>
  <c r="AJ87" i="672"/>
  <c r="Y87" i="672"/>
  <c r="S87" i="672"/>
  <c r="R87" i="672"/>
  <c r="Q87" i="672"/>
  <c r="P87" i="672"/>
  <c r="O87" i="672"/>
  <c r="N87" i="672"/>
  <c r="M87" i="672"/>
  <c r="L87" i="672"/>
  <c r="AR86" i="672"/>
  <c r="AQ86" i="672"/>
  <c r="AN86" i="672"/>
  <c r="AJ86" i="672"/>
  <c r="AH86" i="672"/>
  <c r="AD86" i="672"/>
  <c r="AC86" i="672"/>
  <c r="Z86" i="672"/>
  <c r="X86" i="672"/>
  <c r="S86" i="672"/>
  <c r="R86" i="672"/>
  <c r="O86" i="672"/>
  <c r="N86" i="672"/>
  <c r="M86" i="672"/>
  <c r="AW86" i="672" s="1"/>
  <c r="L86" i="672"/>
  <c r="AJ85" i="672"/>
  <c r="AG85" i="672"/>
  <c r="AD85" i="672"/>
  <c r="Y85" i="672"/>
  <c r="AT85" i="672" s="1"/>
  <c r="S85" i="672"/>
  <c r="R85" i="672"/>
  <c r="P85" i="672"/>
  <c r="O85" i="672"/>
  <c r="N85" i="672"/>
  <c r="M85" i="672"/>
  <c r="L85" i="672"/>
  <c r="AN85" i="672" s="1"/>
  <c r="AS84" i="672"/>
  <c r="AR84" i="672"/>
  <c r="AJ84" i="672"/>
  <c r="AH84" i="672"/>
  <c r="AD84" i="672"/>
  <c r="AF84" i="672" s="1"/>
  <c r="AE84" i="672" s="1"/>
  <c r="AC84" i="672"/>
  <c r="Z84" i="672"/>
  <c r="X84" i="672"/>
  <c r="S84" i="672"/>
  <c r="R84" i="672"/>
  <c r="Q84" i="672"/>
  <c r="AL84" i="672" s="1"/>
  <c r="O84" i="672"/>
  <c r="N84" i="672"/>
  <c r="AQ84" i="672" s="1"/>
  <c r="M84" i="672"/>
  <c r="AW84" i="672" s="1"/>
  <c r="L84" i="672"/>
  <c r="AN84" i="672" s="1"/>
  <c r="BA83" i="672"/>
  <c r="AW83" i="672"/>
  <c r="AT83" i="672"/>
  <c r="AR83" i="672"/>
  <c r="AQ83" i="672"/>
  <c r="AN83" i="672"/>
  <c r="AJ83" i="672"/>
  <c r="AH83" i="672"/>
  <c r="AC83" i="672"/>
  <c r="Z83" i="672"/>
  <c r="Y83" i="672"/>
  <c r="X83" i="672"/>
  <c r="S83" i="672"/>
  <c r="R83" i="672"/>
  <c r="Q83" i="672"/>
  <c r="P83" i="672"/>
  <c r="O83" i="672"/>
  <c r="N83" i="672"/>
  <c r="M83" i="672"/>
  <c r="AS83" i="672" s="1"/>
  <c r="L83" i="672"/>
  <c r="BB82" i="672"/>
  <c r="AX82" i="672"/>
  <c r="AW82" i="672"/>
  <c r="AY82" i="672" s="1"/>
  <c r="AT82" i="672"/>
  <c r="AR82" i="672"/>
  <c r="AJ82" i="672"/>
  <c r="AD82" i="672"/>
  <c r="AC82" i="672"/>
  <c r="Z82" i="672"/>
  <c r="AP82" i="672" s="1"/>
  <c r="T82" i="672"/>
  <c r="S82" i="672"/>
  <c r="R82" i="672"/>
  <c r="Q82" i="672"/>
  <c r="P82" i="672"/>
  <c r="O82" i="672"/>
  <c r="Y82" i="672" s="1"/>
  <c r="N82" i="672"/>
  <c r="M82" i="672"/>
  <c r="L82" i="672"/>
  <c r="AN82" i="672" s="1"/>
  <c r="AS81" i="672"/>
  <c r="AJ81" i="672"/>
  <c r="AC81" i="672"/>
  <c r="Y81" i="672"/>
  <c r="S81" i="672"/>
  <c r="R81" i="672"/>
  <c r="P81" i="672"/>
  <c r="O81" i="672"/>
  <c r="N81" i="672"/>
  <c r="M81" i="672"/>
  <c r="L81" i="672"/>
  <c r="AX80" i="672"/>
  <c r="AQ80" i="672"/>
  <c r="AJ80" i="672"/>
  <c r="S80" i="672"/>
  <c r="R80" i="672"/>
  <c r="P80" i="672"/>
  <c r="O80" i="672"/>
  <c r="Y80" i="672" s="1"/>
  <c r="N80" i="672"/>
  <c r="M80" i="672"/>
  <c r="L80" i="672"/>
  <c r="AW79" i="672"/>
  <c r="AQ79" i="672"/>
  <c r="AJ79" i="672"/>
  <c r="S79" i="672"/>
  <c r="R79" i="672"/>
  <c r="O79" i="672"/>
  <c r="N79" i="672"/>
  <c r="M79" i="672"/>
  <c r="L79" i="672"/>
  <c r="AX78" i="672"/>
  <c r="AQ78" i="672"/>
  <c r="AN78" i="672"/>
  <c r="AJ78" i="672"/>
  <c r="AH78" i="672"/>
  <c r="AC78" i="672"/>
  <c r="Z78" i="672"/>
  <c r="Y78" i="672"/>
  <c r="S78" i="672"/>
  <c r="R78" i="672"/>
  <c r="O78" i="672"/>
  <c r="P78" i="672" s="1"/>
  <c r="N78" i="672"/>
  <c r="M78" i="672"/>
  <c r="L78" i="672"/>
  <c r="BB77" i="672"/>
  <c r="AW77" i="672"/>
  <c r="AR77" i="672"/>
  <c r="AJ77" i="672"/>
  <c r="AH77" i="672"/>
  <c r="AC77" i="672"/>
  <c r="AA77" i="672"/>
  <c r="Z77" i="672"/>
  <c r="X77" i="672"/>
  <c r="S77" i="672"/>
  <c r="R77" i="672"/>
  <c r="AQ77" i="672" s="1"/>
  <c r="Q77" i="672"/>
  <c r="P77" i="672"/>
  <c r="O77" i="672"/>
  <c r="Y77" i="672" s="1"/>
  <c r="N77" i="672"/>
  <c r="M77" i="672"/>
  <c r="AS77" i="672" s="1"/>
  <c r="L77" i="672"/>
  <c r="AN77" i="672" s="1"/>
  <c r="AX76" i="672"/>
  <c r="AW76" i="672"/>
  <c r="AY76" i="672" s="1"/>
  <c r="AT76" i="672"/>
  <c r="AJ76" i="672"/>
  <c r="S76" i="672"/>
  <c r="R76" i="672"/>
  <c r="AQ76" i="672" s="1"/>
  <c r="P76" i="672"/>
  <c r="O76" i="672"/>
  <c r="Y76" i="672" s="1"/>
  <c r="N76" i="672"/>
  <c r="M76" i="672"/>
  <c r="AD76" i="672" s="1"/>
  <c r="L76" i="672"/>
  <c r="AW75" i="672"/>
  <c r="AS75" i="672"/>
  <c r="AR75" i="672"/>
  <c r="AP75" i="672"/>
  <c r="AJ75" i="672"/>
  <c r="AD75" i="672"/>
  <c r="AF75" i="672" s="1"/>
  <c r="AE75" i="672" s="1"/>
  <c r="AC75" i="672"/>
  <c r="AA75" i="672"/>
  <c r="Z75" i="672"/>
  <c r="Y75" i="672"/>
  <c r="X75" i="672"/>
  <c r="S75" i="672"/>
  <c r="R75" i="672"/>
  <c r="P75" i="672"/>
  <c r="O75" i="672"/>
  <c r="N75" i="672"/>
  <c r="M75" i="672"/>
  <c r="L75" i="672"/>
  <c r="AN75" i="672" s="1"/>
  <c r="AW74" i="672"/>
  <c r="AS74" i="672"/>
  <c r="AN74" i="672"/>
  <c r="AJ74" i="672"/>
  <c r="AH74" i="672"/>
  <c r="AD74" i="672"/>
  <c r="Z74" i="672"/>
  <c r="X74" i="672"/>
  <c r="S74" i="672"/>
  <c r="AQ74" i="672" s="1"/>
  <c r="R74" i="672"/>
  <c r="Q74" i="672"/>
  <c r="O74" i="672"/>
  <c r="N74" i="672"/>
  <c r="M74" i="672"/>
  <c r="L74" i="672"/>
  <c r="AJ73" i="672"/>
  <c r="Y73" i="672"/>
  <c r="S73" i="672"/>
  <c r="R73" i="672"/>
  <c r="O73" i="672"/>
  <c r="P73" i="672" s="1"/>
  <c r="N73" i="672"/>
  <c r="AQ73" i="672" s="1"/>
  <c r="M73" i="672"/>
  <c r="L73" i="672"/>
  <c r="AN73" i="672" s="1"/>
  <c r="AJ72" i="672"/>
  <c r="Y72" i="672"/>
  <c r="S72" i="672"/>
  <c r="R72" i="672"/>
  <c r="O72" i="672"/>
  <c r="P72" i="672" s="1"/>
  <c r="N72" i="672"/>
  <c r="M72" i="672"/>
  <c r="L72" i="672"/>
  <c r="AW71" i="672"/>
  <c r="AS71" i="672"/>
  <c r="AJ71" i="672"/>
  <c r="AH71" i="672"/>
  <c r="AC71" i="672"/>
  <c r="X71" i="672"/>
  <c r="S71" i="672"/>
  <c r="R71" i="672"/>
  <c r="AQ71" i="672" s="1"/>
  <c r="O71" i="672"/>
  <c r="N71" i="672"/>
  <c r="M71" i="672"/>
  <c r="L71" i="672"/>
  <c r="AN71" i="672" s="1"/>
  <c r="AX70" i="672"/>
  <c r="AW70" i="672"/>
  <c r="AU70" i="672"/>
  <c r="AT70" i="672"/>
  <c r="AS70" i="672"/>
  <c r="AO70" i="672"/>
  <c r="AJ70" i="672"/>
  <c r="AF70" i="672"/>
  <c r="AE70" i="672" s="1"/>
  <c r="AD70" i="672"/>
  <c r="AC70" i="672"/>
  <c r="Z70" i="672"/>
  <c r="X70" i="672"/>
  <c r="S70" i="672"/>
  <c r="AA70" i="672" s="1"/>
  <c r="R70" i="672"/>
  <c r="Q70" i="672"/>
  <c r="P70" i="672"/>
  <c r="O70" i="672"/>
  <c r="Y70" i="672" s="1"/>
  <c r="N70" i="672"/>
  <c r="M70" i="672"/>
  <c r="AR70" i="672" s="1"/>
  <c r="L70" i="672"/>
  <c r="AN70" i="672" s="1"/>
  <c r="AX69" i="672"/>
  <c r="AW69" i="672"/>
  <c r="AY69" i="672" s="1"/>
  <c r="AR69" i="672"/>
  <c r="AP69" i="672"/>
  <c r="AN69" i="672"/>
  <c r="AJ69" i="672"/>
  <c r="AH69" i="672"/>
  <c r="AC69" i="672"/>
  <c r="AA69" i="672"/>
  <c r="Z69" i="672"/>
  <c r="Y69" i="672"/>
  <c r="X69" i="672"/>
  <c r="S69" i="672"/>
  <c r="R69" i="672"/>
  <c r="AQ69" i="672" s="1"/>
  <c r="Q69" i="672"/>
  <c r="P69" i="672"/>
  <c r="O69" i="672"/>
  <c r="N69" i="672"/>
  <c r="M69" i="672"/>
  <c r="AS69" i="672" s="1"/>
  <c r="L69" i="672"/>
  <c r="AX68" i="672"/>
  <c r="AW68" i="672"/>
  <c r="AT68" i="672"/>
  <c r="AS68" i="672"/>
  <c r="AU68" i="672" s="1"/>
  <c r="AR68" i="672"/>
  <c r="AJ68" i="672"/>
  <c r="AH68" i="672"/>
  <c r="AI68" i="672" s="1"/>
  <c r="AC68" i="672"/>
  <c r="Z68" i="672"/>
  <c r="AP68" i="672" s="1"/>
  <c r="X68" i="672"/>
  <c r="S68" i="672"/>
  <c r="R68" i="672"/>
  <c r="AA68" i="672" s="1"/>
  <c r="P68" i="672"/>
  <c r="O68" i="672"/>
  <c r="Y68" i="672" s="1"/>
  <c r="N68" i="672"/>
  <c r="M68" i="672"/>
  <c r="L68" i="672"/>
  <c r="AN68" i="672" s="1"/>
  <c r="AJ67" i="672"/>
  <c r="X67" i="672"/>
  <c r="S67" i="672"/>
  <c r="R67" i="672"/>
  <c r="AQ67" i="672" s="1"/>
  <c r="O67" i="672"/>
  <c r="N67" i="672"/>
  <c r="M67" i="672"/>
  <c r="L67" i="672"/>
  <c r="AW66" i="672"/>
  <c r="AS66" i="672"/>
  <c r="AP66" i="672"/>
  <c r="AN66" i="672"/>
  <c r="AJ66" i="672"/>
  <c r="AG66" i="672"/>
  <c r="AD66" i="672"/>
  <c r="Z66" i="672"/>
  <c r="BB66" i="672" s="1"/>
  <c r="Y66" i="672"/>
  <c r="X66" i="672"/>
  <c r="S66" i="672"/>
  <c r="R66" i="672"/>
  <c r="Q66" i="672"/>
  <c r="P66" i="672"/>
  <c r="O66" i="672"/>
  <c r="N66" i="672"/>
  <c r="M66" i="672"/>
  <c r="L66" i="672"/>
  <c r="AX65" i="672"/>
  <c r="AT65" i="672"/>
  <c r="AQ65" i="672"/>
  <c r="AN65" i="672"/>
  <c r="AJ65" i="672"/>
  <c r="AD65" i="672"/>
  <c r="AC65" i="672"/>
  <c r="Y65" i="672"/>
  <c r="S65" i="672"/>
  <c r="R65" i="672"/>
  <c r="P65" i="672"/>
  <c r="O65" i="672"/>
  <c r="N65" i="672"/>
  <c r="M65" i="672"/>
  <c r="L65" i="672"/>
  <c r="AJ64" i="672"/>
  <c r="AD64" i="672"/>
  <c r="AC64" i="672"/>
  <c r="AF64" i="672" s="1"/>
  <c r="AE64" i="672" s="1"/>
  <c r="S64" i="672"/>
  <c r="R64" i="672"/>
  <c r="AQ64" i="672" s="1"/>
  <c r="O64" i="672"/>
  <c r="P64" i="672" s="1"/>
  <c r="N64" i="672"/>
  <c r="M64" i="672"/>
  <c r="L64" i="672"/>
  <c r="AN64" i="672" s="1"/>
  <c r="AW63" i="672"/>
  <c r="AS63" i="672"/>
  <c r="AR63" i="672"/>
  <c r="AJ63" i="672"/>
  <c r="AH63" i="672"/>
  <c r="AD63" i="672"/>
  <c r="AC63" i="672"/>
  <c r="X63" i="672"/>
  <c r="S63" i="672"/>
  <c r="R63" i="672"/>
  <c r="Q63" i="672"/>
  <c r="AL63" i="672" s="1"/>
  <c r="O63" i="672"/>
  <c r="N63" i="672"/>
  <c r="M63" i="672"/>
  <c r="Z63" i="672" s="1"/>
  <c r="L63" i="672"/>
  <c r="AN63" i="672" s="1"/>
  <c r="AW62" i="672"/>
  <c r="AS62" i="672"/>
  <c r="AP62" i="672"/>
  <c r="AJ62" i="672"/>
  <c r="AH62" i="672"/>
  <c r="AC62" i="672"/>
  <c r="Z62" i="672"/>
  <c r="Y62" i="672"/>
  <c r="X62" i="672"/>
  <c r="S62" i="672"/>
  <c r="R62" i="672"/>
  <c r="P62" i="672"/>
  <c r="O62" i="672"/>
  <c r="N62" i="672"/>
  <c r="M62" i="672"/>
  <c r="L62" i="672"/>
  <c r="AX61" i="672"/>
  <c r="AW61" i="672"/>
  <c r="AT61" i="672"/>
  <c r="AR61" i="672"/>
  <c r="AQ61" i="672"/>
  <c r="AO61" i="672"/>
  <c r="AJ61" i="672"/>
  <c r="AI61" i="672"/>
  <c r="AH61" i="672"/>
  <c r="AC61" i="672"/>
  <c r="Z61" i="672"/>
  <c r="Y61" i="672"/>
  <c r="X61" i="672"/>
  <c r="S61" i="672"/>
  <c r="R61" i="672"/>
  <c r="Q61" i="672"/>
  <c r="P61" i="672"/>
  <c r="O61" i="672"/>
  <c r="N61" i="672"/>
  <c r="M61" i="672"/>
  <c r="AS61" i="672" s="1"/>
  <c r="L61" i="672"/>
  <c r="AN61" i="672" s="1"/>
  <c r="BB60" i="672"/>
  <c r="AW60" i="672"/>
  <c r="AY60" i="672" s="1"/>
  <c r="AT60" i="672"/>
  <c r="AS60" i="672"/>
  <c r="AU60" i="672" s="1"/>
  <c r="AR60" i="672"/>
  <c r="AJ60" i="672"/>
  <c r="AH60" i="672"/>
  <c r="AG60" i="672"/>
  <c r="AD60" i="672"/>
  <c r="AC60" i="672"/>
  <c r="Z60" i="672"/>
  <c r="X60" i="672"/>
  <c r="S60" i="672"/>
  <c r="R60" i="672"/>
  <c r="Q60" i="672"/>
  <c r="O60" i="672"/>
  <c r="Y60" i="672" s="1"/>
  <c r="AX60" i="672" s="1"/>
  <c r="N60" i="672"/>
  <c r="M60" i="672"/>
  <c r="L60" i="672"/>
  <c r="AN60" i="672" s="1"/>
  <c r="AW59" i="672"/>
  <c r="AS59" i="672"/>
  <c r="AN59" i="672"/>
  <c r="AJ59" i="672"/>
  <c r="AD59" i="672"/>
  <c r="AF59" i="672" s="1"/>
  <c r="AE59" i="672" s="1"/>
  <c r="AC59" i="672"/>
  <c r="Z59" i="672"/>
  <c r="Y59" i="672"/>
  <c r="X59" i="672"/>
  <c r="S59" i="672"/>
  <c r="R59" i="672"/>
  <c r="O59" i="672"/>
  <c r="P59" i="672" s="1"/>
  <c r="N59" i="672"/>
  <c r="M59" i="672"/>
  <c r="AR59" i="672" s="1"/>
  <c r="L59" i="672"/>
  <c r="AS58" i="672"/>
  <c r="AU58" i="672" s="1"/>
  <c r="AN58" i="672"/>
  <c r="AJ58" i="672"/>
  <c r="Y58" i="672"/>
  <c r="AT58" i="672" s="1"/>
  <c r="S58" i="672"/>
  <c r="R58" i="672"/>
  <c r="AQ58" i="672" s="1"/>
  <c r="P58" i="672"/>
  <c r="O58" i="672"/>
  <c r="N58" i="672"/>
  <c r="M58" i="672"/>
  <c r="L58" i="672"/>
  <c r="AQ57" i="672"/>
  <c r="AJ57" i="672"/>
  <c r="S57" i="672"/>
  <c r="R57" i="672"/>
  <c r="O57" i="672"/>
  <c r="N57" i="672"/>
  <c r="M57" i="672"/>
  <c r="L57" i="672"/>
  <c r="AR56" i="672"/>
  <c r="AJ56" i="672"/>
  <c r="AH56" i="672"/>
  <c r="AF56" i="672"/>
  <c r="AE56" i="672" s="1"/>
  <c r="AD56" i="672"/>
  <c r="AC56" i="672"/>
  <c r="Z56" i="672"/>
  <c r="X56" i="672"/>
  <c r="S56" i="672"/>
  <c r="R56" i="672"/>
  <c r="O56" i="672"/>
  <c r="P56" i="672" s="1"/>
  <c r="N56" i="672"/>
  <c r="AQ56" i="672" s="1"/>
  <c r="M56" i="672"/>
  <c r="AW56" i="672" s="1"/>
  <c r="L56" i="672"/>
  <c r="AN56" i="672" s="1"/>
  <c r="BB55" i="672"/>
  <c r="AX55" i="672"/>
  <c r="AW55" i="672"/>
  <c r="AU55" i="672"/>
  <c r="AR55" i="672"/>
  <c r="AN55" i="672"/>
  <c r="AJ55" i="672"/>
  <c r="AI55" i="672"/>
  <c r="AH55" i="672"/>
  <c r="AC55" i="672"/>
  <c r="AA55" i="672"/>
  <c r="Z55" i="672"/>
  <c r="Y55" i="672"/>
  <c r="AT55" i="672" s="1"/>
  <c r="X55" i="672"/>
  <c r="S55" i="672"/>
  <c r="R55" i="672"/>
  <c r="Q55" i="672"/>
  <c r="P55" i="672"/>
  <c r="T55" i="672" s="1"/>
  <c r="AB55" i="672" s="1"/>
  <c r="O55" i="672"/>
  <c r="N55" i="672"/>
  <c r="M55" i="672"/>
  <c r="AS55" i="672" s="1"/>
  <c r="L55" i="672"/>
  <c r="AW54" i="672"/>
  <c r="AS54" i="672"/>
  <c r="AR54" i="672"/>
  <c r="AJ54" i="672"/>
  <c r="AH54" i="672"/>
  <c r="AE54" i="672"/>
  <c r="AD54" i="672"/>
  <c r="AF54" i="672" s="1"/>
  <c r="AC54" i="672"/>
  <c r="Z54" i="672"/>
  <c r="X54" i="672"/>
  <c r="S54" i="672"/>
  <c r="R54" i="672"/>
  <c r="AQ54" i="672" s="1"/>
  <c r="Q54" i="672"/>
  <c r="O54" i="672"/>
  <c r="N54" i="672"/>
  <c r="M54" i="672"/>
  <c r="L54" i="672"/>
  <c r="AN54" i="672" s="1"/>
  <c r="AJ53" i="672"/>
  <c r="AD53" i="672"/>
  <c r="Y53" i="672"/>
  <c r="S53" i="672"/>
  <c r="R53" i="672"/>
  <c r="P53" i="672"/>
  <c r="O53" i="672"/>
  <c r="N53" i="672"/>
  <c r="M53" i="672"/>
  <c r="L53" i="672"/>
  <c r="AW52" i="672"/>
  <c r="AS52" i="672"/>
  <c r="AJ52" i="672"/>
  <c r="AI52" i="672"/>
  <c r="AH52" i="672"/>
  <c r="S52" i="672"/>
  <c r="R52" i="672"/>
  <c r="Q52" i="672"/>
  <c r="P52" i="672"/>
  <c r="O52" i="672"/>
  <c r="Y52" i="672" s="1"/>
  <c r="N52" i="672"/>
  <c r="M52" i="672"/>
  <c r="L52" i="672"/>
  <c r="AX51" i="672"/>
  <c r="AR51" i="672"/>
  <c r="AN51" i="672"/>
  <c r="AL51" i="672"/>
  <c r="AM51" i="672" s="1"/>
  <c r="AJ51" i="672"/>
  <c r="AC51" i="672"/>
  <c r="Z51" i="672"/>
  <c r="Y51" i="672"/>
  <c r="S51" i="672"/>
  <c r="R51" i="672"/>
  <c r="Q51" i="672"/>
  <c r="P51" i="672"/>
  <c r="O51" i="672"/>
  <c r="N51" i="672"/>
  <c r="M51" i="672"/>
  <c r="AS51" i="672" s="1"/>
  <c r="L51" i="672"/>
  <c r="AX50" i="672"/>
  <c r="AR50" i="672"/>
  <c r="AQ50" i="672"/>
  <c r="AN50" i="672"/>
  <c r="AJ50" i="672"/>
  <c r="Y50" i="672"/>
  <c r="X50" i="672"/>
  <c r="S50" i="672"/>
  <c r="R50" i="672"/>
  <c r="O50" i="672"/>
  <c r="P50" i="672" s="1"/>
  <c r="N50" i="672"/>
  <c r="M50" i="672"/>
  <c r="L50" i="672"/>
  <c r="AN49" i="672"/>
  <c r="AJ49" i="672"/>
  <c r="Y49" i="672"/>
  <c r="S49" i="672"/>
  <c r="R49" i="672"/>
  <c r="P49" i="672"/>
  <c r="O49" i="672"/>
  <c r="N49" i="672"/>
  <c r="M49" i="672"/>
  <c r="L49" i="672"/>
  <c r="BA48" i="672"/>
  <c r="AS48" i="672"/>
  <c r="AR48" i="672"/>
  <c r="AJ48" i="672"/>
  <c r="AH48" i="672"/>
  <c r="AD48" i="672"/>
  <c r="AF48" i="672" s="1"/>
  <c r="AE48" i="672" s="1"/>
  <c r="AC48" i="672"/>
  <c r="Z48" i="672"/>
  <c r="Y48" i="672"/>
  <c r="X48" i="672"/>
  <c r="S48" i="672"/>
  <c r="R48" i="672"/>
  <c r="Q48" i="672"/>
  <c r="O48" i="672"/>
  <c r="P48" i="672" s="1"/>
  <c r="N48" i="672"/>
  <c r="M48" i="672"/>
  <c r="AW48" i="672" s="1"/>
  <c r="L48" i="672"/>
  <c r="AN48" i="672" s="1"/>
  <c r="AW47" i="672"/>
  <c r="AT47" i="672"/>
  <c r="AR47" i="672"/>
  <c r="AQ47" i="672"/>
  <c r="AJ47" i="672"/>
  <c r="AH47" i="672"/>
  <c r="AC47" i="672"/>
  <c r="Z47" i="672"/>
  <c r="Y47" i="672"/>
  <c r="AI47" i="672" s="1"/>
  <c r="X47" i="672"/>
  <c r="S47" i="672"/>
  <c r="R47" i="672"/>
  <c r="Q47" i="672"/>
  <c r="P47" i="672"/>
  <c r="O47" i="672"/>
  <c r="N47" i="672"/>
  <c r="M47" i="672"/>
  <c r="AS47" i="672" s="1"/>
  <c r="AU47" i="672" s="1"/>
  <c r="L47" i="672"/>
  <c r="AN47" i="672" s="1"/>
  <c r="AW46" i="672"/>
  <c r="AJ46" i="672"/>
  <c r="AF46" i="672"/>
  <c r="AE46" i="672" s="1"/>
  <c r="AD46" i="672"/>
  <c r="AC46" i="672"/>
  <c r="S46" i="672"/>
  <c r="R46" i="672"/>
  <c r="Q46" i="672"/>
  <c r="O46" i="672"/>
  <c r="N46" i="672"/>
  <c r="M46" i="672"/>
  <c r="L46" i="672"/>
  <c r="AN46" i="672" s="1"/>
  <c r="AS45" i="672"/>
  <c r="AQ45" i="672"/>
  <c r="AJ45" i="672"/>
  <c r="AC45" i="672"/>
  <c r="S45" i="672"/>
  <c r="R45" i="672"/>
  <c r="P45" i="672"/>
  <c r="O45" i="672"/>
  <c r="Y45" i="672" s="1"/>
  <c r="N45" i="672"/>
  <c r="M45" i="672"/>
  <c r="L45" i="672"/>
  <c r="AQ44" i="672"/>
  <c r="AJ44" i="672"/>
  <c r="S44" i="672"/>
  <c r="R44" i="672"/>
  <c r="O44" i="672"/>
  <c r="Y44" i="672" s="1"/>
  <c r="N44" i="672"/>
  <c r="M44" i="672"/>
  <c r="L44" i="672"/>
  <c r="AW43" i="672"/>
  <c r="AJ43" i="672"/>
  <c r="AH43" i="672"/>
  <c r="AD43" i="672"/>
  <c r="S43" i="672"/>
  <c r="R43" i="672"/>
  <c r="P43" i="672"/>
  <c r="O43" i="672"/>
  <c r="Y43" i="672" s="1"/>
  <c r="N43" i="672"/>
  <c r="AQ43" i="672" s="1"/>
  <c r="M43" i="672"/>
  <c r="L43" i="672"/>
  <c r="AQ42" i="672"/>
  <c r="AJ42" i="672"/>
  <c r="X42" i="672"/>
  <c r="S42" i="672"/>
  <c r="R42" i="672"/>
  <c r="O42" i="672"/>
  <c r="N42" i="672"/>
  <c r="M42" i="672"/>
  <c r="AH42" i="672" s="1"/>
  <c r="L42" i="672"/>
  <c r="AX41" i="672"/>
  <c r="AY41" i="672" s="1"/>
  <c r="AW41" i="672"/>
  <c r="AU41" i="672"/>
  <c r="AT41" i="672"/>
  <c r="AR41" i="672"/>
  <c r="AP41" i="672"/>
  <c r="AO41" i="672"/>
  <c r="AJ41" i="672"/>
  <c r="AH41" i="672"/>
  <c r="AC41" i="672"/>
  <c r="AA41" i="672"/>
  <c r="Z41" i="672"/>
  <c r="BB41" i="672" s="1"/>
  <c r="Y41" i="672"/>
  <c r="AI41" i="672" s="1"/>
  <c r="X41" i="672"/>
  <c r="T41" i="672"/>
  <c r="S41" i="672"/>
  <c r="R41" i="672"/>
  <c r="AQ41" i="672" s="1"/>
  <c r="Q41" i="672"/>
  <c r="O41" i="672"/>
  <c r="P41" i="672" s="1"/>
  <c r="BA41" i="672" s="1"/>
  <c r="N41" i="672"/>
  <c r="M41" i="672"/>
  <c r="AS41" i="672" s="1"/>
  <c r="L41" i="672"/>
  <c r="AN41" i="672" s="1"/>
  <c r="AX40" i="672"/>
  <c r="AW40" i="672"/>
  <c r="AY40" i="672" s="1"/>
  <c r="AT40" i="672"/>
  <c r="AR40" i="672"/>
  <c r="AJ40" i="672"/>
  <c r="AD40" i="672"/>
  <c r="AC40" i="672"/>
  <c r="X40" i="672"/>
  <c r="S40" i="672"/>
  <c r="R40" i="672"/>
  <c r="Q40" i="672"/>
  <c r="O40" i="672"/>
  <c r="Y40" i="672" s="1"/>
  <c r="N40" i="672"/>
  <c r="M40" i="672"/>
  <c r="L40" i="672"/>
  <c r="AW39" i="672"/>
  <c r="AS39" i="672"/>
  <c r="AR39" i="672"/>
  <c r="AN39" i="672"/>
  <c r="AJ39" i="672"/>
  <c r="AD39" i="672"/>
  <c r="AF39" i="672" s="1"/>
  <c r="AE39" i="672" s="1"/>
  <c r="AC39" i="672"/>
  <c r="Z39" i="672"/>
  <c r="Y39" i="672"/>
  <c r="X39" i="672"/>
  <c r="S39" i="672"/>
  <c r="R39" i="672"/>
  <c r="P39" i="672"/>
  <c r="O39" i="672"/>
  <c r="N39" i="672"/>
  <c r="M39" i="672"/>
  <c r="L39" i="672"/>
  <c r="AW38" i="672"/>
  <c r="AS38" i="672"/>
  <c r="AQ38" i="672"/>
  <c r="AN38" i="672"/>
  <c r="AJ38" i="672"/>
  <c r="AH38" i="672"/>
  <c r="AD38" i="672"/>
  <c r="Z38" i="672"/>
  <c r="X38" i="672"/>
  <c r="S38" i="672"/>
  <c r="R38" i="672"/>
  <c r="O38" i="672"/>
  <c r="N38" i="672"/>
  <c r="M38" i="672"/>
  <c r="L38" i="672"/>
  <c r="AX37" i="672"/>
  <c r="AJ37" i="672"/>
  <c r="AG37" i="672"/>
  <c r="AF37" i="672"/>
  <c r="AE37" i="672" s="1"/>
  <c r="AC37" i="672"/>
  <c r="Y37" i="672"/>
  <c r="S37" i="672"/>
  <c r="R37" i="672"/>
  <c r="P37" i="672"/>
  <c r="O37" i="672"/>
  <c r="N37" i="672"/>
  <c r="M37" i="672"/>
  <c r="AD37" i="672" s="1"/>
  <c r="L37" i="672"/>
  <c r="AN37" i="672" s="1"/>
  <c r="BB36" i="672"/>
  <c r="AS36" i="672"/>
  <c r="AR36" i="672"/>
  <c r="AN36" i="672"/>
  <c r="AJ36" i="672"/>
  <c r="AC36" i="672"/>
  <c r="Z36" i="672"/>
  <c r="AP36" i="672" s="1"/>
  <c r="Y36" i="672"/>
  <c r="S36" i="672"/>
  <c r="R36" i="672"/>
  <c r="AQ36" i="672" s="1"/>
  <c r="Q36" i="672"/>
  <c r="O36" i="672"/>
  <c r="P36" i="672" s="1"/>
  <c r="N36" i="672"/>
  <c r="M36" i="672"/>
  <c r="L36" i="672"/>
  <c r="AW35" i="672"/>
  <c r="AR35" i="672"/>
  <c r="AJ35" i="672"/>
  <c r="AH35" i="672"/>
  <c r="S35" i="672"/>
  <c r="R35" i="672"/>
  <c r="P35" i="672"/>
  <c r="O35" i="672"/>
  <c r="Y35" i="672" s="1"/>
  <c r="N35" i="672"/>
  <c r="M35" i="672"/>
  <c r="L35" i="672"/>
  <c r="AN35" i="672" s="1"/>
  <c r="AX34" i="672"/>
  <c r="AS34" i="672"/>
  <c r="AJ34" i="672"/>
  <c r="AH34" i="672"/>
  <c r="AD34" i="672"/>
  <c r="X34" i="672"/>
  <c r="S34" i="672"/>
  <c r="R34" i="672"/>
  <c r="Q34" i="672"/>
  <c r="P34" i="672"/>
  <c r="O34" i="672"/>
  <c r="Y34" i="672" s="1"/>
  <c r="N34" i="672"/>
  <c r="M34" i="672"/>
  <c r="L34" i="672"/>
  <c r="AN34" i="672" s="1"/>
  <c r="AW33" i="672"/>
  <c r="AR33" i="672"/>
  <c r="AN33" i="672"/>
  <c r="AL33" i="672"/>
  <c r="AM33" i="672" s="1"/>
  <c r="AJ33" i="672"/>
  <c r="AH33" i="672"/>
  <c r="AC33" i="672"/>
  <c r="Z33" i="672"/>
  <c r="Y33" i="672"/>
  <c r="X33" i="672"/>
  <c r="T33" i="672"/>
  <c r="S33" i="672"/>
  <c r="AQ33" i="672" s="1"/>
  <c r="R33" i="672"/>
  <c r="Q33" i="672"/>
  <c r="P33" i="672"/>
  <c r="O33" i="672"/>
  <c r="N33" i="672"/>
  <c r="M33" i="672"/>
  <c r="AS33" i="672" s="1"/>
  <c r="L33" i="672"/>
  <c r="AX32" i="672"/>
  <c r="AY32" i="672" s="1"/>
  <c r="AW32" i="672"/>
  <c r="AT32" i="672"/>
  <c r="AS32" i="672"/>
  <c r="AU32" i="672" s="1"/>
  <c r="AR32" i="672"/>
  <c r="AO32" i="672"/>
  <c r="AJ32" i="672"/>
  <c r="AH32" i="672"/>
  <c r="AD32" i="672"/>
  <c r="AG32" i="672" s="1"/>
  <c r="AC32" i="672"/>
  <c r="AF32" i="672" s="1"/>
  <c r="AE32" i="672" s="1"/>
  <c r="Z32" i="672"/>
  <c r="AL32" i="672" s="1"/>
  <c r="AM32" i="672" s="1"/>
  <c r="X32" i="672"/>
  <c r="S32" i="672"/>
  <c r="R32" i="672"/>
  <c r="P32" i="672"/>
  <c r="T32" i="672" s="1"/>
  <c r="O32" i="672"/>
  <c r="Y32" i="672" s="1"/>
  <c r="AI32" i="672" s="1"/>
  <c r="N32" i="672"/>
  <c r="M32" i="672"/>
  <c r="Q32" i="672" s="1"/>
  <c r="L32" i="672"/>
  <c r="AN32" i="672" s="1"/>
  <c r="AU31" i="672"/>
  <c r="AT31" i="672"/>
  <c r="AS31" i="672"/>
  <c r="AJ31" i="672"/>
  <c r="Y31" i="672"/>
  <c r="X31" i="672"/>
  <c r="S31" i="672"/>
  <c r="R31" i="672"/>
  <c r="O31" i="672"/>
  <c r="P31" i="672" s="1"/>
  <c r="N31" i="672"/>
  <c r="M31" i="672"/>
  <c r="AD31" i="672" s="1"/>
  <c r="AG31" i="672" s="1"/>
  <c r="L31" i="672"/>
  <c r="AN31" i="672" s="1"/>
  <c r="AW30" i="672"/>
  <c r="AS30" i="672"/>
  <c r="AN30" i="672"/>
  <c r="AJ30" i="672"/>
  <c r="AD30" i="672"/>
  <c r="Y30" i="672"/>
  <c r="X30" i="672"/>
  <c r="S30" i="672"/>
  <c r="R30" i="672"/>
  <c r="Q30" i="672"/>
  <c r="P30" i="672"/>
  <c r="O30" i="672"/>
  <c r="N30" i="672"/>
  <c r="M30" i="672"/>
  <c r="L30" i="672"/>
  <c r="AW29" i="672"/>
  <c r="AS29" i="672"/>
  <c r="AR29" i="672"/>
  <c r="AN29" i="672"/>
  <c r="AJ29" i="672"/>
  <c r="AD29" i="672"/>
  <c r="AF29" i="672" s="1"/>
  <c r="AE29" i="672" s="1"/>
  <c r="AC29" i="672"/>
  <c r="Z29" i="672"/>
  <c r="X29" i="672"/>
  <c r="S29" i="672"/>
  <c r="AQ29" i="672" s="1"/>
  <c r="R29" i="672"/>
  <c r="Q29" i="672"/>
  <c r="O29" i="672"/>
  <c r="N29" i="672"/>
  <c r="M29" i="672"/>
  <c r="AH29" i="672" s="1"/>
  <c r="L29" i="672"/>
  <c r="BA28" i="672"/>
  <c r="AW28" i="672"/>
  <c r="AR28" i="672"/>
  <c r="AQ28" i="672"/>
  <c r="AP28" i="672"/>
  <c r="AN28" i="672"/>
  <c r="AJ28" i="672"/>
  <c r="AH28" i="672"/>
  <c r="AC28" i="672"/>
  <c r="Z28" i="672"/>
  <c r="Y28" i="672"/>
  <c r="AI28" i="672" s="1"/>
  <c r="X28" i="672"/>
  <c r="T28" i="672"/>
  <c r="AB28" i="672" s="1"/>
  <c r="S28" i="672"/>
  <c r="R28" i="672"/>
  <c r="AA28" i="672" s="1"/>
  <c r="Q28" i="672"/>
  <c r="P28" i="672"/>
  <c r="O28" i="672"/>
  <c r="N28" i="672"/>
  <c r="M28" i="672"/>
  <c r="AS28" i="672" s="1"/>
  <c r="L28" i="672"/>
  <c r="AS27" i="672"/>
  <c r="AR27" i="672"/>
  <c r="AQ27" i="672"/>
  <c r="AJ27" i="672"/>
  <c r="AD27" i="672"/>
  <c r="Z27" i="672"/>
  <c r="X27" i="672"/>
  <c r="S27" i="672"/>
  <c r="R27" i="672"/>
  <c r="O27" i="672"/>
  <c r="N27" i="672"/>
  <c r="M27" i="672"/>
  <c r="L27" i="672"/>
  <c r="AT26" i="672"/>
  <c r="AJ26" i="672"/>
  <c r="Y26" i="672"/>
  <c r="S26" i="672"/>
  <c r="R26" i="672"/>
  <c r="P26" i="672"/>
  <c r="O26" i="672"/>
  <c r="N26" i="672"/>
  <c r="AQ26" i="672" s="1"/>
  <c r="M26" i="672"/>
  <c r="L26" i="672"/>
  <c r="AN26" i="672" s="1"/>
  <c r="AQ25" i="672"/>
  <c r="AJ25" i="672"/>
  <c r="AH25" i="672"/>
  <c r="AD25" i="672"/>
  <c r="S25" i="672"/>
  <c r="R25" i="672"/>
  <c r="P25" i="672"/>
  <c r="O25" i="672"/>
  <c r="Y25" i="672" s="1"/>
  <c r="AT25" i="672" s="1"/>
  <c r="N25" i="672"/>
  <c r="M25" i="672"/>
  <c r="L25" i="672"/>
  <c r="AW24" i="672"/>
  <c r="AS24" i="672"/>
  <c r="AR24" i="672"/>
  <c r="AN24" i="672"/>
  <c r="AJ24" i="672"/>
  <c r="AH24" i="672"/>
  <c r="AD24" i="672"/>
  <c r="AF24" i="672" s="1"/>
  <c r="AE24" i="672" s="1"/>
  <c r="AC24" i="672"/>
  <c r="Y24" i="672"/>
  <c r="S24" i="672"/>
  <c r="R24" i="672"/>
  <c r="Q24" i="672"/>
  <c r="P24" i="672"/>
  <c r="O24" i="672"/>
  <c r="N24" i="672"/>
  <c r="M24" i="672"/>
  <c r="L24" i="672"/>
  <c r="AJ23" i="672"/>
  <c r="Z23" i="672"/>
  <c r="Y23" i="672"/>
  <c r="S23" i="672"/>
  <c r="R23" i="672"/>
  <c r="O23" i="672"/>
  <c r="P23" i="672" s="1"/>
  <c r="N23" i="672"/>
  <c r="M23" i="672"/>
  <c r="AD23" i="672" s="1"/>
  <c r="L23" i="672"/>
  <c r="AN23" i="672" s="1"/>
  <c r="AW22" i="672"/>
  <c r="AR22" i="672"/>
  <c r="AJ22" i="672"/>
  <c r="AH22" i="672"/>
  <c r="AC22" i="672"/>
  <c r="Z22" i="672"/>
  <c r="X22" i="672"/>
  <c r="S22" i="672"/>
  <c r="R22" i="672"/>
  <c r="Q22" i="672"/>
  <c r="O22" i="672"/>
  <c r="N22" i="672"/>
  <c r="M22" i="672"/>
  <c r="AS22" i="672" s="1"/>
  <c r="L22" i="672"/>
  <c r="AN22" i="672" s="1"/>
  <c r="AQ21" i="672"/>
  <c r="AJ21" i="672"/>
  <c r="X21" i="672"/>
  <c r="S21" i="672"/>
  <c r="R21" i="672"/>
  <c r="O21" i="672"/>
  <c r="N21" i="672"/>
  <c r="M21" i="672"/>
  <c r="AH21" i="672" s="1"/>
  <c r="L21" i="672"/>
  <c r="AW20" i="672"/>
  <c r="AR20" i="672"/>
  <c r="AQ20" i="672"/>
  <c r="AN20" i="672"/>
  <c r="AJ20" i="672"/>
  <c r="AC20" i="672"/>
  <c r="Z20" i="672"/>
  <c r="Y20" i="672"/>
  <c r="X20" i="672"/>
  <c r="S20" i="672"/>
  <c r="R20" i="672"/>
  <c r="P20" i="672"/>
  <c r="O20" i="672"/>
  <c r="N20" i="672"/>
  <c r="M20" i="672"/>
  <c r="AD20" i="672" s="1"/>
  <c r="L20" i="672"/>
  <c r="BA19" i="672"/>
  <c r="AW19" i="672"/>
  <c r="AT19" i="672"/>
  <c r="AS19" i="672"/>
  <c r="AN19" i="672"/>
  <c r="AJ19" i="672"/>
  <c r="Z19" i="672"/>
  <c r="Y19" i="672"/>
  <c r="S19" i="672"/>
  <c r="R19" i="672"/>
  <c r="Q19" i="672"/>
  <c r="O19" i="672"/>
  <c r="P19" i="672" s="1"/>
  <c r="N19" i="672"/>
  <c r="M19" i="672"/>
  <c r="L19" i="672"/>
  <c r="AW18" i="672"/>
  <c r="AY18" i="672" s="1"/>
  <c r="AS18" i="672"/>
  <c r="AR18" i="672"/>
  <c r="AJ18" i="672"/>
  <c r="AH18" i="672"/>
  <c r="AF18" i="672"/>
  <c r="AE18" i="672" s="1"/>
  <c r="AD18" i="672"/>
  <c r="AC18" i="672"/>
  <c r="Z18" i="672"/>
  <c r="Y18" i="672"/>
  <c r="AX18" i="672" s="1"/>
  <c r="S18" i="672"/>
  <c r="R18" i="672"/>
  <c r="Q18" i="672"/>
  <c r="P18" i="672"/>
  <c r="T18" i="672" s="1"/>
  <c r="O18" i="672"/>
  <c r="N18" i="672"/>
  <c r="AQ18" i="672" s="1"/>
  <c r="M18" i="672"/>
  <c r="X18" i="672" s="1"/>
  <c r="L18" i="672"/>
  <c r="AN18" i="672" s="1"/>
  <c r="AQ17" i="672"/>
  <c r="AJ17" i="672"/>
  <c r="AH17" i="672"/>
  <c r="S17" i="672"/>
  <c r="R17" i="672"/>
  <c r="O17" i="672"/>
  <c r="P17" i="672" s="1"/>
  <c r="N17" i="672"/>
  <c r="M17" i="672"/>
  <c r="AS17" i="672" s="1"/>
  <c r="L17" i="672"/>
  <c r="AX16" i="672"/>
  <c r="AJ16" i="672"/>
  <c r="AG16" i="672"/>
  <c r="AD16" i="672"/>
  <c r="S16" i="672"/>
  <c r="R16" i="672"/>
  <c r="P16" i="672"/>
  <c r="O16" i="672"/>
  <c r="Y16" i="672" s="1"/>
  <c r="AT16" i="672" s="1"/>
  <c r="N16" i="672"/>
  <c r="M16" i="672"/>
  <c r="L16" i="672"/>
  <c r="AQ15" i="672"/>
  <c r="AJ15" i="672"/>
  <c r="AH15" i="672"/>
  <c r="AD15" i="672"/>
  <c r="Z15" i="672"/>
  <c r="X15" i="672"/>
  <c r="S15" i="672"/>
  <c r="R15" i="672"/>
  <c r="Q15" i="672"/>
  <c r="AL15" i="672" s="1"/>
  <c r="O15" i="672"/>
  <c r="N15" i="672"/>
  <c r="M15" i="672"/>
  <c r="L15" i="672"/>
  <c r="AN15" i="672" s="1"/>
  <c r="AW14" i="672"/>
  <c r="AR14" i="672"/>
  <c r="AN14" i="672"/>
  <c r="AL14" i="672"/>
  <c r="AJ14" i="672"/>
  <c r="AH14" i="672"/>
  <c r="AC14" i="672"/>
  <c r="Z14" i="672"/>
  <c r="X14" i="672"/>
  <c r="S14" i="672"/>
  <c r="R14" i="672"/>
  <c r="Q14" i="672"/>
  <c r="O14" i="672"/>
  <c r="N14" i="672"/>
  <c r="M14" i="672"/>
  <c r="AS14" i="672" s="1"/>
  <c r="L14" i="672"/>
  <c r="AW13" i="672"/>
  <c r="AR13" i="672"/>
  <c r="AQ13" i="672"/>
  <c r="AJ13" i="672"/>
  <c r="AH13" i="672"/>
  <c r="S13" i="672"/>
  <c r="R13" i="672"/>
  <c r="Q13" i="672"/>
  <c r="O13" i="672"/>
  <c r="N13" i="672"/>
  <c r="M13" i="672"/>
  <c r="L13" i="672"/>
  <c r="AN13" i="672" s="1"/>
  <c r="AJ12" i="672"/>
  <c r="AD12" i="672"/>
  <c r="Y12" i="672"/>
  <c r="S12" i="672"/>
  <c r="R12" i="672"/>
  <c r="P12" i="672"/>
  <c r="O12" i="672"/>
  <c r="N12" i="672"/>
  <c r="M12" i="672"/>
  <c r="AC12" i="672" s="1"/>
  <c r="L12" i="672"/>
  <c r="AN12" i="672" s="1"/>
  <c r="AW11" i="672"/>
  <c r="AS11" i="672"/>
  <c r="AQ11" i="672"/>
  <c r="AN11" i="672"/>
  <c r="AJ11" i="672"/>
  <c r="AD11" i="672"/>
  <c r="Z11" i="672"/>
  <c r="Y11" i="672"/>
  <c r="X11" i="672"/>
  <c r="T11" i="672"/>
  <c r="S11" i="672"/>
  <c r="R11" i="672"/>
  <c r="Q11" i="672"/>
  <c r="BA11" i="672" s="1"/>
  <c r="P11" i="672"/>
  <c r="O11" i="672"/>
  <c r="N11" i="672"/>
  <c r="M11" i="672"/>
  <c r="L11" i="672"/>
  <c r="AR10" i="672"/>
  <c r="AJ10" i="672"/>
  <c r="AD10" i="672"/>
  <c r="Z10" i="672"/>
  <c r="S10" i="672"/>
  <c r="R10" i="672"/>
  <c r="AQ10" i="672" s="1"/>
  <c r="P10" i="672"/>
  <c r="O10" i="672"/>
  <c r="N10" i="672"/>
  <c r="M10" i="672"/>
  <c r="AW10" i="672" s="1"/>
  <c r="L10" i="672"/>
  <c r="AL7" i="672"/>
  <c r="L7" i="672"/>
  <c r="L6" i="672"/>
  <c r="C5" i="672"/>
  <c r="AJ1" i="672"/>
  <c r="AI1" i="672"/>
  <c r="AG1" i="672"/>
  <c r="AA1" i="672"/>
  <c r="T1" i="672"/>
  <c r="M307" i="671"/>
  <c r="M305" i="671"/>
  <c r="M304" i="671"/>
  <c r="X300" i="671"/>
  <c r="AW294" i="671"/>
  <c r="AW293" i="671"/>
  <c r="AU290" i="671"/>
  <c r="AS290" i="671"/>
  <c r="AW289" i="671"/>
  <c r="BB288" i="671"/>
  <c r="AX288" i="671"/>
  <c r="AW288" i="671"/>
  <c r="AY288" i="671" s="1"/>
  <c r="AS288" i="671"/>
  <c r="AU288" i="671" s="1"/>
  <c r="AO288" i="671"/>
  <c r="AN288" i="671"/>
  <c r="AJ288" i="671"/>
  <c r="AG288" i="671"/>
  <c r="AD288" i="671"/>
  <c r="Z288" i="671"/>
  <c r="AP288" i="671" s="1"/>
  <c r="X288" i="671"/>
  <c r="S288" i="671"/>
  <c r="R288" i="671"/>
  <c r="Q288" i="671"/>
  <c r="P288" i="671"/>
  <c r="O288" i="671"/>
  <c r="Y288" i="671" s="1"/>
  <c r="AT288" i="671" s="1"/>
  <c r="N288" i="671"/>
  <c r="M288" i="671"/>
  <c r="L288" i="671"/>
  <c r="AS287" i="671"/>
  <c r="AR287" i="671"/>
  <c r="AJ287" i="671"/>
  <c r="AD287" i="671"/>
  <c r="AF287" i="671" s="1"/>
  <c r="AE287" i="671" s="1"/>
  <c r="Y287" i="671"/>
  <c r="S287" i="671"/>
  <c r="R287" i="671"/>
  <c r="O287" i="671"/>
  <c r="P287" i="671" s="1"/>
  <c r="N287" i="671"/>
  <c r="M287" i="671"/>
  <c r="AC287" i="671" s="1"/>
  <c r="L287" i="671"/>
  <c r="AN287" i="671" s="1"/>
  <c r="BA286" i="671"/>
  <c r="AR286" i="671"/>
  <c r="AQ286" i="671"/>
  <c r="AJ286" i="671"/>
  <c r="AF286" i="671"/>
  <c r="AE286" i="671" s="1"/>
  <c r="AC286" i="671"/>
  <c r="Y286" i="671"/>
  <c r="T286" i="671"/>
  <c r="S286" i="671"/>
  <c r="R286" i="671"/>
  <c r="Q286" i="671"/>
  <c r="AO286" i="671" s="1"/>
  <c r="O286" i="671"/>
  <c r="P286" i="671" s="1"/>
  <c r="N286" i="671"/>
  <c r="M286" i="671"/>
  <c r="AD286" i="671" s="1"/>
  <c r="L286" i="671"/>
  <c r="AN286" i="671" s="1"/>
  <c r="AJ285" i="671"/>
  <c r="S285" i="671"/>
  <c r="R285" i="671"/>
  <c r="O285" i="671"/>
  <c r="P285" i="671" s="1"/>
  <c r="N285" i="671"/>
  <c r="M285" i="671"/>
  <c r="L285" i="671"/>
  <c r="AX284" i="671"/>
  <c r="AS284" i="671"/>
  <c r="AR284" i="671"/>
  <c r="AJ284" i="671"/>
  <c r="AH284" i="671"/>
  <c r="AD284" i="671"/>
  <c r="AC284" i="671"/>
  <c r="Z284" i="671"/>
  <c r="Y284" i="671"/>
  <c r="X284" i="671"/>
  <c r="S284" i="671"/>
  <c r="AQ284" i="671" s="1"/>
  <c r="R284" i="671"/>
  <c r="Q284" i="671"/>
  <c r="P284" i="671"/>
  <c r="O284" i="671"/>
  <c r="N284" i="671"/>
  <c r="M284" i="671"/>
  <c r="AW284" i="671" s="1"/>
  <c r="AY284" i="671" s="1"/>
  <c r="L284" i="671"/>
  <c r="AN284" i="671" s="1"/>
  <c r="BA283" i="671"/>
  <c r="AX283" i="671"/>
  <c r="AY283" i="671" s="1"/>
  <c r="AW283" i="671"/>
  <c r="AT283" i="671"/>
  <c r="AR283" i="671"/>
  <c r="AJ283" i="671"/>
  <c r="AI283" i="671"/>
  <c r="AH283" i="671"/>
  <c r="AC283" i="671"/>
  <c r="Z283" i="671"/>
  <c r="Y283" i="671"/>
  <c r="X283" i="671"/>
  <c r="S283" i="671"/>
  <c r="R283" i="671"/>
  <c r="Q283" i="671"/>
  <c r="P283" i="671"/>
  <c r="O283" i="671"/>
  <c r="N283" i="671"/>
  <c r="M283" i="671"/>
  <c r="AS283" i="671" s="1"/>
  <c r="L283" i="671"/>
  <c r="AN283" i="671" s="1"/>
  <c r="AX282" i="671"/>
  <c r="AJ282" i="671"/>
  <c r="S282" i="671"/>
  <c r="R282" i="671"/>
  <c r="O282" i="671"/>
  <c r="Y282" i="671" s="1"/>
  <c r="AT282" i="671" s="1"/>
  <c r="N282" i="671"/>
  <c r="M282" i="671"/>
  <c r="L282" i="671"/>
  <c r="AT281" i="671"/>
  <c r="AU281" i="671" s="1"/>
  <c r="AS281" i="671"/>
  <c r="AN281" i="671"/>
  <c r="AJ281" i="671"/>
  <c r="AD281" i="671"/>
  <c r="AF281" i="671" s="1"/>
  <c r="AE281" i="671" s="1"/>
  <c r="AC281" i="671"/>
  <c r="Y281" i="671"/>
  <c r="S281" i="671"/>
  <c r="R281" i="671"/>
  <c r="AQ281" i="671" s="1"/>
  <c r="O281" i="671"/>
  <c r="P281" i="671" s="1"/>
  <c r="N281" i="671"/>
  <c r="M281" i="671"/>
  <c r="L281" i="671"/>
  <c r="AX280" i="671"/>
  <c r="AQ280" i="671"/>
  <c r="AN280" i="671"/>
  <c r="AJ280" i="671"/>
  <c r="AH280" i="671"/>
  <c r="AD280" i="671"/>
  <c r="Z280" i="671"/>
  <c r="S280" i="671"/>
  <c r="R280" i="671"/>
  <c r="Q280" i="671"/>
  <c r="P280" i="671"/>
  <c r="O280" i="671"/>
  <c r="Y280" i="671" s="1"/>
  <c r="AT280" i="671" s="1"/>
  <c r="N280" i="671"/>
  <c r="M280" i="671"/>
  <c r="L280" i="671"/>
  <c r="AR279" i="671"/>
  <c r="AN279" i="671"/>
  <c r="AJ279" i="671"/>
  <c r="AH279" i="671"/>
  <c r="S279" i="671"/>
  <c r="R279" i="671"/>
  <c r="O279" i="671"/>
  <c r="N279" i="671"/>
  <c r="M279" i="671"/>
  <c r="L279" i="671"/>
  <c r="AS278" i="671"/>
  <c r="AJ278" i="671"/>
  <c r="AH278" i="671"/>
  <c r="Y278" i="671"/>
  <c r="S278" i="671"/>
  <c r="AQ278" i="671" s="1"/>
  <c r="R278" i="671"/>
  <c r="O278" i="671"/>
  <c r="P278" i="671" s="1"/>
  <c r="N278" i="671"/>
  <c r="M278" i="671"/>
  <c r="AC278" i="671" s="1"/>
  <c r="L278" i="671"/>
  <c r="AN278" i="671" s="1"/>
  <c r="BA277" i="671"/>
  <c r="AX277" i="671"/>
  <c r="AW277" i="671"/>
  <c r="AU277" i="671"/>
  <c r="AR277" i="671"/>
  <c r="AN277" i="671"/>
  <c r="AJ277" i="671"/>
  <c r="AI277" i="671"/>
  <c r="AH277" i="671"/>
  <c r="AC277" i="671"/>
  <c r="AA277" i="671"/>
  <c r="Z277" i="671"/>
  <c r="Y277" i="671"/>
  <c r="AT277" i="671" s="1"/>
  <c r="X277" i="671"/>
  <c r="S277" i="671"/>
  <c r="R277" i="671"/>
  <c r="AQ277" i="671" s="1"/>
  <c r="Q277" i="671"/>
  <c r="P277" i="671"/>
  <c r="T277" i="671" s="1"/>
  <c r="AB277" i="671" s="1"/>
  <c r="O277" i="671"/>
  <c r="N277" i="671"/>
  <c r="M277" i="671"/>
  <c r="AS277" i="671" s="1"/>
  <c r="L277" i="671"/>
  <c r="BA276" i="671"/>
  <c r="AX276" i="671"/>
  <c r="AY276" i="671" s="1"/>
  <c r="AW276" i="671"/>
  <c r="AT276" i="671"/>
  <c r="AR276" i="671"/>
  <c r="AJ276" i="671"/>
  <c r="AH276" i="671"/>
  <c r="AC276" i="671"/>
  <c r="AA276" i="671"/>
  <c r="Z276" i="671"/>
  <c r="Y276" i="671"/>
  <c r="X276" i="671"/>
  <c r="S276" i="671"/>
  <c r="R276" i="671"/>
  <c r="AQ276" i="671" s="1"/>
  <c r="Q276" i="671"/>
  <c r="P276" i="671"/>
  <c r="O276" i="671"/>
  <c r="N276" i="671"/>
  <c r="M276" i="671"/>
  <c r="L276" i="671"/>
  <c r="AX275" i="671"/>
  <c r="AW275" i="671"/>
  <c r="AT275" i="671"/>
  <c r="AS275" i="671"/>
  <c r="AU275" i="671" s="1"/>
  <c r="AQ275" i="671"/>
  <c r="AJ275" i="671"/>
  <c r="AH275" i="671"/>
  <c r="AD275" i="671"/>
  <c r="AC275" i="671"/>
  <c r="Z275" i="671"/>
  <c r="Y275" i="671"/>
  <c r="X275" i="671"/>
  <c r="S275" i="671"/>
  <c r="R275" i="671"/>
  <c r="AA275" i="671" s="1"/>
  <c r="P275" i="671"/>
  <c r="O275" i="671"/>
  <c r="N275" i="671"/>
  <c r="M275" i="671"/>
  <c r="Q275" i="671" s="1"/>
  <c r="T275" i="671" s="1"/>
  <c r="AB275" i="671" s="1"/>
  <c r="L275" i="671"/>
  <c r="AN275" i="671" s="1"/>
  <c r="AJ274" i="671"/>
  <c r="Z274" i="671"/>
  <c r="S274" i="671"/>
  <c r="R274" i="671"/>
  <c r="O274" i="671"/>
  <c r="N274" i="671"/>
  <c r="M274" i="671"/>
  <c r="AC274" i="671" s="1"/>
  <c r="L274" i="671"/>
  <c r="AQ273" i="671"/>
  <c r="AJ273" i="671"/>
  <c r="AD273" i="671"/>
  <c r="Z273" i="671"/>
  <c r="X273" i="671"/>
  <c r="S273" i="671"/>
  <c r="R273" i="671"/>
  <c r="O273" i="671"/>
  <c r="N273" i="671"/>
  <c r="M273" i="671"/>
  <c r="AW273" i="671" s="1"/>
  <c r="L273" i="671"/>
  <c r="AN273" i="671" s="1"/>
  <c r="AW272" i="671"/>
  <c r="AS272" i="671"/>
  <c r="AQ272" i="671"/>
  <c r="AN272" i="671"/>
  <c r="AJ272" i="671"/>
  <c r="AH272" i="671"/>
  <c r="AC272" i="671"/>
  <c r="Z272" i="671"/>
  <c r="X272" i="671"/>
  <c r="S272" i="671"/>
  <c r="R272" i="671"/>
  <c r="Q272" i="671"/>
  <c r="AL272" i="671" s="1"/>
  <c r="O272" i="671"/>
  <c r="N272" i="671"/>
  <c r="M272" i="671"/>
  <c r="AD272" i="671" s="1"/>
  <c r="L272" i="671"/>
  <c r="AJ271" i="671"/>
  <c r="AC271" i="671"/>
  <c r="S271" i="671"/>
  <c r="AQ271" i="671" s="1"/>
  <c r="R271" i="671"/>
  <c r="Q271" i="671"/>
  <c r="O271" i="671"/>
  <c r="P271" i="671" s="1"/>
  <c r="N271" i="671"/>
  <c r="M271" i="671"/>
  <c r="L271" i="671"/>
  <c r="AN271" i="671" s="1"/>
  <c r="AX270" i="671"/>
  <c r="AW270" i="671"/>
  <c r="AS270" i="671"/>
  <c r="AL270" i="671"/>
  <c r="AM270" i="671" s="1"/>
  <c r="AJ270" i="671"/>
  <c r="AH270" i="671"/>
  <c r="AG270" i="671"/>
  <c r="AF270" i="671"/>
  <c r="AE270" i="671" s="1"/>
  <c r="AC270" i="671"/>
  <c r="AA270" i="671"/>
  <c r="Z270" i="671"/>
  <c r="Y270" i="671"/>
  <c r="X270" i="671"/>
  <c r="S270" i="671"/>
  <c r="R270" i="671"/>
  <c r="Q270" i="671"/>
  <c r="O270" i="671"/>
  <c r="P270" i="671" s="1"/>
  <c r="T270" i="671" s="1"/>
  <c r="AB270" i="671" s="1"/>
  <c r="N270" i="671"/>
  <c r="AQ270" i="671" s="1"/>
  <c r="M270" i="671"/>
  <c r="AD270" i="671" s="1"/>
  <c r="L270" i="671"/>
  <c r="AN270" i="671" s="1"/>
  <c r="AW269" i="671"/>
  <c r="AR269" i="671"/>
  <c r="AO269" i="671"/>
  <c r="AJ269" i="671"/>
  <c r="AH269" i="671"/>
  <c r="AC269" i="671"/>
  <c r="Z269" i="671"/>
  <c r="X269" i="671"/>
  <c r="S269" i="671"/>
  <c r="R269" i="671"/>
  <c r="Q269" i="671"/>
  <c r="AL269" i="671" s="1"/>
  <c r="AM269" i="671" s="1"/>
  <c r="P269" i="671"/>
  <c r="O269" i="671"/>
  <c r="Y269" i="671" s="1"/>
  <c r="N269" i="671"/>
  <c r="M269" i="671"/>
  <c r="AS269" i="671" s="1"/>
  <c r="L269" i="671"/>
  <c r="AN269" i="671" s="1"/>
  <c r="AW268" i="671"/>
  <c r="AR268" i="671"/>
  <c r="AL268" i="671"/>
  <c r="AJ268" i="671"/>
  <c r="AH268" i="671"/>
  <c r="AD268" i="671"/>
  <c r="Z268" i="671"/>
  <c r="X268" i="671"/>
  <c r="S268" i="671"/>
  <c r="R268" i="671"/>
  <c r="Q268" i="671"/>
  <c r="O268" i="671"/>
  <c r="N268" i="671"/>
  <c r="M268" i="671"/>
  <c r="AS268" i="671" s="1"/>
  <c r="L268" i="671"/>
  <c r="AN268" i="671" s="1"/>
  <c r="AR267" i="671"/>
  <c r="AJ267" i="671"/>
  <c r="Y267" i="671"/>
  <c r="S267" i="671"/>
  <c r="R267" i="671"/>
  <c r="P267" i="671"/>
  <c r="O267" i="671"/>
  <c r="N267" i="671"/>
  <c r="M267" i="671"/>
  <c r="L267" i="671"/>
  <c r="BB266" i="671"/>
  <c r="AX266" i="671"/>
  <c r="AU266" i="671"/>
  <c r="AS266" i="671"/>
  <c r="AJ266" i="671"/>
  <c r="Z266" i="671"/>
  <c r="AP266" i="671" s="1"/>
  <c r="X266" i="671"/>
  <c r="S266" i="671"/>
  <c r="R266" i="671"/>
  <c r="Q266" i="671"/>
  <c r="P266" i="671"/>
  <c r="T266" i="671" s="1"/>
  <c r="O266" i="671"/>
  <c r="Y266" i="671" s="1"/>
  <c r="AT266" i="671" s="1"/>
  <c r="N266" i="671"/>
  <c r="M266" i="671"/>
  <c r="L266" i="671"/>
  <c r="AW265" i="671"/>
  <c r="AT265" i="671"/>
  <c r="AS265" i="671"/>
  <c r="AR265" i="671"/>
  <c r="AN265" i="671"/>
  <c r="AJ265" i="671"/>
  <c r="AH265" i="671"/>
  <c r="AD265" i="671"/>
  <c r="AF265" i="671" s="1"/>
  <c r="AE265" i="671" s="1"/>
  <c r="AC265" i="671"/>
  <c r="Y265" i="671"/>
  <c r="AX265" i="671" s="1"/>
  <c r="AY265" i="671" s="1"/>
  <c r="S265" i="671"/>
  <c r="R265" i="671"/>
  <c r="Q265" i="671"/>
  <c r="P265" i="671"/>
  <c r="T265" i="671" s="1"/>
  <c r="O265" i="671"/>
  <c r="N265" i="671"/>
  <c r="M265" i="671"/>
  <c r="L265" i="671"/>
  <c r="BA264" i="671"/>
  <c r="AS264" i="671"/>
  <c r="AR264" i="671"/>
  <c r="AQ264" i="671"/>
  <c r="AN264" i="671"/>
  <c r="AJ264" i="671"/>
  <c r="AD264" i="671"/>
  <c r="AF264" i="671" s="1"/>
  <c r="AE264" i="671" s="1"/>
  <c r="AC264" i="671"/>
  <c r="Z264" i="671"/>
  <c r="Y264" i="671"/>
  <c r="X264" i="671"/>
  <c r="T264" i="671"/>
  <c r="S264" i="671"/>
  <c r="R264" i="671"/>
  <c r="Q264" i="671"/>
  <c r="O264" i="671"/>
  <c r="P264" i="671" s="1"/>
  <c r="N264" i="671"/>
  <c r="M264" i="671"/>
  <c r="L264" i="671"/>
  <c r="AX263" i="671"/>
  <c r="AW263" i="671"/>
  <c r="AY263" i="671" s="1"/>
  <c r="AT263" i="671"/>
  <c r="AU263" i="671" s="1"/>
  <c r="AR263" i="671"/>
  <c r="AO263" i="671"/>
  <c r="AL263" i="671"/>
  <c r="AM263" i="671" s="1"/>
  <c r="AJ263" i="671"/>
  <c r="AH263" i="671"/>
  <c r="AC263" i="671"/>
  <c r="Z263" i="671"/>
  <c r="X263" i="671"/>
  <c r="S263" i="671"/>
  <c r="R263" i="671"/>
  <c r="AQ263" i="671" s="1"/>
  <c r="Q263" i="671"/>
  <c r="P263" i="671"/>
  <c r="O263" i="671"/>
  <c r="Y263" i="671" s="1"/>
  <c r="AI263" i="671" s="1"/>
  <c r="N263" i="671"/>
  <c r="M263" i="671"/>
  <c r="AS263" i="671" s="1"/>
  <c r="L263" i="671"/>
  <c r="AN263" i="671" s="1"/>
  <c r="AX262" i="671"/>
  <c r="AU262" i="671"/>
  <c r="AS262" i="671"/>
  <c r="AR262" i="671"/>
  <c r="AJ262" i="671"/>
  <c r="AA262" i="671"/>
  <c r="Z262" i="671"/>
  <c r="BB262" i="671" s="1"/>
  <c r="X262" i="671"/>
  <c r="S262" i="671"/>
  <c r="R262" i="671"/>
  <c r="AQ262" i="671" s="1"/>
  <c r="P262" i="671"/>
  <c r="O262" i="671"/>
  <c r="Y262" i="671" s="1"/>
  <c r="AT262" i="671" s="1"/>
  <c r="N262" i="671"/>
  <c r="M262" i="671"/>
  <c r="AD262" i="671" s="1"/>
  <c r="L262" i="671"/>
  <c r="AT261" i="671"/>
  <c r="AR261" i="671"/>
  <c r="AJ261" i="671"/>
  <c r="Y261" i="671"/>
  <c r="S261" i="671"/>
  <c r="AQ261" i="671" s="1"/>
  <c r="R261" i="671"/>
  <c r="P261" i="671"/>
  <c r="O261" i="671"/>
  <c r="N261" i="671"/>
  <c r="M261" i="671"/>
  <c r="L261" i="671"/>
  <c r="AS260" i="671"/>
  <c r="AJ260" i="671"/>
  <c r="AD260" i="671"/>
  <c r="Z260" i="671"/>
  <c r="S260" i="671"/>
  <c r="R260" i="671"/>
  <c r="O260" i="671"/>
  <c r="N260" i="671"/>
  <c r="AQ260" i="671" s="1"/>
  <c r="M260" i="671"/>
  <c r="AW260" i="671" s="1"/>
  <c r="L260" i="671"/>
  <c r="BB259" i="671"/>
  <c r="AW259" i="671"/>
  <c r="AS259" i="671"/>
  <c r="AR259" i="671"/>
  <c r="AJ259" i="671"/>
  <c r="AH259" i="671"/>
  <c r="AI259" i="671" s="1"/>
  <c r="AD259" i="671"/>
  <c r="AC259" i="671"/>
  <c r="Z259" i="671"/>
  <c r="S259" i="671"/>
  <c r="R259" i="671"/>
  <c r="Q259" i="671"/>
  <c r="P259" i="671"/>
  <c r="T259" i="671" s="1"/>
  <c r="O259" i="671"/>
  <c r="Y259" i="671" s="1"/>
  <c r="N259" i="671"/>
  <c r="M259" i="671"/>
  <c r="X259" i="671" s="1"/>
  <c r="L259" i="671"/>
  <c r="AN259" i="671" s="1"/>
  <c r="AX258" i="671"/>
  <c r="AQ258" i="671"/>
  <c r="AN258" i="671"/>
  <c r="AJ258" i="671"/>
  <c r="Y258" i="671"/>
  <c r="S258" i="671"/>
  <c r="R258" i="671"/>
  <c r="O258" i="671"/>
  <c r="P258" i="671" s="1"/>
  <c r="N258" i="671"/>
  <c r="M258" i="671"/>
  <c r="AC258" i="671" s="1"/>
  <c r="L258" i="671"/>
  <c r="AX257" i="671"/>
  <c r="AU257" i="671"/>
  <c r="AT257" i="671"/>
  <c r="AS257" i="671"/>
  <c r="AJ257" i="671"/>
  <c r="AG257" i="671"/>
  <c r="AD257" i="671"/>
  <c r="X257" i="671"/>
  <c r="S257" i="671"/>
  <c r="R257" i="671"/>
  <c r="AQ257" i="671" s="1"/>
  <c r="Q257" i="671"/>
  <c r="P257" i="671"/>
  <c r="T257" i="671" s="1"/>
  <c r="O257" i="671"/>
  <c r="Y257" i="671" s="1"/>
  <c r="N257" i="671"/>
  <c r="M257" i="671"/>
  <c r="L257" i="671"/>
  <c r="AN257" i="671" s="1"/>
  <c r="AW256" i="671"/>
  <c r="AR256" i="671"/>
  <c r="AO256" i="671"/>
  <c r="AN256" i="671"/>
  <c r="AJ256" i="671"/>
  <c r="AH256" i="671"/>
  <c r="Y256" i="671"/>
  <c r="X256" i="671"/>
  <c r="S256" i="671"/>
  <c r="R256" i="671"/>
  <c r="Q256" i="671"/>
  <c r="P256" i="671"/>
  <c r="O256" i="671"/>
  <c r="N256" i="671"/>
  <c r="M256" i="671"/>
  <c r="L256" i="671"/>
  <c r="AW255" i="671"/>
  <c r="AT255" i="671"/>
  <c r="AR255" i="671"/>
  <c r="AP255" i="671"/>
  <c r="AN255" i="671"/>
  <c r="AL255" i="671"/>
  <c r="AJ255" i="671"/>
  <c r="AH255" i="671"/>
  <c r="AC255" i="671"/>
  <c r="AA255" i="671"/>
  <c r="Z255" i="671"/>
  <c r="BB255" i="671" s="1"/>
  <c r="Y255" i="671"/>
  <c r="AO255" i="671" s="1"/>
  <c r="X255" i="671"/>
  <c r="T255" i="671"/>
  <c r="S255" i="671"/>
  <c r="R255" i="671"/>
  <c r="AQ255" i="671" s="1"/>
  <c r="Q255" i="671"/>
  <c r="P255" i="671"/>
  <c r="BA255" i="671" s="1"/>
  <c r="O255" i="671"/>
  <c r="N255" i="671"/>
  <c r="M255" i="671"/>
  <c r="AS255" i="671" s="1"/>
  <c r="L255" i="671"/>
  <c r="BA254" i="671"/>
  <c r="AX254" i="671"/>
  <c r="AW254" i="671"/>
  <c r="AU254" i="671"/>
  <c r="AT254" i="671"/>
  <c r="AS254" i="671"/>
  <c r="AJ254" i="671"/>
  <c r="AD254" i="671"/>
  <c r="AF254" i="671" s="1"/>
  <c r="AE254" i="671" s="1"/>
  <c r="AC254" i="671"/>
  <c r="X254" i="671"/>
  <c r="S254" i="671"/>
  <c r="R254" i="671"/>
  <c r="Q254" i="671"/>
  <c r="P254" i="671"/>
  <c r="O254" i="671"/>
  <c r="Y254" i="671" s="1"/>
  <c r="N254" i="671"/>
  <c r="M254" i="671"/>
  <c r="L254" i="671"/>
  <c r="AN254" i="671" s="1"/>
  <c r="AW253" i="671"/>
  <c r="AS253" i="671"/>
  <c r="AR253" i="671"/>
  <c r="AJ253" i="671"/>
  <c r="AF253" i="671"/>
  <c r="AE253" i="671" s="1"/>
  <c r="AD253" i="671"/>
  <c r="AC253" i="671"/>
  <c r="Z253" i="671"/>
  <c r="X253" i="671"/>
  <c r="S253" i="671"/>
  <c r="R253" i="671"/>
  <c r="O253" i="671"/>
  <c r="N253" i="671"/>
  <c r="AQ253" i="671" s="1"/>
  <c r="M253" i="671"/>
  <c r="L253" i="671"/>
  <c r="AN253" i="671" s="1"/>
  <c r="AW252" i="671"/>
  <c r="AJ252" i="671"/>
  <c r="S252" i="671"/>
  <c r="AQ252" i="671" s="1"/>
  <c r="R252" i="671"/>
  <c r="O252" i="671"/>
  <c r="N252" i="671"/>
  <c r="M252" i="671"/>
  <c r="AH252" i="671" s="1"/>
  <c r="L252" i="671"/>
  <c r="AJ251" i="671"/>
  <c r="AH251" i="671"/>
  <c r="AC251" i="671"/>
  <c r="S251" i="671"/>
  <c r="R251" i="671"/>
  <c r="P251" i="671"/>
  <c r="O251" i="671"/>
  <c r="Y251" i="671" s="1"/>
  <c r="N251" i="671"/>
  <c r="M251" i="671"/>
  <c r="Q251" i="671" s="1"/>
  <c r="L251" i="671"/>
  <c r="AS250" i="671"/>
  <c r="AR250" i="671"/>
  <c r="AN250" i="671"/>
  <c r="AJ250" i="671"/>
  <c r="AH250" i="671"/>
  <c r="AF250" i="671"/>
  <c r="AE250" i="671" s="1"/>
  <c r="AD250" i="671"/>
  <c r="AC250" i="671"/>
  <c r="Z250" i="671"/>
  <c r="X250" i="671"/>
  <c r="S250" i="671"/>
  <c r="R250" i="671"/>
  <c r="Q250" i="671"/>
  <c r="O250" i="671"/>
  <c r="N250" i="671"/>
  <c r="M250" i="671"/>
  <c r="AW250" i="671" s="1"/>
  <c r="L250" i="671"/>
  <c r="BA249" i="671"/>
  <c r="AW249" i="671"/>
  <c r="AR249" i="671"/>
  <c r="AJ249" i="671"/>
  <c r="AH249" i="671"/>
  <c r="AC249" i="671"/>
  <c r="Z249" i="671"/>
  <c r="Y249" i="671"/>
  <c r="AX249" i="671" s="1"/>
  <c r="AY249" i="671" s="1"/>
  <c r="X249" i="671"/>
  <c r="T249" i="671"/>
  <c r="S249" i="671"/>
  <c r="R249" i="671"/>
  <c r="Q249" i="671"/>
  <c r="AL249" i="671" s="1"/>
  <c r="AM249" i="671" s="1"/>
  <c r="O249" i="671"/>
  <c r="P249" i="671" s="1"/>
  <c r="N249" i="671"/>
  <c r="M249" i="671"/>
  <c r="AS249" i="671" s="1"/>
  <c r="L249" i="671"/>
  <c r="AN249" i="671" s="1"/>
  <c r="AS248" i="671"/>
  <c r="AJ248" i="671"/>
  <c r="S248" i="671"/>
  <c r="AQ248" i="671" s="1"/>
  <c r="R248" i="671"/>
  <c r="Q248" i="671"/>
  <c r="P248" i="671"/>
  <c r="O248" i="671"/>
  <c r="Y248" i="671" s="1"/>
  <c r="N248" i="671"/>
  <c r="M248" i="671"/>
  <c r="AD248" i="671" s="1"/>
  <c r="L248" i="671"/>
  <c r="AN248" i="671" s="1"/>
  <c r="AR247" i="671"/>
  <c r="AN247" i="671"/>
  <c r="AJ247" i="671"/>
  <c r="AC247" i="671"/>
  <c r="Y247" i="671"/>
  <c r="S247" i="671"/>
  <c r="R247" i="671"/>
  <c r="P247" i="671"/>
  <c r="O247" i="671"/>
  <c r="N247" i="671"/>
  <c r="M247" i="671"/>
  <c r="L247" i="671"/>
  <c r="AS246" i="671"/>
  <c r="AQ246" i="671"/>
  <c r="AN246" i="671"/>
  <c r="AJ246" i="671"/>
  <c r="Y246" i="671"/>
  <c r="X246" i="671"/>
  <c r="S246" i="671"/>
  <c r="R246" i="671"/>
  <c r="P246" i="671"/>
  <c r="O246" i="671"/>
  <c r="N246" i="671"/>
  <c r="M246" i="671"/>
  <c r="L246" i="671"/>
  <c r="AX245" i="671"/>
  <c r="AT245" i="671"/>
  <c r="AU245" i="671" s="1"/>
  <c r="AS245" i="671"/>
  <c r="AR245" i="671"/>
  <c r="AN245" i="671"/>
  <c r="AJ245" i="671"/>
  <c r="AH245" i="671"/>
  <c r="AC245" i="671"/>
  <c r="Z245" i="671"/>
  <c r="T245" i="671"/>
  <c r="S245" i="671"/>
  <c r="R245" i="671"/>
  <c r="Q245" i="671"/>
  <c r="P245" i="671"/>
  <c r="O245" i="671"/>
  <c r="Y245" i="671" s="1"/>
  <c r="N245" i="671"/>
  <c r="M245" i="671"/>
  <c r="X245" i="671" s="1"/>
  <c r="L245" i="671"/>
  <c r="AS244" i="671"/>
  <c r="AR244" i="671"/>
  <c r="AP244" i="671"/>
  <c r="AJ244" i="671"/>
  <c r="AH244" i="671"/>
  <c r="AD244" i="671"/>
  <c r="AF244" i="671" s="1"/>
  <c r="AE244" i="671" s="1"/>
  <c r="AC244" i="671"/>
  <c r="Z244" i="671"/>
  <c r="Y244" i="671"/>
  <c r="X244" i="671"/>
  <c r="S244" i="671"/>
  <c r="R244" i="671"/>
  <c r="T244" i="671" s="1"/>
  <c r="Q244" i="671"/>
  <c r="BA244" i="671" s="1"/>
  <c r="O244" i="671"/>
  <c r="P244" i="671" s="1"/>
  <c r="N244" i="671"/>
  <c r="M244" i="671"/>
  <c r="AW244" i="671" s="1"/>
  <c r="L244" i="671"/>
  <c r="AN244" i="671" s="1"/>
  <c r="AT243" i="671"/>
  <c r="AS243" i="671"/>
  <c r="AU243" i="671" s="1"/>
  <c r="AJ243" i="671"/>
  <c r="Y243" i="671"/>
  <c r="AX243" i="671" s="1"/>
  <c r="S243" i="671"/>
  <c r="R243" i="671"/>
  <c r="Q243" i="671"/>
  <c r="O243" i="671"/>
  <c r="P243" i="671" s="1"/>
  <c r="N243" i="671"/>
  <c r="M243" i="671"/>
  <c r="AW243" i="671" s="1"/>
  <c r="AY243" i="671" s="1"/>
  <c r="L243" i="671"/>
  <c r="AJ242" i="671"/>
  <c r="AC242" i="671"/>
  <c r="Y242" i="671"/>
  <c r="S242" i="671"/>
  <c r="AQ242" i="671" s="1"/>
  <c r="R242" i="671"/>
  <c r="P242" i="671"/>
  <c r="O242" i="671"/>
  <c r="N242" i="671"/>
  <c r="M242" i="671"/>
  <c r="L242" i="671"/>
  <c r="BB241" i="671"/>
  <c r="BA241" i="671"/>
  <c r="AW241" i="671"/>
  <c r="AR241" i="671"/>
  <c r="AJ241" i="671"/>
  <c r="AH241" i="671"/>
  <c r="AC241" i="671"/>
  <c r="Z241" i="671"/>
  <c r="AP241" i="671" s="1"/>
  <c r="Y241" i="671"/>
  <c r="X241" i="671"/>
  <c r="S241" i="671"/>
  <c r="R241" i="671"/>
  <c r="Q241" i="671"/>
  <c r="AO241" i="671" s="1"/>
  <c r="P241" i="671"/>
  <c r="O241" i="671"/>
  <c r="N241" i="671"/>
  <c r="M241" i="671"/>
  <c r="AS241" i="671" s="1"/>
  <c r="L241" i="671"/>
  <c r="AN241" i="671" s="1"/>
  <c r="AQ240" i="671"/>
  <c r="AJ240" i="671"/>
  <c r="S240" i="671"/>
  <c r="R240" i="671"/>
  <c r="O240" i="671"/>
  <c r="N240" i="671"/>
  <c r="M240" i="671"/>
  <c r="L240" i="671"/>
  <c r="AT239" i="671"/>
  <c r="AJ239" i="671"/>
  <c r="S239" i="671"/>
  <c r="R239" i="671"/>
  <c r="P239" i="671"/>
  <c r="O239" i="671"/>
  <c r="Y239" i="671" s="1"/>
  <c r="AX239" i="671" s="1"/>
  <c r="N239" i="671"/>
  <c r="M239" i="671"/>
  <c r="L239" i="671"/>
  <c r="BA238" i="671"/>
  <c r="AX238" i="671"/>
  <c r="AQ238" i="671"/>
  <c r="AJ238" i="671"/>
  <c r="AH238" i="671"/>
  <c r="Z238" i="671"/>
  <c r="BB238" i="671" s="1"/>
  <c r="Y238" i="671"/>
  <c r="T238" i="671"/>
  <c r="S238" i="671"/>
  <c r="R238" i="671"/>
  <c r="Q238" i="671"/>
  <c r="O238" i="671"/>
  <c r="P238" i="671" s="1"/>
  <c r="N238" i="671"/>
  <c r="M238" i="671"/>
  <c r="AS238" i="671" s="1"/>
  <c r="L238" i="671"/>
  <c r="AX237" i="671"/>
  <c r="AR237" i="671"/>
  <c r="AJ237" i="671"/>
  <c r="AC237" i="671"/>
  <c r="Y237" i="671"/>
  <c r="S237" i="671"/>
  <c r="R237" i="671"/>
  <c r="P237" i="671"/>
  <c r="O237" i="671"/>
  <c r="N237" i="671"/>
  <c r="M237" i="671"/>
  <c r="L237" i="671"/>
  <c r="AJ236" i="671"/>
  <c r="S236" i="671"/>
  <c r="R236" i="671"/>
  <c r="Q236" i="671"/>
  <c r="O236" i="671"/>
  <c r="N236" i="671"/>
  <c r="M236" i="671"/>
  <c r="L236" i="671"/>
  <c r="BB235" i="671"/>
  <c r="BA235" i="671"/>
  <c r="AX235" i="671"/>
  <c r="AW235" i="671"/>
  <c r="AT235" i="671"/>
  <c r="AR235" i="671"/>
  <c r="AO235" i="671"/>
  <c r="AN235" i="671"/>
  <c r="AM235" i="671"/>
  <c r="AL235" i="671"/>
  <c r="AJ235" i="671"/>
  <c r="AI235" i="671"/>
  <c r="AH235" i="671"/>
  <c r="AC235" i="671"/>
  <c r="Z235" i="671"/>
  <c r="Y235" i="671"/>
  <c r="X235" i="671"/>
  <c r="S235" i="671"/>
  <c r="R235" i="671"/>
  <c r="Q235" i="671"/>
  <c r="P235" i="671"/>
  <c r="T235" i="671" s="1"/>
  <c r="O235" i="671"/>
  <c r="N235" i="671"/>
  <c r="M235" i="671"/>
  <c r="AS235" i="671" s="1"/>
  <c r="AU235" i="671" s="1"/>
  <c r="L235" i="671"/>
  <c r="AW234" i="671"/>
  <c r="AR234" i="671"/>
  <c r="AJ234" i="671"/>
  <c r="AH234" i="671"/>
  <c r="AC234" i="671"/>
  <c r="AF234" i="671" s="1"/>
  <c r="AE234" i="671" s="1"/>
  <c r="Z234" i="671"/>
  <c r="X234" i="671"/>
  <c r="S234" i="671"/>
  <c r="R234" i="671"/>
  <c r="Q234" i="671"/>
  <c r="O234" i="671"/>
  <c r="N234" i="671"/>
  <c r="M234" i="671"/>
  <c r="AD234" i="671" s="1"/>
  <c r="L234" i="671"/>
  <c r="AT233" i="671"/>
  <c r="AS233" i="671"/>
  <c r="AU233" i="671" s="1"/>
  <c r="AJ233" i="671"/>
  <c r="Y233" i="671"/>
  <c r="AX233" i="671" s="1"/>
  <c r="S233" i="671"/>
  <c r="R233" i="671"/>
  <c r="P233" i="671"/>
  <c r="O233" i="671"/>
  <c r="N233" i="671"/>
  <c r="M233" i="671"/>
  <c r="L233" i="671"/>
  <c r="AW232" i="671"/>
  <c r="AS232" i="671"/>
  <c r="AN232" i="671"/>
  <c r="AL232" i="671"/>
  <c r="AM232" i="671" s="1"/>
  <c r="AJ232" i="671"/>
  <c r="AH232" i="671"/>
  <c r="AI232" i="671" s="1"/>
  <c r="AD232" i="671"/>
  <c r="Z232" i="671"/>
  <c r="Y232" i="671"/>
  <c r="AT232" i="671" s="1"/>
  <c r="X232" i="671"/>
  <c r="S232" i="671"/>
  <c r="R232" i="671"/>
  <c r="Q232" i="671"/>
  <c r="P232" i="671"/>
  <c r="T232" i="671" s="1"/>
  <c r="O232" i="671"/>
  <c r="N232" i="671"/>
  <c r="M232" i="671"/>
  <c r="L232" i="671"/>
  <c r="AW231" i="671"/>
  <c r="AS231" i="671"/>
  <c r="AR231" i="671"/>
  <c r="AN231" i="671"/>
  <c r="AJ231" i="671"/>
  <c r="AF231" i="671"/>
  <c r="AE231" i="671" s="1"/>
  <c r="AD231" i="671"/>
  <c r="AC231" i="671"/>
  <c r="AA231" i="671"/>
  <c r="Z231" i="671"/>
  <c r="BB231" i="671" s="1"/>
  <c r="Y231" i="671"/>
  <c r="S231" i="671"/>
  <c r="R231" i="671"/>
  <c r="AQ231" i="671" s="1"/>
  <c r="P231" i="671"/>
  <c r="O231" i="671"/>
  <c r="N231" i="671"/>
  <c r="M231" i="671"/>
  <c r="L231" i="671"/>
  <c r="AS230" i="671"/>
  <c r="AJ230" i="671"/>
  <c r="AD230" i="671"/>
  <c r="AF230" i="671" s="1"/>
  <c r="AE230" i="671" s="1"/>
  <c r="AC230" i="671"/>
  <c r="Z230" i="671"/>
  <c r="X230" i="671"/>
  <c r="S230" i="671"/>
  <c r="R230" i="671"/>
  <c r="Q230" i="671"/>
  <c r="O230" i="671"/>
  <c r="N230" i="671"/>
  <c r="M230" i="671"/>
  <c r="L230" i="671"/>
  <c r="BA229" i="671"/>
  <c r="AS229" i="671"/>
  <c r="AR229" i="671"/>
  <c r="AN229" i="671"/>
  <c r="AJ229" i="671"/>
  <c r="AD229" i="671"/>
  <c r="AF229" i="671" s="1"/>
  <c r="AE229" i="671" s="1"/>
  <c r="AC229" i="671"/>
  <c r="Y229" i="671"/>
  <c r="X229" i="671"/>
  <c r="S229" i="671"/>
  <c r="R229" i="671"/>
  <c r="Q229" i="671"/>
  <c r="P229" i="671"/>
  <c r="O229" i="671"/>
  <c r="N229" i="671"/>
  <c r="M229" i="671"/>
  <c r="L229" i="671"/>
  <c r="AW228" i="671"/>
  <c r="AS228" i="671"/>
  <c r="AR228" i="671"/>
  <c r="AJ228" i="671"/>
  <c r="Z228" i="671"/>
  <c r="Y228" i="671"/>
  <c r="S228" i="671"/>
  <c r="R228" i="671"/>
  <c r="O228" i="671"/>
  <c r="P228" i="671" s="1"/>
  <c r="N228" i="671"/>
  <c r="M228" i="671"/>
  <c r="L228" i="671"/>
  <c r="AX227" i="671"/>
  <c r="AW227" i="671"/>
  <c r="AT227" i="671"/>
  <c r="AR227" i="671"/>
  <c r="AP227" i="671"/>
  <c r="AL227" i="671"/>
  <c r="AM227" i="671" s="1"/>
  <c r="AJ227" i="671"/>
  <c r="AI227" i="671"/>
  <c r="AH227" i="671"/>
  <c r="AC227" i="671"/>
  <c r="Z227" i="671"/>
  <c r="Y227" i="671"/>
  <c r="BB227" i="671" s="1"/>
  <c r="X227" i="671"/>
  <c r="S227" i="671"/>
  <c r="R227" i="671"/>
  <c r="AQ227" i="671" s="1"/>
  <c r="Q227" i="671"/>
  <c r="P227" i="671"/>
  <c r="O227" i="671"/>
  <c r="N227" i="671"/>
  <c r="M227" i="671"/>
  <c r="AS227" i="671" s="1"/>
  <c r="L227" i="671"/>
  <c r="AN227" i="671" s="1"/>
  <c r="AQ226" i="671"/>
  <c r="AJ226" i="671"/>
  <c r="S226" i="671"/>
  <c r="R226" i="671"/>
  <c r="P226" i="671"/>
  <c r="O226" i="671"/>
  <c r="Y226" i="671" s="1"/>
  <c r="N226" i="671"/>
  <c r="M226" i="671"/>
  <c r="L226" i="671"/>
  <c r="AJ225" i="671"/>
  <c r="S225" i="671"/>
  <c r="R225" i="671"/>
  <c r="O225" i="671"/>
  <c r="N225" i="671"/>
  <c r="AQ225" i="671" s="1"/>
  <c r="M225" i="671"/>
  <c r="L225" i="671"/>
  <c r="AN224" i="671"/>
  <c r="AJ224" i="671"/>
  <c r="AH224" i="671"/>
  <c r="X224" i="671"/>
  <c r="S224" i="671"/>
  <c r="R224" i="671"/>
  <c r="Q224" i="671"/>
  <c r="O224" i="671"/>
  <c r="N224" i="671"/>
  <c r="M224" i="671"/>
  <c r="L224" i="671"/>
  <c r="AW223" i="671"/>
  <c r="AS223" i="671"/>
  <c r="AR223" i="671"/>
  <c r="AJ223" i="671"/>
  <c r="AD223" i="671"/>
  <c r="AC223" i="671"/>
  <c r="Y223" i="671"/>
  <c r="S223" i="671"/>
  <c r="AQ223" i="671" s="1"/>
  <c r="R223" i="671"/>
  <c r="Q223" i="671"/>
  <c r="P223" i="671"/>
  <c r="O223" i="671"/>
  <c r="N223" i="671"/>
  <c r="M223" i="671"/>
  <c r="L223" i="671"/>
  <c r="AN223" i="671" s="1"/>
  <c r="AJ222" i="671"/>
  <c r="S222" i="671"/>
  <c r="R222" i="671"/>
  <c r="Q222" i="671"/>
  <c r="O222" i="671"/>
  <c r="N222" i="671"/>
  <c r="M222" i="671"/>
  <c r="L222" i="671"/>
  <c r="AW221" i="671"/>
  <c r="AR221" i="671"/>
  <c r="AJ221" i="671"/>
  <c r="AH221" i="671"/>
  <c r="AC221" i="671"/>
  <c r="Z221" i="671"/>
  <c r="X221" i="671"/>
  <c r="S221" i="671"/>
  <c r="R221" i="671"/>
  <c r="Q221" i="671"/>
  <c r="O221" i="671"/>
  <c r="N221" i="671"/>
  <c r="M221" i="671"/>
  <c r="AS221" i="671" s="1"/>
  <c r="L221" i="671"/>
  <c r="AN221" i="671" s="1"/>
  <c r="AS220" i="671"/>
  <c r="AR220" i="671"/>
  <c r="AJ220" i="671"/>
  <c r="AF220" i="671"/>
  <c r="AE220" i="671" s="1"/>
  <c r="AD220" i="671"/>
  <c r="AC220" i="671"/>
  <c r="Z220" i="671"/>
  <c r="X220" i="671"/>
  <c r="S220" i="671"/>
  <c r="R220" i="671"/>
  <c r="AQ220" i="671" s="1"/>
  <c r="Q220" i="671"/>
  <c r="O220" i="671"/>
  <c r="N220" i="671"/>
  <c r="M220" i="671"/>
  <c r="AW220" i="671" s="1"/>
  <c r="L220" i="671"/>
  <c r="AW219" i="671"/>
  <c r="AQ219" i="671"/>
  <c r="AJ219" i="671"/>
  <c r="Y219" i="671"/>
  <c r="S219" i="671"/>
  <c r="R219" i="671"/>
  <c r="P219" i="671"/>
  <c r="O219" i="671"/>
  <c r="N219" i="671"/>
  <c r="M219" i="671"/>
  <c r="L219" i="671"/>
  <c r="AN219" i="671" s="1"/>
  <c r="AJ218" i="671"/>
  <c r="Y218" i="671"/>
  <c r="S218" i="671"/>
  <c r="R218" i="671"/>
  <c r="P218" i="671"/>
  <c r="O218" i="671"/>
  <c r="N218" i="671"/>
  <c r="M218" i="671"/>
  <c r="L218" i="671"/>
  <c r="AW217" i="671"/>
  <c r="AT217" i="671"/>
  <c r="AS217" i="671"/>
  <c r="AR217" i="671"/>
  <c r="AQ217" i="671"/>
  <c r="AJ217" i="671"/>
  <c r="AI217" i="671"/>
  <c r="AH217" i="671"/>
  <c r="AD217" i="671"/>
  <c r="AF217" i="671" s="1"/>
  <c r="AE217" i="671" s="1"/>
  <c r="AC217" i="671"/>
  <c r="AB217" i="671"/>
  <c r="AA217" i="671"/>
  <c r="Z217" i="671"/>
  <c r="AP217" i="671" s="1"/>
  <c r="Y217" i="671"/>
  <c r="T217" i="671"/>
  <c r="S217" i="671"/>
  <c r="R217" i="671"/>
  <c r="Q217" i="671"/>
  <c r="P217" i="671"/>
  <c r="O217" i="671"/>
  <c r="N217" i="671"/>
  <c r="M217" i="671"/>
  <c r="X217" i="671" s="1"/>
  <c r="L217" i="671"/>
  <c r="AN217" i="671" s="1"/>
  <c r="AQ216" i="671"/>
  <c r="AJ216" i="671"/>
  <c r="AD216" i="671"/>
  <c r="S216" i="671"/>
  <c r="R216" i="671"/>
  <c r="O216" i="671"/>
  <c r="N216" i="671"/>
  <c r="M216" i="671"/>
  <c r="L216" i="671"/>
  <c r="AX215" i="671"/>
  <c r="AW215" i="671"/>
  <c r="AY215" i="671" s="1"/>
  <c r="AS215" i="671"/>
  <c r="AU215" i="671" s="1"/>
  <c r="AJ215" i="671"/>
  <c r="AD215" i="671"/>
  <c r="S215" i="671"/>
  <c r="R215" i="671"/>
  <c r="AQ215" i="671" s="1"/>
  <c r="P215" i="671"/>
  <c r="O215" i="671"/>
  <c r="Y215" i="671" s="1"/>
  <c r="AT215" i="671" s="1"/>
  <c r="N215" i="671"/>
  <c r="M215" i="671"/>
  <c r="AH215" i="671" s="1"/>
  <c r="AI215" i="671" s="1"/>
  <c r="L215" i="671"/>
  <c r="AT214" i="671"/>
  <c r="AS214" i="671"/>
  <c r="AU214" i="671" s="1"/>
  <c r="AQ214" i="671"/>
  <c r="AJ214" i="671"/>
  <c r="S214" i="671"/>
  <c r="R214" i="671"/>
  <c r="P214" i="671"/>
  <c r="O214" i="671"/>
  <c r="Y214" i="671" s="1"/>
  <c r="N214" i="671"/>
  <c r="M214" i="671"/>
  <c r="L214" i="671"/>
  <c r="AX213" i="671"/>
  <c r="AY213" i="671" s="1"/>
  <c r="AW213" i="671"/>
  <c r="AR213" i="671"/>
  <c r="AO213" i="671"/>
  <c r="AN213" i="671"/>
  <c r="AL213" i="671"/>
  <c r="AJ213" i="671"/>
  <c r="AH213" i="671"/>
  <c r="AC213" i="671"/>
  <c r="Z213" i="671"/>
  <c r="Y213" i="671"/>
  <c r="X213" i="671"/>
  <c r="T213" i="671"/>
  <c r="S213" i="671"/>
  <c r="R213" i="671"/>
  <c r="Q213" i="671"/>
  <c r="P213" i="671"/>
  <c r="BA213" i="671" s="1"/>
  <c r="O213" i="671"/>
  <c r="N213" i="671"/>
  <c r="M213" i="671"/>
  <c r="AS213" i="671" s="1"/>
  <c r="L213" i="671"/>
  <c r="AQ212" i="671"/>
  <c r="AJ212" i="671"/>
  <c r="S212" i="671"/>
  <c r="R212" i="671"/>
  <c r="P212" i="671"/>
  <c r="O212" i="671"/>
  <c r="Y212" i="671" s="1"/>
  <c r="N212" i="671"/>
  <c r="M212" i="671"/>
  <c r="L212" i="671"/>
  <c r="AW211" i="671"/>
  <c r="AS211" i="671"/>
  <c r="AR211" i="671"/>
  <c r="AN211" i="671"/>
  <c r="AJ211" i="671"/>
  <c r="AD211" i="671"/>
  <c r="AF211" i="671" s="1"/>
  <c r="AE211" i="671" s="1"/>
  <c r="AC211" i="671"/>
  <c r="Z211" i="671"/>
  <c r="BB211" i="671" s="1"/>
  <c r="Y211" i="671"/>
  <c r="X211" i="671"/>
  <c r="S211" i="671"/>
  <c r="R211" i="671"/>
  <c r="AA211" i="671" s="1"/>
  <c r="P211" i="671"/>
  <c r="O211" i="671"/>
  <c r="N211" i="671"/>
  <c r="M211" i="671"/>
  <c r="L211" i="671"/>
  <c r="AW210" i="671"/>
  <c r="AS210" i="671"/>
  <c r="AJ210" i="671"/>
  <c r="AH210" i="671"/>
  <c r="AD210" i="671"/>
  <c r="Z210" i="671"/>
  <c r="Y210" i="671"/>
  <c r="X210" i="671"/>
  <c r="S210" i="671"/>
  <c r="R210" i="671"/>
  <c r="Q210" i="671"/>
  <c r="AO210" i="671" s="1"/>
  <c r="P210" i="671"/>
  <c r="O210" i="671"/>
  <c r="N210" i="671"/>
  <c r="M210" i="671"/>
  <c r="L210" i="671"/>
  <c r="AR209" i="671"/>
  <c r="AQ209" i="671"/>
  <c r="AJ209" i="671"/>
  <c r="AH209" i="671"/>
  <c r="S209" i="671"/>
  <c r="R209" i="671"/>
  <c r="Q209" i="671"/>
  <c r="O209" i="671"/>
  <c r="N209" i="671"/>
  <c r="M209" i="671"/>
  <c r="L209" i="671"/>
  <c r="AN209" i="671" s="1"/>
  <c r="BA208" i="671"/>
  <c r="AU208" i="671"/>
  <c r="AT208" i="671"/>
  <c r="AS208" i="671"/>
  <c r="AR208" i="671"/>
  <c r="AP208" i="671"/>
  <c r="AO208" i="671"/>
  <c r="AL208" i="671"/>
  <c r="AM208" i="671" s="1"/>
  <c r="AJ208" i="671"/>
  <c r="AD208" i="671"/>
  <c r="AF208" i="671" s="1"/>
  <c r="AE208" i="671" s="1"/>
  <c r="AC208" i="671"/>
  <c r="AA208" i="671"/>
  <c r="Z208" i="671"/>
  <c r="BB208" i="671" s="1"/>
  <c r="Y208" i="671"/>
  <c r="X208" i="671"/>
  <c r="S208" i="671"/>
  <c r="R208" i="671"/>
  <c r="Q208" i="671"/>
  <c r="O208" i="671"/>
  <c r="P208" i="671" s="1"/>
  <c r="N208" i="671"/>
  <c r="M208" i="671"/>
  <c r="AW208" i="671" s="1"/>
  <c r="L208" i="671"/>
  <c r="AN208" i="671" s="1"/>
  <c r="AW207" i="671"/>
  <c r="AR207" i="671"/>
  <c r="AJ207" i="671"/>
  <c r="AH207" i="671"/>
  <c r="AC207" i="671"/>
  <c r="Z207" i="671"/>
  <c r="X207" i="671"/>
  <c r="S207" i="671"/>
  <c r="R207" i="671"/>
  <c r="Q207" i="671"/>
  <c r="O207" i="671"/>
  <c r="N207" i="671"/>
  <c r="M207" i="671"/>
  <c r="AS207" i="671" s="1"/>
  <c r="L207" i="671"/>
  <c r="AN207" i="671" s="1"/>
  <c r="AJ206" i="671"/>
  <c r="AD206" i="671"/>
  <c r="S206" i="671"/>
  <c r="R206" i="671"/>
  <c r="O206" i="671"/>
  <c r="N206" i="671"/>
  <c r="AQ206" i="671" s="1"/>
  <c r="M206" i="671"/>
  <c r="L206" i="671"/>
  <c r="AN206" i="671" s="1"/>
  <c r="AS205" i="671"/>
  <c r="AQ205" i="671"/>
  <c r="AJ205" i="671"/>
  <c r="Y205" i="671"/>
  <c r="X205" i="671"/>
  <c r="S205" i="671"/>
  <c r="R205" i="671"/>
  <c r="P205" i="671"/>
  <c r="O205" i="671"/>
  <c r="N205" i="671"/>
  <c r="M205" i="671"/>
  <c r="AC205" i="671" s="1"/>
  <c r="L205" i="671"/>
  <c r="BB204" i="671"/>
  <c r="AX204" i="671"/>
  <c r="AY204" i="671" s="1"/>
  <c r="AW204" i="671"/>
  <c r="AT204" i="671"/>
  <c r="AQ204" i="671"/>
  <c r="AN204" i="671"/>
  <c r="AJ204" i="671"/>
  <c r="AH204" i="671"/>
  <c r="AI204" i="671" s="1"/>
  <c r="AD204" i="671"/>
  <c r="Z204" i="671"/>
  <c r="AP204" i="671" s="1"/>
  <c r="X204" i="671"/>
  <c r="S204" i="671"/>
  <c r="R204" i="671"/>
  <c r="AA204" i="671" s="1"/>
  <c r="P204" i="671"/>
  <c r="O204" i="671"/>
  <c r="Y204" i="671" s="1"/>
  <c r="N204" i="671"/>
  <c r="M204" i="671"/>
  <c r="L204" i="671"/>
  <c r="AW203" i="671"/>
  <c r="AL203" i="671"/>
  <c r="AJ203" i="671"/>
  <c r="AH203" i="671"/>
  <c r="AD203" i="671"/>
  <c r="Z203" i="671"/>
  <c r="S203" i="671"/>
  <c r="R203" i="671"/>
  <c r="Q203" i="671"/>
  <c r="O203" i="671"/>
  <c r="N203" i="671"/>
  <c r="M203" i="671"/>
  <c r="L203" i="671"/>
  <c r="AN203" i="671" s="1"/>
  <c r="AX202" i="671"/>
  <c r="AS202" i="671"/>
  <c r="AR202" i="671"/>
  <c r="AO202" i="671"/>
  <c r="AN202" i="671"/>
  <c r="AJ202" i="671"/>
  <c r="AH202" i="671"/>
  <c r="AD202" i="671"/>
  <c r="AC202" i="671"/>
  <c r="Z202" i="671"/>
  <c r="Y202" i="671"/>
  <c r="X202" i="671"/>
  <c r="T202" i="671"/>
  <c r="S202" i="671"/>
  <c r="R202" i="671"/>
  <c r="Q202" i="671"/>
  <c r="O202" i="671"/>
  <c r="P202" i="671" s="1"/>
  <c r="N202" i="671"/>
  <c r="M202" i="671"/>
  <c r="AW202" i="671" s="1"/>
  <c r="L202" i="671"/>
  <c r="AJ201" i="671"/>
  <c r="S201" i="671"/>
  <c r="R201" i="671"/>
  <c r="P201" i="671"/>
  <c r="O201" i="671"/>
  <c r="Y201" i="671" s="1"/>
  <c r="N201" i="671"/>
  <c r="M201" i="671"/>
  <c r="L201" i="671"/>
  <c r="AX200" i="671"/>
  <c r="AR200" i="671"/>
  <c r="AJ200" i="671"/>
  <c r="AH200" i="671"/>
  <c r="Y200" i="671"/>
  <c r="S200" i="671"/>
  <c r="R200" i="671"/>
  <c r="P200" i="671"/>
  <c r="O200" i="671"/>
  <c r="N200" i="671"/>
  <c r="M200" i="671"/>
  <c r="L200" i="671"/>
  <c r="AW199" i="671"/>
  <c r="AT199" i="671"/>
  <c r="AR199" i="671"/>
  <c r="AQ199" i="671"/>
  <c r="AJ199" i="671"/>
  <c r="AI199" i="671"/>
  <c r="AH199" i="671"/>
  <c r="AC199" i="671"/>
  <c r="AA199" i="671"/>
  <c r="Z199" i="671"/>
  <c r="Y199" i="671"/>
  <c r="X199" i="671"/>
  <c r="T199" i="671"/>
  <c r="S199" i="671"/>
  <c r="R199" i="671"/>
  <c r="Q199" i="671"/>
  <c r="P199" i="671"/>
  <c r="O199" i="671"/>
  <c r="N199" i="671"/>
  <c r="M199" i="671"/>
  <c r="AS199" i="671" s="1"/>
  <c r="L199" i="671"/>
  <c r="AN199" i="671" s="1"/>
  <c r="AY198" i="671"/>
  <c r="AX198" i="671"/>
  <c r="AW198" i="671"/>
  <c r="AT198" i="671"/>
  <c r="AS198" i="671"/>
  <c r="AU198" i="671" s="1"/>
  <c r="AR198" i="671"/>
  <c r="AJ198" i="671"/>
  <c r="AH198" i="671"/>
  <c r="AD198" i="671"/>
  <c r="AC198" i="671"/>
  <c r="Z198" i="671"/>
  <c r="X198" i="671"/>
  <c r="S198" i="671"/>
  <c r="AQ198" i="671" s="1"/>
  <c r="R198" i="671"/>
  <c r="Q198" i="671"/>
  <c r="P198" i="671"/>
  <c r="O198" i="671"/>
  <c r="Y198" i="671" s="1"/>
  <c r="N198" i="671"/>
  <c r="M198" i="671"/>
  <c r="L198" i="671"/>
  <c r="AN198" i="671" s="1"/>
  <c r="AW197" i="671"/>
  <c r="AT197" i="671"/>
  <c r="AR197" i="671"/>
  <c r="AJ197" i="671"/>
  <c r="AG197" i="671"/>
  <c r="AD197" i="671"/>
  <c r="Z197" i="671"/>
  <c r="BB197" i="671" s="1"/>
  <c r="Y197" i="671"/>
  <c r="X197" i="671"/>
  <c r="S197" i="671"/>
  <c r="R197" i="671"/>
  <c r="O197" i="671"/>
  <c r="P197" i="671" s="1"/>
  <c r="N197" i="671"/>
  <c r="M197" i="671"/>
  <c r="L197" i="671"/>
  <c r="AN197" i="671" s="1"/>
  <c r="AW196" i="671"/>
  <c r="AS196" i="671"/>
  <c r="AN196" i="671"/>
  <c r="AJ196" i="671"/>
  <c r="AH196" i="671"/>
  <c r="AD196" i="671"/>
  <c r="Z196" i="671"/>
  <c r="X196" i="671"/>
  <c r="S196" i="671"/>
  <c r="R196" i="671"/>
  <c r="O196" i="671"/>
  <c r="P196" i="671" s="1"/>
  <c r="N196" i="671"/>
  <c r="M196" i="671"/>
  <c r="L196" i="671"/>
  <c r="AW195" i="671"/>
  <c r="AS195" i="671"/>
  <c r="AR195" i="671"/>
  <c r="AJ195" i="671"/>
  <c r="AD195" i="671"/>
  <c r="AC195" i="671"/>
  <c r="S195" i="671"/>
  <c r="R195" i="671"/>
  <c r="Q195" i="671"/>
  <c r="O195" i="671"/>
  <c r="N195" i="671"/>
  <c r="M195" i="671"/>
  <c r="L195" i="671"/>
  <c r="AN195" i="671" s="1"/>
  <c r="AQ194" i="671"/>
  <c r="AN194" i="671"/>
  <c r="AJ194" i="671"/>
  <c r="AH194" i="671"/>
  <c r="AD194" i="671"/>
  <c r="X194" i="671"/>
  <c r="S194" i="671"/>
  <c r="R194" i="671"/>
  <c r="O194" i="671"/>
  <c r="N194" i="671"/>
  <c r="M194" i="671"/>
  <c r="Z194" i="671" s="1"/>
  <c r="L194" i="671"/>
  <c r="AW193" i="671"/>
  <c r="AR193" i="671"/>
  <c r="AN193" i="671"/>
  <c r="AL193" i="671"/>
  <c r="AJ193" i="671"/>
  <c r="AH193" i="671"/>
  <c r="AC193" i="671"/>
  <c r="Z193" i="671"/>
  <c r="X193" i="671"/>
  <c r="S193" i="671"/>
  <c r="R193" i="671"/>
  <c r="Q193" i="671"/>
  <c r="O193" i="671"/>
  <c r="N193" i="671"/>
  <c r="M193" i="671"/>
  <c r="AS193" i="671" s="1"/>
  <c r="L193" i="671"/>
  <c r="AJ192" i="671"/>
  <c r="AH192" i="671"/>
  <c r="AD192" i="671"/>
  <c r="AF192" i="671" s="1"/>
  <c r="AE192" i="671" s="1"/>
  <c r="AC192" i="671"/>
  <c r="Z192" i="671"/>
  <c r="S192" i="671"/>
  <c r="R192" i="671"/>
  <c r="O192" i="671"/>
  <c r="N192" i="671"/>
  <c r="AQ192" i="671" s="1"/>
  <c r="M192" i="671"/>
  <c r="L192" i="671"/>
  <c r="AN192" i="671" s="1"/>
  <c r="AW191" i="671"/>
  <c r="AJ191" i="671"/>
  <c r="AG191" i="671"/>
  <c r="AD191" i="671"/>
  <c r="AC191" i="671"/>
  <c r="Y191" i="671"/>
  <c r="X191" i="671"/>
  <c r="S191" i="671"/>
  <c r="R191" i="671"/>
  <c r="P191" i="671"/>
  <c r="O191" i="671"/>
  <c r="N191" i="671"/>
  <c r="M191" i="671"/>
  <c r="L191" i="671"/>
  <c r="AN191" i="671" s="1"/>
  <c r="AW190" i="671"/>
  <c r="AS190" i="671"/>
  <c r="AN190" i="671"/>
  <c r="AL190" i="671"/>
  <c r="AJ190" i="671"/>
  <c r="AD190" i="671"/>
  <c r="Z190" i="671"/>
  <c r="Y190" i="671"/>
  <c r="X190" i="671"/>
  <c r="S190" i="671"/>
  <c r="R190" i="671"/>
  <c r="Q190" i="671"/>
  <c r="BA190" i="671" s="1"/>
  <c r="P190" i="671"/>
  <c r="O190" i="671"/>
  <c r="N190" i="671"/>
  <c r="M190" i="671"/>
  <c r="L190" i="671"/>
  <c r="AX189" i="671"/>
  <c r="AW189" i="671"/>
  <c r="AY189" i="671" s="1"/>
  <c r="AU189" i="671"/>
  <c r="AS189" i="671"/>
  <c r="AJ189" i="671"/>
  <c r="AD189" i="671"/>
  <c r="AC189" i="671"/>
  <c r="S189" i="671"/>
  <c r="R189" i="671"/>
  <c r="Q189" i="671"/>
  <c r="P189" i="671"/>
  <c r="O189" i="671"/>
  <c r="Y189" i="671" s="1"/>
  <c r="AT189" i="671" s="1"/>
  <c r="N189" i="671"/>
  <c r="M189" i="671"/>
  <c r="L189" i="671"/>
  <c r="AN189" i="671" s="1"/>
  <c r="AQ188" i="671"/>
  <c r="AJ188" i="671"/>
  <c r="AH188" i="671"/>
  <c r="X188" i="671"/>
  <c r="S188" i="671"/>
  <c r="R188" i="671"/>
  <c r="O188" i="671"/>
  <c r="N188" i="671"/>
  <c r="M188" i="671"/>
  <c r="L188" i="671"/>
  <c r="AN188" i="671" s="1"/>
  <c r="AS187" i="671"/>
  <c r="AJ187" i="671"/>
  <c r="AH187" i="671"/>
  <c r="AD187" i="671"/>
  <c r="X187" i="671"/>
  <c r="S187" i="671"/>
  <c r="R187" i="671"/>
  <c r="Q187" i="671"/>
  <c r="O187" i="671"/>
  <c r="N187" i="671"/>
  <c r="M187" i="671"/>
  <c r="L187" i="671"/>
  <c r="AN186" i="671"/>
  <c r="AJ186" i="671"/>
  <c r="Y186" i="671"/>
  <c r="AX186" i="671" s="1"/>
  <c r="S186" i="671"/>
  <c r="AQ186" i="671" s="1"/>
  <c r="R186" i="671"/>
  <c r="O186" i="671"/>
  <c r="P186" i="671" s="1"/>
  <c r="N186" i="671"/>
  <c r="M186" i="671"/>
  <c r="AS186" i="671" s="1"/>
  <c r="L186" i="671"/>
  <c r="AW185" i="671"/>
  <c r="AR185" i="671"/>
  <c r="AN185" i="671"/>
  <c r="AL185" i="671"/>
  <c r="AJ185" i="671"/>
  <c r="AI185" i="671"/>
  <c r="AH185" i="671"/>
  <c r="AC185" i="671"/>
  <c r="Z185" i="671"/>
  <c r="Y185" i="671"/>
  <c r="X185" i="671"/>
  <c r="T185" i="671"/>
  <c r="S185" i="671"/>
  <c r="R185" i="671"/>
  <c r="Q185" i="671"/>
  <c r="BA185" i="671" s="1"/>
  <c r="P185" i="671"/>
  <c r="O185" i="671"/>
  <c r="N185" i="671"/>
  <c r="M185" i="671"/>
  <c r="AS185" i="671" s="1"/>
  <c r="L185" i="671"/>
  <c r="AW184" i="671"/>
  <c r="AS184" i="671"/>
  <c r="AR184" i="671"/>
  <c r="AJ184" i="671"/>
  <c r="AH184" i="671"/>
  <c r="AC184" i="671"/>
  <c r="Z184" i="671"/>
  <c r="X184" i="671"/>
  <c r="S184" i="671"/>
  <c r="R184" i="671"/>
  <c r="Q184" i="671"/>
  <c r="O184" i="671"/>
  <c r="N184" i="671"/>
  <c r="M184" i="671"/>
  <c r="AD184" i="671" s="1"/>
  <c r="L184" i="671"/>
  <c r="AW183" i="671"/>
  <c r="AS183" i="671"/>
  <c r="AR183" i="671"/>
  <c r="AJ183" i="671"/>
  <c r="AD183" i="671"/>
  <c r="AF183" i="671" s="1"/>
  <c r="AE183" i="671" s="1"/>
  <c r="AC183" i="671"/>
  <c r="Z183" i="671"/>
  <c r="X183" i="671"/>
  <c r="S183" i="671"/>
  <c r="R183" i="671"/>
  <c r="O183" i="671"/>
  <c r="N183" i="671"/>
  <c r="AQ183" i="671" s="1"/>
  <c r="M183" i="671"/>
  <c r="L183" i="671"/>
  <c r="AN183" i="671" s="1"/>
  <c r="AJ182" i="671"/>
  <c r="AH182" i="671"/>
  <c r="Y182" i="671"/>
  <c r="S182" i="671"/>
  <c r="R182" i="671"/>
  <c r="Q182" i="671"/>
  <c r="O182" i="671"/>
  <c r="P182" i="671" s="1"/>
  <c r="N182" i="671"/>
  <c r="M182" i="671"/>
  <c r="L182" i="671"/>
  <c r="AT181" i="671"/>
  <c r="AR181" i="671"/>
  <c r="AJ181" i="671"/>
  <c r="AD181" i="671"/>
  <c r="Y181" i="671"/>
  <c r="S181" i="671"/>
  <c r="AQ181" i="671" s="1"/>
  <c r="R181" i="671"/>
  <c r="P181" i="671"/>
  <c r="O181" i="671"/>
  <c r="N181" i="671"/>
  <c r="M181" i="671"/>
  <c r="L181" i="671"/>
  <c r="AN181" i="671" s="1"/>
  <c r="AQ180" i="671"/>
  <c r="AJ180" i="671"/>
  <c r="AC180" i="671"/>
  <c r="X180" i="671"/>
  <c r="S180" i="671"/>
  <c r="R180" i="671"/>
  <c r="O180" i="671"/>
  <c r="N180" i="671"/>
  <c r="M180" i="671"/>
  <c r="AH180" i="671" s="1"/>
  <c r="L180" i="671"/>
  <c r="AN180" i="671" s="1"/>
  <c r="AW179" i="671"/>
  <c r="AR179" i="671"/>
  <c r="AN179" i="671"/>
  <c r="AJ179" i="671"/>
  <c r="AH179" i="671"/>
  <c r="AC179" i="671"/>
  <c r="Z179" i="671"/>
  <c r="X179" i="671"/>
  <c r="S179" i="671"/>
  <c r="R179" i="671"/>
  <c r="Q179" i="671"/>
  <c r="O179" i="671"/>
  <c r="N179" i="671"/>
  <c r="M179" i="671"/>
  <c r="AS179" i="671" s="1"/>
  <c r="L179" i="671"/>
  <c r="AJ178" i="671"/>
  <c r="S178" i="671"/>
  <c r="R178" i="671"/>
  <c r="AQ178" i="671" s="1"/>
  <c r="O178" i="671"/>
  <c r="N178" i="671"/>
  <c r="M178" i="671"/>
  <c r="L178" i="671"/>
  <c r="AN178" i="671" s="1"/>
  <c r="AW177" i="671"/>
  <c r="AJ177" i="671"/>
  <c r="AC177" i="671"/>
  <c r="Z177" i="671"/>
  <c r="Y177" i="671"/>
  <c r="S177" i="671"/>
  <c r="R177" i="671"/>
  <c r="AQ177" i="671" s="1"/>
  <c r="P177" i="671"/>
  <c r="O177" i="671"/>
  <c r="N177" i="671"/>
  <c r="M177" i="671"/>
  <c r="AD177" i="671" s="1"/>
  <c r="AF177" i="671" s="1"/>
  <c r="AE177" i="671" s="1"/>
  <c r="L177" i="671"/>
  <c r="AY176" i="671"/>
  <c r="AX176" i="671"/>
  <c r="AW176" i="671"/>
  <c r="AJ176" i="671"/>
  <c r="Y176" i="671"/>
  <c r="X176" i="671"/>
  <c r="S176" i="671"/>
  <c r="R176" i="671"/>
  <c r="Q176" i="671"/>
  <c r="O176" i="671"/>
  <c r="P176" i="671" s="1"/>
  <c r="T176" i="671" s="1"/>
  <c r="N176" i="671"/>
  <c r="M176" i="671"/>
  <c r="L176" i="671"/>
  <c r="AT175" i="671"/>
  <c r="AS175" i="671"/>
  <c r="AU175" i="671" s="1"/>
  <c r="AQ175" i="671"/>
  <c r="AJ175" i="671"/>
  <c r="AH175" i="671"/>
  <c r="AC175" i="671"/>
  <c r="Y175" i="671"/>
  <c r="S175" i="671"/>
  <c r="R175" i="671"/>
  <c r="P175" i="671"/>
  <c r="O175" i="671"/>
  <c r="N175" i="671"/>
  <c r="M175" i="671"/>
  <c r="L175" i="671"/>
  <c r="AN175" i="671" s="1"/>
  <c r="AQ174" i="671"/>
  <c r="AJ174" i="671"/>
  <c r="AD174" i="671"/>
  <c r="S174" i="671"/>
  <c r="R174" i="671"/>
  <c r="Q174" i="671"/>
  <c r="O174" i="671"/>
  <c r="N174" i="671"/>
  <c r="M174" i="671"/>
  <c r="L174" i="671"/>
  <c r="AN174" i="671" s="1"/>
  <c r="AJ173" i="671"/>
  <c r="S173" i="671"/>
  <c r="R173" i="671"/>
  <c r="O173" i="671"/>
  <c r="N173" i="671"/>
  <c r="M173" i="671"/>
  <c r="L173" i="671"/>
  <c r="AW172" i="671"/>
  <c r="AJ172" i="671"/>
  <c r="S172" i="671"/>
  <c r="R172" i="671"/>
  <c r="O172" i="671"/>
  <c r="N172" i="671"/>
  <c r="M172" i="671"/>
  <c r="L172" i="671"/>
  <c r="AW171" i="671"/>
  <c r="AR171" i="671"/>
  <c r="AQ171" i="671"/>
  <c r="AJ171" i="671"/>
  <c r="AC171" i="671"/>
  <c r="S171" i="671"/>
  <c r="R171" i="671"/>
  <c r="Q171" i="671"/>
  <c r="O171" i="671"/>
  <c r="P171" i="671" s="1"/>
  <c r="T171" i="671" s="1"/>
  <c r="N171" i="671"/>
  <c r="M171" i="671"/>
  <c r="L171" i="671"/>
  <c r="AR170" i="671"/>
  <c r="AN170" i="671"/>
  <c r="AJ170" i="671"/>
  <c r="AC170" i="671"/>
  <c r="Y170" i="671"/>
  <c r="X170" i="671"/>
  <c r="S170" i="671"/>
  <c r="R170" i="671"/>
  <c r="Q170" i="671"/>
  <c r="O170" i="671"/>
  <c r="P170" i="671" s="1"/>
  <c r="N170" i="671"/>
  <c r="M170" i="671"/>
  <c r="L170" i="671"/>
  <c r="AW169" i="671"/>
  <c r="AT169" i="671"/>
  <c r="AS169" i="671"/>
  <c r="AU169" i="671" s="1"/>
  <c r="AR169" i="671"/>
  <c r="AN169" i="671"/>
  <c r="AJ169" i="671"/>
  <c r="AH169" i="671"/>
  <c r="AD169" i="671"/>
  <c r="AF169" i="671" s="1"/>
  <c r="AE169" i="671" s="1"/>
  <c r="AC169" i="671"/>
  <c r="Y169" i="671"/>
  <c r="X169" i="671"/>
  <c r="S169" i="671"/>
  <c r="R169" i="671"/>
  <c r="P169" i="671"/>
  <c r="O169" i="671"/>
  <c r="N169" i="671"/>
  <c r="M169" i="671"/>
  <c r="L169" i="671"/>
  <c r="AX168" i="671"/>
  <c r="AW168" i="671"/>
  <c r="AY168" i="671" s="1"/>
  <c r="AT168" i="671"/>
  <c r="AS168" i="671"/>
  <c r="AU168" i="671" s="1"/>
  <c r="AO168" i="671"/>
  <c r="AN168" i="671"/>
  <c r="AJ168" i="671"/>
  <c r="AH168" i="671"/>
  <c r="AF168" i="671"/>
  <c r="AE168" i="671" s="1"/>
  <c r="AD168" i="671"/>
  <c r="AG168" i="671" s="1"/>
  <c r="AC168" i="671"/>
  <c r="Z168" i="671"/>
  <c r="X168" i="671"/>
  <c r="S168" i="671"/>
  <c r="R168" i="671"/>
  <c r="Q168" i="671"/>
  <c r="P168" i="671"/>
  <c r="O168" i="671"/>
  <c r="Y168" i="671" s="1"/>
  <c r="N168" i="671"/>
  <c r="M168" i="671"/>
  <c r="AR168" i="671" s="1"/>
  <c r="L168" i="671"/>
  <c r="AW167" i="671"/>
  <c r="AR167" i="671"/>
  <c r="AP167" i="671"/>
  <c r="AN167" i="671"/>
  <c r="AJ167" i="671"/>
  <c r="AH167" i="671"/>
  <c r="AC167" i="671"/>
  <c r="Z167" i="671"/>
  <c r="Y167" i="671"/>
  <c r="AI167" i="671" s="1"/>
  <c r="X167" i="671"/>
  <c r="S167" i="671"/>
  <c r="R167" i="671"/>
  <c r="Q167" i="671"/>
  <c r="P167" i="671"/>
  <c r="O167" i="671"/>
  <c r="N167" i="671"/>
  <c r="M167" i="671"/>
  <c r="AS167" i="671" s="1"/>
  <c r="L167" i="671"/>
  <c r="AW166" i="671"/>
  <c r="AR166" i="671"/>
  <c r="AJ166" i="671"/>
  <c r="AH166" i="671"/>
  <c r="AD166" i="671"/>
  <c r="X166" i="671"/>
  <c r="S166" i="671"/>
  <c r="R166" i="671"/>
  <c r="O166" i="671"/>
  <c r="N166" i="671"/>
  <c r="M166" i="671"/>
  <c r="L166" i="671"/>
  <c r="AN166" i="671" s="1"/>
  <c r="AJ165" i="671"/>
  <c r="Y165" i="671"/>
  <c r="S165" i="671"/>
  <c r="R165" i="671"/>
  <c r="O165" i="671"/>
  <c r="P165" i="671" s="1"/>
  <c r="N165" i="671"/>
  <c r="M165" i="671"/>
  <c r="L165" i="671"/>
  <c r="AW164" i="671"/>
  <c r="AS164" i="671"/>
  <c r="AN164" i="671"/>
  <c r="AL164" i="671"/>
  <c r="AM164" i="671" s="1"/>
  <c r="AJ164" i="671"/>
  <c r="AD164" i="671"/>
  <c r="Z164" i="671"/>
  <c r="Y164" i="671"/>
  <c r="BB164" i="671" s="1"/>
  <c r="X164" i="671"/>
  <c r="S164" i="671"/>
  <c r="R164" i="671"/>
  <c r="Q164" i="671"/>
  <c r="P164" i="671"/>
  <c r="O164" i="671"/>
  <c r="N164" i="671"/>
  <c r="M164" i="671"/>
  <c r="L164" i="671"/>
  <c r="AS163" i="671"/>
  <c r="AR163" i="671"/>
  <c r="AN163" i="671"/>
  <c r="AJ163" i="671"/>
  <c r="AH163" i="671"/>
  <c r="AD163" i="671"/>
  <c r="S163" i="671"/>
  <c r="R163" i="671"/>
  <c r="Q163" i="671"/>
  <c r="O163" i="671"/>
  <c r="Y163" i="671" s="1"/>
  <c r="N163" i="671"/>
  <c r="M163" i="671"/>
  <c r="L163" i="671"/>
  <c r="AJ162" i="671"/>
  <c r="Y162" i="671"/>
  <c r="S162" i="671"/>
  <c r="R162" i="671"/>
  <c r="Q162" i="671"/>
  <c r="O162" i="671"/>
  <c r="P162" i="671" s="1"/>
  <c r="N162" i="671"/>
  <c r="M162" i="671"/>
  <c r="L162" i="671"/>
  <c r="AW161" i="671"/>
  <c r="AR161" i="671"/>
  <c r="AN161" i="671"/>
  <c r="AJ161" i="671"/>
  <c r="AI161" i="671"/>
  <c r="AH161" i="671"/>
  <c r="AC161" i="671"/>
  <c r="Z161" i="671"/>
  <c r="Y161" i="671"/>
  <c r="X161" i="671"/>
  <c r="S161" i="671"/>
  <c r="R161" i="671"/>
  <c r="Q161" i="671"/>
  <c r="AL161" i="671" s="1"/>
  <c r="AM161" i="671" s="1"/>
  <c r="P161" i="671"/>
  <c r="O161" i="671"/>
  <c r="N161" i="671"/>
  <c r="M161" i="671"/>
  <c r="AS161" i="671" s="1"/>
  <c r="L161" i="671"/>
  <c r="AX160" i="671"/>
  <c r="AW160" i="671"/>
  <c r="AY160" i="671" s="1"/>
  <c r="AT160" i="671"/>
  <c r="AS160" i="671"/>
  <c r="AU160" i="671" s="1"/>
  <c r="AR160" i="671"/>
  <c r="AP160" i="671"/>
  <c r="AJ160" i="671"/>
  <c r="AH160" i="671"/>
  <c r="AF160" i="671"/>
  <c r="AE160" i="671" s="1"/>
  <c r="AD160" i="671"/>
  <c r="AG160" i="671" s="1"/>
  <c r="AC160" i="671"/>
  <c r="Z160" i="671"/>
  <c r="BB160" i="671" s="1"/>
  <c r="X160" i="671"/>
  <c r="S160" i="671"/>
  <c r="R160" i="671"/>
  <c r="AA160" i="671" s="1"/>
  <c r="P160" i="671"/>
  <c r="T160" i="671" s="1"/>
  <c r="O160" i="671"/>
  <c r="Y160" i="671" s="1"/>
  <c r="AI160" i="671" s="1"/>
  <c r="N160" i="671"/>
  <c r="M160" i="671"/>
  <c r="Q160" i="671" s="1"/>
  <c r="L160" i="671"/>
  <c r="AN160" i="671" s="1"/>
  <c r="AW159" i="671"/>
  <c r="AY159" i="671" s="1"/>
  <c r="AT159" i="671"/>
  <c r="AS159" i="671"/>
  <c r="AU159" i="671" s="1"/>
  <c r="AJ159" i="671"/>
  <c r="AD159" i="671"/>
  <c r="Z159" i="671"/>
  <c r="AP159" i="671" s="1"/>
  <c r="Y159" i="671"/>
  <c r="AX159" i="671" s="1"/>
  <c r="S159" i="671"/>
  <c r="R159" i="671"/>
  <c r="P159" i="671"/>
  <c r="O159" i="671"/>
  <c r="N159" i="671"/>
  <c r="M159" i="671"/>
  <c r="AC159" i="671" s="1"/>
  <c r="L159" i="671"/>
  <c r="AN159" i="671" s="1"/>
  <c r="AT158" i="671"/>
  <c r="AJ158" i="671"/>
  <c r="AD158" i="671"/>
  <c r="Y158" i="671"/>
  <c r="X158" i="671"/>
  <c r="S158" i="671"/>
  <c r="AQ158" i="671" s="1"/>
  <c r="R158" i="671"/>
  <c r="P158" i="671"/>
  <c r="O158" i="671"/>
  <c r="N158" i="671"/>
  <c r="M158" i="671"/>
  <c r="L158" i="671"/>
  <c r="AW157" i="671"/>
  <c r="AR157" i="671"/>
  <c r="AJ157" i="671"/>
  <c r="AH157" i="671"/>
  <c r="AC157" i="671"/>
  <c r="S157" i="671"/>
  <c r="R157" i="671"/>
  <c r="Q157" i="671"/>
  <c r="O157" i="671"/>
  <c r="N157" i="671"/>
  <c r="AQ157" i="671" s="1"/>
  <c r="M157" i="671"/>
  <c r="AD157" i="671" s="1"/>
  <c r="AF157" i="671" s="1"/>
  <c r="AE157" i="671" s="1"/>
  <c r="L157" i="671"/>
  <c r="AN157" i="671" s="1"/>
  <c r="AR156" i="671"/>
  <c r="AJ156" i="671"/>
  <c r="AH156" i="671"/>
  <c r="AD156" i="671"/>
  <c r="AC156" i="671"/>
  <c r="S156" i="671"/>
  <c r="R156" i="671"/>
  <c r="O156" i="671"/>
  <c r="N156" i="671"/>
  <c r="M156" i="671"/>
  <c r="X156" i="671" s="1"/>
  <c r="L156" i="671"/>
  <c r="AN156" i="671" s="1"/>
  <c r="BB155" i="671"/>
  <c r="AY155" i="671"/>
  <c r="AW155" i="671"/>
  <c r="AS155" i="671"/>
  <c r="AR155" i="671"/>
  <c r="AP155" i="671"/>
  <c r="AN155" i="671"/>
  <c r="AJ155" i="671"/>
  <c r="AD155" i="671"/>
  <c r="AC155" i="671"/>
  <c r="Y155" i="671"/>
  <c r="AX155" i="671" s="1"/>
  <c r="X155" i="671"/>
  <c r="S155" i="671"/>
  <c r="R155" i="671"/>
  <c r="AQ155" i="671" s="1"/>
  <c r="Q155" i="671"/>
  <c r="P155" i="671"/>
  <c r="O155" i="671"/>
  <c r="N155" i="671"/>
  <c r="M155" i="671"/>
  <c r="Z155" i="671" s="1"/>
  <c r="L155" i="671"/>
  <c r="AW154" i="671"/>
  <c r="AR154" i="671"/>
  <c r="AJ154" i="671"/>
  <c r="AD154" i="671"/>
  <c r="Z154" i="671"/>
  <c r="X154" i="671"/>
  <c r="S154" i="671"/>
  <c r="R154" i="671"/>
  <c r="O154" i="671"/>
  <c r="N154" i="671"/>
  <c r="AQ154" i="671" s="1"/>
  <c r="M154" i="671"/>
  <c r="L154" i="671"/>
  <c r="AN154" i="671" s="1"/>
  <c r="AX153" i="671"/>
  <c r="AW153" i="671"/>
  <c r="AY153" i="671" s="1"/>
  <c r="AT153" i="671"/>
  <c r="AR153" i="671"/>
  <c r="AQ153" i="671"/>
  <c r="AO153" i="671"/>
  <c r="AN153" i="671"/>
  <c r="AL153" i="671"/>
  <c r="AM153" i="671" s="1"/>
  <c r="AJ153" i="671"/>
  <c r="AH153" i="671"/>
  <c r="AI153" i="671" s="1"/>
  <c r="AC153" i="671"/>
  <c r="Z153" i="671"/>
  <c r="Y153" i="671"/>
  <c r="X153" i="671"/>
  <c r="T153" i="671"/>
  <c r="S153" i="671"/>
  <c r="R153" i="671"/>
  <c r="Q153" i="671"/>
  <c r="P153" i="671"/>
  <c r="O153" i="671"/>
  <c r="N153" i="671"/>
  <c r="M153" i="671"/>
  <c r="AS153" i="671" s="1"/>
  <c r="L153" i="671"/>
  <c r="AX152" i="671"/>
  <c r="AW152" i="671"/>
  <c r="AY152" i="671" s="1"/>
  <c r="AT152" i="671"/>
  <c r="AS152" i="671"/>
  <c r="AU152" i="671" s="1"/>
  <c r="AR152" i="671"/>
  <c r="AL152" i="671"/>
  <c r="AM152" i="671" s="1"/>
  <c r="AJ152" i="671"/>
  <c r="AI152" i="671"/>
  <c r="AD152" i="671"/>
  <c r="AC152" i="671"/>
  <c r="Z152" i="671"/>
  <c r="X152" i="671"/>
  <c r="S152" i="671"/>
  <c r="R152" i="671"/>
  <c r="Q152" i="671"/>
  <c r="P152" i="671"/>
  <c r="T152" i="671" s="1"/>
  <c r="O152" i="671"/>
  <c r="Y152" i="671" s="1"/>
  <c r="N152" i="671"/>
  <c r="M152" i="671"/>
  <c r="AH152" i="671" s="1"/>
  <c r="L152" i="671"/>
  <c r="AN152" i="671" s="1"/>
  <c r="AW151" i="671"/>
  <c r="AS151" i="671"/>
  <c r="AR151" i="671"/>
  <c r="AQ151" i="671"/>
  <c r="AJ151" i="671"/>
  <c r="AD151" i="671"/>
  <c r="AF151" i="671" s="1"/>
  <c r="AE151" i="671" s="1"/>
  <c r="AC151" i="671"/>
  <c r="AA151" i="671"/>
  <c r="Y151" i="671"/>
  <c r="S151" i="671"/>
  <c r="R151" i="671"/>
  <c r="P151" i="671"/>
  <c r="O151" i="671"/>
  <c r="N151" i="671"/>
  <c r="M151" i="671"/>
  <c r="Z151" i="671" s="1"/>
  <c r="L151" i="671"/>
  <c r="AS150" i="671"/>
  <c r="AJ150" i="671"/>
  <c r="AD150" i="671"/>
  <c r="Y150" i="671"/>
  <c r="S150" i="671"/>
  <c r="R150" i="671"/>
  <c r="O150" i="671"/>
  <c r="P150" i="671" s="1"/>
  <c r="N150" i="671"/>
  <c r="M150" i="671"/>
  <c r="L150" i="671"/>
  <c r="AW149" i="671"/>
  <c r="AT149" i="671"/>
  <c r="AS149" i="671"/>
  <c r="AR149" i="671"/>
  <c r="AJ149" i="671"/>
  <c r="AH149" i="671"/>
  <c r="AC149" i="671"/>
  <c r="Y149" i="671"/>
  <c r="S149" i="671"/>
  <c r="R149" i="671"/>
  <c r="AQ149" i="671" s="1"/>
  <c r="O149" i="671"/>
  <c r="P149" i="671" s="1"/>
  <c r="N149" i="671"/>
  <c r="M149" i="671"/>
  <c r="L149" i="671"/>
  <c r="AN149" i="671" s="1"/>
  <c r="AR148" i="671"/>
  <c r="AJ148" i="671"/>
  <c r="AH148" i="671"/>
  <c r="AD148" i="671"/>
  <c r="AC148" i="671"/>
  <c r="S148" i="671"/>
  <c r="R148" i="671"/>
  <c r="O148" i="671"/>
  <c r="N148" i="671"/>
  <c r="AQ148" i="671" s="1"/>
  <c r="M148" i="671"/>
  <c r="L148" i="671"/>
  <c r="AW147" i="671"/>
  <c r="AR147" i="671"/>
  <c r="AN147" i="671"/>
  <c r="AL147" i="671"/>
  <c r="AJ147" i="671"/>
  <c r="AH147" i="671"/>
  <c r="AC147" i="671"/>
  <c r="Z147" i="671"/>
  <c r="X147" i="671"/>
  <c r="S147" i="671"/>
  <c r="R147" i="671"/>
  <c r="Q147" i="671"/>
  <c r="O147" i="671"/>
  <c r="N147" i="671"/>
  <c r="M147" i="671"/>
  <c r="AS147" i="671" s="1"/>
  <c r="L147" i="671"/>
  <c r="AY146" i="671"/>
  <c r="AX146" i="671"/>
  <c r="AW146" i="671"/>
  <c r="AT146" i="671"/>
  <c r="AS146" i="671"/>
  <c r="AU146" i="671" s="1"/>
  <c r="AR146" i="671"/>
  <c r="AO146" i="671"/>
  <c r="AJ146" i="671"/>
  <c r="AI146" i="671"/>
  <c r="AG146" i="671"/>
  <c r="AE146" i="671"/>
  <c r="AD146" i="671"/>
  <c r="AF146" i="671" s="1"/>
  <c r="AC146" i="671"/>
  <c r="Z146" i="671"/>
  <c r="X146" i="671"/>
  <c r="S146" i="671"/>
  <c r="R146" i="671"/>
  <c r="Q146" i="671"/>
  <c r="P146" i="671"/>
  <c r="O146" i="671"/>
  <c r="Y146" i="671" s="1"/>
  <c r="N146" i="671"/>
  <c r="M146" i="671"/>
  <c r="AH146" i="671" s="1"/>
  <c r="L146" i="671"/>
  <c r="AN146" i="671" s="1"/>
  <c r="AR145" i="671"/>
  <c r="AJ145" i="671"/>
  <c r="AC145" i="671"/>
  <c r="Y145" i="671"/>
  <c r="AX145" i="671" s="1"/>
  <c r="S145" i="671"/>
  <c r="AQ145" i="671" s="1"/>
  <c r="R145" i="671"/>
  <c r="P145" i="671"/>
  <c r="O145" i="671"/>
  <c r="N145" i="671"/>
  <c r="M145" i="671"/>
  <c r="L145" i="671"/>
  <c r="AN145" i="671" s="1"/>
  <c r="AJ144" i="671"/>
  <c r="AD144" i="671"/>
  <c r="X144" i="671"/>
  <c r="S144" i="671"/>
  <c r="R144" i="671"/>
  <c r="O144" i="671"/>
  <c r="N144" i="671"/>
  <c r="M144" i="671"/>
  <c r="L144" i="671"/>
  <c r="AS143" i="671"/>
  <c r="AR143" i="671"/>
  <c r="AQ143" i="671"/>
  <c r="AJ143" i="671"/>
  <c r="AD143" i="671"/>
  <c r="AC143" i="671"/>
  <c r="Z143" i="671"/>
  <c r="Y143" i="671"/>
  <c r="T143" i="671"/>
  <c r="S143" i="671"/>
  <c r="R143" i="671"/>
  <c r="Q143" i="671"/>
  <c r="BA143" i="671" s="1"/>
  <c r="O143" i="671"/>
  <c r="P143" i="671" s="1"/>
  <c r="N143" i="671"/>
  <c r="M143" i="671"/>
  <c r="L143" i="671"/>
  <c r="AN143" i="671" s="1"/>
  <c r="AX142" i="671"/>
  <c r="AS142" i="671"/>
  <c r="AR142" i="671"/>
  <c r="AQ142" i="671"/>
  <c r="AL142" i="671"/>
  <c r="AM142" i="671" s="1"/>
  <c r="AJ142" i="671"/>
  <c r="AH142" i="671"/>
  <c r="AD142" i="671"/>
  <c r="AC142" i="671"/>
  <c r="Z142" i="671"/>
  <c r="BB142" i="671" s="1"/>
  <c r="Y142" i="671"/>
  <c r="S142" i="671"/>
  <c r="R142" i="671"/>
  <c r="AA142" i="671" s="1"/>
  <c r="Q142" i="671"/>
  <c r="O142" i="671"/>
  <c r="P142" i="671" s="1"/>
  <c r="N142" i="671"/>
  <c r="M142" i="671"/>
  <c r="L142" i="671"/>
  <c r="BA141" i="671"/>
  <c r="AW141" i="671"/>
  <c r="AT141" i="671"/>
  <c r="AR141" i="671"/>
  <c r="AJ141" i="671"/>
  <c r="AC141" i="671"/>
  <c r="Y141" i="671"/>
  <c r="X141" i="671"/>
  <c r="T141" i="671"/>
  <c r="S141" i="671"/>
  <c r="R141" i="671"/>
  <c r="Q141" i="671"/>
  <c r="P141" i="671"/>
  <c r="O141" i="671"/>
  <c r="N141" i="671"/>
  <c r="M141" i="671"/>
  <c r="L141" i="671"/>
  <c r="AN141" i="671" s="1"/>
  <c r="AX140" i="671"/>
  <c r="AT140" i="671"/>
  <c r="AU140" i="671" s="1"/>
  <c r="AS140" i="671"/>
  <c r="AR140" i="671"/>
  <c r="AN140" i="671"/>
  <c r="AJ140" i="671"/>
  <c r="AH140" i="671"/>
  <c r="AD140" i="671"/>
  <c r="AC140" i="671"/>
  <c r="AA140" i="671"/>
  <c r="Z140" i="671"/>
  <c r="Y140" i="671"/>
  <c r="X140" i="671"/>
  <c r="S140" i="671"/>
  <c r="AQ140" i="671" s="1"/>
  <c r="R140" i="671"/>
  <c r="Q140" i="671"/>
  <c r="P140" i="671"/>
  <c r="O140" i="671"/>
  <c r="N140" i="671"/>
  <c r="M140" i="671"/>
  <c r="AW140" i="671" s="1"/>
  <c r="L140" i="671"/>
  <c r="BA139" i="671"/>
  <c r="AY139" i="671"/>
  <c r="AX139" i="671"/>
  <c r="AW139" i="671"/>
  <c r="AT139" i="671"/>
  <c r="AR139" i="671"/>
  <c r="AO139" i="671"/>
  <c r="AJ139" i="671"/>
  <c r="AH139" i="671"/>
  <c r="AC139" i="671"/>
  <c r="Z139" i="671"/>
  <c r="Y139" i="671"/>
  <c r="AI139" i="671" s="1"/>
  <c r="X139" i="671"/>
  <c r="S139" i="671"/>
  <c r="R139" i="671"/>
  <c r="Q139" i="671"/>
  <c r="P139" i="671"/>
  <c r="O139" i="671"/>
  <c r="N139" i="671"/>
  <c r="M139" i="671"/>
  <c r="AS139" i="671" s="1"/>
  <c r="L139" i="671"/>
  <c r="AN139" i="671" s="1"/>
  <c r="AJ138" i="671"/>
  <c r="S138" i="671"/>
  <c r="AQ138" i="671" s="1"/>
  <c r="R138" i="671"/>
  <c r="O138" i="671"/>
  <c r="N138" i="671"/>
  <c r="M138" i="671"/>
  <c r="L138" i="671"/>
  <c r="AS137" i="671"/>
  <c r="AR137" i="671"/>
  <c r="AQ137" i="671"/>
  <c r="AJ137" i="671"/>
  <c r="AD137" i="671"/>
  <c r="Z137" i="671"/>
  <c r="X137" i="671"/>
  <c r="S137" i="671"/>
  <c r="R137" i="671"/>
  <c r="O137" i="671"/>
  <c r="P137" i="671" s="1"/>
  <c r="N137" i="671"/>
  <c r="M137" i="671"/>
  <c r="L137" i="671"/>
  <c r="AN137" i="671" s="1"/>
  <c r="AS136" i="671"/>
  <c r="AJ136" i="671"/>
  <c r="AH136" i="671"/>
  <c r="AD136" i="671"/>
  <c r="S136" i="671"/>
  <c r="R136" i="671"/>
  <c r="AQ136" i="671" s="1"/>
  <c r="Q136" i="671"/>
  <c r="O136" i="671"/>
  <c r="N136" i="671"/>
  <c r="M136" i="671"/>
  <c r="L136" i="671"/>
  <c r="AN135" i="671"/>
  <c r="AJ135" i="671"/>
  <c r="AI135" i="671"/>
  <c r="AH135" i="671"/>
  <c r="AG135" i="671"/>
  <c r="AD135" i="671"/>
  <c r="S135" i="671"/>
  <c r="R135" i="671"/>
  <c r="Q135" i="671"/>
  <c r="AO135" i="671" s="1"/>
  <c r="P135" i="671"/>
  <c r="O135" i="671"/>
  <c r="Y135" i="671" s="1"/>
  <c r="N135" i="671"/>
  <c r="M135" i="671"/>
  <c r="L135" i="671"/>
  <c r="AJ134" i="671"/>
  <c r="S134" i="671"/>
  <c r="R134" i="671"/>
  <c r="O134" i="671"/>
  <c r="N134" i="671"/>
  <c r="M134" i="671"/>
  <c r="L134" i="671"/>
  <c r="AW133" i="671"/>
  <c r="AR133" i="671"/>
  <c r="AN133" i="671"/>
  <c r="AJ133" i="671"/>
  <c r="AH133" i="671"/>
  <c r="AC133" i="671"/>
  <c r="Z133" i="671"/>
  <c r="X133" i="671"/>
  <c r="S133" i="671"/>
  <c r="R133" i="671"/>
  <c r="Q133" i="671"/>
  <c r="O133" i="671"/>
  <c r="N133" i="671"/>
  <c r="M133" i="671"/>
  <c r="AS133" i="671" s="1"/>
  <c r="L133" i="671"/>
  <c r="AQ132" i="671"/>
  <c r="AJ132" i="671"/>
  <c r="Z132" i="671"/>
  <c r="S132" i="671"/>
  <c r="AA132" i="671" s="1"/>
  <c r="R132" i="671"/>
  <c r="P132" i="671"/>
  <c r="O132" i="671"/>
  <c r="Y132" i="671" s="1"/>
  <c r="N132" i="671"/>
  <c r="M132" i="671"/>
  <c r="L132" i="671"/>
  <c r="AW131" i="671"/>
  <c r="AS131" i="671"/>
  <c r="AR131" i="671"/>
  <c r="AN131" i="671"/>
  <c r="AJ131" i="671"/>
  <c r="AG131" i="671"/>
  <c r="AD131" i="671"/>
  <c r="AF131" i="671" s="1"/>
  <c r="AE131" i="671" s="1"/>
  <c r="AC131" i="671"/>
  <c r="Z131" i="671"/>
  <c r="Y131" i="671"/>
  <c r="X131" i="671"/>
  <c r="S131" i="671"/>
  <c r="R131" i="671"/>
  <c r="P131" i="671"/>
  <c r="O131" i="671"/>
  <c r="N131" i="671"/>
  <c r="AQ131" i="671" s="1"/>
  <c r="M131" i="671"/>
  <c r="L131" i="671"/>
  <c r="AW130" i="671"/>
  <c r="AS130" i="671"/>
  <c r="AJ130" i="671"/>
  <c r="AH130" i="671"/>
  <c r="AD130" i="671"/>
  <c r="Z130" i="671"/>
  <c r="X130" i="671"/>
  <c r="S130" i="671"/>
  <c r="AQ130" i="671" s="1"/>
  <c r="R130" i="671"/>
  <c r="Q130" i="671"/>
  <c r="O130" i="671"/>
  <c r="N130" i="671"/>
  <c r="M130" i="671"/>
  <c r="L130" i="671"/>
  <c r="AY129" i="671"/>
  <c r="AX129" i="671"/>
  <c r="AW129" i="671"/>
  <c r="AS129" i="671"/>
  <c r="AP129" i="671"/>
  <c r="AO129" i="671"/>
  <c r="AN129" i="671"/>
  <c r="AL129" i="671"/>
  <c r="AM129" i="671" s="1"/>
  <c r="AJ129" i="671"/>
  <c r="AH129" i="671"/>
  <c r="AC129" i="671"/>
  <c r="Z129" i="671"/>
  <c r="Y129" i="671"/>
  <c r="S129" i="671"/>
  <c r="R129" i="671"/>
  <c r="Q129" i="671"/>
  <c r="P129" i="671"/>
  <c r="O129" i="671"/>
  <c r="N129" i="671"/>
  <c r="M129" i="671"/>
  <c r="L129" i="671"/>
  <c r="AN128" i="671"/>
  <c r="AJ128" i="671"/>
  <c r="S128" i="671"/>
  <c r="R128" i="671"/>
  <c r="O128" i="671"/>
  <c r="N128" i="671"/>
  <c r="M128" i="671"/>
  <c r="L128" i="671"/>
  <c r="AW127" i="671"/>
  <c r="AR127" i="671"/>
  <c r="AJ127" i="671"/>
  <c r="AH127" i="671"/>
  <c r="AD127" i="671"/>
  <c r="S127" i="671"/>
  <c r="R127" i="671"/>
  <c r="Q127" i="671"/>
  <c r="O127" i="671"/>
  <c r="N127" i="671"/>
  <c r="M127" i="671"/>
  <c r="L127" i="671"/>
  <c r="AW126" i="671"/>
  <c r="AS126" i="671"/>
  <c r="AJ126" i="671"/>
  <c r="Y126" i="671"/>
  <c r="S126" i="671"/>
  <c r="R126" i="671"/>
  <c r="Q126" i="671"/>
  <c r="O126" i="671"/>
  <c r="P126" i="671" s="1"/>
  <c r="N126" i="671"/>
  <c r="M126" i="671"/>
  <c r="L126" i="671"/>
  <c r="AN126" i="671" s="1"/>
  <c r="BA125" i="671"/>
  <c r="AX125" i="671"/>
  <c r="AW125" i="671"/>
  <c r="AT125" i="671"/>
  <c r="AR125" i="671"/>
  <c r="AQ125" i="671"/>
  <c r="AN125" i="671"/>
  <c r="AJ125" i="671"/>
  <c r="AH125" i="671"/>
  <c r="AC125" i="671"/>
  <c r="AA125" i="671"/>
  <c r="Z125" i="671"/>
  <c r="Y125" i="671"/>
  <c r="X125" i="671"/>
  <c r="T125" i="671"/>
  <c r="AB125" i="671" s="1"/>
  <c r="S125" i="671"/>
  <c r="R125" i="671"/>
  <c r="Q125" i="671"/>
  <c r="AO125" i="671" s="1"/>
  <c r="P125" i="671"/>
  <c r="O125" i="671"/>
  <c r="N125" i="671"/>
  <c r="M125" i="671"/>
  <c r="AS125" i="671" s="1"/>
  <c r="AU125" i="671" s="1"/>
  <c r="L125" i="671"/>
  <c r="AY124" i="671"/>
  <c r="AX124" i="671"/>
  <c r="AW124" i="671"/>
  <c r="AJ124" i="671"/>
  <c r="AI124" i="671"/>
  <c r="AH124" i="671"/>
  <c r="AD124" i="671"/>
  <c r="AG124" i="671" s="1"/>
  <c r="AC124" i="671"/>
  <c r="AF124" i="671" s="1"/>
  <c r="AE124" i="671" s="1"/>
  <c r="S124" i="671"/>
  <c r="R124" i="671"/>
  <c r="P124" i="671"/>
  <c r="O124" i="671"/>
  <c r="Y124" i="671" s="1"/>
  <c r="AT124" i="671" s="1"/>
  <c r="N124" i="671"/>
  <c r="M124" i="671"/>
  <c r="L124" i="671"/>
  <c r="AN124" i="671" s="1"/>
  <c r="AW123" i="671"/>
  <c r="AJ123" i="671"/>
  <c r="Y123" i="671"/>
  <c r="S123" i="671"/>
  <c r="R123" i="671"/>
  <c r="P123" i="671"/>
  <c r="O123" i="671"/>
  <c r="N123" i="671"/>
  <c r="M123" i="671"/>
  <c r="AN123" i="671" s="1"/>
  <c r="L123" i="671"/>
  <c r="AJ122" i="671"/>
  <c r="AD122" i="671"/>
  <c r="Y122" i="671"/>
  <c r="X122" i="671"/>
  <c r="S122" i="671"/>
  <c r="R122" i="671"/>
  <c r="AQ122" i="671" s="1"/>
  <c r="P122" i="671"/>
  <c r="O122" i="671"/>
  <c r="N122" i="671"/>
  <c r="M122" i="671"/>
  <c r="L122" i="671"/>
  <c r="AW121" i="671"/>
  <c r="AS121" i="671"/>
  <c r="AN121" i="671"/>
  <c r="AJ121" i="671"/>
  <c r="AH121" i="671"/>
  <c r="AC121" i="671"/>
  <c r="Y121" i="671"/>
  <c r="S121" i="671"/>
  <c r="AQ121" i="671" s="1"/>
  <c r="R121" i="671"/>
  <c r="Q121" i="671"/>
  <c r="P121" i="671"/>
  <c r="O121" i="671"/>
  <c r="N121" i="671"/>
  <c r="M121" i="671"/>
  <c r="L121" i="671"/>
  <c r="AQ120" i="671"/>
  <c r="AJ120" i="671"/>
  <c r="AH120" i="671"/>
  <c r="Z120" i="671"/>
  <c r="X120" i="671"/>
  <c r="S120" i="671"/>
  <c r="R120" i="671"/>
  <c r="O120" i="671"/>
  <c r="N120" i="671"/>
  <c r="M120" i="671"/>
  <c r="L120" i="671"/>
  <c r="AW119" i="671"/>
  <c r="AR119" i="671"/>
  <c r="AN119" i="671"/>
  <c r="AL119" i="671"/>
  <c r="AJ119" i="671"/>
  <c r="AH119" i="671"/>
  <c r="AC119" i="671"/>
  <c r="Z119" i="671"/>
  <c r="Y119" i="671"/>
  <c r="X119" i="671"/>
  <c r="S119" i="671"/>
  <c r="R119" i="671"/>
  <c r="Q119" i="671"/>
  <c r="P119" i="671"/>
  <c r="O119" i="671"/>
  <c r="N119" i="671"/>
  <c r="M119" i="671"/>
  <c r="AS119" i="671" s="1"/>
  <c r="L119" i="671"/>
  <c r="AS118" i="671"/>
  <c r="AJ118" i="671"/>
  <c r="S118" i="671"/>
  <c r="R118" i="671"/>
  <c r="AQ118" i="671" s="1"/>
  <c r="O118" i="671"/>
  <c r="N118" i="671"/>
  <c r="M118" i="671"/>
  <c r="L118" i="671"/>
  <c r="AW117" i="671"/>
  <c r="AQ117" i="671"/>
  <c r="AJ117" i="671"/>
  <c r="AG117" i="671"/>
  <c r="Y117" i="671"/>
  <c r="X117" i="671"/>
  <c r="S117" i="671"/>
  <c r="R117" i="671"/>
  <c r="P117" i="671"/>
  <c r="O117" i="671"/>
  <c r="N117" i="671"/>
  <c r="M117" i="671"/>
  <c r="AD117" i="671" s="1"/>
  <c r="L117" i="671"/>
  <c r="AS116" i="671"/>
  <c r="AQ116" i="671"/>
  <c r="AJ116" i="671"/>
  <c r="AD116" i="671"/>
  <c r="X116" i="671"/>
  <c r="S116" i="671"/>
  <c r="R116" i="671"/>
  <c r="O116" i="671"/>
  <c r="N116" i="671"/>
  <c r="M116" i="671"/>
  <c r="L116" i="671"/>
  <c r="AR115" i="671"/>
  <c r="AQ115" i="671"/>
  <c r="AJ115" i="671"/>
  <c r="S115" i="671"/>
  <c r="R115" i="671"/>
  <c r="O115" i="671"/>
  <c r="P115" i="671" s="1"/>
  <c r="N115" i="671"/>
  <c r="M115" i="671"/>
  <c r="AW115" i="671" s="1"/>
  <c r="L115" i="671"/>
  <c r="BB114" i="671"/>
  <c r="AR114" i="671"/>
  <c r="AN114" i="671"/>
  <c r="AJ114" i="671"/>
  <c r="AH114" i="671"/>
  <c r="AC114" i="671"/>
  <c r="Z114" i="671"/>
  <c r="AP114" i="671" s="1"/>
  <c r="Y114" i="671"/>
  <c r="X114" i="671"/>
  <c r="S114" i="671"/>
  <c r="R114" i="671"/>
  <c r="AQ114" i="671" s="1"/>
  <c r="O114" i="671"/>
  <c r="P114" i="671" s="1"/>
  <c r="N114" i="671"/>
  <c r="M114" i="671"/>
  <c r="L114" i="671"/>
  <c r="AX113" i="671"/>
  <c r="AW113" i="671"/>
  <c r="AT113" i="671"/>
  <c r="AS113" i="671"/>
  <c r="AU113" i="671" s="1"/>
  <c r="AJ113" i="671"/>
  <c r="AC113" i="671"/>
  <c r="Y113" i="671"/>
  <c r="S113" i="671"/>
  <c r="R113" i="671"/>
  <c r="P113" i="671"/>
  <c r="O113" i="671"/>
  <c r="N113" i="671"/>
  <c r="M113" i="671"/>
  <c r="L113" i="671"/>
  <c r="AT112" i="671"/>
  <c r="AJ112" i="671"/>
  <c r="S112" i="671"/>
  <c r="R112" i="671"/>
  <c r="P112" i="671"/>
  <c r="O112" i="671"/>
  <c r="Y112" i="671" s="1"/>
  <c r="N112" i="671"/>
  <c r="AQ112" i="671" s="1"/>
  <c r="M112" i="671"/>
  <c r="L112" i="671"/>
  <c r="AN112" i="671" s="1"/>
  <c r="AY111" i="671"/>
  <c r="AW111" i="671"/>
  <c r="AR111" i="671"/>
  <c r="AQ111" i="671"/>
  <c r="AN111" i="671"/>
  <c r="AL111" i="671"/>
  <c r="AM111" i="671" s="1"/>
  <c r="AJ111" i="671"/>
  <c r="AH111" i="671"/>
  <c r="AC111" i="671"/>
  <c r="Z111" i="671"/>
  <c r="Y111" i="671"/>
  <c r="AX111" i="671" s="1"/>
  <c r="X111" i="671"/>
  <c r="T111" i="671"/>
  <c r="S111" i="671"/>
  <c r="R111" i="671"/>
  <c r="Q111" i="671"/>
  <c r="P111" i="671"/>
  <c r="O111" i="671"/>
  <c r="N111" i="671"/>
  <c r="M111" i="671"/>
  <c r="AS111" i="671" s="1"/>
  <c r="L111" i="671"/>
  <c r="AX110" i="671"/>
  <c r="AW110" i="671"/>
  <c r="AY110" i="671" s="1"/>
  <c r="AT110" i="671"/>
  <c r="AS110" i="671"/>
  <c r="AU110" i="671" s="1"/>
  <c r="AR110" i="671"/>
  <c r="AJ110" i="671"/>
  <c r="AD110" i="671"/>
  <c r="AC110" i="671"/>
  <c r="Z110" i="671"/>
  <c r="X110" i="671"/>
  <c r="S110" i="671"/>
  <c r="R110" i="671"/>
  <c r="P110" i="671"/>
  <c r="O110" i="671"/>
  <c r="Y110" i="671" s="1"/>
  <c r="N110" i="671"/>
  <c r="M110" i="671"/>
  <c r="L110" i="671"/>
  <c r="AN110" i="671" s="1"/>
  <c r="AT109" i="671"/>
  <c r="AR109" i="671"/>
  <c r="AJ109" i="671"/>
  <c r="Y109" i="671"/>
  <c r="S109" i="671"/>
  <c r="R109" i="671"/>
  <c r="P109" i="671"/>
  <c r="O109" i="671"/>
  <c r="N109" i="671"/>
  <c r="M109" i="671"/>
  <c r="L109" i="671"/>
  <c r="BA108" i="671"/>
  <c r="AW108" i="671"/>
  <c r="AS108" i="671"/>
  <c r="AP108" i="671"/>
  <c r="AN108" i="671"/>
  <c r="AJ108" i="671"/>
  <c r="AH108" i="671"/>
  <c r="AD108" i="671"/>
  <c r="Z108" i="671"/>
  <c r="BB108" i="671" s="1"/>
  <c r="Y108" i="671"/>
  <c r="X108" i="671"/>
  <c r="S108" i="671"/>
  <c r="R108" i="671"/>
  <c r="Q108" i="671"/>
  <c r="P108" i="671"/>
  <c r="O108" i="671"/>
  <c r="N108" i="671"/>
  <c r="M108" i="671"/>
  <c r="L108" i="671"/>
  <c r="AW107" i="671"/>
  <c r="AJ107" i="671"/>
  <c r="AD107" i="671"/>
  <c r="S107" i="671"/>
  <c r="AQ107" i="671" s="1"/>
  <c r="R107" i="671"/>
  <c r="O107" i="671"/>
  <c r="P107" i="671" s="1"/>
  <c r="N107" i="671"/>
  <c r="M107" i="671"/>
  <c r="L107" i="671"/>
  <c r="AT106" i="671"/>
  <c r="AS106" i="671"/>
  <c r="AQ106" i="671"/>
  <c r="AJ106" i="671"/>
  <c r="X106" i="671"/>
  <c r="S106" i="671"/>
  <c r="R106" i="671"/>
  <c r="P106" i="671"/>
  <c r="O106" i="671"/>
  <c r="Y106" i="671" s="1"/>
  <c r="N106" i="671"/>
  <c r="M106" i="671"/>
  <c r="L106" i="671"/>
  <c r="AW105" i="671"/>
  <c r="AR105" i="671"/>
  <c r="AJ105" i="671"/>
  <c r="AH105" i="671"/>
  <c r="AC105" i="671"/>
  <c r="Z105" i="671"/>
  <c r="X105" i="671"/>
  <c r="S105" i="671"/>
  <c r="R105" i="671"/>
  <c r="Q105" i="671"/>
  <c r="O105" i="671"/>
  <c r="N105" i="671"/>
  <c r="M105" i="671"/>
  <c r="AS105" i="671" s="1"/>
  <c r="L105" i="671"/>
  <c r="AN105" i="671" s="1"/>
  <c r="BB104" i="671"/>
  <c r="AT104" i="671"/>
  <c r="AR104" i="671"/>
  <c r="AJ104" i="671"/>
  <c r="AH104" i="671"/>
  <c r="Z104" i="671"/>
  <c r="S104" i="671"/>
  <c r="R104" i="671"/>
  <c r="Q104" i="671"/>
  <c r="P104" i="671"/>
  <c r="O104" i="671"/>
  <c r="Y104" i="671" s="1"/>
  <c r="AI104" i="671" s="1"/>
  <c r="N104" i="671"/>
  <c r="M104" i="671"/>
  <c r="L104" i="671"/>
  <c r="AS103" i="671"/>
  <c r="AR103" i="671"/>
  <c r="AP103" i="671"/>
  <c r="AJ103" i="671"/>
  <c r="AD103" i="671"/>
  <c r="AC103" i="671"/>
  <c r="Z103" i="671"/>
  <c r="BB103" i="671" s="1"/>
  <c r="Y103" i="671"/>
  <c r="X103" i="671"/>
  <c r="S103" i="671"/>
  <c r="R103" i="671"/>
  <c r="P103" i="671"/>
  <c r="O103" i="671"/>
  <c r="N103" i="671"/>
  <c r="M103" i="671"/>
  <c r="L103" i="671"/>
  <c r="AN103" i="671" s="1"/>
  <c r="AJ102" i="671"/>
  <c r="X102" i="671"/>
  <c r="S102" i="671"/>
  <c r="R102" i="671"/>
  <c r="Q102" i="671"/>
  <c r="O102" i="671"/>
  <c r="N102" i="671"/>
  <c r="M102" i="671"/>
  <c r="L102" i="671"/>
  <c r="AW101" i="671"/>
  <c r="AT101" i="671"/>
  <c r="AS101" i="671"/>
  <c r="AR101" i="671"/>
  <c r="AJ101" i="671"/>
  <c r="Z101" i="671"/>
  <c r="Y101" i="671"/>
  <c r="S101" i="671"/>
  <c r="R101" i="671"/>
  <c r="P101" i="671"/>
  <c r="O101" i="671"/>
  <c r="N101" i="671"/>
  <c r="M101" i="671"/>
  <c r="AD101" i="671" s="1"/>
  <c r="L101" i="671"/>
  <c r="AN101" i="671" s="1"/>
  <c r="AS100" i="671"/>
  <c r="AJ100" i="671"/>
  <c r="AH100" i="671"/>
  <c r="S100" i="671"/>
  <c r="R100" i="671"/>
  <c r="O100" i="671"/>
  <c r="N100" i="671"/>
  <c r="M100" i="671"/>
  <c r="L100" i="671"/>
  <c r="AR99" i="671"/>
  <c r="AJ99" i="671"/>
  <c r="AG99" i="671"/>
  <c r="AD99" i="671"/>
  <c r="Y99" i="671"/>
  <c r="S99" i="671"/>
  <c r="R99" i="671"/>
  <c r="AQ99" i="671" s="1"/>
  <c r="Q99" i="671"/>
  <c r="T99" i="671" s="1"/>
  <c r="O99" i="671"/>
  <c r="P99" i="671" s="1"/>
  <c r="N99" i="671"/>
  <c r="M99" i="671"/>
  <c r="L99" i="671"/>
  <c r="AN99" i="671" s="1"/>
  <c r="AT98" i="671"/>
  <c r="AJ98" i="671"/>
  <c r="Y98" i="671"/>
  <c r="S98" i="671"/>
  <c r="R98" i="671"/>
  <c r="O98" i="671"/>
  <c r="P98" i="671" s="1"/>
  <c r="N98" i="671"/>
  <c r="M98" i="671"/>
  <c r="L98" i="671"/>
  <c r="AW97" i="671"/>
  <c r="AS97" i="671"/>
  <c r="AR97" i="671"/>
  <c r="AP97" i="671"/>
  <c r="AN97" i="671"/>
  <c r="AJ97" i="671"/>
  <c r="AH97" i="671"/>
  <c r="AC97" i="671"/>
  <c r="AA97" i="671"/>
  <c r="Z97" i="671"/>
  <c r="BB97" i="671" s="1"/>
  <c r="Y97" i="671"/>
  <c r="X97" i="671"/>
  <c r="S97" i="671"/>
  <c r="R97" i="671"/>
  <c r="Q97" i="671"/>
  <c r="P97" i="671"/>
  <c r="O97" i="671"/>
  <c r="N97" i="671"/>
  <c r="M97" i="671"/>
  <c r="AD97" i="671" s="1"/>
  <c r="L97" i="671"/>
  <c r="AJ96" i="671"/>
  <c r="S96" i="671"/>
  <c r="AQ96" i="671" s="1"/>
  <c r="R96" i="671"/>
  <c r="O96" i="671"/>
  <c r="N96" i="671"/>
  <c r="M96" i="671"/>
  <c r="L96" i="671"/>
  <c r="AR95" i="671"/>
  <c r="AJ95" i="671"/>
  <c r="AC95" i="671"/>
  <c r="X95" i="671"/>
  <c r="S95" i="671"/>
  <c r="R95" i="671"/>
  <c r="AQ95" i="671" s="1"/>
  <c r="O95" i="671"/>
  <c r="N95" i="671"/>
  <c r="M95" i="671"/>
  <c r="L95" i="671"/>
  <c r="AR94" i="671"/>
  <c r="AQ94" i="671"/>
  <c r="AJ94" i="671"/>
  <c r="Y94" i="671"/>
  <c r="AT94" i="671" s="1"/>
  <c r="S94" i="671"/>
  <c r="R94" i="671"/>
  <c r="P94" i="671"/>
  <c r="O94" i="671"/>
  <c r="N94" i="671"/>
  <c r="M94" i="671"/>
  <c r="L94" i="671"/>
  <c r="AX93" i="671"/>
  <c r="AS93" i="671"/>
  <c r="AR93" i="671"/>
  <c r="AQ93" i="671"/>
  <c r="AN93" i="671"/>
  <c r="AJ93" i="671"/>
  <c r="AD93" i="671"/>
  <c r="Y93" i="671"/>
  <c r="X93" i="671"/>
  <c r="S93" i="671"/>
  <c r="R93" i="671"/>
  <c r="Q93" i="671"/>
  <c r="O93" i="671"/>
  <c r="P93" i="671" s="1"/>
  <c r="N93" i="671"/>
  <c r="M93" i="671"/>
  <c r="L93" i="671"/>
  <c r="AW92" i="671"/>
  <c r="AS92" i="671"/>
  <c r="AR92" i="671"/>
  <c r="AJ92" i="671"/>
  <c r="AD92" i="671"/>
  <c r="AC92" i="671"/>
  <c r="Y92" i="671"/>
  <c r="S92" i="671"/>
  <c r="R92" i="671"/>
  <c r="Q92" i="671"/>
  <c r="T92" i="671" s="1"/>
  <c r="P92" i="671"/>
  <c r="O92" i="671"/>
  <c r="N92" i="671"/>
  <c r="AQ92" i="671" s="1"/>
  <c r="M92" i="671"/>
  <c r="L92" i="671"/>
  <c r="AN92" i="671" s="1"/>
  <c r="AW91" i="671"/>
  <c r="AR91" i="671"/>
  <c r="AJ91" i="671"/>
  <c r="AH91" i="671"/>
  <c r="AC91" i="671"/>
  <c r="Z91" i="671"/>
  <c r="X91" i="671"/>
  <c r="S91" i="671"/>
  <c r="R91" i="671"/>
  <c r="Q91" i="671"/>
  <c r="O91" i="671"/>
  <c r="N91" i="671"/>
  <c r="M91" i="671"/>
  <c r="AS91" i="671" s="1"/>
  <c r="L91" i="671"/>
  <c r="AN91" i="671" s="1"/>
  <c r="AX90" i="671"/>
  <c r="AW90" i="671"/>
  <c r="AS90" i="671"/>
  <c r="AU90" i="671" s="1"/>
  <c r="AP90" i="671"/>
  <c r="AJ90" i="671"/>
  <c r="AH90" i="671"/>
  <c r="AI90" i="671" s="1"/>
  <c r="AG90" i="671"/>
  <c r="AD90" i="671"/>
  <c r="AF90" i="671" s="1"/>
  <c r="AE90" i="671" s="1"/>
  <c r="AC90" i="671"/>
  <c r="Z90" i="671"/>
  <c r="BB90" i="671" s="1"/>
  <c r="S90" i="671"/>
  <c r="R90" i="671"/>
  <c r="Q90" i="671"/>
  <c r="P90" i="671"/>
  <c r="O90" i="671"/>
  <c r="Y90" i="671" s="1"/>
  <c r="AT90" i="671" s="1"/>
  <c r="N90" i="671"/>
  <c r="M90" i="671"/>
  <c r="L90" i="671"/>
  <c r="AN90" i="671" s="1"/>
  <c r="BB89" i="671"/>
  <c r="AW89" i="671"/>
  <c r="AS89" i="671"/>
  <c r="AR89" i="671"/>
  <c r="AJ89" i="671"/>
  <c r="AF89" i="671"/>
  <c r="AE89" i="671" s="1"/>
  <c r="AD89" i="671"/>
  <c r="AC89" i="671"/>
  <c r="AA89" i="671"/>
  <c r="Z89" i="671"/>
  <c r="Y89" i="671"/>
  <c r="X89" i="671"/>
  <c r="S89" i="671"/>
  <c r="AQ89" i="671" s="1"/>
  <c r="R89" i="671"/>
  <c r="P89" i="671"/>
  <c r="O89" i="671"/>
  <c r="N89" i="671"/>
  <c r="M89" i="671"/>
  <c r="L89" i="671"/>
  <c r="AN89" i="671" s="1"/>
  <c r="AW88" i="671"/>
  <c r="AS88" i="671"/>
  <c r="AN88" i="671"/>
  <c r="AL88" i="671"/>
  <c r="AJ88" i="671"/>
  <c r="AH88" i="671"/>
  <c r="AD88" i="671"/>
  <c r="Z88" i="671"/>
  <c r="X88" i="671"/>
  <c r="S88" i="671"/>
  <c r="R88" i="671"/>
  <c r="Q88" i="671"/>
  <c r="O88" i="671"/>
  <c r="N88" i="671"/>
  <c r="M88" i="671"/>
  <c r="L88" i="671"/>
  <c r="AW87" i="671"/>
  <c r="AT87" i="671"/>
  <c r="AS87" i="671"/>
  <c r="AR87" i="671"/>
  <c r="AQ87" i="671"/>
  <c r="AJ87" i="671"/>
  <c r="AH87" i="671"/>
  <c r="AD87" i="671"/>
  <c r="AC87" i="671"/>
  <c r="AF87" i="671" s="1"/>
  <c r="AE87" i="671" s="1"/>
  <c r="Z87" i="671"/>
  <c r="Y87" i="671"/>
  <c r="S87" i="671"/>
  <c r="R87" i="671"/>
  <c r="Q87" i="671"/>
  <c r="AL87" i="671" s="1"/>
  <c r="AM87" i="671" s="1"/>
  <c r="P87" i="671"/>
  <c r="O87" i="671"/>
  <c r="N87" i="671"/>
  <c r="M87" i="671"/>
  <c r="X87" i="671" s="1"/>
  <c r="L87" i="671"/>
  <c r="AN87" i="671" s="1"/>
  <c r="AS86" i="671"/>
  <c r="AR86" i="671"/>
  <c r="AJ86" i="671"/>
  <c r="AH86" i="671"/>
  <c r="AF86" i="671"/>
  <c r="AE86" i="671"/>
  <c r="AD86" i="671"/>
  <c r="AC86" i="671"/>
  <c r="Z86" i="671"/>
  <c r="X86" i="671"/>
  <c r="S86" i="671"/>
  <c r="R86" i="671"/>
  <c r="O86" i="671"/>
  <c r="N86" i="671"/>
  <c r="AQ86" i="671" s="1"/>
  <c r="M86" i="671"/>
  <c r="L86" i="671"/>
  <c r="AN86" i="671" s="1"/>
  <c r="BB85" i="671"/>
  <c r="AX85" i="671"/>
  <c r="AS85" i="671"/>
  <c r="AR85" i="671"/>
  <c r="AO85" i="671"/>
  <c r="AJ85" i="671"/>
  <c r="AC85" i="671"/>
  <c r="Z85" i="671"/>
  <c r="Y85" i="671"/>
  <c r="S85" i="671"/>
  <c r="R85" i="671"/>
  <c r="AQ85" i="671" s="1"/>
  <c r="Q85" i="671"/>
  <c r="P85" i="671"/>
  <c r="O85" i="671"/>
  <c r="N85" i="671"/>
  <c r="M85" i="671"/>
  <c r="L85" i="671"/>
  <c r="AX84" i="671"/>
  <c r="AY84" i="671" s="1"/>
  <c r="AW84" i="671"/>
  <c r="AR84" i="671"/>
  <c r="AO84" i="671"/>
  <c r="AJ84" i="671"/>
  <c r="AC84" i="671"/>
  <c r="AA84" i="671"/>
  <c r="Z84" i="671"/>
  <c r="Y84" i="671"/>
  <c r="S84" i="671"/>
  <c r="AQ84" i="671" s="1"/>
  <c r="R84" i="671"/>
  <c r="Q84" i="671"/>
  <c r="AL84" i="671" s="1"/>
  <c r="P84" i="671"/>
  <c r="T84" i="671" s="1"/>
  <c r="O84" i="671"/>
  <c r="N84" i="671"/>
  <c r="M84" i="671"/>
  <c r="L84" i="671"/>
  <c r="AN84" i="671" s="1"/>
  <c r="AW83" i="671"/>
  <c r="AS83" i="671"/>
  <c r="AR83" i="671"/>
  <c r="AQ83" i="671"/>
  <c r="AN83" i="671"/>
  <c r="AM83" i="671"/>
  <c r="AJ83" i="671"/>
  <c r="AH83" i="671"/>
  <c r="AC83" i="671"/>
  <c r="Z83" i="671"/>
  <c r="Y83" i="671"/>
  <c r="AP83" i="671" s="1"/>
  <c r="X83" i="671"/>
  <c r="S83" i="671"/>
  <c r="R83" i="671"/>
  <c r="Q83" i="671"/>
  <c r="AL83" i="671" s="1"/>
  <c r="P83" i="671"/>
  <c r="T83" i="671" s="1"/>
  <c r="O83" i="671"/>
  <c r="N83" i="671"/>
  <c r="M83" i="671"/>
  <c r="AD83" i="671" s="1"/>
  <c r="L83" i="671"/>
  <c r="BA82" i="671"/>
  <c r="AW82" i="671"/>
  <c r="AS82" i="671"/>
  <c r="AR82" i="671"/>
  <c r="AQ82" i="671"/>
  <c r="AO82" i="671"/>
  <c r="AJ82" i="671"/>
  <c r="AD82" i="671"/>
  <c r="Z82" i="671"/>
  <c r="Y82" i="671"/>
  <c r="X82" i="671"/>
  <c r="S82" i="671"/>
  <c r="R82" i="671"/>
  <c r="P82" i="671"/>
  <c r="T82" i="671" s="1"/>
  <c r="O82" i="671"/>
  <c r="N82" i="671"/>
  <c r="M82" i="671"/>
  <c r="Q82" i="671" s="1"/>
  <c r="L82" i="671"/>
  <c r="AJ81" i="671"/>
  <c r="AD81" i="671"/>
  <c r="Y81" i="671"/>
  <c r="S81" i="671"/>
  <c r="R81" i="671"/>
  <c r="P81" i="671"/>
  <c r="O81" i="671"/>
  <c r="N81" i="671"/>
  <c r="M81" i="671"/>
  <c r="AN81" i="671" s="1"/>
  <c r="L81" i="671"/>
  <c r="AW80" i="671"/>
  <c r="AS80" i="671"/>
  <c r="AR80" i="671"/>
  <c r="AJ80" i="671"/>
  <c r="AH80" i="671"/>
  <c r="AD80" i="671"/>
  <c r="AF80" i="671" s="1"/>
  <c r="AE80" i="671" s="1"/>
  <c r="AC80" i="671"/>
  <c r="AA80" i="671"/>
  <c r="Z80" i="671"/>
  <c r="S80" i="671"/>
  <c r="R80" i="671"/>
  <c r="AQ80" i="671" s="1"/>
  <c r="Q80" i="671"/>
  <c r="P80" i="671"/>
  <c r="O80" i="671"/>
  <c r="Y80" i="671" s="1"/>
  <c r="N80" i="671"/>
  <c r="M80" i="671"/>
  <c r="X80" i="671" s="1"/>
  <c r="L80" i="671"/>
  <c r="AN80" i="671" s="1"/>
  <c r="AR79" i="671"/>
  <c r="AJ79" i="671"/>
  <c r="Y79" i="671"/>
  <c r="S79" i="671"/>
  <c r="R79" i="671"/>
  <c r="AQ79" i="671" s="1"/>
  <c r="Q79" i="671"/>
  <c r="O79" i="671"/>
  <c r="P79" i="671" s="1"/>
  <c r="N79" i="671"/>
  <c r="M79" i="671"/>
  <c r="L79" i="671"/>
  <c r="AJ78" i="671"/>
  <c r="AH78" i="671"/>
  <c r="AF78" i="671"/>
  <c r="AE78" i="671"/>
  <c r="AD78" i="671"/>
  <c r="AC78" i="671"/>
  <c r="S78" i="671"/>
  <c r="R78" i="671"/>
  <c r="O78" i="671"/>
  <c r="N78" i="671"/>
  <c r="AQ78" i="671" s="1"/>
  <c r="M78" i="671"/>
  <c r="L78" i="671"/>
  <c r="AN78" i="671" s="1"/>
  <c r="BB77" i="671"/>
  <c r="AX77" i="671"/>
  <c r="AY77" i="671" s="1"/>
  <c r="AW77" i="671"/>
  <c r="AR77" i="671"/>
  <c r="AN77" i="671"/>
  <c r="AJ77" i="671"/>
  <c r="AI77" i="671"/>
  <c r="AH77" i="671"/>
  <c r="AC77" i="671"/>
  <c r="AA77" i="671"/>
  <c r="Z77" i="671"/>
  <c r="X77" i="671"/>
  <c r="S77" i="671"/>
  <c r="R77" i="671"/>
  <c r="Q77" i="671"/>
  <c r="P77" i="671"/>
  <c r="O77" i="671"/>
  <c r="Y77" i="671" s="1"/>
  <c r="AT77" i="671" s="1"/>
  <c r="N77" i="671"/>
  <c r="M77" i="671"/>
  <c r="AS77" i="671" s="1"/>
  <c r="AU77" i="671" s="1"/>
  <c r="L77" i="671"/>
  <c r="BA76" i="671"/>
  <c r="AX76" i="671"/>
  <c r="AW76" i="671"/>
  <c r="AT76" i="671"/>
  <c r="AS76" i="671"/>
  <c r="AU76" i="671" s="1"/>
  <c r="AR76" i="671"/>
  <c r="AJ76" i="671"/>
  <c r="AG76" i="671"/>
  <c r="AD76" i="671"/>
  <c r="AC76" i="671"/>
  <c r="Z76" i="671"/>
  <c r="BB76" i="671" s="1"/>
  <c r="S76" i="671"/>
  <c r="R76" i="671"/>
  <c r="Q76" i="671"/>
  <c r="P76" i="671"/>
  <c r="O76" i="671"/>
  <c r="Y76" i="671" s="1"/>
  <c r="N76" i="671"/>
  <c r="M76" i="671"/>
  <c r="X76" i="671" s="1"/>
  <c r="L76" i="671"/>
  <c r="AN76" i="671" s="1"/>
  <c r="BB75" i="671"/>
  <c r="AW75" i="671"/>
  <c r="AT75" i="671"/>
  <c r="AS75" i="671"/>
  <c r="AR75" i="671"/>
  <c r="AQ75" i="671"/>
  <c r="AJ75" i="671"/>
  <c r="AF75" i="671"/>
  <c r="AE75" i="671" s="1"/>
  <c r="AD75" i="671"/>
  <c r="AC75" i="671"/>
  <c r="Z75" i="671"/>
  <c r="Y75" i="671"/>
  <c r="AX75" i="671" s="1"/>
  <c r="AY75" i="671" s="1"/>
  <c r="X75" i="671"/>
  <c r="S75" i="671"/>
  <c r="AA75" i="671" s="1"/>
  <c r="R75" i="671"/>
  <c r="P75" i="671"/>
  <c r="O75" i="671"/>
  <c r="N75" i="671"/>
  <c r="M75" i="671"/>
  <c r="L75" i="671"/>
  <c r="AN75" i="671" s="1"/>
  <c r="AY74" i="671"/>
  <c r="AW74" i="671"/>
  <c r="AT74" i="671"/>
  <c r="AQ74" i="671"/>
  <c r="AN74" i="671"/>
  <c r="AJ74" i="671"/>
  <c r="AH74" i="671"/>
  <c r="X74" i="671"/>
  <c r="S74" i="671"/>
  <c r="R74" i="671"/>
  <c r="Q74" i="671"/>
  <c r="AO74" i="671" s="1"/>
  <c r="P74" i="671"/>
  <c r="O74" i="671"/>
  <c r="Y74" i="671" s="1"/>
  <c r="AX74" i="671" s="1"/>
  <c r="N74" i="671"/>
  <c r="M74" i="671"/>
  <c r="L74" i="671"/>
  <c r="AW73" i="671"/>
  <c r="AS73" i="671"/>
  <c r="AR73" i="671"/>
  <c r="AQ73" i="671"/>
  <c r="AN73" i="671"/>
  <c r="AJ73" i="671"/>
  <c r="AH73" i="671"/>
  <c r="AF73" i="671"/>
  <c r="AE73" i="671" s="1"/>
  <c r="AD73" i="671"/>
  <c r="AC73" i="671"/>
  <c r="Z73" i="671"/>
  <c r="Y73" i="671"/>
  <c r="S73" i="671"/>
  <c r="R73" i="671"/>
  <c r="Q73" i="671"/>
  <c r="P73" i="671"/>
  <c r="O73" i="671"/>
  <c r="N73" i="671"/>
  <c r="M73" i="671"/>
  <c r="X73" i="671" s="1"/>
  <c r="L73" i="671"/>
  <c r="AX72" i="671"/>
  <c r="AY72" i="671" s="1"/>
  <c r="AS72" i="671"/>
  <c r="AR72" i="671"/>
  <c r="AO72" i="671"/>
  <c r="AN72" i="671"/>
  <c r="AJ72" i="671"/>
  <c r="AH72" i="671"/>
  <c r="AD72" i="671"/>
  <c r="AF72" i="671" s="1"/>
  <c r="AE72" i="671" s="1"/>
  <c r="AC72" i="671"/>
  <c r="Z72" i="671"/>
  <c r="Y72" i="671"/>
  <c r="X72" i="671"/>
  <c r="S72" i="671"/>
  <c r="AA72" i="671" s="1"/>
  <c r="R72" i="671"/>
  <c r="Q72" i="671"/>
  <c r="O72" i="671"/>
  <c r="P72" i="671" s="1"/>
  <c r="N72" i="671"/>
  <c r="M72" i="671"/>
  <c r="AW72" i="671" s="1"/>
  <c r="L72" i="671"/>
  <c r="AX71" i="671"/>
  <c r="AW71" i="671"/>
  <c r="AS71" i="671"/>
  <c r="AP71" i="671"/>
  <c r="AN71" i="671"/>
  <c r="AL71" i="671"/>
  <c r="AJ71" i="671"/>
  <c r="AC71" i="671"/>
  <c r="Z71" i="671"/>
  <c r="X71" i="671"/>
  <c r="S71" i="671"/>
  <c r="R71" i="671"/>
  <c r="Q71" i="671"/>
  <c r="P71" i="671"/>
  <c r="T71" i="671" s="1"/>
  <c r="O71" i="671"/>
  <c r="Y71" i="671" s="1"/>
  <c r="N71" i="671"/>
  <c r="M71" i="671"/>
  <c r="L71" i="671"/>
  <c r="AJ70" i="671"/>
  <c r="Y70" i="671"/>
  <c r="S70" i="671"/>
  <c r="AQ70" i="671" s="1"/>
  <c r="R70" i="671"/>
  <c r="Q70" i="671"/>
  <c r="O70" i="671"/>
  <c r="P70" i="671" s="1"/>
  <c r="N70" i="671"/>
  <c r="M70" i="671"/>
  <c r="L70" i="671"/>
  <c r="AX69" i="671"/>
  <c r="AT69" i="671"/>
  <c r="AS69" i="671"/>
  <c r="AJ69" i="671"/>
  <c r="AH69" i="671"/>
  <c r="AD69" i="671"/>
  <c r="Y69" i="671"/>
  <c r="X69" i="671"/>
  <c r="S69" i="671"/>
  <c r="R69" i="671"/>
  <c r="Q69" i="671"/>
  <c r="P69" i="671"/>
  <c r="T69" i="671" s="1"/>
  <c r="O69" i="671"/>
  <c r="N69" i="671"/>
  <c r="M69" i="671"/>
  <c r="L69" i="671"/>
  <c r="AW68" i="671"/>
  <c r="AS68" i="671"/>
  <c r="AR68" i="671"/>
  <c r="AN68" i="671"/>
  <c r="AJ68" i="671"/>
  <c r="AD68" i="671"/>
  <c r="AC68" i="671"/>
  <c r="Z68" i="671"/>
  <c r="Y68" i="671"/>
  <c r="X68" i="671"/>
  <c r="T68" i="671"/>
  <c r="S68" i="671"/>
  <c r="AQ68" i="671" s="1"/>
  <c r="R68" i="671"/>
  <c r="Q68" i="671"/>
  <c r="AO68" i="671" s="1"/>
  <c r="O68" i="671"/>
  <c r="P68" i="671" s="1"/>
  <c r="N68" i="671"/>
  <c r="M68" i="671"/>
  <c r="AH68" i="671" s="1"/>
  <c r="L68" i="671"/>
  <c r="AW67" i="671"/>
  <c r="AS67" i="671"/>
  <c r="AQ67" i="671"/>
  <c r="AN67" i="671"/>
  <c r="AJ67" i="671"/>
  <c r="AH67" i="671"/>
  <c r="AD67" i="671"/>
  <c r="Z67" i="671"/>
  <c r="Y67" i="671"/>
  <c r="X67" i="671"/>
  <c r="S67" i="671"/>
  <c r="R67" i="671"/>
  <c r="AA67" i="671" s="1"/>
  <c r="O67" i="671"/>
  <c r="P67" i="671" s="1"/>
  <c r="N67" i="671"/>
  <c r="M67" i="671"/>
  <c r="L67" i="671"/>
  <c r="AS66" i="671"/>
  <c r="AJ66" i="671"/>
  <c r="AH66" i="671"/>
  <c r="S66" i="671"/>
  <c r="R66" i="671"/>
  <c r="P66" i="671"/>
  <c r="O66" i="671"/>
  <c r="Y66" i="671" s="1"/>
  <c r="N66" i="671"/>
  <c r="M66" i="671"/>
  <c r="L66" i="671"/>
  <c r="AQ65" i="671"/>
  <c r="AJ65" i="671"/>
  <c r="AH65" i="671"/>
  <c r="Y65" i="671"/>
  <c r="X65" i="671"/>
  <c r="S65" i="671"/>
  <c r="R65" i="671"/>
  <c r="Q65" i="671"/>
  <c r="O65" i="671"/>
  <c r="P65" i="671" s="1"/>
  <c r="T65" i="671" s="1"/>
  <c r="N65" i="671"/>
  <c r="M65" i="671"/>
  <c r="L65" i="671"/>
  <c r="AR64" i="671"/>
  <c r="AJ64" i="671"/>
  <c r="S64" i="671"/>
  <c r="R64" i="671"/>
  <c r="O64" i="671"/>
  <c r="P64" i="671" s="1"/>
  <c r="N64" i="671"/>
  <c r="M64" i="671"/>
  <c r="L64" i="671"/>
  <c r="AW63" i="671"/>
  <c r="AS63" i="671"/>
  <c r="AJ63" i="671"/>
  <c r="AD63" i="671"/>
  <c r="AF63" i="671" s="1"/>
  <c r="AE63" i="671" s="1"/>
  <c r="AC63" i="671"/>
  <c r="S63" i="671"/>
  <c r="R63" i="671"/>
  <c r="Q63" i="671"/>
  <c r="O63" i="671"/>
  <c r="N63" i="671"/>
  <c r="M63" i="671"/>
  <c r="L63" i="671"/>
  <c r="BA62" i="671"/>
  <c r="AW62" i="671"/>
  <c r="AT62" i="671"/>
  <c r="AS62" i="671"/>
  <c r="AR62" i="671"/>
  <c r="AQ62" i="671"/>
  <c r="AJ62" i="671"/>
  <c r="AH62" i="671"/>
  <c r="AF62" i="671"/>
  <c r="AE62" i="671" s="1"/>
  <c r="AD62" i="671"/>
  <c r="AC62" i="671"/>
  <c r="AA62" i="671"/>
  <c r="Z62" i="671"/>
  <c r="Y62" i="671"/>
  <c r="X62" i="671"/>
  <c r="S62" i="671"/>
  <c r="R62" i="671"/>
  <c r="Q62" i="671"/>
  <c r="AL62" i="671" s="1"/>
  <c r="AM62" i="671" s="1"/>
  <c r="P62" i="671"/>
  <c r="O62" i="671"/>
  <c r="N62" i="671"/>
  <c r="M62" i="671"/>
  <c r="L62" i="671"/>
  <c r="AN62" i="671" s="1"/>
  <c r="BA61" i="671"/>
  <c r="AY61" i="671"/>
  <c r="AX61" i="671"/>
  <c r="AW61" i="671"/>
  <c r="AT61" i="671"/>
  <c r="AR61" i="671"/>
  <c r="AJ61" i="671"/>
  <c r="AH61" i="671"/>
  <c r="AI61" i="671" s="1"/>
  <c r="AG61" i="671"/>
  <c r="AD61" i="671"/>
  <c r="AC61" i="671"/>
  <c r="Y61" i="671"/>
  <c r="S61" i="671"/>
  <c r="R61" i="671"/>
  <c r="Q61" i="671"/>
  <c r="P61" i="671"/>
  <c r="O61" i="671"/>
  <c r="N61" i="671"/>
  <c r="M61" i="671"/>
  <c r="L61" i="671"/>
  <c r="AN61" i="671" s="1"/>
  <c r="BA60" i="671"/>
  <c r="AW60" i="671"/>
  <c r="AS60" i="671"/>
  <c r="AR60" i="671"/>
  <c r="AN60" i="671"/>
  <c r="AJ60" i="671"/>
  <c r="AH60" i="671"/>
  <c r="AD60" i="671"/>
  <c r="AF60" i="671" s="1"/>
  <c r="AE60" i="671" s="1"/>
  <c r="AC60" i="671"/>
  <c r="Z60" i="671"/>
  <c r="Y60" i="671"/>
  <c r="X60" i="671"/>
  <c r="S60" i="671"/>
  <c r="T60" i="671" s="1"/>
  <c r="R60" i="671"/>
  <c r="Q60" i="671"/>
  <c r="AL60" i="671" s="1"/>
  <c r="AM60" i="671" s="1"/>
  <c r="P60" i="671"/>
  <c r="O60" i="671"/>
  <c r="N60" i="671"/>
  <c r="M60" i="671"/>
  <c r="L60" i="671"/>
  <c r="AW59" i="671"/>
  <c r="AS59" i="671"/>
  <c r="AR59" i="671"/>
  <c r="AN59" i="671"/>
  <c r="AJ59" i="671"/>
  <c r="AI59" i="671"/>
  <c r="AH59" i="671"/>
  <c r="AD59" i="671"/>
  <c r="AF59" i="671" s="1"/>
  <c r="AE59" i="671" s="1"/>
  <c r="AC59" i="671"/>
  <c r="Y59" i="671"/>
  <c r="S59" i="671"/>
  <c r="R59" i="671"/>
  <c r="Q59" i="671"/>
  <c r="P59" i="671"/>
  <c r="O59" i="671"/>
  <c r="N59" i="671"/>
  <c r="M59" i="671"/>
  <c r="L59" i="671"/>
  <c r="AS58" i="671"/>
  <c r="AR58" i="671"/>
  <c r="AQ58" i="671"/>
  <c r="AN58" i="671"/>
  <c r="AJ58" i="671"/>
  <c r="AD58" i="671"/>
  <c r="AC58" i="671"/>
  <c r="AA58" i="671"/>
  <c r="Z58" i="671"/>
  <c r="Y58" i="671"/>
  <c r="X58" i="671"/>
  <c r="S58" i="671"/>
  <c r="R58" i="671"/>
  <c r="Q58" i="671"/>
  <c r="T58" i="671" s="1"/>
  <c r="AB58" i="671" s="1"/>
  <c r="O58" i="671"/>
  <c r="P58" i="671" s="1"/>
  <c r="N58" i="671"/>
  <c r="M58" i="671"/>
  <c r="L58" i="671"/>
  <c r="AW57" i="671"/>
  <c r="AT57" i="671"/>
  <c r="AS57" i="671"/>
  <c r="AR57" i="671"/>
  <c r="AJ57" i="671"/>
  <c r="AE57" i="671"/>
  <c r="AD57" i="671"/>
  <c r="AF57" i="671" s="1"/>
  <c r="AC57" i="671"/>
  <c r="Y57" i="671"/>
  <c r="S57" i="671"/>
  <c r="R57" i="671"/>
  <c r="Q57" i="671"/>
  <c r="O57" i="671"/>
  <c r="P57" i="671" s="1"/>
  <c r="N57" i="671"/>
  <c r="M57" i="671"/>
  <c r="L57" i="671"/>
  <c r="AN57" i="671" s="1"/>
  <c r="AW56" i="671"/>
  <c r="AR56" i="671"/>
  <c r="AQ56" i="671"/>
  <c r="AJ56" i="671"/>
  <c r="AD56" i="671"/>
  <c r="Y56" i="671"/>
  <c r="S56" i="671"/>
  <c r="R56" i="671"/>
  <c r="O56" i="671"/>
  <c r="P56" i="671" s="1"/>
  <c r="N56" i="671"/>
  <c r="M56" i="671"/>
  <c r="L56" i="671"/>
  <c r="BB55" i="671"/>
  <c r="AW55" i="671"/>
  <c r="AR55" i="671"/>
  <c r="AM55" i="671"/>
  <c r="AL55" i="671"/>
  <c r="AJ55" i="671"/>
  <c r="AI55" i="671"/>
  <c r="AH55" i="671"/>
  <c r="AC55" i="671"/>
  <c r="Z55" i="671"/>
  <c r="Y55" i="671"/>
  <c r="AX55" i="671" s="1"/>
  <c r="AY55" i="671" s="1"/>
  <c r="X55" i="671"/>
  <c r="S55" i="671"/>
  <c r="R55" i="671"/>
  <c r="Q55" i="671"/>
  <c r="P55" i="671"/>
  <c r="T55" i="671" s="1"/>
  <c r="O55" i="671"/>
  <c r="N55" i="671"/>
  <c r="M55" i="671"/>
  <c r="AS55" i="671" s="1"/>
  <c r="L55" i="671"/>
  <c r="AN55" i="671" s="1"/>
  <c r="AS54" i="671"/>
  <c r="AR54" i="671"/>
  <c r="AJ54" i="671"/>
  <c r="AD54" i="671"/>
  <c r="AC54" i="671"/>
  <c r="Z54" i="671"/>
  <c r="X54" i="671"/>
  <c r="S54" i="671"/>
  <c r="AQ54" i="671" s="1"/>
  <c r="R54" i="671"/>
  <c r="Q54" i="671"/>
  <c r="AL54" i="671" s="1"/>
  <c r="O54" i="671"/>
  <c r="N54" i="671"/>
  <c r="M54" i="671"/>
  <c r="L54" i="671"/>
  <c r="AN54" i="671" s="1"/>
  <c r="AW53" i="671"/>
  <c r="AS53" i="671"/>
  <c r="AR53" i="671"/>
  <c r="AJ53" i="671"/>
  <c r="AE53" i="671"/>
  <c r="AD53" i="671"/>
  <c r="AF53" i="671" s="1"/>
  <c r="AC53" i="671"/>
  <c r="Y53" i="671"/>
  <c r="S53" i="671"/>
  <c r="R53" i="671"/>
  <c r="P53" i="671"/>
  <c r="O53" i="671"/>
  <c r="N53" i="671"/>
  <c r="M53" i="671"/>
  <c r="L53" i="671"/>
  <c r="AN53" i="671" s="1"/>
  <c r="BB52" i="671"/>
  <c r="AW52" i="671"/>
  <c r="AS52" i="671"/>
  <c r="AP52" i="671"/>
  <c r="AN52" i="671"/>
  <c r="AJ52" i="671"/>
  <c r="AI52" i="671"/>
  <c r="AH52" i="671"/>
  <c r="AD52" i="671"/>
  <c r="AA52" i="671"/>
  <c r="Z52" i="671"/>
  <c r="Y52" i="671"/>
  <c r="X52" i="671"/>
  <c r="T52" i="671"/>
  <c r="AB52" i="671" s="1"/>
  <c r="S52" i="671"/>
  <c r="AQ52" i="671" s="1"/>
  <c r="R52" i="671"/>
  <c r="Q52" i="671"/>
  <c r="AL52" i="671" s="1"/>
  <c r="AM52" i="671" s="1"/>
  <c r="P52" i="671"/>
  <c r="O52" i="671"/>
  <c r="N52" i="671"/>
  <c r="M52" i="671"/>
  <c r="L52" i="671"/>
  <c r="AT51" i="671"/>
  <c r="AJ51" i="671"/>
  <c r="Y51" i="671"/>
  <c r="S51" i="671"/>
  <c r="R51" i="671"/>
  <c r="O51" i="671"/>
  <c r="P51" i="671" s="1"/>
  <c r="N51" i="671"/>
  <c r="M51" i="671"/>
  <c r="L51" i="671"/>
  <c r="AR50" i="671"/>
  <c r="AJ50" i="671"/>
  <c r="S50" i="671"/>
  <c r="R50" i="671"/>
  <c r="O50" i="671"/>
  <c r="N50" i="671"/>
  <c r="M50" i="671"/>
  <c r="L50" i="671"/>
  <c r="BA49" i="671"/>
  <c r="AS49" i="671"/>
  <c r="AR49" i="671"/>
  <c r="AN49" i="671"/>
  <c r="AJ49" i="671"/>
  <c r="AD49" i="671"/>
  <c r="AC49" i="671"/>
  <c r="AF49" i="671" s="1"/>
  <c r="AE49" i="671" s="1"/>
  <c r="Y49" i="671"/>
  <c r="S49" i="671"/>
  <c r="R49" i="671"/>
  <c r="Q49" i="671"/>
  <c r="P49" i="671"/>
  <c r="O49" i="671"/>
  <c r="N49" i="671"/>
  <c r="M49" i="671"/>
  <c r="L49" i="671"/>
  <c r="AX48" i="671"/>
  <c r="AT48" i="671"/>
  <c r="AS48" i="671"/>
  <c r="AU48" i="671" s="1"/>
  <c r="AR48" i="671"/>
  <c r="AP48" i="671"/>
  <c r="AJ48" i="671"/>
  <c r="AH48" i="671"/>
  <c r="AD48" i="671"/>
  <c r="AF48" i="671" s="1"/>
  <c r="AE48" i="671" s="1"/>
  <c r="AC48" i="671"/>
  <c r="AA48" i="671"/>
  <c r="Z48" i="671"/>
  <c r="BB48" i="671" s="1"/>
  <c r="Y48" i="671"/>
  <c r="X48" i="671"/>
  <c r="S48" i="671"/>
  <c r="R48" i="671"/>
  <c r="O48" i="671"/>
  <c r="P48" i="671" s="1"/>
  <c r="N48" i="671"/>
  <c r="AQ48" i="671" s="1"/>
  <c r="M48" i="671"/>
  <c r="L48" i="671"/>
  <c r="BB47" i="671"/>
  <c r="AX47" i="671"/>
  <c r="AW47" i="671"/>
  <c r="AY47" i="671" s="1"/>
  <c r="AT47" i="671"/>
  <c r="AR47" i="671"/>
  <c r="AL47" i="671"/>
  <c r="AJ47" i="671"/>
  <c r="AI47" i="671"/>
  <c r="AH47" i="671"/>
  <c r="AC47" i="671"/>
  <c r="AA47" i="671"/>
  <c r="Z47" i="671"/>
  <c r="Y47" i="671"/>
  <c r="AP47" i="671" s="1"/>
  <c r="X47" i="671"/>
  <c r="T47" i="671"/>
  <c r="AB47" i="671" s="1"/>
  <c r="S47" i="671"/>
  <c r="R47" i="671"/>
  <c r="AQ47" i="671" s="1"/>
  <c r="Q47" i="671"/>
  <c r="P47" i="671"/>
  <c r="BA47" i="671" s="1"/>
  <c r="O47" i="671"/>
  <c r="N47" i="671"/>
  <c r="M47" i="671"/>
  <c r="AS47" i="671" s="1"/>
  <c r="AU47" i="671" s="1"/>
  <c r="L47" i="671"/>
  <c r="AN47" i="671" s="1"/>
  <c r="AW46" i="671"/>
  <c r="AS46" i="671"/>
  <c r="AR46" i="671"/>
  <c r="AJ46" i="671"/>
  <c r="AH46" i="671"/>
  <c r="AD46" i="671"/>
  <c r="AC46" i="671"/>
  <c r="Z46" i="671"/>
  <c r="X46" i="671"/>
  <c r="S46" i="671"/>
  <c r="R46" i="671"/>
  <c r="Q46" i="671"/>
  <c r="O46" i="671"/>
  <c r="N46" i="671"/>
  <c r="M46" i="671"/>
  <c r="L46" i="671"/>
  <c r="AN46" i="671" s="1"/>
  <c r="AS45" i="671"/>
  <c r="AQ45" i="671"/>
  <c r="AJ45" i="671"/>
  <c r="AC45" i="671"/>
  <c r="Y45" i="671"/>
  <c r="X45" i="671"/>
  <c r="S45" i="671"/>
  <c r="R45" i="671"/>
  <c r="P45" i="671"/>
  <c r="O45" i="671"/>
  <c r="N45" i="671"/>
  <c r="M45" i="671"/>
  <c r="L45" i="671"/>
  <c r="AN45" i="671" s="1"/>
  <c r="AS44" i="671"/>
  <c r="AL44" i="671"/>
  <c r="AJ44" i="671"/>
  <c r="AH44" i="671"/>
  <c r="AD44" i="671"/>
  <c r="Z44" i="671"/>
  <c r="X44" i="671"/>
  <c r="S44" i="671"/>
  <c r="R44" i="671"/>
  <c r="Q44" i="671"/>
  <c r="O44" i="671"/>
  <c r="N44" i="671"/>
  <c r="M44" i="671"/>
  <c r="L44" i="671"/>
  <c r="AN43" i="671"/>
  <c r="AJ43" i="671"/>
  <c r="AI43" i="671"/>
  <c r="AH43" i="671"/>
  <c r="Z43" i="671"/>
  <c r="S43" i="671"/>
  <c r="R43" i="671"/>
  <c r="P43" i="671"/>
  <c r="O43" i="671"/>
  <c r="Y43" i="671" s="1"/>
  <c r="N43" i="671"/>
  <c r="M43" i="671"/>
  <c r="L43" i="671"/>
  <c r="AQ42" i="671"/>
  <c r="AN42" i="671"/>
  <c r="AJ42" i="671"/>
  <c r="AH42" i="671"/>
  <c r="AD42" i="671"/>
  <c r="Z42" i="671"/>
  <c r="S42" i="671"/>
  <c r="R42" i="671"/>
  <c r="O42" i="671"/>
  <c r="N42" i="671"/>
  <c r="M42" i="671"/>
  <c r="L42" i="671"/>
  <c r="AW41" i="671"/>
  <c r="AR41" i="671"/>
  <c r="AN41" i="671"/>
  <c r="AJ41" i="671"/>
  <c r="AG41" i="671"/>
  <c r="AF41" i="671"/>
  <c r="AE41" i="671" s="1"/>
  <c r="AD41" i="671"/>
  <c r="AC41" i="671"/>
  <c r="Y41" i="671"/>
  <c r="S41" i="671"/>
  <c r="R41" i="671"/>
  <c r="Q41" i="671"/>
  <c r="P41" i="671"/>
  <c r="O41" i="671"/>
  <c r="N41" i="671"/>
  <c r="M41" i="671"/>
  <c r="L41" i="671"/>
  <c r="BA40" i="671"/>
  <c r="AS40" i="671"/>
  <c r="AR40" i="671"/>
  <c r="AJ40" i="671"/>
  <c r="AH40" i="671"/>
  <c r="AF40" i="671"/>
  <c r="AE40" i="671" s="1"/>
  <c r="AD40" i="671"/>
  <c r="AC40" i="671"/>
  <c r="Z40" i="671"/>
  <c r="Y40" i="671"/>
  <c r="X40" i="671"/>
  <c r="S40" i="671"/>
  <c r="R40" i="671"/>
  <c r="Q40" i="671"/>
  <c r="AL40" i="671" s="1"/>
  <c r="O40" i="671"/>
  <c r="P40" i="671" s="1"/>
  <c r="N40" i="671"/>
  <c r="M40" i="671"/>
  <c r="AW40" i="671" s="1"/>
  <c r="L40" i="671"/>
  <c r="AN40" i="671" s="1"/>
  <c r="AN39" i="671"/>
  <c r="AJ39" i="671"/>
  <c r="Z39" i="671"/>
  <c r="Y39" i="671"/>
  <c r="AX39" i="671" s="1"/>
  <c r="S39" i="671"/>
  <c r="R39" i="671"/>
  <c r="P39" i="671"/>
  <c r="O39" i="671"/>
  <c r="N39" i="671"/>
  <c r="M39" i="671"/>
  <c r="AH39" i="671" s="1"/>
  <c r="AI39" i="671" s="1"/>
  <c r="L39" i="671"/>
  <c r="AW38" i="671"/>
  <c r="AS38" i="671"/>
  <c r="AR38" i="671"/>
  <c r="AQ38" i="671"/>
  <c r="AN38" i="671"/>
  <c r="AL38" i="671"/>
  <c r="AJ38" i="671"/>
  <c r="AH38" i="671"/>
  <c r="AF38" i="671"/>
  <c r="AE38" i="671" s="1"/>
  <c r="AD38" i="671"/>
  <c r="AC38" i="671"/>
  <c r="Z38" i="671"/>
  <c r="X38" i="671"/>
  <c r="S38" i="671"/>
  <c r="R38" i="671"/>
  <c r="Q38" i="671"/>
  <c r="O38" i="671"/>
  <c r="N38" i="671"/>
  <c r="M38" i="671"/>
  <c r="L38" i="671"/>
  <c r="AW37" i="671"/>
  <c r="AT37" i="671"/>
  <c r="AS37" i="671"/>
  <c r="AR37" i="671"/>
  <c r="AQ37" i="671"/>
  <c r="AP37" i="671"/>
  <c r="AJ37" i="671"/>
  <c r="AH37" i="671"/>
  <c r="AD37" i="671"/>
  <c r="AF37" i="671" s="1"/>
  <c r="AE37" i="671" s="1"/>
  <c r="AC37" i="671"/>
  <c r="AA37" i="671"/>
  <c r="Z37" i="671"/>
  <c r="Y37" i="671"/>
  <c r="S37" i="671"/>
  <c r="R37" i="671"/>
  <c r="P37" i="671"/>
  <c r="O37" i="671"/>
  <c r="N37" i="671"/>
  <c r="M37" i="671"/>
  <c r="L37" i="671"/>
  <c r="AN37" i="671" s="1"/>
  <c r="AX36" i="671"/>
  <c r="AQ36" i="671"/>
  <c r="AJ36" i="671"/>
  <c r="S36" i="671"/>
  <c r="R36" i="671"/>
  <c r="O36" i="671"/>
  <c r="Y36" i="671" s="1"/>
  <c r="AT36" i="671" s="1"/>
  <c r="N36" i="671"/>
  <c r="M36" i="671"/>
  <c r="L36" i="671"/>
  <c r="BA35" i="671"/>
  <c r="AW35" i="671"/>
  <c r="AS35" i="671"/>
  <c r="AR35" i="671"/>
  <c r="AQ35" i="671"/>
  <c r="AJ35" i="671"/>
  <c r="AH35" i="671"/>
  <c r="AD35" i="671"/>
  <c r="AF35" i="671" s="1"/>
  <c r="AE35" i="671" s="1"/>
  <c r="AC35" i="671"/>
  <c r="S35" i="671"/>
  <c r="R35" i="671"/>
  <c r="Q35" i="671"/>
  <c r="O35" i="671"/>
  <c r="P35" i="671" s="1"/>
  <c r="T35" i="671" s="1"/>
  <c r="N35" i="671"/>
  <c r="M35" i="671"/>
  <c r="L35" i="671"/>
  <c r="AN35" i="671" s="1"/>
  <c r="BA34" i="671"/>
  <c r="AW34" i="671"/>
  <c r="AT34" i="671"/>
  <c r="AS34" i="671"/>
  <c r="AR34" i="671"/>
  <c r="AQ34" i="671"/>
  <c r="AJ34" i="671"/>
  <c r="AD34" i="671"/>
  <c r="AA34" i="671"/>
  <c r="Z34" i="671"/>
  <c r="Y34" i="671"/>
  <c r="X34" i="671"/>
  <c r="S34" i="671"/>
  <c r="R34" i="671"/>
  <c r="Q34" i="671"/>
  <c r="O34" i="671"/>
  <c r="P34" i="671" s="1"/>
  <c r="T34" i="671" s="1"/>
  <c r="N34" i="671"/>
  <c r="M34" i="671"/>
  <c r="L34" i="671"/>
  <c r="AW33" i="671"/>
  <c r="AR33" i="671"/>
  <c r="AO33" i="671"/>
  <c r="AJ33" i="671"/>
  <c r="AH33" i="671"/>
  <c r="AC33" i="671"/>
  <c r="Z33" i="671"/>
  <c r="X33" i="671"/>
  <c r="S33" i="671"/>
  <c r="R33" i="671"/>
  <c r="Q33" i="671"/>
  <c r="AL33" i="671" s="1"/>
  <c r="O33" i="671"/>
  <c r="Y33" i="671" s="1"/>
  <c r="N33" i="671"/>
  <c r="M33" i="671"/>
  <c r="AS33" i="671" s="1"/>
  <c r="L33" i="671"/>
  <c r="AN33" i="671" s="1"/>
  <c r="BB32" i="671"/>
  <c r="AY32" i="671"/>
  <c r="AX32" i="671"/>
  <c r="AT32" i="671"/>
  <c r="AS32" i="671"/>
  <c r="AU32" i="671" s="1"/>
  <c r="AR32" i="671"/>
  <c r="AP32" i="671"/>
  <c r="AO32" i="671"/>
  <c r="AJ32" i="671"/>
  <c r="AG32" i="671"/>
  <c r="AD32" i="671"/>
  <c r="AC32" i="671"/>
  <c r="Z32" i="671"/>
  <c r="X32" i="671"/>
  <c r="S32" i="671"/>
  <c r="R32" i="671"/>
  <c r="Q32" i="671"/>
  <c r="P32" i="671"/>
  <c r="O32" i="671"/>
  <c r="Y32" i="671" s="1"/>
  <c r="N32" i="671"/>
  <c r="M32" i="671"/>
  <c r="AW32" i="671" s="1"/>
  <c r="L32" i="671"/>
  <c r="AN32" i="671" s="1"/>
  <c r="AJ31" i="671"/>
  <c r="S31" i="671"/>
  <c r="R31" i="671"/>
  <c r="O31" i="671"/>
  <c r="Y31" i="671" s="1"/>
  <c r="N31" i="671"/>
  <c r="M31" i="671"/>
  <c r="L31" i="671"/>
  <c r="AN31" i="671" s="1"/>
  <c r="AJ30" i="671"/>
  <c r="AH30" i="671"/>
  <c r="Y30" i="671"/>
  <c r="S30" i="671"/>
  <c r="R30" i="671"/>
  <c r="Q30" i="671"/>
  <c r="O30" i="671"/>
  <c r="P30" i="671" s="1"/>
  <c r="T30" i="671" s="1"/>
  <c r="N30" i="671"/>
  <c r="M30" i="671"/>
  <c r="L30" i="671"/>
  <c r="AN29" i="671"/>
  <c r="AJ29" i="671"/>
  <c r="Y29" i="671"/>
  <c r="S29" i="671"/>
  <c r="R29" i="671"/>
  <c r="O29" i="671"/>
  <c r="P29" i="671" s="1"/>
  <c r="N29" i="671"/>
  <c r="M29" i="671"/>
  <c r="L29" i="671"/>
  <c r="AW28" i="671"/>
  <c r="AR28" i="671"/>
  <c r="AN28" i="671"/>
  <c r="AL28" i="671"/>
  <c r="AJ28" i="671"/>
  <c r="AH28" i="671"/>
  <c r="AC28" i="671"/>
  <c r="Z28" i="671"/>
  <c r="X28" i="671"/>
  <c r="S28" i="671"/>
  <c r="R28" i="671"/>
  <c r="Q28" i="671"/>
  <c r="O28" i="671"/>
  <c r="N28" i="671"/>
  <c r="M28" i="671"/>
  <c r="AS28" i="671" s="1"/>
  <c r="L28" i="671"/>
  <c r="AQ27" i="671"/>
  <c r="AJ27" i="671"/>
  <c r="AH27" i="671"/>
  <c r="S27" i="671"/>
  <c r="R27" i="671"/>
  <c r="O27" i="671"/>
  <c r="N27" i="671"/>
  <c r="M27" i="671"/>
  <c r="L27" i="671"/>
  <c r="AW26" i="671"/>
  <c r="AJ26" i="671"/>
  <c r="S26" i="671"/>
  <c r="R26" i="671"/>
  <c r="P26" i="671"/>
  <c r="O26" i="671"/>
  <c r="Y26" i="671" s="1"/>
  <c r="N26" i="671"/>
  <c r="M26" i="671"/>
  <c r="L26" i="671"/>
  <c r="AN26" i="671" s="1"/>
  <c r="AJ25" i="671"/>
  <c r="S25" i="671"/>
  <c r="R25" i="671"/>
  <c r="O25" i="671"/>
  <c r="N25" i="671"/>
  <c r="M25" i="671"/>
  <c r="L25" i="671"/>
  <c r="AW24" i="671"/>
  <c r="AS24" i="671"/>
  <c r="AR24" i="671"/>
  <c r="AJ24" i="671"/>
  <c r="AD24" i="671"/>
  <c r="AF24" i="671" s="1"/>
  <c r="AE24" i="671" s="1"/>
  <c r="Z24" i="671"/>
  <c r="S24" i="671"/>
  <c r="R24" i="671"/>
  <c r="O24" i="671"/>
  <c r="N24" i="671"/>
  <c r="M24" i="671"/>
  <c r="AC24" i="671" s="1"/>
  <c r="L24" i="671"/>
  <c r="BB23" i="671"/>
  <c r="AX23" i="671"/>
  <c r="AT23" i="671"/>
  <c r="AU23" i="671" s="1"/>
  <c r="AS23" i="671"/>
  <c r="AN23" i="671"/>
  <c r="AJ23" i="671"/>
  <c r="AD23" i="671"/>
  <c r="AF23" i="671" s="1"/>
  <c r="AE23" i="671" s="1"/>
  <c r="AC23" i="671"/>
  <c r="Z23" i="671"/>
  <c r="AP23" i="671" s="1"/>
  <c r="Y23" i="671"/>
  <c r="X23" i="671"/>
  <c r="S23" i="671"/>
  <c r="R23" i="671"/>
  <c r="Q23" i="671"/>
  <c r="O23" i="671"/>
  <c r="P23" i="671" s="1"/>
  <c r="N23" i="671"/>
  <c r="M23" i="671"/>
  <c r="L23" i="671"/>
  <c r="AX22" i="671"/>
  <c r="AT22" i="671"/>
  <c r="AJ22" i="671"/>
  <c r="S22" i="671"/>
  <c r="R22" i="671"/>
  <c r="O22" i="671"/>
  <c r="Y22" i="671" s="1"/>
  <c r="N22" i="671"/>
  <c r="M22" i="671"/>
  <c r="L22" i="671"/>
  <c r="AT21" i="671"/>
  <c r="AS21" i="671"/>
  <c r="AR21" i="671"/>
  <c r="AJ21" i="671"/>
  <c r="AH21" i="671"/>
  <c r="AD21" i="671"/>
  <c r="AF21" i="671" s="1"/>
  <c r="AE21" i="671" s="1"/>
  <c r="AC21" i="671"/>
  <c r="Z21" i="671"/>
  <c r="Y21" i="671"/>
  <c r="AX21" i="671" s="1"/>
  <c r="AY21" i="671" s="1"/>
  <c r="X21" i="671"/>
  <c r="S21" i="671"/>
  <c r="R21" i="671"/>
  <c r="O21" i="671"/>
  <c r="P21" i="671" s="1"/>
  <c r="N21" i="671"/>
  <c r="M21" i="671"/>
  <c r="AW21" i="671" s="1"/>
  <c r="L21" i="671"/>
  <c r="AX20" i="671"/>
  <c r="AT20" i="671"/>
  <c r="AQ20" i="671"/>
  <c r="AJ20" i="671"/>
  <c r="Y20" i="671"/>
  <c r="S20" i="671"/>
  <c r="R20" i="671"/>
  <c r="P20" i="671"/>
  <c r="O20" i="671"/>
  <c r="N20" i="671"/>
  <c r="M20" i="671"/>
  <c r="L20" i="671"/>
  <c r="BA19" i="671"/>
  <c r="AS19" i="671"/>
  <c r="AR19" i="671"/>
  <c r="AJ19" i="671"/>
  <c r="AH19" i="671"/>
  <c r="Z19" i="671"/>
  <c r="Y19" i="671"/>
  <c r="S19" i="671"/>
  <c r="R19" i="671"/>
  <c r="Q19" i="671"/>
  <c r="P19" i="671"/>
  <c r="O19" i="671"/>
  <c r="N19" i="671"/>
  <c r="M19" i="671"/>
  <c r="AC19" i="671" s="1"/>
  <c r="L19" i="671"/>
  <c r="AW18" i="671"/>
  <c r="AJ18" i="671"/>
  <c r="AH18" i="671"/>
  <c r="AD18" i="671"/>
  <c r="S18" i="671"/>
  <c r="R18" i="671"/>
  <c r="Q18" i="671"/>
  <c r="O18" i="671"/>
  <c r="N18" i="671"/>
  <c r="AQ18" i="671" s="1"/>
  <c r="M18" i="671"/>
  <c r="L18" i="671"/>
  <c r="AN18" i="671" s="1"/>
  <c r="BB17" i="671"/>
  <c r="AW17" i="671"/>
  <c r="AS17" i="671"/>
  <c r="AR17" i="671"/>
  <c r="AN17" i="671"/>
  <c r="AJ17" i="671"/>
  <c r="AH17" i="671"/>
  <c r="AI17" i="671" s="1"/>
  <c r="AG17" i="671"/>
  <c r="AF17" i="671"/>
  <c r="AE17" i="671" s="1"/>
  <c r="AD17" i="671"/>
  <c r="Z17" i="671"/>
  <c r="X17" i="671"/>
  <c r="T17" i="671"/>
  <c r="S17" i="671"/>
  <c r="R17" i="671"/>
  <c r="Q17" i="671"/>
  <c r="P17" i="671"/>
  <c r="O17" i="671"/>
  <c r="Y17" i="671" s="1"/>
  <c r="N17" i="671"/>
  <c r="M17" i="671"/>
  <c r="AC17" i="671" s="1"/>
  <c r="L17" i="671"/>
  <c r="AX16" i="671"/>
  <c r="AS16" i="671"/>
  <c r="AR16" i="671"/>
  <c r="AJ16" i="671"/>
  <c r="AD16" i="671"/>
  <c r="AC16" i="671"/>
  <c r="AF16" i="671" s="1"/>
  <c r="AE16" i="671" s="1"/>
  <c r="Z16" i="671"/>
  <c r="Y16" i="671"/>
  <c r="S16" i="671"/>
  <c r="R16" i="671"/>
  <c r="Q16" i="671"/>
  <c r="P16" i="671"/>
  <c r="T16" i="671" s="1"/>
  <c r="O16" i="671"/>
  <c r="N16" i="671"/>
  <c r="M16" i="671"/>
  <c r="L16" i="671"/>
  <c r="AS15" i="671"/>
  <c r="AR15" i="671"/>
  <c r="AP15" i="671"/>
  <c r="AN15" i="671"/>
  <c r="AJ15" i="671"/>
  <c r="AC15" i="671"/>
  <c r="AA15" i="671"/>
  <c r="Z15" i="671"/>
  <c r="BB15" i="671" s="1"/>
  <c r="Y15" i="671"/>
  <c r="X15" i="671"/>
  <c r="S15" i="671"/>
  <c r="R15" i="671"/>
  <c r="AQ15" i="671" s="1"/>
  <c r="O15" i="671"/>
  <c r="P15" i="671" s="1"/>
  <c r="N15" i="671"/>
  <c r="M15" i="671"/>
  <c r="L15" i="671"/>
  <c r="BB14" i="671"/>
  <c r="AX14" i="671"/>
  <c r="AT14" i="671"/>
  <c r="AJ14" i="671"/>
  <c r="AH14" i="671"/>
  <c r="AD14" i="671"/>
  <c r="Z14" i="671"/>
  <c r="AP14" i="671" s="1"/>
  <c r="X14" i="671"/>
  <c r="S14" i="671"/>
  <c r="R14" i="671"/>
  <c r="P14" i="671"/>
  <c r="O14" i="671"/>
  <c r="Y14" i="671" s="1"/>
  <c r="N14" i="671"/>
  <c r="M14" i="671"/>
  <c r="L14" i="671"/>
  <c r="AT13" i="671"/>
  <c r="AR13" i="671"/>
  <c r="AJ13" i="671"/>
  <c r="AH13" i="671"/>
  <c r="Y13" i="671"/>
  <c r="S13" i="671"/>
  <c r="R13" i="671"/>
  <c r="P13" i="671"/>
  <c r="O13" i="671"/>
  <c r="N13" i="671"/>
  <c r="M13" i="671"/>
  <c r="L13" i="671"/>
  <c r="BA12" i="671"/>
  <c r="AY12" i="671"/>
  <c r="AX12" i="671"/>
  <c r="AW12" i="671"/>
  <c r="AT12" i="671"/>
  <c r="AS12" i="671"/>
  <c r="AU12" i="671" s="1"/>
  <c r="AR12" i="671"/>
  <c r="AL12" i="671"/>
  <c r="AM12" i="671" s="1"/>
  <c r="AJ12" i="671"/>
  <c r="AH12" i="671"/>
  <c r="AI12" i="671" s="1"/>
  <c r="AG12" i="671"/>
  <c r="AD12" i="671"/>
  <c r="AF12" i="671" s="1"/>
  <c r="AE12" i="671" s="1"/>
  <c r="AC12" i="671"/>
  <c r="AA12" i="671"/>
  <c r="Z12" i="671"/>
  <c r="Y12" i="671"/>
  <c r="S12" i="671"/>
  <c r="R12" i="671"/>
  <c r="Q12" i="671"/>
  <c r="AO12" i="671" s="1"/>
  <c r="P12" i="671"/>
  <c r="O12" i="671"/>
  <c r="N12" i="671"/>
  <c r="AQ12" i="671" s="1"/>
  <c r="M12" i="671"/>
  <c r="X12" i="671" s="1"/>
  <c r="L12" i="671"/>
  <c r="AN12" i="671" s="1"/>
  <c r="AX11" i="671"/>
  <c r="AJ11" i="671"/>
  <c r="AH11" i="671"/>
  <c r="S11" i="671"/>
  <c r="R11" i="671"/>
  <c r="P11" i="671"/>
  <c r="O11" i="671"/>
  <c r="Y11" i="671" s="1"/>
  <c r="N11" i="671"/>
  <c r="M11" i="671"/>
  <c r="L11" i="671"/>
  <c r="AN11" i="671" s="1"/>
  <c r="AJ10" i="671"/>
  <c r="AH10" i="671"/>
  <c r="AD10" i="671"/>
  <c r="Y10" i="671"/>
  <c r="AX10" i="671" s="1"/>
  <c r="S10" i="671"/>
  <c r="R10" i="671"/>
  <c r="O10" i="671"/>
  <c r="N10" i="671"/>
  <c r="M10" i="671"/>
  <c r="L10" i="671"/>
  <c r="AL7" i="671"/>
  <c r="L7" i="671"/>
  <c r="L6" i="671"/>
  <c r="C5" i="671"/>
  <c r="AJ1" i="671"/>
  <c r="AI1" i="671"/>
  <c r="AG1" i="671"/>
  <c r="AA1" i="671"/>
  <c r="T1" i="671"/>
  <c r="M307" i="670"/>
  <c r="M305" i="670" s="1"/>
  <c r="M304" i="670"/>
  <c r="X300" i="670"/>
  <c r="AW294" i="670"/>
  <c r="AW293" i="670"/>
  <c r="AU290" i="670"/>
  <c r="AS290" i="670"/>
  <c r="AW289" i="670"/>
  <c r="BA288" i="670"/>
  <c r="AT288" i="670"/>
  <c r="AU288" i="670" s="1"/>
  <c r="AS288" i="670"/>
  <c r="AR288" i="670"/>
  <c r="AN288" i="670"/>
  <c r="AJ288" i="670"/>
  <c r="AD288" i="670"/>
  <c r="Z288" i="670"/>
  <c r="Y288" i="670"/>
  <c r="S288" i="670"/>
  <c r="R288" i="670"/>
  <c r="Q288" i="670"/>
  <c r="O288" i="670"/>
  <c r="P288" i="670" s="1"/>
  <c r="T288" i="670" s="1"/>
  <c r="N288" i="670"/>
  <c r="M288" i="670"/>
  <c r="AW288" i="670" s="1"/>
  <c r="L288" i="670"/>
  <c r="AS287" i="670"/>
  <c r="AQ287" i="670"/>
  <c r="AN287" i="670"/>
  <c r="AJ287" i="670"/>
  <c r="Y287" i="670"/>
  <c r="S287" i="670"/>
  <c r="R287" i="670"/>
  <c r="O287" i="670"/>
  <c r="P287" i="670" s="1"/>
  <c r="N287" i="670"/>
  <c r="M287" i="670"/>
  <c r="L287" i="670"/>
  <c r="AX286" i="670"/>
  <c r="AQ286" i="670"/>
  <c r="AJ286" i="670"/>
  <c r="Z286" i="670"/>
  <c r="Y286" i="670"/>
  <c r="S286" i="670"/>
  <c r="R286" i="670"/>
  <c r="O286" i="670"/>
  <c r="P286" i="670" s="1"/>
  <c r="N286" i="670"/>
  <c r="M286" i="670"/>
  <c r="L286" i="670"/>
  <c r="AW285" i="670"/>
  <c r="AJ285" i="670"/>
  <c r="AC285" i="670"/>
  <c r="AF285" i="670" s="1"/>
  <c r="AE285" i="670" s="1"/>
  <c r="Y285" i="670"/>
  <c r="AT285" i="670" s="1"/>
  <c r="S285" i="670"/>
  <c r="R285" i="670"/>
  <c r="AQ285" i="670" s="1"/>
  <c r="P285" i="670"/>
  <c r="O285" i="670"/>
  <c r="N285" i="670"/>
  <c r="M285" i="670"/>
  <c r="AD285" i="670" s="1"/>
  <c r="L285" i="670"/>
  <c r="AX284" i="670"/>
  <c r="AW284" i="670"/>
  <c r="AS284" i="670"/>
  <c r="AQ284" i="670"/>
  <c r="AJ284" i="670"/>
  <c r="AD284" i="670"/>
  <c r="Z284" i="670"/>
  <c r="Y284" i="670"/>
  <c r="X284" i="670"/>
  <c r="S284" i="670"/>
  <c r="R284" i="670"/>
  <c r="P284" i="670"/>
  <c r="O284" i="670"/>
  <c r="N284" i="670"/>
  <c r="M284" i="670"/>
  <c r="L284" i="670"/>
  <c r="AN284" i="670" s="1"/>
  <c r="AW283" i="670"/>
  <c r="AT283" i="670"/>
  <c r="AR283" i="670"/>
  <c r="AL283" i="670"/>
  <c r="AM283" i="670" s="1"/>
  <c r="AJ283" i="670"/>
  <c r="AH283" i="670"/>
  <c r="AC283" i="670"/>
  <c r="Z283" i="670"/>
  <c r="Y283" i="670"/>
  <c r="AX283" i="670" s="1"/>
  <c r="X283" i="670"/>
  <c r="S283" i="670"/>
  <c r="R283" i="670"/>
  <c r="Q283" i="670"/>
  <c r="O283" i="670"/>
  <c r="P283" i="670" s="1"/>
  <c r="N283" i="670"/>
  <c r="M283" i="670"/>
  <c r="AS283" i="670" s="1"/>
  <c r="L283" i="670"/>
  <c r="AN283" i="670" s="1"/>
  <c r="AX282" i="670"/>
  <c r="AT282" i="670"/>
  <c r="AJ282" i="670"/>
  <c r="AH282" i="670"/>
  <c r="S282" i="670"/>
  <c r="R282" i="670"/>
  <c r="P282" i="670"/>
  <c r="O282" i="670"/>
  <c r="Y282" i="670" s="1"/>
  <c r="N282" i="670"/>
  <c r="M282" i="670"/>
  <c r="L282" i="670"/>
  <c r="AW281" i="670"/>
  <c r="AN281" i="670"/>
  <c r="AJ281" i="670"/>
  <c r="AD281" i="670"/>
  <c r="Y281" i="670"/>
  <c r="S281" i="670"/>
  <c r="R281" i="670"/>
  <c r="P281" i="670"/>
  <c r="O281" i="670"/>
  <c r="N281" i="670"/>
  <c r="M281" i="670"/>
  <c r="L281" i="670"/>
  <c r="AX280" i="670"/>
  <c r="AT280" i="670"/>
  <c r="AS280" i="670"/>
  <c r="AU280" i="670" s="1"/>
  <c r="AN280" i="670"/>
  <c r="AJ280" i="670"/>
  <c r="AD280" i="670"/>
  <c r="Z280" i="670"/>
  <c r="AP280" i="670" s="1"/>
  <c r="Y280" i="670"/>
  <c r="S280" i="670"/>
  <c r="R280" i="670"/>
  <c r="AQ280" i="670" s="1"/>
  <c r="O280" i="670"/>
  <c r="P280" i="670" s="1"/>
  <c r="N280" i="670"/>
  <c r="M280" i="670"/>
  <c r="L280" i="670"/>
  <c r="AX279" i="670"/>
  <c r="AR279" i="670"/>
  <c r="AJ279" i="670"/>
  <c r="AH279" i="670"/>
  <c r="AG279" i="670"/>
  <c r="AD279" i="670"/>
  <c r="Y279" i="670"/>
  <c r="AT279" i="670" s="1"/>
  <c r="S279" i="670"/>
  <c r="R279" i="670"/>
  <c r="P279" i="670"/>
  <c r="O279" i="670"/>
  <c r="N279" i="670"/>
  <c r="M279" i="670"/>
  <c r="L279" i="670"/>
  <c r="AR278" i="670"/>
  <c r="AJ278" i="670"/>
  <c r="S278" i="670"/>
  <c r="R278" i="670"/>
  <c r="Q278" i="670"/>
  <c r="P278" i="670"/>
  <c r="T278" i="670" s="1"/>
  <c r="O278" i="670"/>
  <c r="Y278" i="670" s="1"/>
  <c r="N278" i="670"/>
  <c r="M278" i="670"/>
  <c r="L278" i="670"/>
  <c r="AX277" i="670"/>
  <c r="AW277" i="670"/>
  <c r="AT277" i="670"/>
  <c r="AR277" i="670"/>
  <c r="AP277" i="670"/>
  <c r="AO277" i="670"/>
  <c r="AJ277" i="670"/>
  <c r="AH277" i="670"/>
  <c r="AC277" i="670"/>
  <c r="Z277" i="670"/>
  <c r="BB277" i="670" s="1"/>
  <c r="Y277" i="670"/>
  <c r="X277" i="670"/>
  <c r="S277" i="670"/>
  <c r="R277" i="670"/>
  <c r="Q277" i="670"/>
  <c r="AL277" i="670" s="1"/>
  <c r="AM277" i="670" s="1"/>
  <c r="O277" i="670"/>
  <c r="P277" i="670" s="1"/>
  <c r="N277" i="670"/>
  <c r="M277" i="670"/>
  <c r="AS277" i="670" s="1"/>
  <c r="AU277" i="670" s="1"/>
  <c r="L277" i="670"/>
  <c r="AN277" i="670" s="1"/>
  <c r="AS276" i="670"/>
  <c r="AU276" i="670" s="1"/>
  <c r="AQ276" i="670"/>
  <c r="AJ276" i="670"/>
  <c r="Z276" i="670"/>
  <c r="S276" i="670"/>
  <c r="R276" i="670"/>
  <c r="P276" i="670"/>
  <c r="O276" i="670"/>
  <c r="Y276" i="670" s="1"/>
  <c r="AT276" i="670" s="1"/>
  <c r="N276" i="670"/>
  <c r="M276" i="670"/>
  <c r="L276" i="670"/>
  <c r="AW275" i="670"/>
  <c r="AJ275" i="670"/>
  <c r="AE275" i="670"/>
  <c r="AD275" i="670"/>
  <c r="AF275" i="670" s="1"/>
  <c r="AC275" i="670"/>
  <c r="S275" i="670"/>
  <c r="R275" i="670"/>
  <c r="O275" i="670"/>
  <c r="N275" i="670"/>
  <c r="AQ275" i="670" s="1"/>
  <c r="M275" i="670"/>
  <c r="L275" i="670"/>
  <c r="AN275" i="670" s="1"/>
  <c r="AX274" i="670"/>
  <c r="AJ274" i="670"/>
  <c r="S274" i="670"/>
  <c r="R274" i="670"/>
  <c r="P274" i="670"/>
  <c r="O274" i="670"/>
  <c r="Y274" i="670" s="1"/>
  <c r="N274" i="670"/>
  <c r="M274" i="670"/>
  <c r="L274" i="670"/>
  <c r="AW273" i="670"/>
  <c r="AS273" i="670"/>
  <c r="AR273" i="670"/>
  <c r="AP273" i="670"/>
  <c r="AN273" i="670"/>
  <c r="AL273" i="670"/>
  <c r="AM273" i="670" s="1"/>
  <c r="AJ273" i="670"/>
  <c r="AD273" i="670"/>
  <c r="AF273" i="670" s="1"/>
  <c r="AE273" i="670" s="1"/>
  <c r="AC273" i="670"/>
  <c r="Z273" i="670"/>
  <c r="Y273" i="670"/>
  <c r="S273" i="670"/>
  <c r="R273" i="670"/>
  <c r="Q273" i="670"/>
  <c r="AO273" i="670" s="1"/>
  <c r="O273" i="670"/>
  <c r="P273" i="670" s="1"/>
  <c r="N273" i="670"/>
  <c r="M273" i="670"/>
  <c r="L273" i="670"/>
  <c r="AS272" i="670"/>
  <c r="AQ272" i="670"/>
  <c r="AJ272" i="670"/>
  <c r="AD272" i="670"/>
  <c r="AC272" i="670"/>
  <c r="AF272" i="670" s="1"/>
  <c r="AE272" i="670" s="1"/>
  <c r="Y272" i="670"/>
  <c r="X272" i="670"/>
  <c r="S272" i="670"/>
  <c r="R272" i="670"/>
  <c r="Q272" i="670"/>
  <c r="O272" i="670"/>
  <c r="P272" i="670" s="1"/>
  <c r="N272" i="670"/>
  <c r="M272" i="670"/>
  <c r="L272" i="670"/>
  <c r="AN272" i="670" s="1"/>
  <c r="AW271" i="670"/>
  <c r="AS271" i="670"/>
  <c r="AO271" i="670"/>
  <c r="AL271" i="670"/>
  <c r="AM271" i="670" s="1"/>
  <c r="AJ271" i="670"/>
  <c r="AD271" i="670"/>
  <c r="AF271" i="670" s="1"/>
  <c r="AE271" i="670" s="1"/>
  <c r="AC271" i="670"/>
  <c r="Z271" i="670"/>
  <c r="BB271" i="670" s="1"/>
  <c r="Y271" i="670"/>
  <c r="X271" i="670"/>
  <c r="S271" i="670"/>
  <c r="R271" i="670"/>
  <c r="P271" i="670"/>
  <c r="T271" i="670" s="1"/>
  <c r="O271" i="670"/>
  <c r="N271" i="670"/>
  <c r="M271" i="670"/>
  <c r="Q271" i="670" s="1"/>
  <c r="BA271" i="670" s="1"/>
  <c r="L271" i="670"/>
  <c r="AX270" i="670"/>
  <c r="AW270" i="670"/>
  <c r="AY270" i="670" s="1"/>
  <c r="AT270" i="670"/>
  <c r="AJ270" i="670"/>
  <c r="Z270" i="670"/>
  <c r="S270" i="670"/>
  <c r="R270" i="670"/>
  <c r="P270" i="670"/>
  <c r="O270" i="670"/>
  <c r="Y270" i="670" s="1"/>
  <c r="N270" i="670"/>
  <c r="M270" i="670"/>
  <c r="L270" i="670"/>
  <c r="AN270" i="670" s="1"/>
  <c r="AX269" i="670"/>
  <c r="AT269" i="670"/>
  <c r="AS269" i="670"/>
  <c r="AR269" i="670"/>
  <c r="AN269" i="670"/>
  <c r="AJ269" i="670"/>
  <c r="AD269" i="670"/>
  <c r="AC269" i="670"/>
  <c r="Z269" i="670"/>
  <c r="Y269" i="670"/>
  <c r="X269" i="670"/>
  <c r="S269" i="670"/>
  <c r="R269" i="670"/>
  <c r="P269" i="670"/>
  <c r="O269" i="670"/>
  <c r="N269" i="670"/>
  <c r="M269" i="670"/>
  <c r="L269" i="670"/>
  <c r="AW268" i="670"/>
  <c r="AJ268" i="670"/>
  <c r="AH268" i="670"/>
  <c r="AD268" i="670"/>
  <c r="S268" i="670"/>
  <c r="R268" i="670"/>
  <c r="O268" i="670"/>
  <c r="N268" i="670"/>
  <c r="M268" i="670"/>
  <c r="AS268" i="670" s="1"/>
  <c r="L268" i="670"/>
  <c r="AQ267" i="670"/>
  <c r="AP267" i="670"/>
  <c r="AN267" i="670"/>
  <c r="AJ267" i="670"/>
  <c r="Z267" i="670"/>
  <c r="BB267" i="670" s="1"/>
  <c r="Y267" i="670"/>
  <c r="S267" i="670"/>
  <c r="R267" i="670"/>
  <c r="P267" i="670"/>
  <c r="O267" i="670"/>
  <c r="N267" i="670"/>
  <c r="M267" i="670"/>
  <c r="L267" i="670"/>
  <c r="AX266" i="670"/>
  <c r="AJ266" i="670"/>
  <c r="S266" i="670"/>
  <c r="R266" i="670"/>
  <c r="P266" i="670"/>
  <c r="O266" i="670"/>
  <c r="Y266" i="670" s="1"/>
  <c r="AT266" i="670" s="1"/>
  <c r="N266" i="670"/>
  <c r="M266" i="670"/>
  <c r="L266" i="670"/>
  <c r="AS265" i="670"/>
  <c r="AU265" i="670" s="1"/>
  <c r="AR265" i="670"/>
  <c r="AJ265" i="670"/>
  <c r="AF265" i="670"/>
  <c r="AE265" i="670"/>
  <c r="AD265" i="670"/>
  <c r="AC265" i="670"/>
  <c r="Y265" i="670"/>
  <c r="AT265" i="670" s="1"/>
  <c r="S265" i="670"/>
  <c r="R265" i="670"/>
  <c r="P265" i="670"/>
  <c r="O265" i="670"/>
  <c r="N265" i="670"/>
  <c r="M265" i="670"/>
  <c r="L265" i="670"/>
  <c r="AN265" i="670" s="1"/>
  <c r="AW264" i="670"/>
  <c r="AN264" i="670"/>
  <c r="AJ264" i="670"/>
  <c r="AH264" i="670"/>
  <c r="AD264" i="670"/>
  <c r="AF264" i="670" s="1"/>
  <c r="AE264" i="670" s="1"/>
  <c r="AC264" i="670"/>
  <c r="X264" i="670"/>
  <c r="S264" i="670"/>
  <c r="R264" i="670"/>
  <c r="O264" i="670"/>
  <c r="N264" i="670"/>
  <c r="M264" i="670"/>
  <c r="L264" i="670"/>
  <c r="BB263" i="670"/>
  <c r="AW263" i="670"/>
  <c r="AT263" i="670"/>
  <c r="AR263" i="670"/>
  <c r="AL263" i="670"/>
  <c r="AJ263" i="670"/>
  <c r="AH263" i="670"/>
  <c r="AC263" i="670"/>
  <c r="Z263" i="670"/>
  <c r="Y263" i="670"/>
  <c r="X263" i="670"/>
  <c r="S263" i="670"/>
  <c r="R263" i="670"/>
  <c r="Q263" i="670"/>
  <c r="P263" i="670"/>
  <c r="O263" i="670"/>
  <c r="N263" i="670"/>
  <c r="M263" i="670"/>
  <c r="AS263" i="670" s="1"/>
  <c r="L263" i="670"/>
  <c r="AN263" i="670" s="1"/>
  <c r="AS262" i="670"/>
  <c r="AJ262" i="670"/>
  <c r="X262" i="670"/>
  <c r="S262" i="670"/>
  <c r="R262" i="670"/>
  <c r="Q262" i="670"/>
  <c r="O262" i="670"/>
  <c r="N262" i="670"/>
  <c r="M262" i="670"/>
  <c r="AD262" i="670" s="1"/>
  <c r="L262" i="670"/>
  <c r="AS261" i="670"/>
  <c r="AR261" i="670"/>
  <c r="AN261" i="670"/>
  <c r="AJ261" i="670"/>
  <c r="AD261" i="670"/>
  <c r="AF261" i="670" s="1"/>
  <c r="AE261" i="670" s="1"/>
  <c r="AC261" i="670"/>
  <c r="Z261" i="670"/>
  <c r="Y261" i="670"/>
  <c r="X261" i="670"/>
  <c r="S261" i="670"/>
  <c r="R261" i="670"/>
  <c r="O261" i="670"/>
  <c r="P261" i="670" s="1"/>
  <c r="N261" i="670"/>
  <c r="M261" i="670"/>
  <c r="L261" i="670"/>
  <c r="AW260" i="670"/>
  <c r="AS260" i="670"/>
  <c r="AJ260" i="670"/>
  <c r="AH260" i="670"/>
  <c r="AD260" i="670"/>
  <c r="S260" i="670"/>
  <c r="R260" i="670"/>
  <c r="Q260" i="670"/>
  <c r="O260" i="670"/>
  <c r="N260" i="670"/>
  <c r="M260" i="670"/>
  <c r="L260" i="670"/>
  <c r="AR259" i="670"/>
  <c r="AJ259" i="670"/>
  <c r="S259" i="670"/>
  <c r="R259" i="670"/>
  <c r="AQ259" i="670" s="1"/>
  <c r="O259" i="670"/>
  <c r="P259" i="670" s="1"/>
  <c r="N259" i="670"/>
  <c r="M259" i="670"/>
  <c r="L259" i="670"/>
  <c r="AN259" i="670" s="1"/>
  <c r="AS258" i="670"/>
  <c r="AJ258" i="670"/>
  <c r="AH258" i="670"/>
  <c r="AD258" i="670"/>
  <c r="S258" i="670"/>
  <c r="R258" i="670"/>
  <c r="O258" i="670"/>
  <c r="N258" i="670"/>
  <c r="M258" i="670"/>
  <c r="L258" i="670"/>
  <c r="AN258" i="670" s="1"/>
  <c r="BB257" i="670"/>
  <c r="AW257" i="670"/>
  <c r="AS257" i="670"/>
  <c r="AR257" i="670"/>
  <c r="AP257" i="670"/>
  <c r="AL257" i="670"/>
  <c r="AM257" i="670" s="1"/>
  <c r="AJ257" i="670"/>
  <c r="AH257" i="670"/>
  <c r="AF257" i="670"/>
  <c r="AE257" i="670" s="1"/>
  <c r="AD257" i="670"/>
  <c r="AC257" i="670"/>
  <c r="Z257" i="670"/>
  <c r="Y257" i="670"/>
  <c r="X257" i="670"/>
  <c r="S257" i="670"/>
  <c r="AA257" i="670" s="1"/>
  <c r="R257" i="670"/>
  <c r="Q257" i="670"/>
  <c r="P257" i="670"/>
  <c r="O257" i="670"/>
  <c r="N257" i="670"/>
  <c r="M257" i="670"/>
  <c r="L257" i="670"/>
  <c r="AN257" i="670" s="1"/>
  <c r="AJ256" i="670"/>
  <c r="AC256" i="670"/>
  <c r="X256" i="670"/>
  <c r="S256" i="670"/>
  <c r="R256" i="670"/>
  <c r="AQ256" i="670" s="1"/>
  <c r="P256" i="670"/>
  <c r="O256" i="670"/>
  <c r="Y256" i="670" s="1"/>
  <c r="N256" i="670"/>
  <c r="M256" i="670"/>
  <c r="L256" i="670"/>
  <c r="AR255" i="670"/>
  <c r="AJ255" i="670"/>
  <c r="Z255" i="670"/>
  <c r="Y255" i="670"/>
  <c r="X255" i="670"/>
  <c r="S255" i="670"/>
  <c r="R255" i="670"/>
  <c r="P255" i="670"/>
  <c r="O255" i="670"/>
  <c r="N255" i="670"/>
  <c r="M255" i="670"/>
  <c r="AH255" i="670" s="1"/>
  <c r="L255" i="670"/>
  <c r="AS254" i="670"/>
  <c r="AJ254" i="670"/>
  <c r="S254" i="670"/>
  <c r="R254" i="670"/>
  <c r="O254" i="670"/>
  <c r="N254" i="670"/>
  <c r="M254" i="670"/>
  <c r="L254" i="670"/>
  <c r="AX253" i="670"/>
  <c r="AY253" i="670" s="1"/>
  <c r="AW253" i="670"/>
  <c r="AR253" i="670"/>
  <c r="AP253" i="670"/>
  <c r="AO253" i="670"/>
  <c r="AL253" i="670"/>
  <c r="AM253" i="670" s="1"/>
  <c r="AJ253" i="670"/>
  <c r="AI253" i="670"/>
  <c r="AH253" i="670"/>
  <c r="AC253" i="670"/>
  <c r="AA253" i="670"/>
  <c r="Z253" i="670"/>
  <c r="Y253" i="670"/>
  <c r="AT253" i="670" s="1"/>
  <c r="X253" i="670"/>
  <c r="S253" i="670"/>
  <c r="R253" i="670"/>
  <c r="AQ253" i="670" s="1"/>
  <c r="Q253" i="670"/>
  <c r="P253" i="670"/>
  <c r="T253" i="670" s="1"/>
  <c r="O253" i="670"/>
  <c r="N253" i="670"/>
  <c r="M253" i="670"/>
  <c r="AS253" i="670" s="1"/>
  <c r="L253" i="670"/>
  <c r="AN253" i="670" s="1"/>
  <c r="AQ252" i="670"/>
  <c r="AJ252" i="670"/>
  <c r="AC252" i="670"/>
  <c r="S252" i="670"/>
  <c r="R252" i="670"/>
  <c r="P252" i="670"/>
  <c r="O252" i="670"/>
  <c r="Y252" i="670" s="1"/>
  <c r="AT252" i="670" s="1"/>
  <c r="N252" i="670"/>
  <c r="M252" i="670"/>
  <c r="L252" i="670"/>
  <c r="BB251" i="670"/>
  <c r="AW251" i="670"/>
  <c r="AS251" i="670"/>
  <c r="AR251" i="670"/>
  <c r="AN251" i="670"/>
  <c r="AJ251" i="670"/>
  <c r="AH251" i="670"/>
  <c r="AF251" i="670"/>
  <c r="AE251" i="670" s="1"/>
  <c r="AD251" i="670"/>
  <c r="AC251" i="670"/>
  <c r="Y251" i="670"/>
  <c r="AP251" i="670" s="1"/>
  <c r="X251" i="670"/>
  <c r="S251" i="670"/>
  <c r="R251" i="670"/>
  <c r="Q251" i="670"/>
  <c r="P251" i="670"/>
  <c r="BA251" i="670" s="1"/>
  <c r="O251" i="670"/>
  <c r="N251" i="670"/>
  <c r="M251" i="670"/>
  <c r="Z251" i="670" s="1"/>
  <c r="L251" i="670"/>
  <c r="AX250" i="670"/>
  <c r="AT250" i="670"/>
  <c r="AS250" i="670"/>
  <c r="AU250" i="670" s="1"/>
  <c r="AJ250" i="670"/>
  <c r="AC250" i="670"/>
  <c r="Z250" i="670"/>
  <c r="S250" i="670"/>
  <c r="R250" i="670"/>
  <c r="Q250" i="670"/>
  <c r="P250" i="670"/>
  <c r="O250" i="670"/>
  <c r="Y250" i="670" s="1"/>
  <c r="N250" i="670"/>
  <c r="M250" i="670"/>
  <c r="L250" i="670"/>
  <c r="AW249" i="670"/>
  <c r="AR249" i="670"/>
  <c r="AQ249" i="670"/>
  <c r="AN249" i="670"/>
  <c r="AJ249" i="670"/>
  <c r="AI249" i="670"/>
  <c r="AH249" i="670"/>
  <c r="AC249" i="670"/>
  <c r="Z249" i="670"/>
  <c r="Y249" i="670"/>
  <c r="X249" i="670"/>
  <c r="S249" i="670"/>
  <c r="R249" i="670"/>
  <c r="Q249" i="670"/>
  <c r="BA249" i="670" s="1"/>
  <c r="P249" i="670"/>
  <c r="T249" i="670" s="1"/>
  <c r="O249" i="670"/>
  <c r="N249" i="670"/>
  <c r="M249" i="670"/>
  <c r="AS249" i="670" s="1"/>
  <c r="L249" i="670"/>
  <c r="AU248" i="670"/>
  <c r="AT248" i="670"/>
  <c r="AS248" i="670"/>
  <c r="AR248" i="670"/>
  <c r="AQ248" i="670"/>
  <c r="AJ248" i="670"/>
  <c r="AH248" i="670"/>
  <c r="AC248" i="670"/>
  <c r="X248" i="670"/>
  <c r="S248" i="670"/>
  <c r="R248" i="670"/>
  <c r="Q248" i="670"/>
  <c r="P248" i="670"/>
  <c r="O248" i="670"/>
  <c r="Y248" i="670" s="1"/>
  <c r="AI248" i="670" s="1"/>
  <c r="N248" i="670"/>
  <c r="M248" i="670"/>
  <c r="L248" i="670"/>
  <c r="AQ247" i="670"/>
  <c r="AN247" i="670"/>
  <c r="AJ247" i="670"/>
  <c r="X247" i="670"/>
  <c r="S247" i="670"/>
  <c r="R247" i="670"/>
  <c r="P247" i="670"/>
  <c r="O247" i="670"/>
  <c r="Y247" i="670" s="1"/>
  <c r="N247" i="670"/>
  <c r="M247" i="670"/>
  <c r="AR247" i="670" s="1"/>
  <c r="L247" i="670"/>
  <c r="AW246" i="670"/>
  <c r="AT246" i="670"/>
  <c r="AU246" i="670" s="1"/>
  <c r="AS246" i="670"/>
  <c r="AQ246" i="670"/>
  <c r="AJ246" i="670"/>
  <c r="AH246" i="670"/>
  <c r="AD246" i="670"/>
  <c r="Z246" i="670"/>
  <c r="Y246" i="670"/>
  <c r="S246" i="670"/>
  <c r="R246" i="670"/>
  <c r="Q246" i="670"/>
  <c r="O246" i="670"/>
  <c r="P246" i="670" s="1"/>
  <c r="T246" i="670" s="1"/>
  <c r="N246" i="670"/>
  <c r="M246" i="670"/>
  <c r="L246" i="670"/>
  <c r="AS245" i="670"/>
  <c r="AU245" i="670" s="1"/>
  <c r="AR245" i="670"/>
  <c r="AN245" i="670"/>
  <c r="AJ245" i="670"/>
  <c r="AC245" i="670"/>
  <c r="Z245" i="670"/>
  <c r="S245" i="670"/>
  <c r="R245" i="670"/>
  <c r="Q245" i="670"/>
  <c r="P245" i="670"/>
  <c r="O245" i="670"/>
  <c r="Y245" i="670" s="1"/>
  <c r="AT245" i="670" s="1"/>
  <c r="N245" i="670"/>
  <c r="M245" i="670"/>
  <c r="L245" i="670"/>
  <c r="AJ244" i="670"/>
  <c r="AD244" i="670"/>
  <c r="Y244" i="670"/>
  <c r="S244" i="670"/>
  <c r="R244" i="670"/>
  <c r="O244" i="670"/>
  <c r="P244" i="670" s="1"/>
  <c r="N244" i="670"/>
  <c r="M244" i="670"/>
  <c r="L244" i="670"/>
  <c r="AW243" i="670"/>
  <c r="AS243" i="670"/>
  <c r="AR243" i="670"/>
  <c r="AN243" i="670"/>
  <c r="AJ243" i="670"/>
  <c r="AH243" i="670"/>
  <c r="AD243" i="670"/>
  <c r="AF243" i="670" s="1"/>
  <c r="AE243" i="670" s="1"/>
  <c r="AC243" i="670"/>
  <c r="Z243" i="670"/>
  <c r="Y243" i="670"/>
  <c r="X243" i="670"/>
  <c r="S243" i="670"/>
  <c r="R243" i="670"/>
  <c r="Q243" i="670"/>
  <c r="BA243" i="670" s="1"/>
  <c r="P243" i="670"/>
  <c r="O243" i="670"/>
  <c r="N243" i="670"/>
  <c r="M243" i="670"/>
  <c r="L243" i="670"/>
  <c r="AX242" i="670"/>
  <c r="AT242" i="670"/>
  <c r="AR242" i="670"/>
  <c r="AQ242" i="670"/>
  <c r="AJ242" i="670"/>
  <c r="AD242" i="670"/>
  <c r="AF242" i="670" s="1"/>
  <c r="AE242" i="670" s="1"/>
  <c r="AA242" i="670"/>
  <c r="Z242" i="670"/>
  <c r="Y242" i="670"/>
  <c r="X242" i="670"/>
  <c r="S242" i="670"/>
  <c r="R242" i="670"/>
  <c r="P242" i="670"/>
  <c r="O242" i="670"/>
  <c r="N242" i="670"/>
  <c r="M242" i="670"/>
  <c r="AC242" i="670" s="1"/>
  <c r="L242" i="670"/>
  <c r="AW241" i="670"/>
  <c r="AR241" i="670"/>
  <c r="AN241" i="670"/>
  <c r="AJ241" i="670"/>
  <c r="Z241" i="670"/>
  <c r="BB241" i="670" s="1"/>
  <c r="Y241" i="670"/>
  <c r="S241" i="670"/>
  <c r="R241" i="670"/>
  <c r="Q241" i="670"/>
  <c r="P241" i="670"/>
  <c r="O241" i="670"/>
  <c r="N241" i="670"/>
  <c r="M241" i="670"/>
  <c r="AD241" i="670" s="1"/>
  <c r="L241" i="670"/>
  <c r="AW240" i="670"/>
  <c r="AS240" i="670"/>
  <c r="AN240" i="670"/>
  <c r="AJ240" i="670"/>
  <c r="AG240" i="670"/>
  <c r="AE240" i="670"/>
  <c r="AD240" i="670"/>
  <c r="AF240" i="670" s="1"/>
  <c r="AC240" i="670"/>
  <c r="Z240" i="670"/>
  <c r="X240" i="670"/>
  <c r="S240" i="670"/>
  <c r="R240" i="670"/>
  <c r="P240" i="670"/>
  <c r="O240" i="670"/>
  <c r="Y240" i="670" s="1"/>
  <c r="N240" i="670"/>
  <c r="M240" i="670"/>
  <c r="L240" i="670"/>
  <c r="AW239" i="670"/>
  <c r="AR239" i="670"/>
  <c r="AN239" i="670"/>
  <c r="AJ239" i="670"/>
  <c r="AH239" i="670"/>
  <c r="AC239" i="670"/>
  <c r="Z239" i="670"/>
  <c r="X239" i="670"/>
  <c r="S239" i="670"/>
  <c r="R239" i="670"/>
  <c r="Q239" i="670"/>
  <c r="O239" i="670"/>
  <c r="N239" i="670"/>
  <c r="M239" i="670"/>
  <c r="AS239" i="670" s="1"/>
  <c r="L239" i="670"/>
  <c r="AW238" i="670"/>
  <c r="AS238" i="670"/>
  <c r="AR238" i="670"/>
  <c r="AQ238" i="670"/>
  <c r="AP238" i="670"/>
  <c r="AJ238" i="670"/>
  <c r="AF238" i="670"/>
  <c r="AE238" i="670" s="1"/>
  <c r="AD238" i="670"/>
  <c r="AC238" i="670"/>
  <c r="AA238" i="670"/>
  <c r="Z238" i="670"/>
  <c r="Y238" i="670"/>
  <c r="X238" i="670"/>
  <c r="S238" i="670"/>
  <c r="R238" i="670"/>
  <c r="P238" i="670"/>
  <c r="O238" i="670"/>
  <c r="N238" i="670"/>
  <c r="M238" i="670"/>
  <c r="L238" i="670"/>
  <c r="AN238" i="670" s="1"/>
  <c r="AY237" i="670"/>
  <c r="AX237" i="670"/>
  <c r="AW237" i="670"/>
  <c r="AT237" i="670"/>
  <c r="AS237" i="670"/>
  <c r="AU237" i="670" s="1"/>
  <c r="AR237" i="670"/>
  <c r="AJ237" i="670"/>
  <c r="AH237" i="670"/>
  <c r="AD237" i="670"/>
  <c r="AF237" i="670" s="1"/>
  <c r="AE237" i="670" s="1"/>
  <c r="AC237" i="670"/>
  <c r="AA237" i="670"/>
  <c r="X237" i="670"/>
  <c r="S237" i="670"/>
  <c r="R237" i="670"/>
  <c r="Q237" i="670"/>
  <c r="O237" i="670"/>
  <c r="Y237" i="670" s="1"/>
  <c r="N237" i="670"/>
  <c r="M237" i="670"/>
  <c r="Z237" i="670" s="1"/>
  <c r="L237" i="670"/>
  <c r="AN237" i="670" s="1"/>
  <c r="AX236" i="670"/>
  <c r="AW236" i="670"/>
  <c r="AQ236" i="670"/>
  <c r="AN236" i="670"/>
  <c r="AJ236" i="670"/>
  <c r="Y236" i="670"/>
  <c r="S236" i="670"/>
  <c r="R236" i="670"/>
  <c r="O236" i="670"/>
  <c r="P236" i="670" s="1"/>
  <c r="N236" i="670"/>
  <c r="M236" i="670"/>
  <c r="L236" i="670"/>
  <c r="AW235" i="670"/>
  <c r="AR235" i="670"/>
  <c r="AQ235" i="670"/>
  <c r="AJ235" i="670"/>
  <c r="AH235" i="670"/>
  <c r="AC235" i="670"/>
  <c r="Z235" i="670"/>
  <c r="X235" i="670"/>
  <c r="S235" i="670"/>
  <c r="R235" i="670"/>
  <c r="Q235" i="670"/>
  <c r="O235" i="670"/>
  <c r="N235" i="670"/>
  <c r="M235" i="670"/>
  <c r="AS235" i="670" s="1"/>
  <c r="L235" i="670"/>
  <c r="AN235" i="670" s="1"/>
  <c r="AX234" i="670"/>
  <c r="AW234" i="670"/>
  <c r="AY234" i="670" s="1"/>
  <c r="AT234" i="670"/>
  <c r="AQ234" i="670"/>
  <c r="AJ234" i="670"/>
  <c r="AD234" i="670"/>
  <c r="Z234" i="670"/>
  <c r="S234" i="670"/>
  <c r="R234" i="670"/>
  <c r="P234" i="670"/>
  <c r="O234" i="670"/>
  <c r="Y234" i="670" s="1"/>
  <c r="N234" i="670"/>
  <c r="M234" i="670"/>
  <c r="L234" i="670"/>
  <c r="AN234" i="670" s="1"/>
  <c r="AW233" i="670"/>
  <c r="AQ233" i="670"/>
  <c r="AN233" i="670"/>
  <c r="AJ233" i="670"/>
  <c r="AC233" i="670"/>
  <c r="Y233" i="670"/>
  <c r="S233" i="670"/>
  <c r="R233" i="670"/>
  <c r="P233" i="670"/>
  <c r="O233" i="670"/>
  <c r="N233" i="670"/>
  <c r="M233" i="670"/>
  <c r="L233" i="670"/>
  <c r="AS232" i="670"/>
  <c r="AQ232" i="670"/>
  <c r="AJ232" i="670"/>
  <c r="AH232" i="670"/>
  <c r="AC232" i="670"/>
  <c r="Z232" i="670"/>
  <c r="AP232" i="670" s="1"/>
  <c r="Y232" i="670"/>
  <c r="X232" i="670"/>
  <c r="S232" i="670"/>
  <c r="R232" i="670"/>
  <c r="P232" i="670"/>
  <c r="O232" i="670"/>
  <c r="N232" i="670"/>
  <c r="M232" i="670"/>
  <c r="L232" i="670"/>
  <c r="AT231" i="670"/>
  <c r="AJ231" i="670"/>
  <c r="Z231" i="670"/>
  <c r="Y231" i="670"/>
  <c r="S231" i="670"/>
  <c r="AQ231" i="670" s="1"/>
  <c r="R231" i="670"/>
  <c r="P231" i="670"/>
  <c r="O231" i="670"/>
  <c r="N231" i="670"/>
  <c r="M231" i="670"/>
  <c r="L231" i="670"/>
  <c r="AX230" i="670"/>
  <c r="AN230" i="670"/>
  <c r="AJ230" i="670"/>
  <c r="S230" i="670"/>
  <c r="R230" i="670"/>
  <c r="P230" i="670"/>
  <c r="O230" i="670"/>
  <c r="Y230" i="670" s="1"/>
  <c r="AT230" i="670" s="1"/>
  <c r="N230" i="670"/>
  <c r="M230" i="670"/>
  <c r="L230" i="670"/>
  <c r="AS229" i="670"/>
  <c r="AJ229" i="670"/>
  <c r="AH229" i="670"/>
  <c r="AD229" i="670"/>
  <c r="Z229" i="670"/>
  <c r="S229" i="670"/>
  <c r="R229" i="670"/>
  <c r="Q229" i="670"/>
  <c r="O229" i="670"/>
  <c r="N229" i="670"/>
  <c r="AQ229" i="670" s="1"/>
  <c r="M229" i="670"/>
  <c r="AW229" i="670" s="1"/>
  <c r="L229" i="670"/>
  <c r="AN229" i="670" s="1"/>
  <c r="AS228" i="670"/>
  <c r="AN228" i="670"/>
  <c r="AJ228" i="670"/>
  <c r="AD228" i="670"/>
  <c r="Y228" i="670"/>
  <c r="X228" i="670"/>
  <c r="S228" i="670"/>
  <c r="R228" i="670"/>
  <c r="Q228" i="670"/>
  <c r="O228" i="670"/>
  <c r="P228" i="670" s="1"/>
  <c r="N228" i="670"/>
  <c r="M228" i="670"/>
  <c r="AW228" i="670" s="1"/>
  <c r="L228" i="670"/>
  <c r="BA227" i="670"/>
  <c r="AT227" i="670"/>
  <c r="AR227" i="670"/>
  <c r="AN227" i="670"/>
  <c r="AJ227" i="670"/>
  <c r="AD227" i="670"/>
  <c r="AC227" i="670"/>
  <c r="Y227" i="670"/>
  <c r="X227" i="670"/>
  <c r="S227" i="670"/>
  <c r="R227" i="670"/>
  <c r="Q227" i="670"/>
  <c r="AO227" i="670" s="1"/>
  <c r="O227" i="670"/>
  <c r="P227" i="670" s="1"/>
  <c r="N227" i="670"/>
  <c r="AQ227" i="670" s="1"/>
  <c r="M227" i="670"/>
  <c r="AW227" i="670" s="1"/>
  <c r="L227" i="670"/>
  <c r="AT226" i="670"/>
  <c r="AQ226" i="670"/>
  <c r="AJ226" i="670"/>
  <c r="AD226" i="670"/>
  <c r="Y226" i="670"/>
  <c r="S226" i="670"/>
  <c r="R226" i="670"/>
  <c r="P226" i="670"/>
  <c r="O226" i="670"/>
  <c r="N226" i="670"/>
  <c r="M226" i="670"/>
  <c r="L226" i="670"/>
  <c r="BA225" i="670"/>
  <c r="AX225" i="670"/>
  <c r="AW225" i="670"/>
  <c r="AR225" i="670"/>
  <c r="AL225" i="670"/>
  <c r="AJ225" i="670"/>
  <c r="AH225" i="670"/>
  <c r="AC225" i="670"/>
  <c r="AA225" i="670"/>
  <c r="Z225" i="670"/>
  <c r="Y225" i="670"/>
  <c r="X225" i="670"/>
  <c r="S225" i="670"/>
  <c r="R225" i="670"/>
  <c r="Q225" i="670"/>
  <c r="O225" i="670"/>
  <c r="P225" i="670" s="1"/>
  <c r="N225" i="670"/>
  <c r="AQ225" i="670" s="1"/>
  <c r="M225" i="670"/>
  <c r="AS225" i="670" s="1"/>
  <c r="L225" i="670"/>
  <c r="AN225" i="670" s="1"/>
  <c r="BB224" i="670"/>
  <c r="AW224" i="670"/>
  <c r="AR224" i="670"/>
  <c r="AP224" i="670"/>
  <c r="AM224" i="670"/>
  <c r="AL224" i="670"/>
  <c r="AJ224" i="670"/>
  <c r="AH224" i="670"/>
  <c r="AD224" i="670"/>
  <c r="Z224" i="670"/>
  <c r="X224" i="670"/>
  <c r="S224" i="670"/>
  <c r="R224" i="670"/>
  <c r="Q224" i="670"/>
  <c r="P224" i="670"/>
  <c r="T224" i="670" s="1"/>
  <c r="O224" i="670"/>
  <c r="Y224" i="670" s="1"/>
  <c r="AG224" i="670" s="1"/>
  <c r="N224" i="670"/>
  <c r="M224" i="670"/>
  <c r="L224" i="670"/>
  <c r="AN224" i="670" s="1"/>
  <c r="AS223" i="670"/>
  <c r="AN223" i="670"/>
  <c r="AJ223" i="670"/>
  <c r="Y223" i="670"/>
  <c r="X223" i="670"/>
  <c r="S223" i="670"/>
  <c r="AQ223" i="670" s="1"/>
  <c r="R223" i="670"/>
  <c r="P223" i="670"/>
  <c r="O223" i="670"/>
  <c r="N223" i="670"/>
  <c r="M223" i="670"/>
  <c r="AW223" i="670" s="1"/>
  <c r="L223" i="670"/>
  <c r="AT222" i="670"/>
  <c r="AJ222" i="670"/>
  <c r="S222" i="670"/>
  <c r="R222" i="670"/>
  <c r="P222" i="670"/>
  <c r="O222" i="670"/>
  <c r="Y222" i="670" s="1"/>
  <c r="N222" i="670"/>
  <c r="M222" i="670"/>
  <c r="L222" i="670"/>
  <c r="AW221" i="670"/>
  <c r="AS221" i="670"/>
  <c r="AQ221" i="670"/>
  <c r="AJ221" i="670"/>
  <c r="AH221" i="670"/>
  <c r="AD221" i="670"/>
  <c r="AC221" i="670"/>
  <c r="Y221" i="670"/>
  <c r="S221" i="670"/>
  <c r="R221" i="670"/>
  <c r="P221" i="670"/>
  <c r="O221" i="670"/>
  <c r="N221" i="670"/>
  <c r="M221" i="670"/>
  <c r="L221" i="670"/>
  <c r="AN221" i="670" s="1"/>
  <c r="AJ220" i="670"/>
  <c r="S220" i="670"/>
  <c r="R220" i="670"/>
  <c r="O220" i="670"/>
  <c r="N220" i="670"/>
  <c r="M220" i="670"/>
  <c r="AR220" i="670" s="1"/>
  <c r="L220" i="670"/>
  <c r="AS219" i="670"/>
  <c r="AL219" i="670"/>
  <c r="AJ219" i="670"/>
  <c r="AC219" i="670"/>
  <c r="Z219" i="670"/>
  <c r="S219" i="670"/>
  <c r="R219" i="670"/>
  <c r="Q219" i="670"/>
  <c r="O219" i="670"/>
  <c r="N219" i="670"/>
  <c r="M219" i="670"/>
  <c r="L219" i="670"/>
  <c r="AN219" i="670" s="1"/>
  <c r="AW218" i="670"/>
  <c r="AS218" i="670"/>
  <c r="AR218" i="670"/>
  <c r="AO218" i="670"/>
  <c r="AJ218" i="670"/>
  <c r="AH218" i="670"/>
  <c r="AF218" i="670"/>
  <c r="AE218" i="670" s="1"/>
  <c r="AD218" i="670"/>
  <c r="AC218" i="670"/>
  <c r="Y218" i="670"/>
  <c r="S218" i="670"/>
  <c r="R218" i="670"/>
  <c r="Q218" i="670"/>
  <c r="P218" i="670"/>
  <c r="O218" i="670"/>
  <c r="N218" i="670"/>
  <c r="M218" i="670"/>
  <c r="L218" i="670"/>
  <c r="AN218" i="670" s="1"/>
  <c r="BA217" i="670"/>
  <c r="AW217" i="670"/>
  <c r="AS217" i="670"/>
  <c r="AR217" i="670"/>
  <c r="AO217" i="670"/>
  <c r="AN217" i="670"/>
  <c r="AJ217" i="670"/>
  <c r="AI217" i="670"/>
  <c r="AH217" i="670"/>
  <c r="AE217" i="670"/>
  <c r="AC217" i="670"/>
  <c r="Z217" i="670"/>
  <c r="Y217" i="670"/>
  <c r="X217" i="670"/>
  <c r="T217" i="670"/>
  <c r="S217" i="670"/>
  <c r="R217" i="670"/>
  <c r="AQ217" i="670" s="1"/>
  <c r="Q217" i="670"/>
  <c r="P217" i="670"/>
  <c r="O217" i="670"/>
  <c r="N217" i="670"/>
  <c r="M217" i="670"/>
  <c r="AD217" i="670" s="1"/>
  <c r="AF217" i="670" s="1"/>
  <c r="L217" i="670"/>
  <c r="AW216" i="670"/>
  <c r="AT216" i="670"/>
  <c r="AJ216" i="670"/>
  <c r="X216" i="670"/>
  <c r="S216" i="670"/>
  <c r="R216" i="670"/>
  <c r="P216" i="670"/>
  <c r="O216" i="670"/>
  <c r="Y216" i="670" s="1"/>
  <c r="N216" i="670"/>
  <c r="M216" i="670"/>
  <c r="L216" i="670"/>
  <c r="AN216" i="670" s="1"/>
  <c r="AN215" i="670"/>
  <c r="AJ215" i="670"/>
  <c r="S215" i="670"/>
  <c r="R215" i="670"/>
  <c r="AQ215" i="670" s="1"/>
  <c r="O215" i="670"/>
  <c r="P215" i="670" s="1"/>
  <c r="N215" i="670"/>
  <c r="M215" i="670"/>
  <c r="L215" i="670"/>
  <c r="AW214" i="670"/>
  <c r="AS214" i="670"/>
  <c r="AJ214" i="670"/>
  <c r="AI214" i="670"/>
  <c r="AH214" i="670"/>
  <c r="AC214" i="670"/>
  <c r="S214" i="670"/>
  <c r="R214" i="670"/>
  <c r="P214" i="670"/>
  <c r="O214" i="670"/>
  <c r="Y214" i="670" s="1"/>
  <c r="N214" i="670"/>
  <c r="M214" i="670"/>
  <c r="L214" i="670"/>
  <c r="AN214" i="670" s="1"/>
  <c r="AS213" i="670"/>
  <c r="AR213" i="670"/>
  <c r="AQ213" i="670"/>
  <c r="AN213" i="670"/>
  <c r="AJ213" i="670"/>
  <c r="AD213" i="670"/>
  <c r="AC213" i="670"/>
  <c r="X213" i="670"/>
  <c r="S213" i="670"/>
  <c r="R213" i="670"/>
  <c r="Q213" i="670"/>
  <c r="O213" i="670"/>
  <c r="N213" i="670"/>
  <c r="M213" i="670"/>
  <c r="L213" i="670"/>
  <c r="BA212" i="670"/>
  <c r="AR212" i="670"/>
  <c r="AJ212" i="670"/>
  <c r="AH212" i="670"/>
  <c r="AC212" i="670"/>
  <c r="Y212" i="670"/>
  <c r="T212" i="670"/>
  <c r="S212" i="670"/>
  <c r="R212" i="670"/>
  <c r="Q212" i="670"/>
  <c r="O212" i="670"/>
  <c r="P212" i="670" s="1"/>
  <c r="N212" i="670"/>
  <c r="M212" i="670"/>
  <c r="L212" i="670"/>
  <c r="BA211" i="670"/>
  <c r="AW211" i="670"/>
  <c r="AR211" i="670"/>
  <c r="AQ211" i="670"/>
  <c r="AN211" i="670"/>
  <c r="AJ211" i="670"/>
  <c r="AH211" i="670"/>
  <c r="AC211" i="670"/>
  <c r="Z211" i="670"/>
  <c r="Y211" i="670"/>
  <c r="X211" i="670"/>
  <c r="T211" i="670"/>
  <c r="S211" i="670"/>
  <c r="R211" i="670"/>
  <c r="Q211" i="670"/>
  <c r="O211" i="670"/>
  <c r="P211" i="670" s="1"/>
  <c r="N211" i="670"/>
  <c r="M211" i="670"/>
  <c r="AS211" i="670" s="1"/>
  <c r="L211" i="670"/>
  <c r="AX210" i="670"/>
  <c r="AW210" i="670"/>
  <c r="AT210" i="670"/>
  <c r="AR210" i="670"/>
  <c r="AJ210" i="670"/>
  <c r="S210" i="670"/>
  <c r="R210" i="670"/>
  <c r="Q210" i="670"/>
  <c r="P210" i="670"/>
  <c r="O210" i="670"/>
  <c r="Y210" i="670" s="1"/>
  <c r="N210" i="670"/>
  <c r="M210" i="670"/>
  <c r="AH210" i="670" s="1"/>
  <c r="L210" i="670"/>
  <c r="AW209" i="670"/>
  <c r="AS209" i="670"/>
  <c r="AR209" i="670"/>
  <c r="AN209" i="670"/>
  <c r="AJ209" i="670"/>
  <c r="AF209" i="670"/>
  <c r="AE209" i="670" s="1"/>
  <c r="AD209" i="670"/>
  <c r="AC209" i="670"/>
  <c r="Z209" i="670"/>
  <c r="Y209" i="670"/>
  <c r="AT209" i="670" s="1"/>
  <c r="X209" i="670"/>
  <c r="S209" i="670"/>
  <c r="AQ209" i="670" s="1"/>
  <c r="R209" i="670"/>
  <c r="P209" i="670"/>
  <c r="O209" i="670"/>
  <c r="N209" i="670"/>
  <c r="M209" i="670"/>
  <c r="L209" i="670"/>
  <c r="AX208" i="670"/>
  <c r="AW208" i="670"/>
  <c r="AY208" i="670" s="1"/>
  <c r="AS208" i="670"/>
  <c r="AN208" i="670"/>
  <c r="AJ208" i="670"/>
  <c r="AG208" i="670"/>
  <c r="AD208" i="670"/>
  <c r="AA208" i="670"/>
  <c r="Z208" i="670"/>
  <c r="BB208" i="670" s="1"/>
  <c r="S208" i="670"/>
  <c r="R208" i="670"/>
  <c r="AQ208" i="670" s="1"/>
  <c r="P208" i="670"/>
  <c r="O208" i="670"/>
  <c r="Y208" i="670" s="1"/>
  <c r="AT208" i="670" s="1"/>
  <c r="N208" i="670"/>
  <c r="M208" i="670"/>
  <c r="L208" i="670"/>
  <c r="BA207" i="670"/>
  <c r="AW207" i="670"/>
  <c r="AT207" i="670"/>
  <c r="AS207" i="670"/>
  <c r="AR207" i="670"/>
  <c r="AN207" i="670"/>
  <c r="AJ207" i="670"/>
  <c r="AH207" i="670"/>
  <c r="AD207" i="670"/>
  <c r="AC207" i="670"/>
  <c r="AF207" i="670" s="1"/>
  <c r="AE207" i="670" s="1"/>
  <c r="Z207" i="670"/>
  <c r="Y207" i="670"/>
  <c r="BB207" i="670" s="1"/>
  <c r="T207" i="670"/>
  <c r="S207" i="670"/>
  <c r="R207" i="670"/>
  <c r="Q207" i="670"/>
  <c r="AL207" i="670" s="1"/>
  <c r="P207" i="670"/>
  <c r="O207" i="670"/>
  <c r="N207" i="670"/>
  <c r="M207" i="670"/>
  <c r="X207" i="670" s="1"/>
  <c r="L207" i="670"/>
  <c r="AS206" i="670"/>
  <c r="AJ206" i="670"/>
  <c r="AH206" i="670"/>
  <c r="AD206" i="670"/>
  <c r="Z206" i="670"/>
  <c r="S206" i="670"/>
  <c r="R206" i="670"/>
  <c r="AQ206" i="670" s="1"/>
  <c r="Q206" i="670"/>
  <c r="O206" i="670"/>
  <c r="N206" i="670"/>
  <c r="M206" i="670"/>
  <c r="L206" i="670"/>
  <c r="AN205" i="670"/>
  <c r="AJ205" i="670"/>
  <c r="AC205" i="670"/>
  <c r="Z205" i="670"/>
  <c r="S205" i="670"/>
  <c r="R205" i="670"/>
  <c r="O205" i="670"/>
  <c r="N205" i="670"/>
  <c r="M205" i="670"/>
  <c r="L205" i="670"/>
  <c r="AR204" i="670"/>
  <c r="AJ204" i="670"/>
  <c r="AH204" i="670"/>
  <c r="AD204" i="670"/>
  <c r="S204" i="670"/>
  <c r="AQ204" i="670" s="1"/>
  <c r="R204" i="670"/>
  <c r="Q204" i="670"/>
  <c r="O204" i="670"/>
  <c r="N204" i="670"/>
  <c r="M204" i="670"/>
  <c r="L204" i="670"/>
  <c r="BB203" i="670"/>
  <c r="AX203" i="670"/>
  <c r="AY203" i="670" s="1"/>
  <c r="AW203" i="670"/>
  <c r="AS203" i="670"/>
  <c r="AU203" i="670" s="1"/>
  <c r="AR203" i="670"/>
  <c r="AN203" i="670"/>
  <c r="AL203" i="670"/>
  <c r="AM203" i="670" s="1"/>
  <c r="AJ203" i="670"/>
  <c r="AI203" i="670"/>
  <c r="AH203" i="670"/>
  <c r="AC203" i="670"/>
  <c r="AA203" i="670"/>
  <c r="Z203" i="670"/>
  <c r="AP203" i="670" s="1"/>
  <c r="Y203" i="670"/>
  <c r="AT203" i="670" s="1"/>
  <c r="X203" i="670"/>
  <c r="S203" i="670"/>
  <c r="R203" i="670"/>
  <c r="Q203" i="670"/>
  <c r="P203" i="670"/>
  <c r="O203" i="670"/>
  <c r="N203" i="670"/>
  <c r="M203" i="670"/>
  <c r="AD203" i="670" s="1"/>
  <c r="L203" i="670"/>
  <c r="AX202" i="670"/>
  <c r="AS202" i="670"/>
  <c r="AJ202" i="670"/>
  <c r="AF202" i="670"/>
  <c r="AE202" i="670" s="1"/>
  <c r="AD202" i="670"/>
  <c r="Z202" i="670"/>
  <c r="Y202" i="670"/>
  <c r="S202" i="670"/>
  <c r="R202" i="670"/>
  <c r="P202" i="670"/>
  <c r="O202" i="670"/>
  <c r="N202" i="670"/>
  <c r="AQ202" i="670" s="1"/>
  <c r="M202" i="670"/>
  <c r="AC202" i="670" s="1"/>
  <c r="L202" i="670"/>
  <c r="AW201" i="670"/>
  <c r="AJ201" i="670"/>
  <c r="Z201" i="670"/>
  <c r="S201" i="670"/>
  <c r="R201" i="670"/>
  <c r="O201" i="670"/>
  <c r="N201" i="670"/>
  <c r="M201" i="670"/>
  <c r="AH201" i="670" s="1"/>
  <c r="L201" i="670"/>
  <c r="AR200" i="670"/>
  <c r="AJ200" i="670"/>
  <c r="AH200" i="670"/>
  <c r="AC200" i="670"/>
  <c r="Z200" i="670"/>
  <c r="S200" i="670"/>
  <c r="R200" i="670"/>
  <c r="Q200" i="670"/>
  <c r="O200" i="670"/>
  <c r="N200" i="670"/>
  <c r="M200" i="670"/>
  <c r="L200" i="670"/>
  <c r="AX199" i="670"/>
  <c r="AJ199" i="670"/>
  <c r="AH199" i="670"/>
  <c r="Y199" i="670"/>
  <c r="S199" i="670"/>
  <c r="R199" i="670"/>
  <c r="P199" i="670"/>
  <c r="O199" i="670"/>
  <c r="N199" i="670"/>
  <c r="M199" i="670"/>
  <c r="AR199" i="670" s="1"/>
  <c r="L199" i="670"/>
  <c r="AW198" i="670"/>
  <c r="AS198" i="670"/>
  <c r="AR198" i="670"/>
  <c r="AJ198" i="670"/>
  <c r="AF198" i="670"/>
  <c r="AE198" i="670" s="1"/>
  <c r="AD198" i="670"/>
  <c r="AC198" i="670"/>
  <c r="Z198" i="670"/>
  <c r="S198" i="670"/>
  <c r="R198" i="670"/>
  <c r="Q198" i="670"/>
  <c r="O198" i="670"/>
  <c r="N198" i="670"/>
  <c r="AQ198" i="670" s="1"/>
  <c r="M198" i="670"/>
  <c r="X198" i="670" s="1"/>
  <c r="L198" i="670"/>
  <c r="AN198" i="670" s="1"/>
  <c r="BB197" i="670"/>
  <c r="BA197" i="670"/>
  <c r="AX197" i="670"/>
  <c r="AY197" i="670" s="1"/>
  <c r="AW197" i="670"/>
  <c r="AR197" i="670"/>
  <c r="AN197" i="670"/>
  <c r="AJ197" i="670"/>
  <c r="AH197" i="670"/>
  <c r="AC197" i="670"/>
  <c r="Z197" i="670"/>
  <c r="AP197" i="670" s="1"/>
  <c r="Y197" i="670"/>
  <c r="AT197" i="670" s="1"/>
  <c r="X197" i="670"/>
  <c r="S197" i="670"/>
  <c r="AQ197" i="670" s="1"/>
  <c r="R197" i="670"/>
  <c r="Q197" i="670"/>
  <c r="AO197" i="670" s="1"/>
  <c r="P197" i="670"/>
  <c r="T197" i="670" s="1"/>
  <c r="O197" i="670"/>
  <c r="N197" i="670"/>
  <c r="M197" i="670"/>
  <c r="AS197" i="670" s="1"/>
  <c r="AU197" i="670" s="1"/>
  <c r="L197" i="670"/>
  <c r="AQ196" i="670"/>
  <c r="AJ196" i="670"/>
  <c r="AD196" i="670"/>
  <c r="S196" i="670"/>
  <c r="R196" i="670"/>
  <c r="O196" i="670"/>
  <c r="N196" i="670"/>
  <c r="M196" i="670"/>
  <c r="AH196" i="670" s="1"/>
  <c r="L196" i="670"/>
  <c r="AW195" i="670"/>
  <c r="AR195" i="670"/>
  <c r="AJ195" i="670"/>
  <c r="AE195" i="670"/>
  <c r="AD195" i="670"/>
  <c r="AF195" i="670" s="1"/>
  <c r="AC195" i="670"/>
  <c r="Y195" i="670"/>
  <c r="AX195" i="670" s="1"/>
  <c r="AY195" i="670" s="1"/>
  <c r="S195" i="670"/>
  <c r="R195" i="670"/>
  <c r="AQ195" i="670" s="1"/>
  <c r="P195" i="670"/>
  <c r="O195" i="670"/>
  <c r="N195" i="670"/>
  <c r="M195" i="670"/>
  <c r="L195" i="670"/>
  <c r="AN195" i="670" s="1"/>
  <c r="AJ194" i="670"/>
  <c r="S194" i="670"/>
  <c r="R194" i="670"/>
  <c r="P194" i="670"/>
  <c r="O194" i="670"/>
  <c r="Y194" i="670" s="1"/>
  <c r="N194" i="670"/>
  <c r="M194" i="670"/>
  <c r="AH194" i="670" s="1"/>
  <c r="L194" i="670"/>
  <c r="AQ193" i="670"/>
  <c r="AN193" i="670"/>
  <c r="AJ193" i="670"/>
  <c r="AH193" i="670"/>
  <c r="Y193" i="670"/>
  <c r="S193" i="670"/>
  <c r="R193" i="670"/>
  <c r="P193" i="670"/>
  <c r="O193" i="670"/>
  <c r="N193" i="670"/>
  <c r="M193" i="670"/>
  <c r="L193" i="670"/>
  <c r="AS192" i="670"/>
  <c r="AJ192" i="670"/>
  <c r="S192" i="670"/>
  <c r="R192" i="670"/>
  <c r="O192" i="670"/>
  <c r="N192" i="670"/>
  <c r="M192" i="670"/>
  <c r="Z192" i="670" s="1"/>
  <c r="L192" i="670"/>
  <c r="AS191" i="670"/>
  <c r="AN191" i="670"/>
  <c r="AJ191" i="670"/>
  <c r="X191" i="670"/>
  <c r="S191" i="670"/>
  <c r="R191" i="670"/>
  <c r="Q191" i="670"/>
  <c r="O191" i="670"/>
  <c r="N191" i="670"/>
  <c r="M191" i="670"/>
  <c r="L191" i="670"/>
  <c r="AS190" i="670"/>
  <c r="AJ190" i="670"/>
  <c r="AD190" i="670"/>
  <c r="Z190" i="670"/>
  <c r="S190" i="670"/>
  <c r="R190" i="670"/>
  <c r="O190" i="670"/>
  <c r="N190" i="670"/>
  <c r="M190" i="670"/>
  <c r="AH190" i="670" s="1"/>
  <c r="L190" i="670"/>
  <c r="AN190" i="670" s="1"/>
  <c r="BB189" i="670"/>
  <c r="AW189" i="670"/>
  <c r="AY189" i="670" s="1"/>
  <c r="AT189" i="670"/>
  <c r="AR189" i="670"/>
  <c r="AP189" i="670"/>
  <c r="AJ189" i="670"/>
  <c r="AI189" i="670"/>
  <c r="AH189" i="670"/>
  <c r="AC189" i="670"/>
  <c r="Z189" i="670"/>
  <c r="Y189" i="670"/>
  <c r="AX189" i="670" s="1"/>
  <c r="X189" i="670"/>
  <c r="S189" i="670"/>
  <c r="R189" i="670"/>
  <c r="Q189" i="670"/>
  <c r="P189" i="670"/>
  <c r="O189" i="670"/>
  <c r="N189" i="670"/>
  <c r="M189" i="670"/>
  <c r="AS189" i="670" s="1"/>
  <c r="L189" i="670"/>
  <c r="AN189" i="670" s="1"/>
  <c r="AS188" i="670"/>
  <c r="AU188" i="670" s="1"/>
  <c r="AJ188" i="670"/>
  <c r="Z188" i="670"/>
  <c r="X188" i="670"/>
  <c r="S188" i="670"/>
  <c r="R188" i="670"/>
  <c r="O188" i="670"/>
  <c r="Y188" i="670" s="1"/>
  <c r="AT188" i="670" s="1"/>
  <c r="N188" i="670"/>
  <c r="M188" i="670"/>
  <c r="AD188" i="670" s="1"/>
  <c r="L188" i="670"/>
  <c r="AS187" i="670"/>
  <c r="AQ187" i="670"/>
  <c r="AJ187" i="670"/>
  <c r="AC187" i="670"/>
  <c r="AF187" i="670" s="1"/>
  <c r="AE187" i="670" s="1"/>
  <c r="Z187" i="670"/>
  <c r="Y187" i="670"/>
  <c r="X187" i="670"/>
  <c r="S187" i="670"/>
  <c r="R187" i="670"/>
  <c r="P187" i="670"/>
  <c r="O187" i="670"/>
  <c r="N187" i="670"/>
  <c r="M187" i="670"/>
  <c r="AD187" i="670" s="1"/>
  <c r="L187" i="670"/>
  <c r="AW186" i="670"/>
  <c r="AS186" i="670"/>
  <c r="AJ186" i="670"/>
  <c r="AD186" i="670"/>
  <c r="Z186" i="670"/>
  <c r="X186" i="670"/>
  <c r="S186" i="670"/>
  <c r="AQ186" i="670" s="1"/>
  <c r="R186" i="670"/>
  <c r="Q186" i="670"/>
  <c r="O186" i="670"/>
  <c r="N186" i="670"/>
  <c r="M186" i="670"/>
  <c r="L186" i="670"/>
  <c r="AW185" i="670"/>
  <c r="AY185" i="670" s="1"/>
  <c r="AT185" i="670"/>
  <c r="AS185" i="670"/>
  <c r="AR185" i="670"/>
  <c r="AJ185" i="670"/>
  <c r="AH185" i="670"/>
  <c r="AG185" i="670"/>
  <c r="AD185" i="670"/>
  <c r="AF185" i="670" s="1"/>
  <c r="AE185" i="670" s="1"/>
  <c r="AC185" i="670"/>
  <c r="Y185" i="670"/>
  <c r="AX185" i="670" s="1"/>
  <c r="S185" i="670"/>
  <c r="R185" i="670"/>
  <c r="Q185" i="670"/>
  <c r="P185" i="670"/>
  <c r="T185" i="670" s="1"/>
  <c r="O185" i="670"/>
  <c r="N185" i="670"/>
  <c r="M185" i="670"/>
  <c r="L185" i="670"/>
  <c r="AN185" i="670" s="1"/>
  <c r="AX184" i="670"/>
  <c r="AU184" i="670"/>
  <c r="AT184" i="670"/>
  <c r="AS184" i="670"/>
  <c r="AJ184" i="670"/>
  <c r="AD184" i="670"/>
  <c r="AC184" i="670"/>
  <c r="Z184" i="670"/>
  <c r="BB184" i="670" s="1"/>
  <c r="Y184" i="670"/>
  <c r="X184" i="670"/>
  <c r="S184" i="670"/>
  <c r="R184" i="670"/>
  <c r="O184" i="670"/>
  <c r="P184" i="670" s="1"/>
  <c r="N184" i="670"/>
  <c r="M184" i="670"/>
  <c r="L184" i="670"/>
  <c r="AN184" i="670" s="1"/>
  <c r="AW183" i="670"/>
  <c r="AR183" i="670"/>
  <c r="AL183" i="670"/>
  <c r="AJ183" i="670"/>
  <c r="AH183" i="670"/>
  <c r="AC183" i="670"/>
  <c r="Z183" i="670"/>
  <c r="X183" i="670"/>
  <c r="S183" i="670"/>
  <c r="R183" i="670"/>
  <c r="Q183" i="670"/>
  <c r="O183" i="670"/>
  <c r="N183" i="670"/>
  <c r="M183" i="670"/>
  <c r="AS183" i="670" s="1"/>
  <c r="L183" i="670"/>
  <c r="AN183" i="670" s="1"/>
  <c r="AQ182" i="670"/>
  <c r="AJ182" i="670"/>
  <c r="S182" i="670"/>
  <c r="R182" i="670"/>
  <c r="O182" i="670"/>
  <c r="Y182" i="670" s="1"/>
  <c r="N182" i="670"/>
  <c r="M182" i="670"/>
  <c r="L182" i="670"/>
  <c r="AS181" i="670"/>
  <c r="AQ181" i="670"/>
  <c r="AN181" i="670"/>
  <c r="AJ181" i="670"/>
  <c r="Y181" i="670"/>
  <c r="S181" i="670"/>
  <c r="R181" i="670"/>
  <c r="P181" i="670"/>
  <c r="O181" i="670"/>
  <c r="N181" i="670"/>
  <c r="M181" i="670"/>
  <c r="AD181" i="670" s="1"/>
  <c r="L181" i="670"/>
  <c r="AW180" i="670"/>
  <c r="AS180" i="670"/>
  <c r="AQ180" i="670"/>
  <c r="AJ180" i="670"/>
  <c r="S180" i="670"/>
  <c r="R180" i="670"/>
  <c r="Q180" i="670"/>
  <c r="P180" i="670"/>
  <c r="T180" i="670" s="1"/>
  <c r="O180" i="670"/>
  <c r="Y180" i="670" s="1"/>
  <c r="N180" i="670"/>
  <c r="M180" i="670"/>
  <c r="L180" i="670"/>
  <c r="AW179" i="670"/>
  <c r="AS179" i="670"/>
  <c r="AR179" i="670"/>
  <c r="AN179" i="670"/>
  <c r="AJ179" i="670"/>
  <c r="AH179" i="670"/>
  <c r="AF179" i="670"/>
  <c r="AE179" i="670" s="1"/>
  <c r="AD179" i="670"/>
  <c r="AC179" i="670"/>
  <c r="Z179" i="670"/>
  <c r="Y179" i="670"/>
  <c r="S179" i="670"/>
  <c r="R179" i="670"/>
  <c r="AQ179" i="670" s="1"/>
  <c r="Q179" i="670"/>
  <c r="O179" i="670"/>
  <c r="P179" i="670" s="1"/>
  <c r="T179" i="670" s="1"/>
  <c r="N179" i="670"/>
  <c r="M179" i="670"/>
  <c r="X179" i="670" s="1"/>
  <c r="L179" i="670"/>
  <c r="AX178" i="670"/>
  <c r="AY178" i="670" s="1"/>
  <c r="AS178" i="670"/>
  <c r="AR178" i="670"/>
  <c r="AQ178" i="670"/>
  <c r="AJ178" i="670"/>
  <c r="AH178" i="670"/>
  <c r="AC178" i="670"/>
  <c r="Z178" i="670"/>
  <c r="Y178" i="670"/>
  <c r="X178" i="670"/>
  <c r="S178" i="670"/>
  <c r="AA178" i="670" s="1"/>
  <c r="R178" i="670"/>
  <c r="Q178" i="670"/>
  <c r="BA178" i="670" s="1"/>
  <c r="O178" i="670"/>
  <c r="P178" i="670" s="1"/>
  <c r="N178" i="670"/>
  <c r="M178" i="670"/>
  <c r="AW178" i="670" s="1"/>
  <c r="L178" i="670"/>
  <c r="AN178" i="670" s="1"/>
  <c r="AW177" i="670"/>
  <c r="AS177" i="670"/>
  <c r="AJ177" i="670"/>
  <c r="AF177" i="670"/>
  <c r="AE177" i="670" s="1"/>
  <c r="AD177" i="670"/>
  <c r="AC177" i="670"/>
  <c r="X177" i="670"/>
  <c r="S177" i="670"/>
  <c r="R177" i="670"/>
  <c r="Q177" i="670"/>
  <c r="O177" i="670"/>
  <c r="N177" i="670"/>
  <c r="M177" i="670"/>
  <c r="L177" i="670"/>
  <c r="AN177" i="670" s="1"/>
  <c r="AW176" i="670"/>
  <c r="AR176" i="670"/>
  <c r="AN176" i="670"/>
  <c r="AJ176" i="670"/>
  <c r="AH176" i="670"/>
  <c r="AC176" i="670"/>
  <c r="Z176" i="670"/>
  <c r="X176" i="670"/>
  <c r="S176" i="670"/>
  <c r="AQ176" i="670" s="1"/>
  <c r="R176" i="670"/>
  <c r="Q176" i="670"/>
  <c r="O176" i="670"/>
  <c r="N176" i="670"/>
  <c r="M176" i="670"/>
  <c r="L176" i="670"/>
  <c r="BB175" i="670"/>
  <c r="AX175" i="670"/>
  <c r="AW175" i="670"/>
  <c r="AT175" i="670"/>
  <c r="AR175" i="670"/>
  <c r="AO175" i="670"/>
  <c r="AJ175" i="670"/>
  <c r="AI175" i="670"/>
  <c r="AH175" i="670"/>
  <c r="AC175" i="670"/>
  <c r="Z175" i="670"/>
  <c r="AP175" i="670" s="1"/>
  <c r="Y175" i="670"/>
  <c r="X175" i="670"/>
  <c r="S175" i="670"/>
  <c r="R175" i="670"/>
  <c r="Q175" i="670"/>
  <c r="P175" i="670"/>
  <c r="O175" i="670"/>
  <c r="N175" i="670"/>
  <c r="M175" i="670"/>
  <c r="AS175" i="670" s="1"/>
  <c r="AU175" i="670" s="1"/>
  <c r="L175" i="670"/>
  <c r="AN175" i="670" s="1"/>
  <c r="AT174" i="670"/>
  <c r="AJ174" i="670"/>
  <c r="AH174" i="670"/>
  <c r="AI174" i="670" s="1"/>
  <c r="X174" i="670"/>
  <c r="S174" i="670"/>
  <c r="R174" i="670"/>
  <c r="Q174" i="670"/>
  <c r="P174" i="670"/>
  <c r="O174" i="670"/>
  <c r="Y174" i="670" s="1"/>
  <c r="AX174" i="670" s="1"/>
  <c r="N174" i="670"/>
  <c r="M174" i="670"/>
  <c r="L174" i="670"/>
  <c r="AW173" i="670"/>
  <c r="AS173" i="670"/>
  <c r="AR173" i="670"/>
  <c r="AN173" i="670"/>
  <c r="AJ173" i="670"/>
  <c r="AF173" i="670"/>
  <c r="AE173" i="670" s="1"/>
  <c r="AD173" i="670"/>
  <c r="AC173" i="670"/>
  <c r="Z173" i="670"/>
  <c r="X173" i="670"/>
  <c r="S173" i="670"/>
  <c r="R173" i="670"/>
  <c r="P173" i="670"/>
  <c r="O173" i="670"/>
  <c r="Y173" i="670" s="1"/>
  <c r="N173" i="670"/>
  <c r="M173" i="670"/>
  <c r="L173" i="670"/>
  <c r="BA172" i="670"/>
  <c r="AX172" i="670"/>
  <c r="AW172" i="670"/>
  <c r="AS172" i="670"/>
  <c r="AN172" i="670"/>
  <c r="AJ172" i="670"/>
  <c r="AH172" i="670"/>
  <c r="AD172" i="670"/>
  <c r="Z172" i="670"/>
  <c r="Y172" i="670"/>
  <c r="X172" i="670"/>
  <c r="S172" i="670"/>
  <c r="R172" i="670"/>
  <c r="Q172" i="670"/>
  <c r="AL172" i="670" s="1"/>
  <c r="O172" i="670"/>
  <c r="P172" i="670" s="1"/>
  <c r="N172" i="670"/>
  <c r="M172" i="670"/>
  <c r="L172" i="670"/>
  <c r="AW171" i="670"/>
  <c r="AR171" i="670"/>
  <c r="AJ171" i="670"/>
  <c r="AC171" i="670"/>
  <c r="AF171" i="670" s="1"/>
  <c r="AE171" i="670" s="1"/>
  <c r="S171" i="670"/>
  <c r="R171" i="670"/>
  <c r="AQ171" i="670" s="1"/>
  <c r="O171" i="670"/>
  <c r="Y171" i="670" s="1"/>
  <c r="N171" i="670"/>
  <c r="M171" i="670"/>
  <c r="AD171" i="670" s="1"/>
  <c r="L171" i="670"/>
  <c r="BB170" i="670"/>
  <c r="AS170" i="670"/>
  <c r="AR170" i="670"/>
  <c r="AP170" i="670"/>
  <c r="AO170" i="670"/>
  <c r="AJ170" i="670"/>
  <c r="AH170" i="670"/>
  <c r="AD170" i="670"/>
  <c r="AF170" i="670" s="1"/>
  <c r="AE170" i="670" s="1"/>
  <c r="AC170" i="670"/>
  <c r="AA170" i="670"/>
  <c r="Z170" i="670"/>
  <c r="Y170" i="670"/>
  <c r="X170" i="670"/>
  <c r="T170" i="670"/>
  <c r="S170" i="670"/>
  <c r="AQ170" i="670" s="1"/>
  <c r="R170" i="670"/>
  <c r="Q170" i="670"/>
  <c r="BA170" i="670" s="1"/>
  <c r="O170" i="670"/>
  <c r="P170" i="670" s="1"/>
  <c r="N170" i="670"/>
  <c r="M170" i="670"/>
  <c r="AW170" i="670" s="1"/>
  <c r="L170" i="670"/>
  <c r="AN170" i="670" s="1"/>
  <c r="AX169" i="670"/>
  <c r="AW169" i="670"/>
  <c r="AR169" i="670"/>
  <c r="AN169" i="670"/>
  <c r="AJ169" i="670"/>
  <c r="AH169" i="670"/>
  <c r="AC169" i="670"/>
  <c r="Z169" i="670"/>
  <c r="Y169" i="670"/>
  <c r="X169" i="670"/>
  <c r="S169" i="670"/>
  <c r="R169" i="670"/>
  <c r="Q169" i="670"/>
  <c r="O169" i="670"/>
  <c r="P169" i="670" s="1"/>
  <c r="BA169" i="670" s="1"/>
  <c r="N169" i="670"/>
  <c r="M169" i="670"/>
  <c r="AS169" i="670" s="1"/>
  <c r="L169" i="670"/>
  <c r="AX168" i="670"/>
  <c r="AT168" i="670"/>
  <c r="AJ168" i="670"/>
  <c r="AH168" i="670"/>
  <c r="AD168" i="670"/>
  <c r="S168" i="670"/>
  <c r="R168" i="670"/>
  <c r="O168" i="670"/>
  <c r="Y168" i="670" s="1"/>
  <c r="N168" i="670"/>
  <c r="M168" i="670"/>
  <c r="L168" i="670"/>
  <c r="AR167" i="670"/>
  <c r="AQ167" i="670"/>
  <c r="AJ167" i="670"/>
  <c r="AC167" i="670"/>
  <c r="Y167" i="670"/>
  <c r="S167" i="670"/>
  <c r="R167" i="670"/>
  <c r="P167" i="670"/>
  <c r="O167" i="670"/>
  <c r="N167" i="670"/>
  <c r="M167" i="670"/>
  <c r="L167" i="670"/>
  <c r="AY166" i="670"/>
  <c r="AX166" i="670"/>
  <c r="AW166" i="670"/>
  <c r="AU166" i="670"/>
  <c r="AT166" i="670"/>
  <c r="AS166" i="670"/>
  <c r="AJ166" i="670"/>
  <c r="AD166" i="670"/>
  <c r="Z166" i="670"/>
  <c r="Y166" i="670"/>
  <c r="X166" i="670"/>
  <c r="S166" i="670"/>
  <c r="R166" i="670"/>
  <c r="AQ166" i="670" s="1"/>
  <c r="P166" i="670"/>
  <c r="O166" i="670"/>
  <c r="N166" i="670"/>
  <c r="M166" i="670"/>
  <c r="L166" i="670"/>
  <c r="AX165" i="670"/>
  <c r="AT165" i="670"/>
  <c r="AJ165" i="670"/>
  <c r="AH165" i="670"/>
  <c r="AG165" i="670"/>
  <c r="AD165" i="670"/>
  <c r="S165" i="670"/>
  <c r="R165" i="670"/>
  <c r="Q165" i="670"/>
  <c r="P165" i="670"/>
  <c r="O165" i="670"/>
  <c r="Y165" i="670" s="1"/>
  <c r="N165" i="670"/>
  <c r="M165" i="670"/>
  <c r="L165" i="670"/>
  <c r="AN165" i="670" s="1"/>
  <c r="AS164" i="670"/>
  <c r="AR164" i="670"/>
  <c r="AJ164" i="670"/>
  <c r="AH164" i="670"/>
  <c r="AD164" i="670"/>
  <c r="AF164" i="670" s="1"/>
  <c r="AE164" i="670" s="1"/>
  <c r="AC164" i="670"/>
  <c r="Z164" i="670"/>
  <c r="X164" i="670"/>
  <c r="S164" i="670"/>
  <c r="R164" i="670"/>
  <c r="AQ164" i="670" s="1"/>
  <c r="Q164" i="670"/>
  <c r="O164" i="670"/>
  <c r="N164" i="670"/>
  <c r="M164" i="670"/>
  <c r="AW164" i="670" s="1"/>
  <c r="L164" i="670"/>
  <c r="AN164" i="670" s="1"/>
  <c r="AJ163" i="670"/>
  <c r="S163" i="670"/>
  <c r="R163" i="670"/>
  <c r="O163" i="670"/>
  <c r="N163" i="670"/>
  <c r="M163" i="670"/>
  <c r="L163" i="670"/>
  <c r="AT162" i="670"/>
  <c r="AR162" i="670"/>
  <c r="AJ162" i="670"/>
  <c r="S162" i="670"/>
  <c r="AQ162" i="670" s="1"/>
  <c r="R162" i="670"/>
  <c r="P162" i="670"/>
  <c r="O162" i="670"/>
  <c r="Y162" i="670" s="1"/>
  <c r="N162" i="670"/>
  <c r="M162" i="670"/>
  <c r="L162" i="670"/>
  <c r="AW161" i="670"/>
  <c r="AR161" i="670"/>
  <c r="AJ161" i="670"/>
  <c r="AI161" i="670"/>
  <c r="AH161" i="670"/>
  <c r="AC161" i="670"/>
  <c r="Z161" i="670"/>
  <c r="Y161" i="670"/>
  <c r="X161" i="670"/>
  <c r="S161" i="670"/>
  <c r="R161" i="670"/>
  <c r="AQ161" i="670" s="1"/>
  <c r="Q161" i="670"/>
  <c r="P161" i="670"/>
  <c r="O161" i="670"/>
  <c r="N161" i="670"/>
  <c r="M161" i="670"/>
  <c r="AS161" i="670" s="1"/>
  <c r="L161" i="670"/>
  <c r="AN161" i="670" s="1"/>
  <c r="AW160" i="670"/>
  <c r="AQ160" i="670"/>
  <c r="AJ160" i="670"/>
  <c r="AH160" i="670"/>
  <c r="AC160" i="670"/>
  <c r="Z160" i="670"/>
  <c r="S160" i="670"/>
  <c r="R160" i="670"/>
  <c r="O160" i="670"/>
  <c r="N160" i="670"/>
  <c r="M160" i="670"/>
  <c r="AD160" i="670" s="1"/>
  <c r="L160" i="670"/>
  <c r="AW159" i="670"/>
  <c r="AT159" i="670"/>
  <c r="AN159" i="670"/>
  <c r="AJ159" i="670"/>
  <c r="AD159" i="670"/>
  <c r="S159" i="670"/>
  <c r="R159" i="670"/>
  <c r="O159" i="670"/>
  <c r="Y159" i="670" s="1"/>
  <c r="N159" i="670"/>
  <c r="M159" i="670"/>
  <c r="L159" i="670"/>
  <c r="BA158" i="670"/>
  <c r="AL158" i="670"/>
  <c r="AJ158" i="670"/>
  <c r="Z158" i="670"/>
  <c r="S158" i="670"/>
  <c r="R158" i="670"/>
  <c r="Q158" i="670"/>
  <c r="P158" i="670"/>
  <c r="T158" i="670" s="1"/>
  <c r="O158" i="670"/>
  <c r="Y158" i="670" s="1"/>
  <c r="N158" i="670"/>
  <c r="M158" i="670"/>
  <c r="L158" i="670"/>
  <c r="AW157" i="670"/>
  <c r="AT157" i="670"/>
  <c r="AU157" i="670" s="1"/>
  <c r="AS157" i="670"/>
  <c r="AR157" i="670"/>
  <c r="AJ157" i="670"/>
  <c r="AH157" i="670"/>
  <c r="AD157" i="670"/>
  <c r="AC157" i="670"/>
  <c r="AF157" i="670" s="1"/>
  <c r="AE157" i="670" s="1"/>
  <c r="Y157" i="670"/>
  <c r="S157" i="670"/>
  <c r="R157" i="670"/>
  <c r="P157" i="670"/>
  <c r="O157" i="670"/>
  <c r="N157" i="670"/>
  <c r="AQ157" i="670" s="1"/>
  <c r="M157" i="670"/>
  <c r="L157" i="670"/>
  <c r="AN157" i="670" s="1"/>
  <c r="AS156" i="670"/>
  <c r="AQ156" i="670"/>
  <c r="AJ156" i="670"/>
  <c r="AD156" i="670"/>
  <c r="AC156" i="670"/>
  <c r="AF156" i="670" s="1"/>
  <c r="AE156" i="670" s="1"/>
  <c r="Z156" i="670"/>
  <c r="X156" i="670"/>
  <c r="S156" i="670"/>
  <c r="R156" i="670"/>
  <c r="Q156" i="670"/>
  <c r="AL156" i="670" s="1"/>
  <c r="O156" i="670"/>
  <c r="N156" i="670"/>
  <c r="M156" i="670"/>
  <c r="L156" i="670"/>
  <c r="AN156" i="670" s="1"/>
  <c r="AW155" i="670"/>
  <c r="AT155" i="670"/>
  <c r="AR155" i="670"/>
  <c r="AN155" i="670"/>
  <c r="AL155" i="670"/>
  <c r="AJ155" i="670"/>
  <c r="AH155" i="670"/>
  <c r="AC155" i="670"/>
  <c r="AA155" i="670"/>
  <c r="Z155" i="670"/>
  <c r="Y155" i="670"/>
  <c r="X155" i="670"/>
  <c r="S155" i="670"/>
  <c r="R155" i="670"/>
  <c r="AQ155" i="670" s="1"/>
  <c r="Q155" i="670"/>
  <c r="P155" i="670"/>
  <c r="O155" i="670"/>
  <c r="N155" i="670"/>
  <c r="M155" i="670"/>
  <c r="AS155" i="670" s="1"/>
  <c r="L155" i="670"/>
  <c r="AW154" i="670"/>
  <c r="AS154" i="670"/>
  <c r="AR154" i="670"/>
  <c r="AJ154" i="670"/>
  <c r="AH154" i="670"/>
  <c r="AD154" i="670"/>
  <c r="AC154" i="670"/>
  <c r="AF154" i="670" s="1"/>
  <c r="AE154" i="670" s="1"/>
  <c r="Z154" i="670"/>
  <c r="X154" i="670"/>
  <c r="S154" i="670"/>
  <c r="AQ154" i="670" s="1"/>
  <c r="R154" i="670"/>
  <c r="O154" i="670"/>
  <c r="N154" i="670"/>
  <c r="M154" i="670"/>
  <c r="Q154" i="670" s="1"/>
  <c r="L154" i="670"/>
  <c r="AN154" i="670" s="1"/>
  <c r="AW153" i="670"/>
  <c r="AY153" i="670" s="1"/>
  <c r="AT153" i="670"/>
  <c r="AS153" i="670"/>
  <c r="AR153" i="670"/>
  <c r="AJ153" i="670"/>
  <c r="AG153" i="670"/>
  <c r="AD153" i="670"/>
  <c r="AC153" i="670"/>
  <c r="Y153" i="670"/>
  <c r="AX153" i="670" s="1"/>
  <c r="S153" i="670"/>
  <c r="R153" i="670"/>
  <c r="P153" i="670"/>
  <c r="O153" i="670"/>
  <c r="N153" i="670"/>
  <c r="M153" i="670"/>
  <c r="L153" i="670"/>
  <c r="AN153" i="670" s="1"/>
  <c r="BB152" i="670"/>
  <c r="AW152" i="670"/>
  <c r="AY152" i="670" s="1"/>
  <c r="AT152" i="670"/>
  <c r="AS152" i="670"/>
  <c r="AN152" i="670"/>
  <c r="AL152" i="670"/>
  <c r="AM152" i="670" s="1"/>
  <c r="AJ152" i="670"/>
  <c r="AH152" i="670"/>
  <c r="AG152" i="670"/>
  <c r="AD152" i="670"/>
  <c r="Z152" i="670"/>
  <c r="AP152" i="670" s="1"/>
  <c r="Y152" i="670"/>
  <c r="AX152" i="670" s="1"/>
  <c r="X152" i="670"/>
  <c r="S152" i="670"/>
  <c r="R152" i="670"/>
  <c r="Q152" i="670"/>
  <c r="P152" i="670"/>
  <c r="O152" i="670"/>
  <c r="N152" i="670"/>
  <c r="M152" i="670"/>
  <c r="L152" i="670"/>
  <c r="AJ151" i="670"/>
  <c r="AH151" i="670"/>
  <c r="Z151" i="670"/>
  <c r="S151" i="670"/>
  <c r="R151" i="670"/>
  <c r="AA151" i="670" s="1"/>
  <c r="O151" i="670"/>
  <c r="Y151" i="670" s="1"/>
  <c r="AX151" i="670" s="1"/>
  <c r="N151" i="670"/>
  <c r="M151" i="670"/>
  <c r="AR151" i="670" s="1"/>
  <c r="L151" i="670"/>
  <c r="AQ150" i="670"/>
  <c r="AJ150" i="670"/>
  <c r="AH150" i="670"/>
  <c r="Z150" i="670"/>
  <c r="S150" i="670"/>
  <c r="R150" i="670"/>
  <c r="O150" i="670"/>
  <c r="N150" i="670"/>
  <c r="M150" i="670"/>
  <c r="L150" i="670"/>
  <c r="AN150" i="670" s="1"/>
  <c r="AT149" i="670"/>
  <c r="AJ149" i="670"/>
  <c r="AH149" i="670"/>
  <c r="AI149" i="670" s="1"/>
  <c r="Y149" i="670"/>
  <c r="T149" i="670"/>
  <c r="S149" i="670"/>
  <c r="R149" i="670"/>
  <c r="Q149" i="670"/>
  <c r="P149" i="670"/>
  <c r="O149" i="670"/>
  <c r="N149" i="670"/>
  <c r="M149" i="670"/>
  <c r="L149" i="670"/>
  <c r="AS148" i="670"/>
  <c r="AJ148" i="670"/>
  <c r="AD148" i="670"/>
  <c r="Z148" i="670"/>
  <c r="S148" i="670"/>
  <c r="R148" i="670"/>
  <c r="O148" i="670"/>
  <c r="N148" i="670"/>
  <c r="M148" i="670"/>
  <c r="AH148" i="670" s="1"/>
  <c r="L148" i="670"/>
  <c r="AN148" i="670" s="1"/>
  <c r="BB147" i="670"/>
  <c r="AW147" i="670"/>
  <c r="AY147" i="670" s="1"/>
  <c r="AT147" i="670"/>
  <c r="AR147" i="670"/>
  <c r="AP147" i="670"/>
  <c r="AL147" i="670"/>
  <c r="AM147" i="670" s="1"/>
  <c r="AJ147" i="670"/>
  <c r="AI147" i="670"/>
  <c r="AH147" i="670"/>
  <c r="AC147" i="670"/>
  <c r="AA147" i="670"/>
  <c r="Z147" i="670"/>
  <c r="Y147" i="670"/>
  <c r="AX147" i="670" s="1"/>
  <c r="X147" i="670"/>
  <c r="T147" i="670"/>
  <c r="S147" i="670"/>
  <c r="R147" i="670"/>
  <c r="AQ147" i="670" s="1"/>
  <c r="Q147" i="670"/>
  <c r="P147" i="670"/>
  <c r="O147" i="670"/>
  <c r="N147" i="670"/>
  <c r="M147" i="670"/>
  <c r="AS147" i="670" s="1"/>
  <c r="L147" i="670"/>
  <c r="AN147" i="670" s="1"/>
  <c r="AT146" i="670"/>
  <c r="AS146" i="670"/>
  <c r="AU146" i="670" s="1"/>
  <c r="AJ146" i="670"/>
  <c r="AD146" i="670"/>
  <c r="X146" i="670"/>
  <c r="S146" i="670"/>
  <c r="AQ146" i="670" s="1"/>
  <c r="R146" i="670"/>
  <c r="O146" i="670"/>
  <c r="Y146" i="670" s="1"/>
  <c r="N146" i="670"/>
  <c r="M146" i="670"/>
  <c r="L146" i="670"/>
  <c r="AT145" i="670"/>
  <c r="AR145" i="670"/>
  <c r="AN145" i="670"/>
  <c r="AJ145" i="670"/>
  <c r="AG145" i="670"/>
  <c r="AD145" i="670"/>
  <c r="AF145" i="670" s="1"/>
  <c r="AE145" i="670" s="1"/>
  <c r="AC145" i="670"/>
  <c r="Z145" i="670"/>
  <c r="AP145" i="670" s="1"/>
  <c r="Y145" i="670"/>
  <c r="AX145" i="670" s="1"/>
  <c r="X145" i="670"/>
  <c r="S145" i="670"/>
  <c r="R145" i="670"/>
  <c r="P145" i="670"/>
  <c r="O145" i="670"/>
  <c r="N145" i="670"/>
  <c r="AQ145" i="670" s="1"/>
  <c r="M145" i="670"/>
  <c r="AW145" i="670" s="1"/>
  <c r="AY145" i="670" s="1"/>
  <c r="L145" i="670"/>
  <c r="AW144" i="670"/>
  <c r="AJ144" i="670"/>
  <c r="Z144" i="670"/>
  <c r="X144" i="670"/>
  <c r="S144" i="670"/>
  <c r="AQ144" i="670" s="1"/>
  <c r="R144" i="670"/>
  <c r="Q144" i="670"/>
  <c r="O144" i="670"/>
  <c r="N144" i="670"/>
  <c r="M144" i="670"/>
  <c r="AD144" i="670" s="1"/>
  <c r="L144" i="670"/>
  <c r="AW143" i="670"/>
  <c r="AY143" i="670" s="1"/>
  <c r="AU143" i="670"/>
  <c r="AT143" i="670"/>
  <c r="AS143" i="670"/>
  <c r="AR143" i="670"/>
  <c r="AJ143" i="670"/>
  <c r="AG143" i="670"/>
  <c r="AD143" i="670"/>
  <c r="AC143" i="670"/>
  <c r="Y143" i="670"/>
  <c r="AX143" i="670" s="1"/>
  <c r="S143" i="670"/>
  <c r="R143" i="670"/>
  <c r="AQ143" i="670" s="1"/>
  <c r="Q143" i="670"/>
  <c r="P143" i="670"/>
  <c r="O143" i="670"/>
  <c r="N143" i="670"/>
  <c r="M143" i="670"/>
  <c r="L143" i="670"/>
  <c r="AN143" i="670" s="1"/>
  <c r="AQ142" i="670"/>
  <c r="AJ142" i="670"/>
  <c r="AH142" i="670"/>
  <c r="AF142" i="670"/>
  <c r="AE142" i="670" s="1"/>
  <c r="AD142" i="670"/>
  <c r="AC142" i="670"/>
  <c r="S142" i="670"/>
  <c r="R142" i="670"/>
  <c r="O142" i="670"/>
  <c r="P142" i="670" s="1"/>
  <c r="N142" i="670"/>
  <c r="M142" i="670"/>
  <c r="L142" i="670"/>
  <c r="AW141" i="670"/>
  <c r="AR141" i="670"/>
  <c r="AJ141" i="670"/>
  <c r="AH141" i="670"/>
  <c r="AC141" i="670"/>
  <c r="Z141" i="670"/>
  <c r="X141" i="670"/>
  <c r="S141" i="670"/>
  <c r="R141" i="670"/>
  <c r="Q141" i="670"/>
  <c r="O141" i="670"/>
  <c r="N141" i="670"/>
  <c r="M141" i="670"/>
  <c r="AS141" i="670" s="1"/>
  <c r="L141" i="670"/>
  <c r="AN141" i="670" s="1"/>
  <c r="AR140" i="670"/>
  <c r="AJ140" i="670"/>
  <c r="AD140" i="670"/>
  <c r="AF140" i="670" s="1"/>
  <c r="AE140" i="670" s="1"/>
  <c r="AC140" i="670"/>
  <c r="X140" i="670"/>
  <c r="S140" i="670"/>
  <c r="R140" i="670"/>
  <c r="AQ140" i="670" s="1"/>
  <c r="Q140" i="670"/>
  <c r="O140" i="670"/>
  <c r="N140" i="670"/>
  <c r="M140" i="670"/>
  <c r="AW140" i="670" s="1"/>
  <c r="L140" i="670"/>
  <c r="AW139" i="670"/>
  <c r="AS139" i="670"/>
  <c r="AJ139" i="670"/>
  <c r="Y139" i="670"/>
  <c r="S139" i="670"/>
  <c r="R139" i="670"/>
  <c r="P139" i="670"/>
  <c r="O139" i="670"/>
  <c r="N139" i="670"/>
  <c r="AQ139" i="670" s="1"/>
  <c r="M139" i="670"/>
  <c r="L139" i="670"/>
  <c r="AW138" i="670"/>
  <c r="AN138" i="670"/>
  <c r="AJ138" i="670"/>
  <c r="S138" i="670"/>
  <c r="R138" i="670"/>
  <c r="P138" i="670"/>
  <c r="O138" i="670"/>
  <c r="Y138" i="670" s="1"/>
  <c r="N138" i="670"/>
  <c r="M138" i="670"/>
  <c r="L138" i="670"/>
  <c r="AW137" i="670"/>
  <c r="AT137" i="670"/>
  <c r="AS137" i="670"/>
  <c r="AR137" i="670"/>
  <c r="AQ137" i="670"/>
  <c r="AP137" i="670"/>
  <c r="AN137" i="670"/>
  <c r="AJ137" i="670"/>
  <c r="AH137" i="670"/>
  <c r="AD137" i="670"/>
  <c r="AF137" i="670" s="1"/>
  <c r="AE137" i="670" s="1"/>
  <c r="AC137" i="670"/>
  <c r="Z137" i="670"/>
  <c r="BB137" i="670" s="1"/>
  <c r="Y137" i="670"/>
  <c r="S137" i="670"/>
  <c r="R137" i="670"/>
  <c r="Q137" i="670"/>
  <c r="P137" i="670"/>
  <c r="T137" i="670" s="1"/>
  <c r="O137" i="670"/>
  <c r="N137" i="670"/>
  <c r="M137" i="670"/>
  <c r="X137" i="670" s="1"/>
  <c r="L137" i="670"/>
  <c r="AJ136" i="670"/>
  <c r="AD136" i="670"/>
  <c r="X136" i="670"/>
  <c r="S136" i="670"/>
  <c r="R136" i="670"/>
  <c r="O136" i="670"/>
  <c r="N136" i="670"/>
  <c r="M136" i="670"/>
  <c r="AH136" i="670" s="1"/>
  <c r="L136" i="670"/>
  <c r="AX135" i="670"/>
  <c r="AW135" i="670"/>
  <c r="AY135" i="670" s="1"/>
  <c r="AS135" i="670"/>
  <c r="AU135" i="670" s="1"/>
  <c r="AN135" i="670"/>
  <c r="AJ135" i="670"/>
  <c r="AD135" i="670"/>
  <c r="X135" i="670"/>
  <c r="S135" i="670"/>
  <c r="R135" i="670"/>
  <c r="Q135" i="670"/>
  <c r="AO135" i="670" s="1"/>
  <c r="P135" i="670"/>
  <c r="O135" i="670"/>
  <c r="Y135" i="670" s="1"/>
  <c r="AT135" i="670" s="1"/>
  <c r="N135" i="670"/>
  <c r="M135" i="670"/>
  <c r="L135" i="670"/>
  <c r="AW134" i="670"/>
  <c r="AT134" i="670"/>
  <c r="AS134" i="670"/>
  <c r="AU134" i="670" s="1"/>
  <c r="AR134" i="670"/>
  <c r="AQ134" i="670"/>
  <c r="AO134" i="670"/>
  <c r="AN134" i="670"/>
  <c r="AJ134" i="670"/>
  <c r="AH134" i="670"/>
  <c r="AC134" i="670"/>
  <c r="Z134" i="670"/>
  <c r="Y134" i="670"/>
  <c r="X134" i="670"/>
  <c r="S134" i="670"/>
  <c r="R134" i="670"/>
  <c r="Q134" i="670"/>
  <c r="P134" i="670"/>
  <c r="T134" i="670" s="1"/>
  <c r="O134" i="670"/>
  <c r="N134" i="670"/>
  <c r="M134" i="670"/>
  <c r="AD134" i="670" s="1"/>
  <c r="L134" i="670"/>
  <c r="AW133" i="670"/>
  <c r="AT133" i="670"/>
  <c r="AR133" i="670"/>
  <c r="AJ133" i="670"/>
  <c r="AH133" i="670"/>
  <c r="AC133" i="670"/>
  <c r="Z133" i="670"/>
  <c r="Y133" i="670"/>
  <c r="X133" i="670"/>
  <c r="T133" i="670"/>
  <c r="S133" i="670"/>
  <c r="R133" i="670"/>
  <c r="AQ133" i="670" s="1"/>
  <c r="Q133" i="670"/>
  <c r="P133" i="670"/>
  <c r="BA133" i="670" s="1"/>
  <c r="O133" i="670"/>
  <c r="N133" i="670"/>
  <c r="M133" i="670"/>
  <c r="AS133" i="670" s="1"/>
  <c r="AU133" i="670" s="1"/>
  <c r="L133" i="670"/>
  <c r="AN133" i="670" s="1"/>
  <c r="AX132" i="670"/>
  <c r="AJ132" i="670"/>
  <c r="AD132" i="670"/>
  <c r="S132" i="670"/>
  <c r="AQ132" i="670" s="1"/>
  <c r="R132" i="670"/>
  <c r="P132" i="670"/>
  <c r="O132" i="670"/>
  <c r="Y132" i="670" s="1"/>
  <c r="AT132" i="670" s="1"/>
  <c r="N132" i="670"/>
  <c r="M132" i="670"/>
  <c r="AH132" i="670" s="1"/>
  <c r="AI132" i="670" s="1"/>
  <c r="L132" i="670"/>
  <c r="BB131" i="670"/>
  <c r="AW131" i="670"/>
  <c r="AT131" i="670"/>
  <c r="AS131" i="670"/>
  <c r="AU131" i="670" s="1"/>
  <c r="AR131" i="670"/>
  <c r="AP131" i="670"/>
  <c r="AN131" i="670"/>
  <c r="AJ131" i="670"/>
  <c r="AD131" i="670"/>
  <c r="AC131" i="670"/>
  <c r="AA131" i="670"/>
  <c r="Z131" i="670"/>
  <c r="Y131" i="670"/>
  <c r="X131" i="670"/>
  <c r="S131" i="670"/>
  <c r="R131" i="670"/>
  <c r="P131" i="670"/>
  <c r="O131" i="670"/>
  <c r="N131" i="670"/>
  <c r="M131" i="670"/>
  <c r="L131" i="670"/>
  <c r="BB130" i="670"/>
  <c r="BA130" i="670"/>
  <c r="AX130" i="670"/>
  <c r="AQ130" i="670"/>
  <c r="AJ130" i="670"/>
  <c r="AH130" i="670"/>
  <c r="AG130" i="670"/>
  <c r="AD130" i="670"/>
  <c r="Z130" i="670"/>
  <c r="X130" i="670"/>
  <c r="S130" i="670"/>
  <c r="AA130" i="670" s="1"/>
  <c r="R130" i="670"/>
  <c r="Q130" i="670"/>
  <c r="P130" i="670"/>
  <c r="O130" i="670"/>
  <c r="Y130" i="670" s="1"/>
  <c r="N130" i="670"/>
  <c r="M130" i="670"/>
  <c r="L130" i="670"/>
  <c r="AJ129" i="670"/>
  <c r="AH129" i="670"/>
  <c r="AC129" i="670"/>
  <c r="S129" i="670"/>
  <c r="R129" i="670"/>
  <c r="O129" i="670"/>
  <c r="N129" i="670"/>
  <c r="M129" i="670"/>
  <c r="L129" i="670"/>
  <c r="AN129" i="670" s="1"/>
  <c r="BA128" i="670"/>
  <c r="AS128" i="670"/>
  <c r="AR128" i="670"/>
  <c r="AL128" i="670"/>
  <c r="AJ128" i="670"/>
  <c r="AF128" i="670"/>
  <c r="AE128" i="670" s="1"/>
  <c r="AD128" i="670"/>
  <c r="AC128" i="670"/>
  <c r="AA128" i="670"/>
  <c r="Z128" i="670"/>
  <c r="Y128" i="670"/>
  <c r="X128" i="670"/>
  <c r="S128" i="670"/>
  <c r="R128" i="670"/>
  <c r="Q128" i="670"/>
  <c r="T128" i="670" s="1"/>
  <c r="O128" i="670"/>
  <c r="P128" i="670" s="1"/>
  <c r="N128" i="670"/>
  <c r="M128" i="670"/>
  <c r="AW128" i="670" s="1"/>
  <c r="L128" i="670"/>
  <c r="AN128" i="670" s="1"/>
  <c r="BB127" i="670"/>
  <c r="AW127" i="670"/>
  <c r="AR127" i="670"/>
  <c r="AJ127" i="670"/>
  <c r="AH127" i="670"/>
  <c r="AC127" i="670"/>
  <c r="Z127" i="670"/>
  <c r="X127" i="670"/>
  <c r="S127" i="670"/>
  <c r="R127" i="670"/>
  <c r="Q127" i="670"/>
  <c r="O127" i="670"/>
  <c r="Y127" i="670" s="1"/>
  <c r="N127" i="670"/>
  <c r="M127" i="670"/>
  <c r="AS127" i="670" s="1"/>
  <c r="L127" i="670"/>
  <c r="AN127" i="670" s="1"/>
  <c r="AJ126" i="670"/>
  <c r="AI126" i="670"/>
  <c r="AH126" i="670"/>
  <c r="X126" i="670"/>
  <c r="S126" i="670"/>
  <c r="R126" i="670"/>
  <c r="O126" i="670"/>
  <c r="Y126" i="670" s="1"/>
  <c r="N126" i="670"/>
  <c r="AQ126" i="670" s="1"/>
  <c r="M126" i="670"/>
  <c r="L126" i="670"/>
  <c r="AT125" i="670"/>
  <c r="AJ125" i="670"/>
  <c r="Y125" i="670"/>
  <c r="X125" i="670"/>
  <c r="S125" i="670"/>
  <c r="R125" i="670"/>
  <c r="P125" i="670"/>
  <c r="O125" i="670"/>
  <c r="N125" i="670"/>
  <c r="M125" i="670"/>
  <c r="L125" i="670"/>
  <c r="BB124" i="670"/>
  <c r="AY124" i="670"/>
  <c r="AX124" i="670"/>
  <c r="AW124" i="670"/>
  <c r="AT124" i="670"/>
  <c r="AU124" i="670" s="1"/>
  <c r="AS124" i="670"/>
  <c r="AN124" i="670"/>
  <c r="AJ124" i="670"/>
  <c r="AH124" i="670"/>
  <c r="AD124" i="670"/>
  <c r="Z124" i="670"/>
  <c r="AP124" i="670" s="1"/>
  <c r="Y124" i="670"/>
  <c r="X124" i="670"/>
  <c r="S124" i="670"/>
  <c r="R124" i="670"/>
  <c r="P124" i="670"/>
  <c r="O124" i="670"/>
  <c r="N124" i="670"/>
  <c r="M124" i="670"/>
  <c r="L124" i="670"/>
  <c r="AW123" i="670"/>
  <c r="AR123" i="670"/>
  <c r="AN123" i="670"/>
  <c r="AJ123" i="670"/>
  <c r="AH123" i="670"/>
  <c r="AD123" i="670"/>
  <c r="Z123" i="670"/>
  <c r="Y123" i="670"/>
  <c r="S123" i="670"/>
  <c r="R123" i="670"/>
  <c r="P123" i="670"/>
  <c r="O123" i="670"/>
  <c r="N123" i="670"/>
  <c r="M123" i="670"/>
  <c r="L123" i="670"/>
  <c r="BA122" i="670"/>
  <c r="AS122" i="670"/>
  <c r="AR122" i="670"/>
  <c r="AJ122" i="670"/>
  <c r="AH122" i="670"/>
  <c r="AD122" i="670"/>
  <c r="AC122" i="670"/>
  <c r="Z122" i="670"/>
  <c r="Y122" i="670"/>
  <c r="X122" i="670"/>
  <c r="T122" i="670"/>
  <c r="S122" i="670"/>
  <c r="R122" i="670"/>
  <c r="Q122" i="670"/>
  <c r="O122" i="670"/>
  <c r="P122" i="670" s="1"/>
  <c r="N122" i="670"/>
  <c r="M122" i="670"/>
  <c r="AW122" i="670" s="1"/>
  <c r="L122" i="670"/>
  <c r="AN122" i="670" s="1"/>
  <c r="AW121" i="670"/>
  <c r="AS121" i="670"/>
  <c r="AJ121" i="670"/>
  <c r="Y121" i="670"/>
  <c r="AX121" i="670" s="1"/>
  <c r="S121" i="670"/>
  <c r="R121" i="670"/>
  <c r="P121" i="670"/>
  <c r="O121" i="670"/>
  <c r="N121" i="670"/>
  <c r="M121" i="670"/>
  <c r="L121" i="670"/>
  <c r="AX120" i="670"/>
  <c r="AW120" i="670"/>
  <c r="AY120" i="670" s="1"/>
  <c r="AT120" i="670"/>
  <c r="AJ120" i="670"/>
  <c r="AG120" i="670"/>
  <c r="AF120" i="670"/>
  <c r="AE120" i="670" s="1"/>
  <c r="AC120" i="670"/>
  <c r="Y120" i="670"/>
  <c r="X120" i="670"/>
  <c r="S120" i="670"/>
  <c r="R120" i="670"/>
  <c r="P120" i="670"/>
  <c r="O120" i="670"/>
  <c r="N120" i="670"/>
  <c r="M120" i="670"/>
  <c r="AD120" i="670" s="1"/>
  <c r="L120" i="670"/>
  <c r="AW119" i="670"/>
  <c r="AR119" i="670"/>
  <c r="AQ119" i="670"/>
  <c r="AJ119" i="670"/>
  <c r="AH119" i="670"/>
  <c r="AC119" i="670"/>
  <c r="Z119" i="670"/>
  <c r="Y119" i="670"/>
  <c r="X119" i="670"/>
  <c r="S119" i="670"/>
  <c r="R119" i="670"/>
  <c r="Q119" i="670"/>
  <c r="P119" i="670"/>
  <c r="O119" i="670"/>
  <c r="N119" i="670"/>
  <c r="M119" i="670"/>
  <c r="AS119" i="670" s="1"/>
  <c r="L119" i="670"/>
  <c r="AN119" i="670" s="1"/>
  <c r="AX118" i="670"/>
  <c r="AR118" i="670"/>
  <c r="AJ118" i="670"/>
  <c r="AH118" i="670"/>
  <c r="X118" i="670"/>
  <c r="S118" i="670"/>
  <c r="R118" i="670"/>
  <c r="Q118" i="670"/>
  <c r="P118" i="670"/>
  <c r="O118" i="670"/>
  <c r="Y118" i="670" s="1"/>
  <c r="AT118" i="670" s="1"/>
  <c r="N118" i="670"/>
  <c r="M118" i="670"/>
  <c r="L118" i="670"/>
  <c r="AN118" i="670" s="1"/>
  <c r="AJ117" i="670"/>
  <c r="Y117" i="670"/>
  <c r="X117" i="670"/>
  <c r="S117" i="670"/>
  <c r="R117" i="670"/>
  <c r="O117" i="670"/>
  <c r="P117" i="670" s="1"/>
  <c r="N117" i="670"/>
  <c r="M117" i="670"/>
  <c r="L117" i="670"/>
  <c r="AW116" i="670"/>
  <c r="AJ116" i="670"/>
  <c r="Y116" i="670"/>
  <c r="S116" i="670"/>
  <c r="R116" i="670"/>
  <c r="O116" i="670"/>
  <c r="P116" i="670" s="1"/>
  <c r="N116" i="670"/>
  <c r="M116" i="670"/>
  <c r="L116" i="670"/>
  <c r="AR115" i="670"/>
  <c r="AJ115" i="670"/>
  <c r="AI115" i="670"/>
  <c r="AH115" i="670"/>
  <c r="AC115" i="670"/>
  <c r="S115" i="670"/>
  <c r="R115" i="670"/>
  <c r="Q115" i="670"/>
  <c r="O115" i="670"/>
  <c r="Y115" i="670" s="1"/>
  <c r="N115" i="670"/>
  <c r="M115" i="670"/>
  <c r="L115" i="670"/>
  <c r="AQ114" i="670"/>
  <c r="AJ114" i="670"/>
  <c r="X114" i="670"/>
  <c r="S114" i="670"/>
  <c r="R114" i="670"/>
  <c r="Q114" i="670"/>
  <c r="O114" i="670"/>
  <c r="N114" i="670"/>
  <c r="M114" i="670"/>
  <c r="L114" i="670"/>
  <c r="AW113" i="670"/>
  <c r="AR113" i="670"/>
  <c r="AN113" i="670"/>
  <c r="AJ113" i="670"/>
  <c r="AH113" i="670"/>
  <c r="AC113" i="670"/>
  <c r="Z113" i="670"/>
  <c r="X113" i="670"/>
  <c r="S113" i="670"/>
  <c r="R113" i="670"/>
  <c r="AQ113" i="670" s="1"/>
  <c r="Q113" i="670"/>
  <c r="AL113" i="670" s="1"/>
  <c r="O113" i="670"/>
  <c r="N113" i="670"/>
  <c r="M113" i="670"/>
  <c r="AS113" i="670" s="1"/>
  <c r="L113" i="670"/>
  <c r="BA112" i="670"/>
  <c r="AX112" i="670"/>
  <c r="AW112" i="670"/>
  <c r="AY112" i="670" s="1"/>
  <c r="AT112" i="670"/>
  <c r="AS112" i="670"/>
  <c r="AR112" i="670"/>
  <c r="AO112" i="670"/>
  <c r="AJ112" i="670"/>
  <c r="AH112" i="670"/>
  <c r="AI112" i="670" s="1"/>
  <c r="AD112" i="670"/>
  <c r="AC112" i="670"/>
  <c r="AF112" i="670" s="1"/>
  <c r="AE112" i="670" s="1"/>
  <c r="AA112" i="670"/>
  <c r="Z112" i="670"/>
  <c r="S112" i="670"/>
  <c r="R112" i="670"/>
  <c r="Q112" i="670"/>
  <c r="P112" i="670"/>
  <c r="T112" i="670" s="1"/>
  <c r="O112" i="670"/>
  <c r="Y112" i="670" s="1"/>
  <c r="N112" i="670"/>
  <c r="AQ112" i="670" s="1"/>
  <c r="M112" i="670"/>
  <c r="X112" i="670" s="1"/>
  <c r="L112" i="670"/>
  <c r="AN112" i="670" s="1"/>
  <c r="AW111" i="670"/>
  <c r="AT111" i="670"/>
  <c r="AR111" i="670"/>
  <c r="AJ111" i="670"/>
  <c r="AD111" i="670"/>
  <c r="AC111" i="670"/>
  <c r="Y111" i="670"/>
  <c r="X111" i="670"/>
  <c r="S111" i="670"/>
  <c r="R111" i="670"/>
  <c r="P111" i="670"/>
  <c r="O111" i="670"/>
  <c r="N111" i="670"/>
  <c r="M111" i="670"/>
  <c r="L111" i="670"/>
  <c r="AN111" i="670" s="1"/>
  <c r="AW110" i="670"/>
  <c r="AS110" i="670"/>
  <c r="AN110" i="670"/>
  <c r="AL110" i="670"/>
  <c r="AM110" i="670" s="1"/>
  <c r="AJ110" i="670"/>
  <c r="AD110" i="670"/>
  <c r="Z110" i="670"/>
  <c r="Y110" i="670"/>
  <c r="X110" i="670"/>
  <c r="S110" i="670"/>
  <c r="R110" i="670"/>
  <c r="Q110" i="670"/>
  <c r="P110" i="670"/>
  <c r="O110" i="670"/>
  <c r="N110" i="670"/>
  <c r="M110" i="670"/>
  <c r="L110" i="670"/>
  <c r="AX109" i="670"/>
  <c r="AT109" i="670"/>
  <c r="AQ109" i="670"/>
  <c r="AJ109" i="670"/>
  <c r="AD109" i="670"/>
  <c r="AG109" i="670" s="1"/>
  <c r="Z109" i="670"/>
  <c r="S109" i="670"/>
  <c r="R109" i="670"/>
  <c r="P109" i="670"/>
  <c r="O109" i="670"/>
  <c r="Y109" i="670" s="1"/>
  <c r="N109" i="670"/>
  <c r="M109" i="670"/>
  <c r="L109" i="670"/>
  <c r="AX108" i="670"/>
  <c r="AJ108" i="670"/>
  <c r="Z108" i="670"/>
  <c r="Y108" i="670"/>
  <c r="S108" i="670"/>
  <c r="AQ108" i="670" s="1"/>
  <c r="R108" i="670"/>
  <c r="O108" i="670"/>
  <c r="P108" i="670" s="1"/>
  <c r="N108" i="670"/>
  <c r="M108" i="670"/>
  <c r="AD108" i="670" s="1"/>
  <c r="L108" i="670"/>
  <c r="AX107" i="670"/>
  <c r="AT107" i="670"/>
  <c r="AS107" i="670"/>
  <c r="AU107" i="670" s="1"/>
  <c r="AJ107" i="670"/>
  <c r="Y107" i="670"/>
  <c r="S107" i="670"/>
  <c r="R107" i="670"/>
  <c r="Q107" i="670"/>
  <c r="O107" i="670"/>
  <c r="P107" i="670" s="1"/>
  <c r="N107" i="670"/>
  <c r="M107" i="670"/>
  <c r="L107" i="670"/>
  <c r="AW106" i="670"/>
  <c r="AS106" i="670"/>
  <c r="AR106" i="670"/>
  <c r="AN106" i="670"/>
  <c r="AJ106" i="670"/>
  <c r="AH106" i="670"/>
  <c r="AE106" i="670"/>
  <c r="AD106" i="670"/>
  <c r="AF106" i="670" s="1"/>
  <c r="AC106" i="670"/>
  <c r="Z106" i="670"/>
  <c r="S106" i="670"/>
  <c r="R106" i="670"/>
  <c r="Q106" i="670"/>
  <c r="O106" i="670"/>
  <c r="N106" i="670"/>
  <c r="M106" i="670"/>
  <c r="X106" i="670" s="1"/>
  <c r="L106" i="670"/>
  <c r="BB105" i="670"/>
  <c r="AW105" i="670"/>
  <c r="AR105" i="670"/>
  <c r="AN105" i="670"/>
  <c r="AL105" i="670"/>
  <c r="AJ105" i="670"/>
  <c r="AH105" i="670"/>
  <c r="AC105" i="670"/>
  <c r="Z105" i="670"/>
  <c r="Y105" i="670"/>
  <c r="X105" i="670"/>
  <c r="S105" i="670"/>
  <c r="AA105" i="670" s="1"/>
  <c r="R105" i="670"/>
  <c r="Q105" i="670"/>
  <c r="P105" i="670"/>
  <c r="T105" i="670" s="1"/>
  <c r="O105" i="670"/>
  <c r="N105" i="670"/>
  <c r="M105" i="670"/>
  <c r="AS105" i="670" s="1"/>
  <c r="L105" i="670"/>
  <c r="AJ104" i="670"/>
  <c r="Z104" i="670"/>
  <c r="S104" i="670"/>
  <c r="R104" i="670"/>
  <c r="O104" i="670"/>
  <c r="N104" i="670"/>
  <c r="M104" i="670"/>
  <c r="L104" i="670"/>
  <c r="AW103" i="670"/>
  <c r="AR103" i="670"/>
  <c r="AJ103" i="670"/>
  <c r="AD103" i="670"/>
  <c r="AF103" i="670" s="1"/>
  <c r="AE103" i="670" s="1"/>
  <c r="AC103" i="670"/>
  <c r="Z103" i="670"/>
  <c r="S103" i="670"/>
  <c r="R103" i="670"/>
  <c r="O103" i="670"/>
  <c r="N103" i="670"/>
  <c r="M103" i="670"/>
  <c r="L103" i="670"/>
  <c r="AN103" i="670" s="1"/>
  <c r="AQ102" i="670"/>
  <c r="AJ102" i="670"/>
  <c r="X102" i="670"/>
  <c r="S102" i="670"/>
  <c r="R102" i="670"/>
  <c r="O102" i="670"/>
  <c r="N102" i="670"/>
  <c r="M102" i="670"/>
  <c r="AH102" i="670" s="1"/>
  <c r="L102" i="670"/>
  <c r="AS101" i="670"/>
  <c r="AU101" i="670" s="1"/>
  <c r="AN101" i="670"/>
  <c r="AJ101" i="670"/>
  <c r="Y101" i="670"/>
  <c r="AT101" i="670" s="1"/>
  <c r="S101" i="670"/>
  <c r="R101" i="670"/>
  <c r="P101" i="670"/>
  <c r="O101" i="670"/>
  <c r="N101" i="670"/>
  <c r="M101" i="670"/>
  <c r="L101" i="670"/>
  <c r="AS100" i="670"/>
  <c r="AJ100" i="670"/>
  <c r="AH100" i="670"/>
  <c r="AC100" i="670"/>
  <c r="Z100" i="670"/>
  <c r="S100" i="670"/>
  <c r="AQ100" i="670" s="1"/>
  <c r="R100" i="670"/>
  <c r="O100" i="670"/>
  <c r="N100" i="670"/>
  <c r="M100" i="670"/>
  <c r="L100" i="670"/>
  <c r="AN100" i="670" s="1"/>
  <c r="AW99" i="670"/>
  <c r="AR99" i="670"/>
  <c r="AN99" i="670"/>
  <c r="AL99" i="670"/>
  <c r="AJ99" i="670"/>
  <c r="AH99" i="670"/>
  <c r="AC99" i="670"/>
  <c r="Z99" i="670"/>
  <c r="X99" i="670"/>
  <c r="S99" i="670"/>
  <c r="R99" i="670"/>
  <c r="Q99" i="670"/>
  <c r="O99" i="670"/>
  <c r="N99" i="670"/>
  <c r="M99" i="670"/>
  <c r="AS99" i="670" s="1"/>
  <c r="L99" i="670"/>
  <c r="AJ98" i="670"/>
  <c r="S98" i="670"/>
  <c r="R98" i="670"/>
  <c r="O98" i="670"/>
  <c r="N98" i="670"/>
  <c r="M98" i="670"/>
  <c r="AS98" i="670" s="1"/>
  <c r="L98" i="670"/>
  <c r="AW97" i="670"/>
  <c r="AS97" i="670"/>
  <c r="AR97" i="670"/>
  <c r="AN97" i="670"/>
  <c r="AJ97" i="670"/>
  <c r="AD97" i="670"/>
  <c r="AC97" i="670"/>
  <c r="Z97" i="670"/>
  <c r="AP97" i="670" s="1"/>
  <c r="Y97" i="670"/>
  <c r="S97" i="670"/>
  <c r="R97" i="670"/>
  <c r="P97" i="670"/>
  <c r="O97" i="670"/>
  <c r="N97" i="670"/>
  <c r="M97" i="670"/>
  <c r="L97" i="670"/>
  <c r="AJ96" i="670"/>
  <c r="AH96" i="670"/>
  <c r="S96" i="670"/>
  <c r="R96" i="670"/>
  <c r="O96" i="670"/>
  <c r="Y96" i="670" s="1"/>
  <c r="N96" i="670"/>
  <c r="M96" i="670"/>
  <c r="L96" i="670"/>
  <c r="AW95" i="670"/>
  <c r="AS95" i="670"/>
  <c r="AR95" i="670"/>
  <c r="AP95" i="670"/>
  <c r="AJ95" i="670"/>
  <c r="AH95" i="670"/>
  <c r="AD95" i="670"/>
  <c r="AF95" i="670" s="1"/>
  <c r="AE95" i="670" s="1"/>
  <c r="AC95" i="670"/>
  <c r="Z95" i="670"/>
  <c r="Y95" i="670"/>
  <c r="S95" i="670"/>
  <c r="R95" i="670"/>
  <c r="P95" i="670"/>
  <c r="O95" i="670"/>
  <c r="N95" i="670"/>
  <c r="M95" i="670"/>
  <c r="L95" i="670"/>
  <c r="AN95" i="670" s="1"/>
  <c r="AS94" i="670"/>
  <c r="AR94" i="670"/>
  <c r="AJ94" i="670"/>
  <c r="AH94" i="670"/>
  <c r="AF94" i="670"/>
  <c r="AE94" i="670" s="1"/>
  <c r="AD94" i="670"/>
  <c r="AC94" i="670"/>
  <c r="Z94" i="670"/>
  <c r="X94" i="670"/>
  <c r="S94" i="670"/>
  <c r="AQ94" i="670" s="1"/>
  <c r="R94" i="670"/>
  <c r="Q94" i="670"/>
  <c r="O94" i="670"/>
  <c r="N94" i="670"/>
  <c r="M94" i="670"/>
  <c r="AW94" i="670" s="1"/>
  <c r="L94" i="670"/>
  <c r="AN94" i="670" s="1"/>
  <c r="AS93" i="670"/>
  <c r="AR93" i="670"/>
  <c r="AJ93" i="670"/>
  <c r="AH93" i="670"/>
  <c r="AD93" i="670"/>
  <c r="X93" i="670"/>
  <c r="S93" i="670"/>
  <c r="R93" i="670"/>
  <c r="Q93" i="670"/>
  <c r="O93" i="670"/>
  <c r="N93" i="670"/>
  <c r="M93" i="670"/>
  <c r="L93" i="670"/>
  <c r="AS92" i="670"/>
  <c r="AR92" i="670"/>
  <c r="AQ92" i="670"/>
  <c r="AJ92" i="670"/>
  <c r="AC92" i="670"/>
  <c r="Z92" i="670"/>
  <c r="X92" i="670"/>
  <c r="S92" i="670"/>
  <c r="R92" i="670"/>
  <c r="O92" i="670"/>
  <c r="N92" i="670"/>
  <c r="M92" i="670"/>
  <c r="L92" i="670"/>
  <c r="AN92" i="670" s="1"/>
  <c r="BA91" i="670"/>
  <c r="AW91" i="670"/>
  <c r="AT91" i="670"/>
  <c r="AR91" i="670"/>
  <c r="AJ91" i="670"/>
  <c r="AH91" i="670"/>
  <c r="AC91" i="670"/>
  <c r="AA91" i="670"/>
  <c r="Z91" i="670"/>
  <c r="Y91" i="670"/>
  <c r="X91" i="670"/>
  <c r="T91" i="670"/>
  <c r="S91" i="670"/>
  <c r="R91" i="670"/>
  <c r="AQ91" i="670" s="1"/>
  <c r="Q91" i="670"/>
  <c r="P91" i="670"/>
  <c r="O91" i="670"/>
  <c r="N91" i="670"/>
  <c r="M91" i="670"/>
  <c r="AS91" i="670" s="1"/>
  <c r="L91" i="670"/>
  <c r="AN91" i="670" s="1"/>
  <c r="AX90" i="670"/>
  <c r="AS90" i="670"/>
  <c r="AU90" i="670" s="1"/>
  <c r="AQ90" i="670"/>
  <c r="AL90" i="670"/>
  <c r="AM90" i="670" s="1"/>
  <c r="AJ90" i="670"/>
  <c r="AI90" i="670"/>
  <c r="AH90" i="670"/>
  <c r="AD90" i="670"/>
  <c r="Z90" i="670"/>
  <c r="X90" i="670"/>
  <c r="S90" i="670"/>
  <c r="R90" i="670"/>
  <c r="Q90" i="670"/>
  <c r="AO90" i="670" s="1"/>
  <c r="P90" i="670"/>
  <c r="T90" i="670" s="1"/>
  <c r="O90" i="670"/>
  <c r="Y90" i="670" s="1"/>
  <c r="AT90" i="670" s="1"/>
  <c r="N90" i="670"/>
  <c r="M90" i="670"/>
  <c r="L90" i="670"/>
  <c r="BB89" i="670"/>
  <c r="AW89" i="670"/>
  <c r="AT89" i="670"/>
  <c r="AU89" i="670" s="1"/>
  <c r="AS89" i="670"/>
  <c r="AQ89" i="670"/>
  <c r="AJ89" i="670"/>
  <c r="AD89" i="670"/>
  <c r="AF89" i="670" s="1"/>
  <c r="AE89" i="670" s="1"/>
  <c r="AC89" i="670"/>
  <c r="Z89" i="670"/>
  <c r="AP89" i="670" s="1"/>
  <c r="Y89" i="670"/>
  <c r="X89" i="670"/>
  <c r="S89" i="670"/>
  <c r="R89" i="670"/>
  <c r="P89" i="670"/>
  <c r="O89" i="670"/>
  <c r="N89" i="670"/>
  <c r="M89" i="670"/>
  <c r="L89" i="670"/>
  <c r="AN89" i="670" s="1"/>
  <c r="AS88" i="670"/>
  <c r="AJ88" i="670"/>
  <c r="AH88" i="670"/>
  <c r="Z88" i="670"/>
  <c r="S88" i="670"/>
  <c r="R88" i="670"/>
  <c r="Q88" i="670"/>
  <c r="O88" i="670"/>
  <c r="N88" i="670"/>
  <c r="M88" i="670"/>
  <c r="L88" i="670"/>
  <c r="AY87" i="670"/>
  <c r="AW87" i="670"/>
  <c r="AT87" i="670"/>
  <c r="AS87" i="670"/>
  <c r="AR87" i="670"/>
  <c r="AN87" i="670"/>
  <c r="AJ87" i="670"/>
  <c r="AI87" i="670"/>
  <c r="AH87" i="670"/>
  <c r="AG87" i="670"/>
  <c r="AD87" i="670"/>
  <c r="AF87" i="670" s="1"/>
  <c r="AE87" i="670" s="1"/>
  <c r="AC87" i="670"/>
  <c r="S87" i="670"/>
  <c r="R87" i="670"/>
  <c r="Q87" i="670"/>
  <c r="P87" i="670"/>
  <c r="T87" i="670" s="1"/>
  <c r="O87" i="670"/>
  <c r="Y87" i="670" s="1"/>
  <c r="AX87" i="670" s="1"/>
  <c r="N87" i="670"/>
  <c r="M87" i="670"/>
  <c r="L87" i="670"/>
  <c r="BA86" i="670"/>
  <c r="AS86" i="670"/>
  <c r="AR86" i="670"/>
  <c r="AJ86" i="670"/>
  <c r="AD86" i="670"/>
  <c r="AF86" i="670" s="1"/>
  <c r="AE86" i="670" s="1"/>
  <c r="AC86" i="670"/>
  <c r="Z86" i="670"/>
  <c r="AP86" i="670" s="1"/>
  <c r="Y86" i="670"/>
  <c r="X86" i="670"/>
  <c r="S86" i="670"/>
  <c r="R86" i="670"/>
  <c r="Q86" i="670"/>
  <c r="O86" i="670"/>
  <c r="P86" i="670" s="1"/>
  <c r="N86" i="670"/>
  <c r="M86" i="670"/>
  <c r="L86" i="670"/>
  <c r="AN86" i="670" s="1"/>
  <c r="AW85" i="670"/>
  <c r="AR85" i="670"/>
  <c r="AL85" i="670"/>
  <c r="AM85" i="670" s="1"/>
  <c r="AJ85" i="670"/>
  <c r="AH85" i="670"/>
  <c r="AC85" i="670"/>
  <c r="Z85" i="670"/>
  <c r="X85" i="670"/>
  <c r="S85" i="670"/>
  <c r="R85" i="670"/>
  <c r="Q85" i="670"/>
  <c r="AO85" i="670" s="1"/>
  <c r="O85" i="670"/>
  <c r="Y85" i="670" s="1"/>
  <c r="N85" i="670"/>
  <c r="M85" i="670"/>
  <c r="AS85" i="670" s="1"/>
  <c r="L85" i="670"/>
  <c r="AN85" i="670" s="1"/>
  <c r="AS84" i="670"/>
  <c r="AR84" i="670"/>
  <c r="AJ84" i="670"/>
  <c r="AH84" i="670"/>
  <c r="AD84" i="670"/>
  <c r="S84" i="670"/>
  <c r="R84" i="670"/>
  <c r="P84" i="670"/>
  <c r="O84" i="670"/>
  <c r="Y84" i="670" s="1"/>
  <c r="N84" i="670"/>
  <c r="M84" i="670"/>
  <c r="L84" i="670"/>
  <c r="AT83" i="670"/>
  <c r="AQ83" i="670"/>
  <c r="AN83" i="670"/>
  <c r="AJ83" i="670"/>
  <c r="AD83" i="670"/>
  <c r="Y83" i="670"/>
  <c r="S83" i="670"/>
  <c r="R83" i="670"/>
  <c r="P83" i="670"/>
  <c r="O83" i="670"/>
  <c r="N83" i="670"/>
  <c r="M83" i="670"/>
  <c r="L83" i="670"/>
  <c r="AS82" i="670"/>
  <c r="AJ82" i="670"/>
  <c r="S82" i="670"/>
  <c r="R82" i="670"/>
  <c r="Q82" i="670"/>
  <c r="O82" i="670"/>
  <c r="N82" i="670"/>
  <c r="AQ82" i="670" s="1"/>
  <c r="M82" i="670"/>
  <c r="L82" i="670"/>
  <c r="AW81" i="670"/>
  <c r="AS81" i="670"/>
  <c r="AR81" i="670"/>
  <c r="AP81" i="670"/>
  <c r="AN81" i="670"/>
  <c r="AL81" i="670"/>
  <c r="AM81" i="670" s="1"/>
  <c r="AJ81" i="670"/>
  <c r="AH81" i="670"/>
  <c r="AG81" i="670"/>
  <c r="AD81" i="670"/>
  <c r="AF81" i="670" s="1"/>
  <c r="AE81" i="670" s="1"/>
  <c r="AC81" i="670"/>
  <c r="Z81" i="670"/>
  <c r="Y81" i="670"/>
  <c r="S81" i="670"/>
  <c r="R81" i="670"/>
  <c r="Q81" i="670"/>
  <c r="P81" i="670"/>
  <c r="T81" i="670" s="1"/>
  <c r="O81" i="670"/>
  <c r="N81" i="670"/>
  <c r="M81" i="670"/>
  <c r="X81" i="670" s="1"/>
  <c r="L81" i="670"/>
  <c r="AX80" i="670"/>
  <c r="AS80" i="670"/>
  <c r="AJ80" i="670"/>
  <c r="AD80" i="670"/>
  <c r="Y80" i="670"/>
  <c r="X80" i="670"/>
  <c r="S80" i="670"/>
  <c r="R80" i="670"/>
  <c r="O80" i="670"/>
  <c r="P80" i="670" s="1"/>
  <c r="N80" i="670"/>
  <c r="M80" i="670"/>
  <c r="L80" i="670"/>
  <c r="AN80" i="670" s="1"/>
  <c r="AS79" i="670"/>
  <c r="AJ79" i="670"/>
  <c r="AH79" i="670"/>
  <c r="AD79" i="670"/>
  <c r="X79" i="670"/>
  <c r="S79" i="670"/>
  <c r="R79" i="670"/>
  <c r="Q79" i="670"/>
  <c r="O79" i="670"/>
  <c r="N79" i="670"/>
  <c r="M79" i="670"/>
  <c r="L79" i="670"/>
  <c r="AN79" i="670" s="1"/>
  <c r="AR78" i="670"/>
  <c r="AQ78" i="670"/>
  <c r="AJ78" i="670"/>
  <c r="Y78" i="670"/>
  <c r="S78" i="670"/>
  <c r="R78" i="670"/>
  <c r="P78" i="670"/>
  <c r="O78" i="670"/>
  <c r="N78" i="670"/>
  <c r="M78" i="670"/>
  <c r="AH78" i="670" s="1"/>
  <c r="L78" i="670"/>
  <c r="AX77" i="670"/>
  <c r="AW77" i="670"/>
  <c r="AT77" i="670"/>
  <c r="AR77" i="670"/>
  <c r="AO77" i="670"/>
  <c r="AN77" i="670"/>
  <c r="AJ77" i="670"/>
  <c r="AI77" i="670"/>
  <c r="AH77" i="670"/>
  <c r="AC77" i="670"/>
  <c r="Z77" i="670"/>
  <c r="BB77" i="670" s="1"/>
  <c r="Y77" i="670"/>
  <c r="X77" i="670"/>
  <c r="T77" i="670"/>
  <c r="S77" i="670"/>
  <c r="R77" i="670"/>
  <c r="AQ77" i="670" s="1"/>
  <c r="Q77" i="670"/>
  <c r="P77" i="670"/>
  <c r="BA77" i="670" s="1"/>
  <c r="O77" i="670"/>
  <c r="N77" i="670"/>
  <c r="M77" i="670"/>
  <c r="AS77" i="670" s="1"/>
  <c r="L77" i="670"/>
  <c r="BA76" i="670"/>
  <c r="AY76" i="670"/>
  <c r="AX76" i="670"/>
  <c r="AW76" i="670"/>
  <c r="AU76" i="670"/>
  <c r="AT76" i="670"/>
  <c r="AS76" i="670"/>
  <c r="AJ76" i="670"/>
  <c r="AG76" i="670"/>
  <c r="AE76" i="670"/>
  <c r="AD76" i="670"/>
  <c r="AF76" i="670" s="1"/>
  <c r="AC76" i="670"/>
  <c r="X76" i="670"/>
  <c r="S76" i="670"/>
  <c r="R76" i="670"/>
  <c r="AQ76" i="670" s="1"/>
  <c r="Q76" i="670"/>
  <c r="AO76" i="670" s="1"/>
  <c r="P76" i="670"/>
  <c r="O76" i="670"/>
  <c r="Y76" i="670" s="1"/>
  <c r="N76" i="670"/>
  <c r="M76" i="670"/>
  <c r="L76" i="670"/>
  <c r="AN76" i="670" s="1"/>
  <c r="AW75" i="670"/>
  <c r="AS75" i="670"/>
  <c r="AR75" i="670"/>
  <c r="AN75" i="670"/>
  <c r="AJ75" i="670"/>
  <c r="AD75" i="670"/>
  <c r="AF75" i="670" s="1"/>
  <c r="AE75" i="670" s="1"/>
  <c r="AC75" i="670"/>
  <c r="Z75" i="670"/>
  <c r="X75" i="670"/>
  <c r="S75" i="670"/>
  <c r="R75" i="670"/>
  <c r="O75" i="670"/>
  <c r="P75" i="670" s="1"/>
  <c r="N75" i="670"/>
  <c r="M75" i="670"/>
  <c r="L75" i="670"/>
  <c r="AW74" i="670"/>
  <c r="AQ74" i="670"/>
  <c r="AJ74" i="670"/>
  <c r="AG74" i="670"/>
  <c r="AA74" i="670"/>
  <c r="Z74" i="670"/>
  <c r="Y74" i="670"/>
  <c r="X74" i="670"/>
  <c r="S74" i="670"/>
  <c r="R74" i="670"/>
  <c r="O74" i="670"/>
  <c r="P74" i="670" s="1"/>
  <c r="N74" i="670"/>
  <c r="M74" i="670"/>
  <c r="AD74" i="670" s="1"/>
  <c r="L74" i="670"/>
  <c r="AX73" i="670"/>
  <c r="AR73" i="670"/>
  <c r="AJ73" i="670"/>
  <c r="AH73" i="670"/>
  <c r="AF73" i="670"/>
  <c r="AE73" i="670" s="1"/>
  <c r="AC73" i="670"/>
  <c r="S73" i="670"/>
  <c r="R73" i="670"/>
  <c r="Q73" i="670"/>
  <c r="O73" i="670"/>
  <c r="Y73" i="670" s="1"/>
  <c r="AT73" i="670" s="1"/>
  <c r="N73" i="670"/>
  <c r="M73" i="670"/>
  <c r="AD73" i="670" s="1"/>
  <c r="L73" i="670"/>
  <c r="AN73" i="670" s="1"/>
  <c r="AS72" i="670"/>
  <c r="AR72" i="670"/>
  <c r="AL72" i="670"/>
  <c r="AJ72" i="670"/>
  <c r="AH72" i="670"/>
  <c r="AD72" i="670"/>
  <c r="AF72" i="670" s="1"/>
  <c r="AE72" i="670" s="1"/>
  <c r="AC72" i="670"/>
  <c r="Z72" i="670"/>
  <c r="X72" i="670"/>
  <c r="S72" i="670"/>
  <c r="R72" i="670"/>
  <c r="Q72" i="670"/>
  <c r="O72" i="670"/>
  <c r="N72" i="670"/>
  <c r="M72" i="670"/>
  <c r="AW72" i="670" s="1"/>
  <c r="L72" i="670"/>
  <c r="AN72" i="670" s="1"/>
  <c r="AW71" i="670"/>
  <c r="AR71" i="670"/>
  <c r="AN71" i="670"/>
  <c r="AJ71" i="670"/>
  <c r="AH71" i="670"/>
  <c r="AC71" i="670"/>
  <c r="Z71" i="670"/>
  <c r="Y71" i="670"/>
  <c r="X71" i="670"/>
  <c r="S71" i="670"/>
  <c r="AA71" i="670" s="1"/>
  <c r="R71" i="670"/>
  <c r="Q71" i="670"/>
  <c r="AL71" i="670" s="1"/>
  <c r="AM71" i="670" s="1"/>
  <c r="O71" i="670"/>
  <c r="P71" i="670" s="1"/>
  <c r="N71" i="670"/>
  <c r="M71" i="670"/>
  <c r="AS71" i="670" s="1"/>
  <c r="L71" i="670"/>
  <c r="AX70" i="670"/>
  <c r="AQ70" i="670"/>
  <c r="AJ70" i="670"/>
  <c r="S70" i="670"/>
  <c r="R70" i="670"/>
  <c r="P70" i="670"/>
  <c r="O70" i="670"/>
  <c r="Y70" i="670" s="1"/>
  <c r="AT70" i="670" s="1"/>
  <c r="N70" i="670"/>
  <c r="M70" i="670"/>
  <c r="AS70" i="670" s="1"/>
  <c r="AU70" i="670" s="1"/>
  <c r="L70" i="670"/>
  <c r="AJ69" i="670"/>
  <c r="Y69" i="670"/>
  <c r="S69" i="670"/>
  <c r="R69" i="670"/>
  <c r="P69" i="670"/>
  <c r="O69" i="670"/>
  <c r="N69" i="670"/>
  <c r="M69" i="670"/>
  <c r="L69" i="670"/>
  <c r="AX68" i="670"/>
  <c r="AS68" i="670"/>
  <c r="AN68" i="670"/>
  <c r="AJ68" i="670"/>
  <c r="Y68" i="670"/>
  <c r="S68" i="670"/>
  <c r="AQ68" i="670" s="1"/>
  <c r="R68" i="670"/>
  <c r="P68" i="670"/>
  <c r="O68" i="670"/>
  <c r="N68" i="670"/>
  <c r="M68" i="670"/>
  <c r="X68" i="670" s="1"/>
  <c r="L68" i="670"/>
  <c r="BB67" i="670"/>
  <c r="AX67" i="670"/>
  <c r="AT67" i="670"/>
  <c r="AS67" i="670"/>
  <c r="AR67" i="670"/>
  <c r="AP67" i="670"/>
  <c r="AN67" i="670"/>
  <c r="AJ67" i="670"/>
  <c r="AH67" i="670"/>
  <c r="AI67" i="670" s="1"/>
  <c r="AC67" i="670"/>
  <c r="Z67" i="670"/>
  <c r="S67" i="670"/>
  <c r="R67" i="670"/>
  <c r="Q67" i="670"/>
  <c r="P67" i="670"/>
  <c r="T67" i="670" s="1"/>
  <c r="O67" i="670"/>
  <c r="Y67" i="670" s="1"/>
  <c r="N67" i="670"/>
  <c r="M67" i="670"/>
  <c r="L67" i="670"/>
  <c r="AX66" i="670"/>
  <c r="AS66" i="670"/>
  <c r="AR66" i="670"/>
  <c r="AJ66" i="670"/>
  <c r="AI66" i="670"/>
  <c r="AH66" i="670"/>
  <c r="AD66" i="670"/>
  <c r="AF66" i="670" s="1"/>
  <c r="AE66" i="670" s="1"/>
  <c r="AC66" i="670"/>
  <c r="AA66" i="670"/>
  <c r="Z66" i="670"/>
  <c r="Y66" i="670"/>
  <c r="X66" i="670"/>
  <c r="T66" i="670"/>
  <c r="S66" i="670"/>
  <c r="R66" i="670"/>
  <c r="AQ66" i="670" s="1"/>
  <c r="Q66" i="670"/>
  <c r="BA66" i="670" s="1"/>
  <c r="O66" i="670"/>
  <c r="P66" i="670" s="1"/>
  <c r="N66" i="670"/>
  <c r="M66" i="670"/>
  <c r="AW66" i="670" s="1"/>
  <c r="L66" i="670"/>
  <c r="AN66" i="670" s="1"/>
  <c r="AW65" i="670"/>
  <c r="AS65" i="670"/>
  <c r="AR65" i="670"/>
  <c r="AN65" i="670"/>
  <c r="AJ65" i="670"/>
  <c r="AD65" i="670"/>
  <c r="AF65" i="670" s="1"/>
  <c r="AE65" i="670" s="1"/>
  <c r="AC65" i="670"/>
  <c r="Y65" i="670"/>
  <c r="X65" i="670"/>
  <c r="S65" i="670"/>
  <c r="R65" i="670"/>
  <c r="Q65" i="670"/>
  <c r="O65" i="670"/>
  <c r="P65" i="670" s="1"/>
  <c r="T65" i="670" s="1"/>
  <c r="N65" i="670"/>
  <c r="M65" i="670"/>
  <c r="L65" i="670"/>
  <c r="AW64" i="670"/>
  <c r="AS64" i="670"/>
  <c r="AR64" i="670"/>
  <c r="AN64" i="670"/>
  <c r="AJ64" i="670"/>
  <c r="AH64" i="670"/>
  <c r="AD64" i="670"/>
  <c r="AC64" i="670"/>
  <c r="Z64" i="670"/>
  <c r="S64" i="670"/>
  <c r="AQ64" i="670" s="1"/>
  <c r="R64" i="670"/>
  <c r="Q64" i="670"/>
  <c r="O64" i="670"/>
  <c r="N64" i="670"/>
  <c r="M64" i="670"/>
  <c r="X64" i="670" s="1"/>
  <c r="L64" i="670"/>
  <c r="AW63" i="670"/>
  <c r="AR63" i="670"/>
  <c r="AP63" i="670"/>
  <c r="AO63" i="670"/>
  <c r="AN63" i="670"/>
  <c r="AL63" i="670"/>
  <c r="AM63" i="670" s="1"/>
  <c r="AJ63" i="670"/>
  <c r="AH63" i="670"/>
  <c r="AC63" i="670"/>
  <c r="Z63" i="670"/>
  <c r="Y63" i="670"/>
  <c r="X63" i="670"/>
  <c r="S63" i="670"/>
  <c r="R63" i="670"/>
  <c r="Q63" i="670"/>
  <c r="P63" i="670"/>
  <c r="BA63" i="670" s="1"/>
  <c r="O63" i="670"/>
  <c r="N63" i="670"/>
  <c r="M63" i="670"/>
  <c r="AS63" i="670" s="1"/>
  <c r="L63" i="670"/>
  <c r="AY62" i="670"/>
  <c r="AX62" i="670"/>
  <c r="AW62" i="670"/>
  <c r="AU62" i="670"/>
  <c r="AT62" i="670"/>
  <c r="AS62" i="670"/>
  <c r="AR62" i="670"/>
  <c r="AQ62" i="670"/>
  <c r="AJ62" i="670"/>
  <c r="AI62" i="670"/>
  <c r="AD62" i="670"/>
  <c r="AC62" i="670"/>
  <c r="Z62" i="670"/>
  <c r="X62" i="670"/>
  <c r="S62" i="670"/>
  <c r="R62" i="670"/>
  <c r="Q62" i="670"/>
  <c r="P62" i="670"/>
  <c r="O62" i="670"/>
  <c r="Y62" i="670" s="1"/>
  <c r="N62" i="670"/>
  <c r="M62" i="670"/>
  <c r="AH62" i="670" s="1"/>
  <c r="L62" i="670"/>
  <c r="AN62" i="670" s="1"/>
  <c r="AS61" i="670"/>
  <c r="AJ61" i="670"/>
  <c r="AG61" i="670"/>
  <c r="AD61" i="670"/>
  <c r="Y61" i="670"/>
  <c r="S61" i="670"/>
  <c r="R61" i="670"/>
  <c r="P61" i="670"/>
  <c r="O61" i="670"/>
  <c r="N61" i="670"/>
  <c r="M61" i="670"/>
  <c r="L61" i="670"/>
  <c r="AN61" i="670" s="1"/>
  <c r="AX60" i="670"/>
  <c r="AO60" i="670"/>
  <c r="AJ60" i="670"/>
  <c r="S60" i="670"/>
  <c r="R60" i="670"/>
  <c r="Q60" i="670"/>
  <c r="P60" i="670"/>
  <c r="O60" i="670"/>
  <c r="Y60" i="670" s="1"/>
  <c r="AT60" i="670" s="1"/>
  <c r="N60" i="670"/>
  <c r="M60" i="670"/>
  <c r="L60" i="670"/>
  <c r="AX59" i="670"/>
  <c r="AJ59" i="670"/>
  <c r="Y59" i="670"/>
  <c r="AT59" i="670" s="1"/>
  <c r="S59" i="670"/>
  <c r="R59" i="670"/>
  <c r="O59" i="670"/>
  <c r="P59" i="670" s="1"/>
  <c r="N59" i="670"/>
  <c r="M59" i="670"/>
  <c r="L59" i="670"/>
  <c r="AS58" i="670"/>
  <c r="AJ58" i="670"/>
  <c r="AH58" i="670"/>
  <c r="AC58" i="670"/>
  <c r="AF58" i="670" s="1"/>
  <c r="AE58" i="670" s="1"/>
  <c r="S58" i="670"/>
  <c r="R58" i="670"/>
  <c r="Q58" i="670"/>
  <c r="O58" i="670"/>
  <c r="N58" i="670"/>
  <c r="M58" i="670"/>
  <c r="AD58" i="670" s="1"/>
  <c r="L58" i="670"/>
  <c r="AN58" i="670" s="1"/>
  <c r="AW57" i="670"/>
  <c r="AR57" i="670"/>
  <c r="AJ57" i="670"/>
  <c r="S57" i="670"/>
  <c r="R57" i="670"/>
  <c r="O57" i="670"/>
  <c r="P57" i="670" s="1"/>
  <c r="N57" i="670"/>
  <c r="M57" i="670"/>
  <c r="AH57" i="670" s="1"/>
  <c r="L57" i="670"/>
  <c r="AX56" i="670"/>
  <c r="AS56" i="670"/>
  <c r="AR56" i="670"/>
  <c r="AQ56" i="670"/>
  <c r="AO56" i="670"/>
  <c r="AN56" i="670"/>
  <c r="AJ56" i="670"/>
  <c r="AH56" i="670"/>
  <c r="AD56" i="670"/>
  <c r="AF56" i="670" s="1"/>
  <c r="AE56" i="670" s="1"/>
  <c r="AC56" i="670"/>
  <c r="Z56" i="670"/>
  <c r="BB56" i="670" s="1"/>
  <c r="Y56" i="670"/>
  <c r="X56" i="670"/>
  <c r="S56" i="670"/>
  <c r="AA56" i="670" s="1"/>
  <c r="R56" i="670"/>
  <c r="Q56" i="670"/>
  <c r="P56" i="670"/>
  <c r="O56" i="670"/>
  <c r="N56" i="670"/>
  <c r="M56" i="670"/>
  <c r="AW56" i="670" s="1"/>
  <c r="AY56" i="670" s="1"/>
  <c r="L56" i="670"/>
  <c r="BB55" i="670"/>
  <c r="AX55" i="670"/>
  <c r="AW55" i="670"/>
  <c r="AR55" i="670"/>
  <c r="AJ55" i="670"/>
  <c r="AH55" i="670"/>
  <c r="AI55" i="670" s="1"/>
  <c r="AC55" i="670"/>
  <c r="Z55" i="670"/>
  <c r="AP55" i="670" s="1"/>
  <c r="Y55" i="670"/>
  <c r="X55" i="670"/>
  <c r="S55" i="670"/>
  <c r="AA55" i="670" s="1"/>
  <c r="R55" i="670"/>
  <c r="Q55" i="670"/>
  <c r="P55" i="670"/>
  <c r="O55" i="670"/>
  <c r="N55" i="670"/>
  <c r="M55" i="670"/>
  <c r="AS55" i="670" s="1"/>
  <c r="L55" i="670"/>
  <c r="AN55" i="670" s="1"/>
  <c r="AT54" i="670"/>
  <c r="AQ54" i="670"/>
  <c r="AO54" i="670"/>
  <c r="AJ54" i="670"/>
  <c r="S54" i="670"/>
  <c r="R54" i="670"/>
  <c r="Q54" i="670"/>
  <c r="BA54" i="670" s="1"/>
  <c r="P54" i="670"/>
  <c r="O54" i="670"/>
  <c r="Y54" i="670" s="1"/>
  <c r="N54" i="670"/>
  <c r="M54" i="670"/>
  <c r="L54" i="670"/>
  <c r="AJ53" i="670"/>
  <c r="AD53" i="670"/>
  <c r="Z53" i="670"/>
  <c r="S53" i="670"/>
  <c r="R53" i="670"/>
  <c r="AQ53" i="670" s="1"/>
  <c r="O53" i="670"/>
  <c r="P53" i="670" s="1"/>
  <c r="N53" i="670"/>
  <c r="M53" i="670"/>
  <c r="L53" i="670"/>
  <c r="AJ52" i="670"/>
  <c r="Y52" i="670"/>
  <c r="AT52" i="670" s="1"/>
  <c r="S52" i="670"/>
  <c r="R52" i="670"/>
  <c r="AQ52" i="670" s="1"/>
  <c r="P52" i="670"/>
  <c r="O52" i="670"/>
  <c r="N52" i="670"/>
  <c r="M52" i="670"/>
  <c r="L52" i="670"/>
  <c r="BA51" i="670"/>
  <c r="AS51" i="670"/>
  <c r="AU51" i="670" s="1"/>
  <c r="AR51" i="670"/>
  <c r="AN51" i="670"/>
  <c r="AJ51" i="670"/>
  <c r="AG51" i="670"/>
  <c r="AD51" i="670"/>
  <c r="Y51" i="670"/>
  <c r="AT51" i="670" s="1"/>
  <c r="S51" i="670"/>
  <c r="R51" i="670"/>
  <c r="Q51" i="670"/>
  <c r="P51" i="670"/>
  <c r="O51" i="670"/>
  <c r="N51" i="670"/>
  <c r="M51" i="670"/>
  <c r="L51" i="670"/>
  <c r="AQ50" i="670"/>
  <c r="AJ50" i="670"/>
  <c r="AD50" i="670"/>
  <c r="Z50" i="670"/>
  <c r="X50" i="670"/>
  <c r="S50" i="670"/>
  <c r="R50" i="670"/>
  <c r="O50" i="670"/>
  <c r="P50" i="670" s="1"/>
  <c r="N50" i="670"/>
  <c r="M50" i="670"/>
  <c r="AS50" i="670" s="1"/>
  <c r="L50" i="670"/>
  <c r="AW49" i="670"/>
  <c r="AR49" i="670"/>
  <c r="AN49" i="670"/>
  <c r="AJ49" i="670"/>
  <c r="AH49" i="670"/>
  <c r="AC49" i="670"/>
  <c r="Z49" i="670"/>
  <c r="X49" i="670"/>
  <c r="S49" i="670"/>
  <c r="R49" i="670"/>
  <c r="Q49" i="670"/>
  <c r="O49" i="670"/>
  <c r="N49" i="670"/>
  <c r="M49" i="670"/>
  <c r="AS49" i="670" s="1"/>
  <c r="L49" i="670"/>
  <c r="AX48" i="670"/>
  <c r="AR48" i="670"/>
  <c r="AJ48" i="670"/>
  <c r="AH48" i="670"/>
  <c r="S48" i="670"/>
  <c r="R48" i="670"/>
  <c r="P48" i="670"/>
  <c r="O48" i="670"/>
  <c r="Y48" i="670" s="1"/>
  <c r="N48" i="670"/>
  <c r="M48" i="670"/>
  <c r="L48" i="670"/>
  <c r="AW47" i="670"/>
  <c r="AR47" i="670"/>
  <c r="AJ47" i="670"/>
  <c r="AD47" i="670"/>
  <c r="Z47" i="670"/>
  <c r="X47" i="670"/>
  <c r="S47" i="670"/>
  <c r="R47" i="670"/>
  <c r="O47" i="670"/>
  <c r="P47" i="670" s="1"/>
  <c r="N47" i="670"/>
  <c r="M47" i="670"/>
  <c r="L47" i="670"/>
  <c r="AN47" i="670" s="1"/>
  <c r="AX46" i="670"/>
  <c r="AT46" i="670"/>
  <c r="AU46" i="670" s="1"/>
  <c r="AS46" i="670"/>
  <c r="AP46" i="670"/>
  <c r="AN46" i="670"/>
  <c r="AJ46" i="670"/>
  <c r="AA46" i="670"/>
  <c r="Z46" i="670"/>
  <c r="Y46" i="670"/>
  <c r="X46" i="670"/>
  <c r="S46" i="670"/>
  <c r="AQ46" i="670" s="1"/>
  <c r="R46" i="670"/>
  <c r="O46" i="670"/>
  <c r="P46" i="670" s="1"/>
  <c r="N46" i="670"/>
  <c r="M46" i="670"/>
  <c r="AW46" i="670" s="1"/>
  <c r="AY46" i="670" s="1"/>
  <c r="L46" i="670"/>
  <c r="BB45" i="670"/>
  <c r="AY45" i="670"/>
  <c r="AX45" i="670"/>
  <c r="AW45" i="670"/>
  <c r="AT45" i="670"/>
  <c r="AP45" i="670"/>
  <c r="AJ45" i="670"/>
  <c r="AD45" i="670"/>
  <c r="AG45" i="670" s="1"/>
  <c r="Z45" i="670"/>
  <c r="Y45" i="670"/>
  <c r="S45" i="670"/>
  <c r="R45" i="670"/>
  <c r="O45" i="670"/>
  <c r="P45" i="670" s="1"/>
  <c r="N45" i="670"/>
  <c r="M45" i="670"/>
  <c r="L45" i="670"/>
  <c r="AN45" i="670" s="1"/>
  <c r="AT44" i="670"/>
  <c r="AR44" i="670"/>
  <c r="AJ44" i="670"/>
  <c r="AD44" i="670"/>
  <c r="AF44" i="670" s="1"/>
  <c r="AE44" i="670" s="1"/>
  <c r="Y44" i="670"/>
  <c r="S44" i="670"/>
  <c r="AQ44" i="670" s="1"/>
  <c r="R44" i="670"/>
  <c r="Q44" i="670"/>
  <c r="O44" i="670"/>
  <c r="P44" i="670" s="1"/>
  <c r="N44" i="670"/>
  <c r="M44" i="670"/>
  <c r="AC44" i="670" s="1"/>
  <c r="L44" i="670"/>
  <c r="AN44" i="670" s="1"/>
  <c r="AW43" i="670"/>
  <c r="AN43" i="670"/>
  <c r="AJ43" i="670"/>
  <c r="AD43" i="670"/>
  <c r="X43" i="670"/>
  <c r="S43" i="670"/>
  <c r="R43" i="670"/>
  <c r="Q43" i="670"/>
  <c r="O43" i="670"/>
  <c r="N43" i="670"/>
  <c r="M43" i="670"/>
  <c r="AH43" i="670" s="1"/>
  <c r="L43" i="670"/>
  <c r="AT42" i="670"/>
  <c r="AS42" i="670"/>
  <c r="AR42" i="670"/>
  <c r="AN42" i="670"/>
  <c r="AJ42" i="670"/>
  <c r="AD42" i="670"/>
  <c r="Z42" i="670"/>
  <c r="Y42" i="670"/>
  <c r="X42" i="670"/>
  <c r="S42" i="670"/>
  <c r="R42" i="670"/>
  <c r="Q42" i="670"/>
  <c r="O42" i="670"/>
  <c r="P42" i="670" s="1"/>
  <c r="N42" i="670"/>
  <c r="M42" i="670"/>
  <c r="L42" i="670"/>
  <c r="AW41" i="670"/>
  <c r="AS41" i="670"/>
  <c r="AR41" i="670"/>
  <c r="AQ41" i="670"/>
  <c r="AO41" i="670"/>
  <c r="AJ41" i="670"/>
  <c r="AH41" i="670"/>
  <c r="AD41" i="670"/>
  <c r="AC41" i="670"/>
  <c r="Y41" i="670"/>
  <c r="S41" i="670"/>
  <c r="R41" i="670"/>
  <c r="Q41" i="670"/>
  <c r="P41" i="670"/>
  <c r="O41" i="670"/>
  <c r="N41" i="670"/>
  <c r="M41" i="670"/>
  <c r="L41" i="670"/>
  <c r="AN41" i="670" s="1"/>
  <c r="AT40" i="670"/>
  <c r="AS40" i="670"/>
  <c r="AU40" i="670" s="1"/>
  <c r="AQ40" i="670"/>
  <c r="AJ40" i="670"/>
  <c r="Z40" i="670"/>
  <c r="Y40" i="670"/>
  <c r="S40" i="670"/>
  <c r="R40" i="670"/>
  <c r="O40" i="670"/>
  <c r="P40" i="670" s="1"/>
  <c r="N40" i="670"/>
  <c r="M40" i="670"/>
  <c r="L40" i="670"/>
  <c r="BB39" i="670"/>
  <c r="AX39" i="670"/>
  <c r="AW39" i="670"/>
  <c r="AY39" i="670" s="1"/>
  <c r="AU39" i="670"/>
  <c r="AT39" i="670"/>
  <c r="AS39" i="670"/>
  <c r="AR39" i="670"/>
  <c r="AJ39" i="670"/>
  <c r="AH39" i="670"/>
  <c r="AD39" i="670"/>
  <c r="AG39" i="670" s="1"/>
  <c r="AC39" i="670"/>
  <c r="AF39" i="670" s="1"/>
  <c r="AE39" i="670" s="1"/>
  <c r="Z39" i="670"/>
  <c r="AP39" i="670" s="1"/>
  <c r="T39" i="670"/>
  <c r="S39" i="670"/>
  <c r="R39" i="670"/>
  <c r="Q39" i="670"/>
  <c r="P39" i="670"/>
  <c r="O39" i="670"/>
  <c r="Y39" i="670" s="1"/>
  <c r="N39" i="670"/>
  <c r="M39" i="670"/>
  <c r="X39" i="670" s="1"/>
  <c r="L39" i="670"/>
  <c r="AN39" i="670" s="1"/>
  <c r="AP38" i="670"/>
  <c r="AJ38" i="670"/>
  <c r="AH38" i="670"/>
  <c r="Z38" i="670"/>
  <c r="BB38" i="670" s="1"/>
  <c r="Y38" i="670"/>
  <c r="S38" i="670"/>
  <c r="R38" i="670"/>
  <c r="P38" i="670"/>
  <c r="O38" i="670"/>
  <c r="N38" i="670"/>
  <c r="M38" i="670"/>
  <c r="L38" i="670"/>
  <c r="AU37" i="670"/>
  <c r="AT37" i="670"/>
  <c r="AS37" i="670"/>
  <c r="AN37" i="670"/>
  <c r="AJ37" i="670"/>
  <c r="AH37" i="670"/>
  <c r="AC37" i="670"/>
  <c r="X37" i="670"/>
  <c r="S37" i="670"/>
  <c r="R37" i="670"/>
  <c r="Q37" i="670"/>
  <c r="O37" i="670"/>
  <c r="Y37" i="670" s="1"/>
  <c r="AI37" i="670" s="1"/>
  <c r="N37" i="670"/>
  <c r="AQ37" i="670" s="1"/>
  <c r="M37" i="670"/>
  <c r="L37" i="670"/>
  <c r="AT36" i="670"/>
  <c r="AQ36" i="670"/>
  <c r="AJ36" i="670"/>
  <c r="Y36" i="670"/>
  <c r="S36" i="670"/>
  <c r="R36" i="670"/>
  <c r="P36" i="670"/>
  <c r="O36" i="670"/>
  <c r="N36" i="670"/>
  <c r="M36" i="670"/>
  <c r="L36" i="670"/>
  <c r="BB35" i="670"/>
  <c r="AY35" i="670"/>
  <c r="AX35" i="670"/>
  <c r="AW35" i="670"/>
  <c r="AU35" i="670"/>
  <c r="AT35" i="670"/>
  <c r="AR35" i="670"/>
  <c r="AP35" i="670"/>
  <c r="AN35" i="670"/>
  <c r="AJ35" i="670"/>
  <c r="AH35" i="670"/>
  <c r="AC35" i="670"/>
  <c r="Z35" i="670"/>
  <c r="X35" i="670"/>
  <c r="S35" i="670"/>
  <c r="R35" i="670"/>
  <c r="Q35" i="670"/>
  <c r="P35" i="670"/>
  <c r="BA35" i="670" s="1"/>
  <c r="O35" i="670"/>
  <c r="Y35" i="670" s="1"/>
  <c r="N35" i="670"/>
  <c r="M35" i="670"/>
  <c r="AS35" i="670" s="1"/>
  <c r="L35" i="670"/>
  <c r="AT34" i="670"/>
  <c r="AQ34" i="670"/>
  <c r="AJ34" i="670"/>
  <c r="S34" i="670"/>
  <c r="R34" i="670"/>
  <c r="P34" i="670"/>
  <c r="O34" i="670"/>
  <c r="Y34" i="670" s="1"/>
  <c r="N34" i="670"/>
  <c r="M34" i="670"/>
  <c r="L34" i="670"/>
  <c r="AW33" i="670"/>
  <c r="AR33" i="670"/>
  <c r="AJ33" i="670"/>
  <c r="AC33" i="670"/>
  <c r="S33" i="670"/>
  <c r="R33" i="670"/>
  <c r="O33" i="670"/>
  <c r="N33" i="670"/>
  <c r="M33" i="670"/>
  <c r="L33" i="670"/>
  <c r="AN33" i="670" s="1"/>
  <c r="AN32" i="670"/>
  <c r="AJ32" i="670"/>
  <c r="Z32" i="670"/>
  <c r="S32" i="670"/>
  <c r="R32" i="670"/>
  <c r="Q32" i="670"/>
  <c r="O32" i="670"/>
  <c r="N32" i="670"/>
  <c r="M32" i="670"/>
  <c r="L32" i="670"/>
  <c r="AR31" i="670"/>
  <c r="AJ31" i="670"/>
  <c r="AH31" i="670"/>
  <c r="AC31" i="670"/>
  <c r="S31" i="670"/>
  <c r="R31" i="670"/>
  <c r="Q31" i="670"/>
  <c r="O31" i="670"/>
  <c r="N31" i="670"/>
  <c r="M31" i="670"/>
  <c r="L31" i="670"/>
  <c r="BB30" i="670"/>
  <c r="AS30" i="670"/>
  <c r="AR30" i="670"/>
  <c r="AN30" i="670"/>
  <c r="AJ30" i="670"/>
  <c r="AH30" i="670"/>
  <c r="AC30" i="670"/>
  <c r="Z30" i="670"/>
  <c r="Y30" i="670"/>
  <c r="X30" i="670"/>
  <c r="S30" i="670"/>
  <c r="R30" i="670"/>
  <c r="Q30" i="670"/>
  <c r="O30" i="670"/>
  <c r="P30" i="670" s="1"/>
  <c r="T30" i="670" s="1"/>
  <c r="N30" i="670"/>
  <c r="M30" i="670"/>
  <c r="AW30" i="670" s="1"/>
  <c r="L30" i="670"/>
  <c r="AW29" i="670"/>
  <c r="AS29" i="670"/>
  <c r="AR29" i="670"/>
  <c r="AJ29" i="670"/>
  <c r="AD29" i="670"/>
  <c r="AC29" i="670"/>
  <c r="AF29" i="670" s="1"/>
  <c r="AE29" i="670" s="1"/>
  <c r="Z29" i="670"/>
  <c r="X29" i="670"/>
  <c r="S29" i="670"/>
  <c r="AQ29" i="670" s="1"/>
  <c r="R29" i="670"/>
  <c r="O29" i="670"/>
  <c r="N29" i="670"/>
  <c r="M29" i="670"/>
  <c r="Q29" i="670" s="1"/>
  <c r="L29" i="670"/>
  <c r="AN29" i="670" s="1"/>
  <c r="AW28" i="670"/>
  <c r="AS28" i="670"/>
  <c r="AQ28" i="670"/>
  <c r="AJ28" i="670"/>
  <c r="Z28" i="670"/>
  <c r="Y28" i="670"/>
  <c r="X28" i="670"/>
  <c r="S28" i="670"/>
  <c r="R28" i="670"/>
  <c r="O28" i="670"/>
  <c r="P28" i="670" s="1"/>
  <c r="N28" i="670"/>
  <c r="M28" i="670"/>
  <c r="AC28" i="670" s="1"/>
  <c r="L28" i="670"/>
  <c r="AW27" i="670"/>
  <c r="AS27" i="670"/>
  <c r="AJ27" i="670"/>
  <c r="AD27" i="670"/>
  <c r="Z27" i="670"/>
  <c r="S27" i="670"/>
  <c r="R27" i="670"/>
  <c r="AQ27" i="670" s="1"/>
  <c r="O27" i="670"/>
  <c r="N27" i="670"/>
  <c r="M27" i="670"/>
  <c r="X27" i="670" s="1"/>
  <c r="L27" i="670"/>
  <c r="AN26" i="670"/>
  <c r="AJ26" i="670"/>
  <c r="AH26" i="670"/>
  <c r="Y26" i="670"/>
  <c r="AT26" i="670" s="1"/>
  <c r="S26" i="670"/>
  <c r="R26" i="670"/>
  <c r="Q26" i="670"/>
  <c r="P26" i="670"/>
  <c r="T26" i="670" s="1"/>
  <c r="O26" i="670"/>
  <c r="N26" i="670"/>
  <c r="M26" i="670"/>
  <c r="L26" i="670"/>
  <c r="AS25" i="670"/>
  <c r="AR25" i="670"/>
  <c r="AN25" i="670"/>
  <c r="AJ25" i="670"/>
  <c r="AH25" i="670"/>
  <c r="AD25" i="670"/>
  <c r="Z25" i="670"/>
  <c r="Y25" i="670"/>
  <c r="X25" i="670"/>
  <c r="S25" i="670"/>
  <c r="R25" i="670"/>
  <c r="O25" i="670"/>
  <c r="P25" i="670" s="1"/>
  <c r="N25" i="670"/>
  <c r="AQ25" i="670" s="1"/>
  <c r="M25" i="670"/>
  <c r="L25" i="670"/>
  <c r="AY24" i="670"/>
  <c r="AX24" i="670"/>
  <c r="AW24" i="670"/>
  <c r="AT24" i="670"/>
  <c r="AR24" i="670"/>
  <c r="AN24" i="670"/>
  <c r="AJ24" i="670"/>
  <c r="AH24" i="670"/>
  <c r="AD24" i="670"/>
  <c r="Y24" i="670"/>
  <c r="X24" i="670"/>
  <c r="T24" i="670"/>
  <c r="S24" i="670"/>
  <c r="R24" i="670"/>
  <c r="Q24" i="670"/>
  <c r="P24" i="670"/>
  <c r="O24" i="670"/>
  <c r="N24" i="670"/>
  <c r="M24" i="670"/>
  <c r="L24" i="670"/>
  <c r="AR23" i="670"/>
  <c r="AJ23" i="670"/>
  <c r="AD23" i="670"/>
  <c r="Y23" i="670"/>
  <c r="X23" i="670"/>
  <c r="S23" i="670"/>
  <c r="R23" i="670"/>
  <c r="P23" i="670"/>
  <c r="O23" i="670"/>
  <c r="N23" i="670"/>
  <c r="M23" i="670"/>
  <c r="L23" i="670"/>
  <c r="BB22" i="670"/>
  <c r="AY22" i="670"/>
  <c r="AX22" i="670"/>
  <c r="AW22" i="670"/>
  <c r="AT22" i="670"/>
  <c r="AS22" i="670"/>
  <c r="AU22" i="670" s="1"/>
  <c r="AR22" i="670"/>
  <c r="AP22" i="670"/>
  <c r="AJ22" i="670"/>
  <c r="AH22" i="670"/>
  <c r="AI22" i="670" s="1"/>
  <c r="AD22" i="670"/>
  <c r="AC22" i="670"/>
  <c r="Z22" i="670"/>
  <c r="Y22" i="670"/>
  <c r="X22" i="670"/>
  <c r="S22" i="670"/>
  <c r="R22" i="670"/>
  <c r="Q22" i="670"/>
  <c r="P22" i="670"/>
  <c r="O22" i="670"/>
  <c r="N22" i="670"/>
  <c r="M22" i="670"/>
  <c r="L22" i="670"/>
  <c r="AN22" i="670" s="1"/>
  <c r="AT21" i="670"/>
  <c r="AR21" i="670"/>
  <c r="AJ21" i="670"/>
  <c r="AH21" i="670"/>
  <c r="Y21" i="670"/>
  <c r="S21" i="670"/>
  <c r="R21" i="670"/>
  <c r="P21" i="670"/>
  <c r="O21" i="670"/>
  <c r="N21" i="670"/>
  <c r="M21" i="670"/>
  <c r="L21" i="670"/>
  <c r="AN21" i="670" s="1"/>
  <c r="AN20" i="670"/>
  <c r="AJ20" i="670"/>
  <c r="AH20" i="670"/>
  <c r="S20" i="670"/>
  <c r="R20" i="670"/>
  <c r="O20" i="670"/>
  <c r="Y20" i="670" s="1"/>
  <c r="N20" i="670"/>
  <c r="M20" i="670"/>
  <c r="AD20" i="670" s="1"/>
  <c r="AG20" i="670" s="1"/>
  <c r="L20" i="670"/>
  <c r="AW19" i="670"/>
  <c r="AS19" i="670"/>
  <c r="AR19" i="670"/>
  <c r="AP19" i="670"/>
  <c r="AJ19" i="670"/>
  <c r="AG19" i="670"/>
  <c r="AD19" i="670"/>
  <c r="AF19" i="670" s="1"/>
  <c r="AE19" i="670" s="1"/>
  <c r="AC19" i="670"/>
  <c r="Z19" i="670"/>
  <c r="BB19" i="670" s="1"/>
  <c r="Y19" i="670"/>
  <c r="X19" i="670"/>
  <c r="T19" i="670"/>
  <c r="S19" i="670"/>
  <c r="R19" i="670"/>
  <c r="Q19" i="670"/>
  <c r="O19" i="670"/>
  <c r="P19" i="670" s="1"/>
  <c r="N19" i="670"/>
  <c r="M19" i="670"/>
  <c r="AH19" i="670" s="1"/>
  <c r="L19" i="670"/>
  <c r="AN19" i="670" s="1"/>
  <c r="AN18" i="670"/>
  <c r="AJ18" i="670"/>
  <c r="AH18" i="670"/>
  <c r="X18" i="670"/>
  <c r="T18" i="670"/>
  <c r="S18" i="670"/>
  <c r="R18" i="670"/>
  <c r="Q18" i="670"/>
  <c r="O18" i="670"/>
  <c r="P18" i="670" s="1"/>
  <c r="N18" i="670"/>
  <c r="M18" i="670"/>
  <c r="L18" i="670"/>
  <c r="BA17" i="670"/>
  <c r="AW17" i="670"/>
  <c r="AS17" i="670"/>
  <c r="AR17" i="670"/>
  <c r="AJ17" i="670"/>
  <c r="AI17" i="670"/>
  <c r="AD17" i="670"/>
  <c r="AF17" i="670" s="1"/>
  <c r="AE17" i="670" s="1"/>
  <c r="AC17" i="670"/>
  <c r="AA17" i="670"/>
  <c r="Z17" i="670"/>
  <c r="Y17" i="670"/>
  <c r="AT17" i="670" s="1"/>
  <c r="AU17" i="670" s="1"/>
  <c r="X17" i="670"/>
  <c r="S17" i="670"/>
  <c r="R17" i="670"/>
  <c r="T17" i="670" s="1"/>
  <c r="Q17" i="670"/>
  <c r="AL17" i="670" s="1"/>
  <c r="AM17" i="670" s="1"/>
  <c r="O17" i="670"/>
  <c r="P17" i="670" s="1"/>
  <c r="N17" i="670"/>
  <c r="AQ17" i="670" s="1"/>
  <c r="M17" i="670"/>
  <c r="AH17" i="670" s="1"/>
  <c r="L17" i="670"/>
  <c r="AN17" i="670" s="1"/>
  <c r="AW16" i="670"/>
  <c r="AR16" i="670"/>
  <c r="AJ16" i="670"/>
  <c r="AD16" i="670"/>
  <c r="X16" i="670"/>
  <c r="S16" i="670"/>
  <c r="R16" i="670"/>
  <c r="Q16" i="670"/>
  <c r="O16" i="670"/>
  <c r="N16" i="670"/>
  <c r="M16" i="670"/>
  <c r="L16" i="670"/>
  <c r="AN16" i="670" s="1"/>
  <c r="AJ15" i="670"/>
  <c r="AH15" i="670"/>
  <c r="Z15" i="670"/>
  <c r="S15" i="670"/>
  <c r="R15" i="670"/>
  <c r="O15" i="670"/>
  <c r="Y15" i="670" s="1"/>
  <c r="N15" i="670"/>
  <c r="M15" i="670"/>
  <c r="AN15" i="670" s="1"/>
  <c r="L15" i="670"/>
  <c r="AX14" i="670"/>
  <c r="AW14" i="670"/>
  <c r="AT14" i="670"/>
  <c r="AS14" i="670"/>
  <c r="AR14" i="670"/>
  <c r="AJ14" i="670"/>
  <c r="AH14" i="670"/>
  <c r="AI14" i="670" s="1"/>
  <c r="AD14" i="670"/>
  <c r="AF14" i="670" s="1"/>
  <c r="AE14" i="670" s="1"/>
  <c r="AC14" i="670"/>
  <c r="Z14" i="670"/>
  <c r="Y14" i="670"/>
  <c r="AP14" i="670" s="1"/>
  <c r="S14" i="670"/>
  <c r="R14" i="670"/>
  <c r="Q14" i="670"/>
  <c r="AO14" i="670" s="1"/>
  <c r="P14" i="670"/>
  <c r="O14" i="670"/>
  <c r="N14" i="670"/>
  <c r="M14" i="670"/>
  <c r="X14" i="670" s="1"/>
  <c r="L14" i="670"/>
  <c r="AN14" i="670" s="1"/>
  <c r="AS13" i="670"/>
  <c r="AR13" i="670"/>
  <c r="AN13" i="670"/>
  <c r="AJ13" i="670"/>
  <c r="X13" i="670"/>
  <c r="S13" i="670"/>
  <c r="R13" i="670"/>
  <c r="O13" i="670"/>
  <c r="N13" i="670"/>
  <c r="M13" i="670"/>
  <c r="L13" i="670"/>
  <c r="AR12" i="670"/>
  <c r="AQ12" i="670"/>
  <c r="AJ12" i="670"/>
  <c r="AG12" i="670"/>
  <c r="AD12" i="670"/>
  <c r="S12" i="670"/>
  <c r="R12" i="670"/>
  <c r="O12" i="670"/>
  <c r="Y12" i="670" s="1"/>
  <c r="AX12" i="670" s="1"/>
  <c r="N12" i="670"/>
  <c r="M12" i="670"/>
  <c r="L12" i="670"/>
  <c r="AN12" i="670" s="1"/>
  <c r="BA11" i="670"/>
  <c r="AW11" i="670"/>
  <c r="AS11" i="670"/>
  <c r="AR11" i="670"/>
  <c r="AJ11" i="670"/>
  <c r="AH11" i="670"/>
  <c r="AI11" i="670" s="1"/>
  <c r="AC11" i="670"/>
  <c r="Z11" i="670"/>
  <c r="Y11" i="670"/>
  <c r="X11" i="670"/>
  <c r="S11" i="670"/>
  <c r="R11" i="670"/>
  <c r="Q11" i="670"/>
  <c r="AL11" i="670" s="1"/>
  <c r="AM11" i="670" s="1"/>
  <c r="P11" i="670"/>
  <c r="O11" i="670"/>
  <c r="N11" i="670"/>
  <c r="M11" i="670"/>
  <c r="AD11" i="670" s="1"/>
  <c r="AF11" i="670" s="1"/>
  <c r="AE11" i="670" s="1"/>
  <c r="L11" i="670"/>
  <c r="AN11" i="670" s="1"/>
  <c r="AQ10" i="670"/>
  <c r="AN10" i="670"/>
  <c r="AJ10" i="670"/>
  <c r="X10" i="670"/>
  <c r="S10" i="670"/>
  <c r="R10" i="670"/>
  <c r="Q10" i="670"/>
  <c r="P10" i="670"/>
  <c r="O10" i="670"/>
  <c r="N10" i="670"/>
  <c r="M10" i="670"/>
  <c r="L10" i="670"/>
  <c r="AL7" i="670"/>
  <c r="L7" i="670"/>
  <c r="L6" i="670"/>
  <c r="C5" i="670"/>
  <c r="AJ1" i="670"/>
  <c r="AI1" i="670"/>
  <c r="AG1" i="670"/>
  <c r="AA1" i="670"/>
  <c r="T1" i="670"/>
  <c r="M307" i="669"/>
  <c r="M304" i="669" s="1"/>
  <c r="M305" i="669"/>
  <c r="X300" i="669"/>
  <c r="AW294" i="669"/>
  <c r="AW293" i="669"/>
  <c r="AU290" i="669"/>
  <c r="AS290" i="669"/>
  <c r="AW289" i="669"/>
  <c r="AS288" i="669"/>
  <c r="AR288" i="669"/>
  <c r="AJ288" i="669"/>
  <c r="AD288" i="669"/>
  <c r="Z288" i="669"/>
  <c r="X288" i="669"/>
  <c r="S288" i="669"/>
  <c r="R288" i="669"/>
  <c r="Q288" i="669"/>
  <c r="O288" i="669"/>
  <c r="N288" i="669"/>
  <c r="M288" i="669"/>
  <c r="L288" i="669"/>
  <c r="AW287" i="669"/>
  <c r="AS287" i="669"/>
  <c r="AQ287" i="669"/>
  <c r="AJ287" i="669"/>
  <c r="AD287" i="669"/>
  <c r="Y287" i="669"/>
  <c r="X287" i="669"/>
  <c r="S287" i="669"/>
  <c r="R287" i="669"/>
  <c r="P287" i="669"/>
  <c r="O287" i="669"/>
  <c r="N287" i="669"/>
  <c r="M287" i="669"/>
  <c r="L287" i="669"/>
  <c r="AN287" i="669" s="1"/>
  <c r="AX286" i="669"/>
  <c r="AW286" i="669"/>
  <c r="AY286" i="669" s="1"/>
  <c r="AJ286" i="669"/>
  <c r="S286" i="669"/>
  <c r="R286" i="669"/>
  <c r="AQ286" i="669" s="1"/>
  <c r="P286" i="669"/>
  <c r="O286" i="669"/>
  <c r="Y286" i="669" s="1"/>
  <c r="AT286" i="669" s="1"/>
  <c r="N286" i="669"/>
  <c r="M286" i="669"/>
  <c r="L286" i="669"/>
  <c r="AW285" i="669"/>
  <c r="AS285" i="669"/>
  <c r="AR285" i="669"/>
  <c r="AJ285" i="669"/>
  <c r="AH285" i="669"/>
  <c r="AD285" i="669"/>
  <c r="AC285" i="669"/>
  <c r="S285" i="669"/>
  <c r="R285" i="669"/>
  <c r="AQ285" i="669" s="1"/>
  <c r="Q285" i="669"/>
  <c r="O285" i="669"/>
  <c r="N285" i="669"/>
  <c r="M285" i="669"/>
  <c r="L285" i="669"/>
  <c r="AN285" i="669" s="1"/>
  <c r="AX284" i="669"/>
  <c r="AS284" i="669"/>
  <c r="AP284" i="669"/>
  <c r="AJ284" i="669"/>
  <c r="AC284" i="669"/>
  <c r="Z284" i="669"/>
  <c r="BB284" i="669" s="1"/>
  <c r="Y284" i="669"/>
  <c r="S284" i="669"/>
  <c r="R284" i="669"/>
  <c r="O284" i="669"/>
  <c r="P284" i="669" s="1"/>
  <c r="N284" i="669"/>
  <c r="M284" i="669"/>
  <c r="L284" i="669"/>
  <c r="AW283" i="669"/>
  <c r="AR283" i="669"/>
  <c r="AJ283" i="669"/>
  <c r="AH283" i="669"/>
  <c r="AC283" i="669"/>
  <c r="Z283" i="669"/>
  <c r="X283" i="669"/>
  <c r="S283" i="669"/>
  <c r="R283" i="669"/>
  <c r="AQ283" i="669" s="1"/>
  <c r="Q283" i="669"/>
  <c r="AL283" i="669" s="1"/>
  <c r="O283" i="669"/>
  <c r="N283" i="669"/>
  <c r="M283" i="669"/>
  <c r="AS283" i="669" s="1"/>
  <c r="L283" i="669"/>
  <c r="AN283" i="669" s="1"/>
  <c r="AR282" i="669"/>
  <c r="AJ282" i="669"/>
  <c r="AD282" i="669"/>
  <c r="X282" i="669"/>
  <c r="S282" i="669"/>
  <c r="R282" i="669"/>
  <c r="Q282" i="669"/>
  <c r="O282" i="669"/>
  <c r="N282" i="669"/>
  <c r="M282" i="669"/>
  <c r="L282" i="669"/>
  <c r="AW281" i="669"/>
  <c r="AT281" i="669"/>
  <c r="AR281" i="669"/>
  <c r="AJ281" i="669"/>
  <c r="AC281" i="669"/>
  <c r="Z281" i="669"/>
  <c r="AP281" i="669" s="1"/>
  <c r="Y281" i="669"/>
  <c r="X281" i="669"/>
  <c r="S281" i="669"/>
  <c r="R281" i="669"/>
  <c r="P281" i="669"/>
  <c r="O281" i="669"/>
  <c r="N281" i="669"/>
  <c r="M281" i="669"/>
  <c r="L281" i="669"/>
  <c r="AN281" i="669" s="1"/>
  <c r="AJ280" i="669"/>
  <c r="AD280" i="669"/>
  <c r="S280" i="669"/>
  <c r="R280" i="669"/>
  <c r="O280" i="669"/>
  <c r="N280" i="669"/>
  <c r="M280" i="669"/>
  <c r="AN280" i="669" s="1"/>
  <c r="L280" i="669"/>
  <c r="AY279" i="669"/>
  <c r="AW279" i="669"/>
  <c r="AT279" i="669"/>
  <c r="AS279" i="669"/>
  <c r="AR279" i="669"/>
  <c r="AJ279" i="669"/>
  <c r="AI279" i="669"/>
  <c r="AH279" i="669"/>
  <c r="AG279" i="669"/>
  <c r="AD279" i="669"/>
  <c r="AF279" i="669" s="1"/>
  <c r="AE279" i="669" s="1"/>
  <c r="AC279" i="669"/>
  <c r="AA279" i="669"/>
  <c r="Z279" i="669"/>
  <c r="Y279" i="669"/>
  <c r="AX279" i="669" s="1"/>
  <c r="S279" i="669"/>
  <c r="R279" i="669"/>
  <c r="Q279" i="669"/>
  <c r="P279" i="669"/>
  <c r="T279" i="669" s="1"/>
  <c r="AB279" i="669" s="1"/>
  <c r="O279" i="669"/>
  <c r="N279" i="669"/>
  <c r="AQ279" i="669" s="1"/>
  <c r="M279" i="669"/>
  <c r="X279" i="669" s="1"/>
  <c r="L279" i="669"/>
  <c r="AN279" i="669" s="1"/>
  <c r="AQ278" i="669"/>
  <c r="AN278" i="669"/>
  <c r="AJ278" i="669"/>
  <c r="AD278" i="669"/>
  <c r="Y278" i="669"/>
  <c r="X278" i="669"/>
  <c r="S278" i="669"/>
  <c r="R278" i="669"/>
  <c r="O278" i="669"/>
  <c r="P278" i="669" s="1"/>
  <c r="N278" i="669"/>
  <c r="M278" i="669"/>
  <c r="L278" i="669"/>
  <c r="AX277" i="669"/>
  <c r="AW277" i="669"/>
  <c r="AY277" i="669" s="1"/>
  <c r="AT277" i="669"/>
  <c r="AJ277" i="669"/>
  <c r="S277" i="669"/>
  <c r="R277" i="669"/>
  <c r="P277" i="669"/>
  <c r="O277" i="669"/>
  <c r="Y277" i="669" s="1"/>
  <c r="N277" i="669"/>
  <c r="M277" i="669"/>
  <c r="L277" i="669"/>
  <c r="AX276" i="669"/>
  <c r="AJ276" i="669"/>
  <c r="AH276" i="669"/>
  <c r="AC276" i="669"/>
  <c r="Z276" i="669"/>
  <c r="Y276" i="669"/>
  <c r="S276" i="669"/>
  <c r="R276" i="669"/>
  <c r="P276" i="669"/>
  <c r="O276" i="669"/>
  <c r="N276" i="669"/>
  <c r="M276" i="669"/>
  <c r="L276" i="669"/>
  <c r="AW275" i="669"/>
  <c r="AR275" i="669"/>
  <c r="AN275" i="669"/>
  <c r="AL275" i="669"/>
  <c r="AJ275" i="669"/>
  <c r="AH275" i="669"/>
  <c r="AC275" i="669"/>
  <c r="Z275" i="669"/>
  <c r="Y275" i="669"/>
  <c r="X275" i="669"/>
  <c r="S275" i="669"/>
  <c r="R275" i="669"/>
  <c r="Q275" i="669"/>
  <c r="P275" i="669"/>
  <c r="BA275" i="669" s="1"/>
  <c r="O275" i="669"/>
  <c r="N275" i="669"/>
  <c r="M275" i="669"/>
  <c r="AS275" i="669" s="1"/>
  <c r="L275" i="669"/>
  <c r="AS274" i="669"/>
  <c r="AJ274" i="669"/>
  <c r="S274" i="669"/>
  <c r="R274" i="669"/>
  <c r="AQ274" i="669" s="1"/>
  <c r="O274" i="669"/>
  <c r="Y274" i="669" s="1"/>
  <c r="N274" i="669"/>
  <c r="M274" i="669"/>
  <c r="L274" i="669"/>
  <c r="AW273" i="669"/>
  <c r="AS273" i="669"/>
  <c r="AR273" i="669"/>
  <c r="AQ273" i="669"/>
  <c r="AN273" i="669"/>
  <c r="AJ273" i="669"/>
  <c r="AD273" i="669"/>
  <c r="AF273" i="669" s="1"/>
  <c r="AE273" i="669" s="1"/>
  <c r="AC273" i="669"/>
  <c r="Z273" i="669"/>
  <c r="Y273" i="669"/>
  <c r="X273" i="669"/>
  <c r="S273" i="669"/>
  <c r="R273" i="669"/>
  <c r="P273" i="669"/>
  <c r="O273" i="669"/>
  <c r="N273" i="669"/>
  <c r="M273" i="669"/>
  <c r="L273" i="669"/>
  <c r="AW272" i="669"/>
  <c r="AQ272" i="669"/>
  <c r="AN272" i="669"/>
  <c r="AJ272" i="669"/>
  <c r="T272" i="669"/>
  <c r="S272" i="669"/>
  <c r="R272" i="669"/>
  <c r="Q272" i="669"/>
  <c r="O272" i="669"/>
  <c r="P272" i="669" s="1"/>
  <c r="N272" i="669"/>
  <c r="M272" i="669"/>
  <c r="L272" i="669"/>
  <c r="AW271" i="669"/>
  <c r="AR271" i="669"/>
  <c r="AJ271" i="669"/>
  <c r="AD271" i="669"/>
  <c r="AF271" i="669" s="1"/>
  <c r="AE271" i="669" s="1"/>
  <c r="AC271" i="669"/>
  <c r="S271" i="669"/>
  <c r="R271" i="669"/>
  <c r="Q271" i="669"/>
  <c r="O271" i="669"/>
  <c r="N271" i="669"/>
  <c r="M271" i="669"/>
  <c r="L271" i="669"/>
  <c r="AN271" i="669" s="1"/>
  <c r="BA270" i="669"/>
  <c r="AS270" i="669"/>
  <c r="AR270" i="669"/>
  <c r="AN270" i="669"/>
  <c r="AJ270" i="669"/>
  <c r="AH270" i="669"/>
  <c r="AF270" i="669"/>
  <c r="AE270" i="669" s="1"/>
  <c r="AD270" i="669"/>
  <c r="AC270" i="669"/>
  <c r="Z270" i="669"/>
  <c r="X270" i="669"/>
  <c r="T270" i="669"/>
  <c r="S270" i="669"/>
  <c r="R270" i="669"/>
  <c r="Q270" i="669"/>
  <c r="O270" i="669"/>
  <c r="P270" i="669" s="1"/>
  <c r="N270" i="669"/>
  <c r="M270" i="669"/>
  <c r="AW270" i="669" s="1"/>
  <c r="L270" i="669"/>
  <c r="BA269" i="669"/>
  <c r="AW269" i="669"/>
  <c r="AR269" i="669"/>
  <c r="AN269" i="669"/>
  <c r="AJ269" i="669"/>
  <c r="AH269" i="669"/>
  <c r="AC269" i="669"/>
  <c r="AA269" i="669"/>
  <c r="Z269" i="669"/>
  <c r="Y269" i="669"/>
  <c r="X269" i="669"/>
  <c r="T269" i="669"/>
  <c r="S269" i="669"/>
  <c r="R269" i="669"/>
  <c r="Q269" i="669"/>
  <c r="O269" i="669"/>
  <c r="P269" i="669" s="1"/>
  <c r="N269" i="669"/>
  <c r="M269" i="669"/>
  <c r="AS269" i="669" s="1"/>
  <c r="L269" i="669"/>
  <c r="AX268" i="669"/>
  <c r="AW268" i="669"/>
  <c r="AY268" i="669" s="1"/>
  <c r="AT268" i="669"/>
  <c r="AS268" i="669"/>
  <c r="AO268" i="669"/>
  <c r="AJ268" i="669"/>
  <c r="AG268" i="669"/>
  <c r="AD268" i="669"/>
  <c r="AF268" i="669" s="1"/>
  <c r="AE268" i="669" s="1"/>
  <c r="AC268" i="669"/>
  <c r="Z268" i="669"/>
  <c r="S268" i="669"/>
  <c r="R268" i="669"/>
  <c r="Q268" i="669"/>
  <c r="P268" i="669"/>
  <c r="O268" i="669"/>
  <c r="Y268" i="669" s="1"/>
  <c r="N268" i="669"/>
  <c r="M268" i="669"/>
  <c r="L268" i="669"/>
  <c r="AN268" i="669" s="1"/>
  <c r="AT267" i="669"/>
  <c r="AR267" i="669"/>
  <c r="AP267" i="669"/>
  <c r="AN267" i="669"/>
  <c r="AJ267" i="669"/>
  <c r="AC267" i="669"/>
  <c r="AA267" i="669"/>
  <c r="Z267" i="669"/>
  <c r="BB267" i="669" s="1"/>
  <c r="Y267" i="669"/>
  <c r="AX267" i="669" s="1"/>
  <c r="X267" i="669"/>
  <c r="S267" i="669"/>
  <c r="R267" i="669"/>
  <c r="AQ267" i="669" s="1"/>
  <c r="P267" i="669"/>
  <c r="O267" i="669"/>
  <c r="N267" i="669"/>
  <c r="M267" i="669"/>
  <c r="L267" i="669"/>
  <c r="AX266" i="669"/>
  <c r="AW266" i="669"/>
  <c r="AT266" i="669"/>
  <c r="AJ266" i="669"/>
  <c r="AD266" i="669"/>
  <c r="Z266" i="669"/>
  <c r="Y266" i="669"/>
  <c r="S266" i="669"/>
  <c r="AQ266" i="669" s="1"/>
  <c r="R266" i="669"/>
  <c r="P266" i="669"/>
  <c r="O266" i="669"/>
  <c r="N266" i="669"/>
  <c r="M266" i="669"/>
  <c r="AS266" i="669" s="1"/>
  <c r="AU266" i="669" s="1"/>
  <c r="L266" i="669"/>
  <c r="AR265" i="669"/>
  <c r="AN265" i="669"/>
  <c r="AJ265" i="669"/>
  <c r="AD265" i="669"/>
  <c r="S265" i="669"/>
  <c r="R265" i="669"/>
  <c r="O265" i="669"/>
  <c r="N265" i="669"/>
  <c r="M265" i="669"/>
  <c r="L265" i="669"/>
  <c r="AS264" i="669"/>
  <c r="AR264" i="669"/>
  <c r="AQ264" i="669"/>
  <c r="AL264" i="669"/>
  <c r="AM264" i="669" s="1"/>
  <c r="AJ264" i="669"/>
  <c r="AH264" i="669"/>
  <c r="AD264" i="669"/>
  <c r="AF264" i="669" s="1"/>
  <c r="AE264" i="669" s="1"/>
  <c r="AC264" i="669"/>
  <c r="AA264" i="669"/>
  <c r="Z264" i="669"/>
  <c r="Y264" i="669"/>
  <c r="AI264" i="669" s="1"/>
  <c r="X264" i="669"/>
  <c r="S264" i="669"/>
  <c r="R264" i="669"/>
  <c r="Q264" i="669"/>
  <c r="O264" i="669"/>
  <c r="P264" i="669" s="1"/>
  <c r="N264" i="669"/>
  <c r="M264" i="669"/>
  <c r="AW264" i="669" s="1"/>
  <c r="L264" i="669"/>
  <c r="AN264" i="669" s="1"/>
  <c r="AW263" i="669"/>
  <c r="AS263" i="669"/>
  <c r="AJ263" i="669"/>
  <c r="AH263" i="669"/>
  <c r="AF263" i="669"/>
  <c r="AE263" i="669" s="1"/>
  <c r="AD263" i="669"/>
  <c r="AC263" i="669"/>
  <c r="X263" i="669"/>
  <c r="S263" i="669"/>
  <c r="R263" i="669"/>
  <c r="O263" i="669"/>
  <c r="N263" i="669"/>
  <c r="M263" i="669"/>
  <c r="Z263" i="669" s="1"/>
  <c r="L263" i="669"/>
  <c r="AN263" i="669" s="1"/>
  <c r="AW262" i="669"/>
  <c r="AS262" i="669"/>
  <c r="AN262" i="669"/>
  <c r="AJ262" i="669"/>
  <c r="AH262" i="669"/>
  <c r="AD262" i="669"/>
  <c r="AF262" i="669" s="1"/>
  <c r="AE262" i="669" s="1"/>
  <c r="AC262" i="669"/>
  <c r="S262" i="669"/>
  <c r="R262" i="669"/>
  <c r="Q262" i="669"/>
  <c r="O262" i="669"/>
  <c r="N262" i="669"/>
  <c r="M262" i="669"/>
  <c r="L262" i="669"/>
  <c r="AW261" i="669"/>
  <c r="AR261" i="669"/>
  <c r="AO261" i="669"/>
  <c r="AN261" i="669"/>
  <c r="AJ261" i="669"/>
  <c r="AH261" i="669"/>
  <c r="AI261" i="669" s="1"/>
  <c r="AC261" i="669"/>
  <c r="Z261" i="669"/>
  <c r="AP261" i="669" s="1"/>
  <c r="Y261" i="669"/>
  <c r="X261" i="669"/>
  <c r="S261" i="669"/>
  <c r="R261" i="669"/>
  <c r="AQ261" i="669" s="1"/>
  <c r="Q261" i="669"/>
  <c r="P261" i="669"/>
  <c r="O261" i="669"/>
  <c r="N261" i="669"/>
  <c r="M261" i="669"/>
  <c r="AS261" i="669" s="1"/>
  <c r="L261" i="669"/>
  <c r="AR260" i="669"/>
  <c r="AJ260" i="669"/>
  <c r="AH260" i="669"/>
  <c r="AD260" i="669"/>
  <c r="X260" i="669"/>
  <c r="S260" i="669"/>
  <c r="AQ260" i="669" s="1"/>
  <c r="R260" i="669"/>
  <c r="Q260" i="669"/>
  <c r="O260" i="669"/>
  <c r="N260" i="669"/>
  <c r="M260" i="669"/>
  <c r="L260" i="669"/>
  <c r="AN260" i="669" s="1"/>
  <c r="AS259" i="669"/>
  <c r="AR259" i="669"/>
  <c r="AJ259" i="669"/>
  <c r="X259" i="669"/>
  <c r="S259" i="669"/>
  <c r="R259" i="669"/>
  <c r="O259" i="669"/>
  <c r="N259" i="669"/>
  <c r="M259" i="669"/>
  <c r="L259" i="669"/>
  <c r="AS258" i="669"/>
  <c r="AJ258" i="669"/>
  <c r="AI258" i="669"/>
  <c r="AH258" i="669"/>
  <c r="Y258" i="669"/>
  <c r="X258" i="669"/>
  <c r="S258" i="669"/>
  <c r="AQ258" i="669" s="1"/>
  <c r="R258" i="669"/>
  <c r="P258" i="669"/>
  <c r="O258" i="669"/>
  <c r="N258" i="669"/>
  <c r="M258" i="669"/>
  <c r="L258" i="669"/>
  <c r="AS257" i="669"/>
  <c r="AJ257" i="669"/>
  <c r="S257" i="669"/>
  <c r="R257" i="669"/>
  <c r="AQ257" i="669" s="1"/>
  <c r="O257" i="669"/>
  <c r="N257" i="669"/>
  <c r="M257" i="669"/>
  <c r="AD257" i="669" s="1"/>
  <c r="L257" i="669"/>
  <c r="AS256" i="669"/>
  <c r="AN256" i="669"/>
  <c r="AJ256" i="669"/>
  <c r="S256" i="669"/>
  <c r="R256" i="669"/>
  <c r="Q256" i="669"/>
  <c r="O256" i="669"/>
  <c r="N256" i="669"/>
  <c r="M256" i="669"/>
  <c r="L256" i="669"/>
  <c r="AW255" i="669"/>
  <c r="AR255" i="669"/>
  <c r="AN255" i="669"/>
  <c r="AJ255" i="669"/>
  <c r="AH255" i="669"/>
  <c r="AC255" i="669"/>
  <c r="Z255" i="669"/>
  <c r="X255" i="669"/>
  <c r="S255" i="669"/>
  <c r="R255" i="669"/>
  <c r="Q255" i="669"/>
  <c r="O255" i="669"/>
  <c r="P255" i="669" s="1"/>
  <c r="T255" i="669" s="1"/>
  <c r="N255" i="669"/>
  <c r="M255" i="669"/>
  <c r="AS255" i="669" s="1"/>
  <c r="L255" i="669"/>
  <c r="AS254" i="669"/>
  <c r="AJ254" i="669"/>
  <c r="AE254" i="669"/>
  <c r="AD254" i="669"/>
  <c r="AF254" i="669" s="1"/>
  <c r="AC254" i="669"/>
  <c r="Z254" i="669"/>
  <c r="S254" i="669"/>
  <c r="R254" i="669"/>
  <c r="Q254" i="669"/>
  <c r="O254" i="669"/>
  <c r="N254" i="669"/>
  <c r="M254" i="669"/>
  <c r="AW254" i="669" s="1"/>
  <c r="L254" i="669"/>
  <c r="AW253" i="669"/>
  <c r="AS253" i="669"/>
  <c r="AJ253" i="669"/>
  <c r="AC253" i="669"/>
  <c r="Y253" i="669"/>
  <c r="S253" i="669"/>
  <c r="R253" i="669"/>
  <c r="P253" i="669"/>
  <c r="O253" i="669"/>
  <c r="N253" i="669"/>
  <c r="M253" i="669"/>
  <c r="AD253" i="669" s="1"/>
  <c r="L253" i="669"/>
  <c r="AN253" i="669" s="1"/>
  <c r="AY252" i="669"/>
  <c r="AW252" i="669"/>
  <c r="AS252" i="669"/>
  <c r="AQ252" i="669"/>
  <c r="AN252" i="669"/>
  <c r="AJ252" i="669"/>
  <c r="AH252" i="669"/>
  <c r="AG252" i="669"/>
  <c r="AD252" i="669"/>
  <c r="Z252" i="669"/>
  <c r="AP252" i="669" s="1"/>
  <c r="Y252" i="669"/>
  <c r="AX252" i="669" s="1"/>
  <c r="X252" i="669"/>
  <c r="T252" i="669"/>
  <c r="S252" i="669"/>
  <c r="R252" i="669"/>
  <c r="Q252" i="669"/>
  <c r="P252" i="669"/>
  <c r="BA252" i="669" s="1"/>
  <c r="O252" i="669"/>
  <c r="N252" i="669"/>
  <c r="M252" i="669"/>
  <c r="L252" i="669"/>
  <c r="AW251" i="669"/>
  <c r="AS251" i="669"/>
  <c r="AJ251" i="669"/>
  <c r="AC251" i="669"/>
  <c r="S251" i="669"/>
  <c r="R251" i="669"/>
  <c r="AQ251" i="669" s="1"/>
  <c r="O251" i="669"/>
  <c r="P251" i="669" s="1"/>
  <c r="N251" i="669"/>
  <c r="M251" i="669"/>
  <c r="AH251" i="669" s="1"/>
  <c r="L251" i="669"/>
  <c r="AN251" i="669" s="1"/>
  <c r="AS250" i="669"/>
  <c r="AJ250" i="669"/>
  <c r="AH250" i="669"/>
  <c r="AD250" i="669"/>
  <c r="X250" i="669"/>
  <c r="S250" i="669"/>
  <c r="R250" i="669"/>
  <c r="O250" i="669"/>
  <c r="N250" i="669"/>
  <c r="M250" i="669"/>
  <c r="L250" i="669"/>
  <c r="AX249" i="669"/>
  <c r="AJ249" i="669"/>
  <c r="S249" i="669"/>
  <c r="R249" i="669"/>
  <c r="P249" i="669"/>
  <c r="O249" i="669"/>
  <c r="Y249" i="669" s="1"/>
  <c r="N249" i="669"/>
  <c r="M249" i="669"/>
  <c r="L249" i="669"/>
  <c r="AW248" i="669"/>
  <c r="AR248" i="669"/>
  <c r="AQ248" i="669"/>
  <c r="AJ248" i="669"/>
  <c r="AD248" i="669"/>
  <c r="AF248" i="669" s="1"/>
  <c r="AE248" i="669" s="1"/>
  <c r="AC248" i="669"/>
  <c r="Y248" i="669"/>
  <c r="AX248" i="669" s="1"/>
  <c r="X248" i="669"/>
  <c r="S248" i="669"/>
  <c r="R248" i="669"/>
  <c r="Q248" i="669"/>
  <c r="O248" i="669"/>
  <c r="P248" i="669" s="1"/>
  <c r="N248" i="669"/>
  <c r="M248" i="669"/>
  <c r="L248" i="669"/>
  <c r="AN248" i="669" s="1"/>
  <c r="AW247" i="669"/>
  <c r="AR247" i="669"/>
  <c r="AN247" i="669"/>
  <c r="AJ247" i="669"/>
  <c r="AH247" i="669"/>
  <c r="AC247" i="669"/>
  <c r="Z247" i="669"/>
  <c r="Y247" i="669"/>
  <c r="X247" i="669"/>
  <c r="S247" i="669"/>
  <c r="R247" i="669"/>
  <c r="Q247" i="669"/>
  <c r="P247" i="669"/>
  <c r="T247" i="669" s="1"/>
  <c r="O247" i="669"/>
  <c r="N247" i="669"/>
  <c r="M247" i="669"/>
  <c r="AS247" i="669" s="1"/>
  <c r="L247" i="669"/>
  <c r="AS246" i="669"/>
  <c r="AR246" i="669"/>
  <c r="AQ246" i="669"/>
  <c r="AO246" i="669"/>
  <c r="AJ246" i="669"/>
  <c r="AD246" i="669"/>
  <c r="AC246" i="669"/>
  <c r="AF246" i="669" s="1"/>
  <c r="AE246" i="669" s="1"/>
  <c r="Z246" i="669"/>
  <c r="X246" i="669"/>
  <c r="S246" i="669"/>
  <c r="R246" i="669"/>
  <c r="AA246" i="669" s="1"/>
  <c r="Q246" i="669"/>
  <c r="P246" i="669"/>
  <c r="O246" i="669"/>
  <c r="Y246" i="669" s="1"/>
  <c r="N246" i="669"/>
  <c r="M246" i="669"/>
  <c r="AW246" i="669" s="1"/>
  <c r="L246" i="669"/>
  <c r="AW245" i="669"/>
  <c r="AS245" i="669"/>
  <c r="AR245" i="669"/>
  <c r="AQ245" i="669"/>
  <c r="AJ245" i="669"/>
  <c r="AD245" i="669"/>
  <c r="AF245" i="669" s="1"/>
  <c r="AE245" i="669" s="1"/>
  <c r="AC245" i="669"/>
  <c r="Z245" i="669"/>
  <c r="X245" i="669"/>
  <c r="S245" i="669"/>
  <c r="R245" i="669"/>
  <c r="O245" i="669"/>
  <c r="P245" i="669" s="1"/>
  <c r="N245" i="669"/>
  <c r="M245" i="669"/>
  <c r="L245" i="669"/>
  <c r="AN245" i="669" s="1"/>
  <c r="AX244" i="669"/>
  <c r="AJ244" i="669"/>
  <c r="S244" i="669"/>
  <c r="R244" i="669"/>
  <c r="P244" i="669"/>
  <c r="O244" i="669"/>
  <c r="Y244" i="669" s="1"/>
  <c r="AT244" i="669" s="1"/>
  <c r="N244" i="669"/>
  <c r="M244" i="669"/>
  <c r="AW244" i="669" s="1"/>
  <c r="AY244" i="669" s="1"/>
  <c r="L244" i="669"/>
  <c r="AW243" i="669"/>
  <c r="AY243" i="669" s="1"/>
  <c r="AT243" i="669"/>
  <c r="AS243" i="669"/>
  <c r="AU243" i="669" s="1"/>
  <c r="AR243" i="669"/>
  <c r="AJ243" i="669"/>
  <c r="AG243" i="669"/>
  <c r="AD243" i="669"/>
  <c r="AC243" i="669"/>
  <c r="Y243" i="669"/>
  <c r="AX243" i="669" s="1"/>
  <c r="S243" i="669"/>
  <c r="R243" i="669"/>
  <c r="Q243" i="669"/>
  <c r="P243" i="669"/>
  <c r="O243" i="669"/>
  <c r="N243" i="669"/>
  <c r="M243" i="669"/>
  <c r="L243" i="669"/>
  <c r="AN243" i="669" s="1"/>
  <c r="AJ242" i="669"/>
  <c r="S242" i="669"/>
  <c r="R242" i="669"/>
  <c r="O242" i="669"/>
  <c r="P242" i="669" s="1"/>
  <c r="N242" i="669"/>
  <c r="M242" i="669"/>
  <c r="AR242" i="669" s="1"/>
  <c r="L242" i="669"/>
  <c r="AW241" i="669"/>
  <c r="AR241" i="669"/>
  <c r="AL241" i="669"/>
  <c r="AM241" i="669" s="1"/>
  <c r="AJ241" i="669"/>
  <c r="AH241" i="669"/>
  <c r="AI241" i="669" s="1"/>
  <c r="AC241" i="669"/>
  <c r="Z241" i="669"/>
  <c r="X241" i="669"/>
  <c r="S241" i="669"/>
  <c r="R241" i="669"/>
  <c r="Q241" i="669"/>
  <c r="AO241" i="669" s="1"/>
  <c r="P241" i="669"/>
  <c r="T241" i="669" s="1"/>
  <c r="O241" i="669"/>
  <c r="Y241" i="669" s="1"/>
  <c r="N241" i="669"/>
  <c r="M241" i="669"/>
  <c r="AS241" i="669" s="1"/>
  <c r="L241" i="669"/>
  <c r="AN241" i="669" s="1"/>
  <c r="AX240" i="669"/>
  <c r="AQ240" i="669"/>
  <c r="AJ240" i="669"/>
  <c r="AD240" i="669"/>
  <c r="Z240" i="669"/>
  <c r="S240" i="669"/>
  <c r="R240" i="669"/>
  <c r="P240" i="669"/>
  <c r="O240" i="669"/>
  <c r="Y240" i="669" s="1"/>
  <c r="N240" i="669"/>
  <c r="M240" i="669"/>
  <c r="L240" i="669"/>
  <c r="AT239" i="669"/>
  <c r="AR239" i="669"/>
  <c r="AJ239" i="669"/>
  <c r="AC239" i="669"/>
  <c r="Y239" i="669"/>
  <c r="AX239" i="669" s="1"/>
  <c r="X239" i="669"/>
  <c r="S239" i="669"/>
  <c r="R239" i="669"/>
  <c r="P239" i="669"/>
  <c r="O239" i="669"/>
  <c r="N239" i="669"/>
  <c r="M239" i="669"/>
  <c r="L239" i="669"/>
  <c r="AN239" i="669" s="1"/>
  <c r="BA238" i="669"/>
  <c r="AQ238" i="669"/>
  <c r="AJ238" i="669"/>
  <c r="Y238" i="669"/>
  <c r="AX238" i="669" s="1"/>
  <c r="S238" i="669"/>
  <c r="R238" i="669"/>
  <c r="Q238" i="669"/>
  <c r="O238" i="669"/>
  <c r="P238" i="669" s="1"/>
  <c r="T238" i="669" s="1"/>
  <c r="N238" i="669"/>
  <c r="M238" i="669"/>
  <c r="AH238" i="669" s="1"/>
  <c r="L238" i="669"/>
  <c r="AW237" i="669"/>
  <c r="AS237" i="669"/>
  <c r="AR237" i="669"/>
  <c r="AQ237" i="669"/>
  <c r="AP237" i="669"/>
  <c r="AN237" i="669"/>
  <c r="AJ237" i="669"/>
  <c r="AI237" i="669"/>
  <c r="AH237" i="669"/>
  <c r="AF237" i="669"/>
  <c r="AE237" i="669" s="1"/>
  <c r="AD237" i="669"/>
  <c r="AC237" i="669"/>
  <c r="AA237" i="669"/>
  <c r="Z237" i="669"/>
  <c r="BB237" i="669" s="1"/>
  <c r="Y237" i="669"/>
  <c r="T237" i="669"/>
  <c r="AB237" i="669" s="1"/>
  <c r="S237" i="669"/>
  <c r="R237" i="669"/>
  <c r="Q237" i="669"/>
  <c r="P237" i="669"/>
  <c r="O237" i="669"/>
  <c r="N237" i="669"/>
  <c r="M237" i="669"/>
  <c r="X237" i="669" s="1"/>
  <c r="L237" i="669"/>
  <c r="AS236" i="669"/>
  <c r="AR236" i="669"/>
  <c r="AQ236" i="669"/>
  <c r="AJ236" i="669"/>
  <c r="AD236" i="669"/>
  <c r="AC236" i="669"/>
  <c r="AF236" i="669" s="1"/>
  <c r="AE236" i="669" s="1"/>
  <c r="Z236" i="669"/>
  <c r="X236" i="669"/>
  <c r="S236" i="669"/>
  <c r="R236" i="669"/>
  <c r="Q236" i="669"/>
  <c r="O236" i="669"/>
  <c r="N236" i="669"/>
  <c r="M236" i="669"/>
  <c r="AW236" i="669" s="1"/>
  <c r="L236" i="669"/>
  <c r="AN236" i="669" s="1"/>
  <c r="AW235" i="669"/>
  <c r="AN235" i="669"/>
  <c r="AJ235" i="669"/>
  <c r="S235" i="669"/>
  <c r="T235" i="669" s="1"/>
  <c r="R235" i="669"/>
  <c r="Q235" i="669"/>
  <c r="P235" i="669"/>
  <c r="O235" i="669"/>
  <c r="Y235" i="669" s="1"/>
  <c r="N235" i="669"/>
  <c r="M235" i="669"/>
  <c r="L235" i="669"/>
  <c r="AQ234" i="669"/>
  <c r="AN234" i="669"/>
  <c r="AJ234" i="669"/>
  <c r="AC234" i="669"/>
  <c r="S234" i="669"/>
  <c r="R234" i="669"/>
  <c r="Q234" i="669"/>
  <c r="O234" i="669"/>
  <c r="N234" i="669"/>
  <c r="M234" i="669"/>
  <c r="L234" i="669"/>
  <c r="BB233" i="669"/>
  <c r="BA233" i="669"/>
  <c r="AW233" i="669"/>
  <c r="AR233" i="669"/>
  <c r="AQ233" i="669"/>
  <c r="AP233" i="669"/>
  <c r="AO233" i="669"/>
  <c r="AN233" i="669"/>
  <c r="AJ233" i="669"/>
  <c r="AH233" i="669"/>
  <c r="AC233" i="669"/>
  <c r="Z233" i="669"/>
  <c r="AL233" i="669" s="1"/>
  <c r="AM233" i="669" s="1"/>
  <c r="Y233" i="669"/>
  <c r="X233" i="669"/>
  <c r="T233" i="669"/>
  <c r="S233" i="669"/>
  <c r="R233" i="669"/>
  <c r="Q233" i="669"/>
  <c r="P233" i="669"/>
  <c r="O233" i="669"/>
  <c r="N233" i="669"/>
  <c r="M233" i="669"/>
  <c r="AS233" i="669" s="1"/>
  <c r="L233" i="669"/>
  <c r="AS232" i="669"/>
  <c r="AJ232" i="669"/>
  <c r="AH232" i="669"/>
  <c r="S232" i="669"/>
  <c r="R232" i="669"/>
  <c r="O232" i="669"/>
  <c r="N232" i="669"/>
  <c r="M232" i="669"/>
  <c r="L232" i="669"/>
  <c r="AN232" i="669" s="1"/>
  <c r="BB231" i="669"/>
  <c r="AW231" i="669"/>
  <c r="AT231" i="669"/>
  <c r="AS231" i="669"/>
  <c r="AR231" i="669"/>
  <c r="AJ231" i="669"/>
  <c r="AF231" i="669"/>
  <c r="AE231" i="669" s="1"/>
  <c r="AD231" i="669"/>
  <c r="AC231" i="669"/>
  <c r="Z231" i="669"/>
  <c r="AP231" i="669" s="1"/>
  <c r="Y231" i="669"/>
  <c r="X231" i="669"/>
  <c r="S231" i="669"/>
  <c r="R231" i="669"/>
  <c r="P231" i="669"/>
  <c r="O231" i="669"/>
  <c r="N231" i="669"/>
  <c r="M231" i="669"/>
  <c r="L231" i="669"/>
  <c r="AN231" i="669" s="1"/>
  <c r="AS230" i="669"/>
  <c r="AJ230" i="669"/>
  <c r="AH230" i="669"/>
  <c r="AD230" i="669"/>
  <c r="S230" i="669"/>
  <c r="AQ230" i="669" s="1"/>
  <c r="R230" i="669"/>
  <c r="O230" i="669"/>
  <c r="N230" i="669"/>
  <c r="M230" i="669"/>
  <c r="L230" i="669"/>
  <c r="AW229" i="669"/>
  <c r="AJ229" i="669"/>
  <c r="AH229" i="669"/>
  <c r="AI229" i="669" s="1"/>
  <c r="S229" i="669"/>
  <c r="R229" i="669"/>
  <c r="AQ229" i="669" s="1"/>
  <c r="P229" i="669"/>
  <c r="O229" i="669"/>
  <c r="Y229" i="669" s="1"/>
  <c r="N229" i="669"/>
  <c r="M229" i="669"/>
  <c r="L229" i="669"/>
  <c r="AW228" i="669"/>
  <c r="AT228" i="669"/>
  <c r="AS228" i="669"/>
  <c r="AR228" i="669"/>
  <c r="AQ228" i="669"/>
  <c r="AJ228" i="669"/>
  <c r="AD228" i="669"/>
  <c r="AF228" i="669" s="1"/>
  <c r="AE228" i="669" s="1"/>
  <c r="AC228" i="669"/>
  <c r="AA228" i="669"/>
  <c r="Z228" i="669"/>
  <c r="AP228" i="669" s="1"/>
  <c r="Y228" i="669"/>
  <c r="X228" i="669"/>
  <c r="S228" i="669"/>
  <c r="R228" i="669"/>
  <c r="P228" i="669"/>
  <c r="O228" i="669"/>
  <c r="N228" i="669"/>
  <c r="M228" i="669"/>
  <c r="L228" i="669"/>
  <c r="AN228" i="669" s="1"/>
  <c r="AX227" i="669"/>
  <c r="AY227" i="669" s="1"/>
  <c r="AW227" i="669"/>
  <c r="AR227" i="669"/>
  <c r="AO227" i="669"/>
  <c r="AN227" i="669"/>
  <c r="AJ227" i="669"/>
  <c r="AI227" i="669"/>
  <c r="AH227" i="669"/>
  <c r="AC227" i="669"/>
  <c r="Z227" i="669"/>
  <c r="Y227" i="669"/>
  <c r="AT227" i="669" s="1"/>
  <c r="X227" i="669"/>
  <c r="S227" i="669"/>
  <c r="R227" i="669"/>
  <c r="Q227" i="669"/>
  <c r="P227" i="669"/>
  <c r="O227" i="669"/>
  <c r="N227" i="669"/>
  <c r="M227" i="669"/>
  <c r="AS227" i="669" s="1"/>
  <c r="AU227" i="669" s="1"/>
  <c r="L227" i="669"/>
  <c r="AJ226" i="669"/>
  <c r="S226" i="669"/>
  <c r="R226" i="669"/>
  <c r="AQ226" i="669" s="1"/>
  <c r="O226" i="669"/>
  <c r="Y226" i="669" s="1"/>
  <c r="N226" i="669"/>
  <c r="M226" i="669"/>
  <c r="AC226" i="669" s="1"/>
  <c r="L226" i="669"/>
  <c r="AN226" i="669" s="1"/>
  <c r="AJ225" i="669"/>
  <c r="S225" i="669"/>
  <c r="R225" i="669"/>
  <c r="O225" i="669"/>
  <c r="Y225" i="669" s="1"/>
  <c r="N225" i="669"/>
  <c r="M225" i="669"/>
  <c r="L225" i="669"/>
  <c r="AX224" i="669"/>
  <c r="AQ224" i="669"/>
  <c r="AJ224" i="669"/>
  <c r="Y224" i="669"/>
  <c r="AT224" i="669" s="1"/>
  <c r="S224" i="669"/>
  <c r="R224" i="669"/>
  <c r="O224" i="669"/>
  <c r="P224" i="669" s="1"/>
  <c r="N224" i="669"/>
  <c r="M224" i="669"/>
  <c r="X224" i="669" s="1"/>
  <c r="L224" i="669"/>
  <c r="AW223" i="669"/>
  <c r="AR223" i="669"/>
  <c r="AJ223" i="669"/>
  <c r="Z223" i="669"/>
  <c r="S223" i="669"/>
  <c r="R223" i="669"/>
  <c r="Q223" i="669"/>
  <c r="O223" i="669"/>
  <c r="P223" i="669" s="1"/>
  <c r="N223" i="669"/>
  <c r="M223" i="669"/>
  <c r="AD223" i="669" s="1"/>
  <c r="L223" i="669"/>
  <c r="AW222" i="669"/>
  <c r="AJ222" i="669"/>
  <c r="Y222" i="669"/>
  <c r="S222" i="669"/>
  <c r="AQ222" i="669" s="1"/>
  <c r="R222" i="669"/>
  <c r="O222" i="669"/>
  <c r="P222" i="669" s="1"/>
  <c r="N222" i="669"/>
  <c r="M222" i="669"/>
  <c r="L222" i="669"/>
  <c r="AN222" i="669" s="1"/>
  <c r="BB221" i="669"/>
  <c r="BA221" i="669"/>
  <c r="AY221" i="669"/>
  <c r="AX221" i="669"/>
  <c r="AW221" i="669"/>
  <c r="AT221" i="669"/>
  <c r="AR221" i="669"/>
  <c r="AP221" i="669"/>
  <c r="AJ221" i="669"/>
  <c r="AH221" i="669"/>
  <c r="AI221" i="669" s="1"/>
  <c r="AC221" i="669"/>
  <c r="Z221" i="669"/>
  <c r="Y221" i="669"/>
  <c r="X221" i="669"/>
  <c r="S221" i="669"/>
  <c r="AA221" i="669" s="1"/>
  <c r="R221" i="669"/>
  <c r="Q221" i="669"/>
  <c r="AO221" i="669" s="1"/>
  <c r="P221" i="669"/>
  <c r="T221" i="669" s="1"/>
  <c r="AB221" i="669" s="1"/>
  <c r="O221" i="669"/>
  <c r="N221" i="669"/>
  <c r="M221" i="669"/>
  <c r="AS221" i="669" s="1"/>
  <c r="L221" i="669"/>
  <c r="AN221" i="669" s="1"/>
  <c r="AX220" i="669"/>
  <c r="AT220" i="669"/>
  <c r="AJ220" i="669"/>
  <c r="S220" i="669"/>
  <c r="R220" i="669"/>
  <c r="P220" i="669"/>
  <c r="O220" i="669"/>
  <c r="Y220" i="669" s="1"/>
  <c r="N220" i="669"/>
  <c r="M220" i="669"/>
  <c r="AH220" i="669" s="1"/>
  <c r="AI220" i="669" s="1"/>
  <c r="L220" i="669"/>
  <c r="AJ219" i="669"/>
  <c r="Y219" i="669"/>
  <c r="X219" i="669"/>
  <c r="S219" i="669"/>
  <c r="R219" i="669"/>
  <c r="P219" i="669"/>
  <c r="O219" i="669"/>
  <c r="N219" i="669"/>
  <c r="AQ219" i="669" s="1"/>
  <c r="M219" i="669"/>
  <c r="L219" i="669"/>
  <c r="BB218" i="669"/>
  <c r="AW218" i="669"/>
  <c r="AN218" i="669"/>
  <c r="AJ218" i="669"/>
  <c r="AG218" i="669"/>
  <c r="AD218" i="669"/>
  <c r="Z218" i="669"/>
  <c r="X218" i="669"/>
  <c r="S218" i="669"/>
  <c r="R218" i="669"/>
  <c r="AA218" i="669" s="1"/>
  <c r="Q218" i="669"/>
  <c r="O218" i="669"/>
  <c r="Y218" i="669" s="1"/>
  <c r="AT218" i="669" s="1"/>
  <c r="N218" i="669"/>
  <c r="M218" i="669"/>
  <c r="L218" i="669"/>
  <c r="AW217" i="669"/>
  <c r="AT217" i="669"/>
  <c r="AS217" i="669"/>
  <c r="AU217" i="669" s="1"/>
  <c r="AR217" i="669"/>
  <c r="AQ217" i="669"/>
  <c r="AN217" i="669"/>
  <c r="AJ217" i="669"/>
  <c r="AD217" i="669"/>
  <c r="AF217" i="669" s="1"/>
  <c r="AE217" i="669" s="1"/>
  <c r="AC217" i="669"/>
  <c r="Y217" i="669"/>
  <c r="S217" i="669"/>
  <c r="R217" i="669"/>
  <c r="Q217" i="669"/>
  <c r="P217" i="669"/>
  <c r="T217" i="669" s="1"/>
  <c r="O217" i="669"/>
  <c r="N217" i="669"/>
  <c r="M217" i="669"/>
  <c r="L217" i="669"/>
  <c r="AS216" i="669"/>
  <c r="AR216" i="669"/>
  <c r="AQ216" i="669"/>
  <c r="AJ216" i="669"/>
  <c r="AH216" i="669"/>
  <c r="AD216" i="669"/>
  <c r="AF216" i="669" s="1"/>
  <c r="AE216" i="669" s="1"/>
  <c r="AC216" i="669"/>
  <c r="Z216" i="669"/>
  <c r="Y216" i="669"/>
  <c r="AA216" i="669" s="1"/>
  <c r="X216" i="669"/>
  <c r="S216" i="669"/>
  <c r="R216" i="669"/>
  <c r="Q216" i="669"/>
  <c r="O216" i="669"/>
  <c r="P216" i="669" s="1"/>
  <c r="N216" i="669"/>
  <c r="M216" i="669"/>
  <c r="AW216" i="669" s="1"/>
  <c r="L216" i="669"/>
  <c r="AN216" i="669" s="1"/>
  <c r="AX215" i="669"/>
  <c r="AY215" i="669" s="1"/>
  <c r="AW215" i="669"/>
  <c r="AU215" i="669"/>
  <c r="AR215" i="669"/>
  <c r="AN215" i="669"/>
  <c r="AJ215" i="669"/>
  <c r="AH215" i="669"/>
  <c r="AC215" i="669"/>
  <c r="Z215" i="669"/>
  <c r="X215" i="669"/>
  <c r="S215" i="669"/>
  <c r="R215" i="669"/>
  <c r="Q215" i="669"/>
  <c r="O215" i="669"/>
  <c r="Y215" i="669" s="1"/>
  <c r="AT215" i="669" s="1"/>
  <c r="N215" i="669"/>
  <c r="M215" i="669"/>
  <c r="AS215" i="669" s="1"/>
  <c r="L215" i="669"/>
  <c r="AX214" i="669"/>
  <c r="AS214" i="669"/>
  <c r="AR214" i="669"/>
  <c r="AJ214" i="669"/>
  <c r="AC214" i="669"/>
  <c r="Z214" i="669"/>
  <c r="X214" i="669"/>
  <c r="S214" i="669"/>
  <c r="R214" i="669"/>
  <c r="AA214" i="669" s="1"/>
  <c r="Q214" i="669"/>
  <c r="O214" i="669"/>
  <c r="Y214" i="669" s="1"/>
  <c r="N214" i="669"/>
  <c r="M214" i="669"/>
  <c r="AW214" i="669" s="1"/>
  <c r="L214" i="669"/>
  <c r="AT213" i="669"/>
  <c r="AS213" i="669"/>
  <c r="AU213" i="669" s="1"/>
  <c r="AQ213" i="669"/>
  <c r="AJ213" i="669"/>
  <c r="AD213" i="669"/>
  <c r="Y213" i="669"/>
  <c r="AX213" i="669" s="1"/>
  <c r="X213" i="669"/>
  <c r="S213" i="669"/>
  <c r="R213" i="669"/>
  <c r="P213" i="669"/>
  <c r="O213" i="669"/>
  <c r="N213" i="669"/>
  <c r="M213" i="669"/>
  <c r="L213" i="669"/>
  <c r="AN213" i="669" s="1"/>
  <c r="AJ212" i="669"/>
  <c r="Y212" i="669"/>
  <c r="AI212" i="669" s="1"/>
  <c r="S212" i="669"/>
  <c r="R212" i="669"/>
  <c r="O212" i="669"/>
  <c r="P212" i="669" s="1"/>
  <c r="N212" i="669"/>
  <c r="M212" i="669"/>
  <c r="AH212" i="669" s="1"/>
  <c r="L212" i="669"/>
  <c r="BB211" i="669"/>
  <c r="AW211" i="669"/>
  <c r="AS211" i="669"/>
  <c r="AR211" i="669"/>
  <c r="AQ211" i="669"/>
  <c r="AO211" i="669"/>
  <c r="AJ211" i="669"/>
  <c r="AI211" i="669"/>
  <c r="AH211" i="669"/>
  <c r="AF211" i="669"/>
  <c r="AE211" i="669" s="1"/>
  <c r="AD211" i="669"/>
  <c r="AC211" i="669"/>
  <c r="AA211" i="669"/>
  <c r="Z211" i="669"/>
  <c r="Y211" i="669"/>
  <c r="AP211" i="669" s="1"/>
  <c r="S211" i="669"/>
  <c r="R211" i="669"/>
  <c r="Q211" i="669"/>
  <c r="P211" i="669"/>
  <c r="T211" i="669" s="1"/>
  <c r="O211" i="669"/>
  <c r="N211" i="669"/>
  <c r="M211" i="669"/>
  <c r="X211" i="669" s="1"/>
  <c r="L211" i="669"/>
  <c r="AN211" i="669" s="1"/>
  <c r="AJ210" i="669"/>
  <c r="AH210" i="669"/>
  <c r="AI210" i="669" s="1"/>
  <c r="AC210" i="669"/>
  <c r="Y210" i="669"/>
  <c r="S210" i="669"/>
  <c r="AQ210" i="669" s="1"/>
  <c r="R210" i="669"/>
  <c r="O210" i="669"/>
  <c r="P210" i="669" s="1"/>
  <c r="N210" i="669"/>
  <c r="M210" i="669"/>
  <c r="L210" i="669"/>
  <c r="AN209" i="669"/>
  <c r="AJ209" i="669"/>
  <c r="AD209" i="669"/>
  <c r="X209" i="669"/>
  <c r="S209" i="669"/>
  <c r="R209" i="669"/>
  <c r="Q209" i="669"/>
  <c r="O209" i="669"/>
  <c r="N209" i="669"/>
  <c r="M209" i="669"/>
  <c r="L209" i="669"/>
  <c r="AR208" i="669"/>
  <c r="AN208" i="669"/>
  <c r="AJ208" i="669"/>
  <c r="AH208" i="669"/>
  <c r="AC208" i="669"/>
  <c r="S208" i="669"/>
  <c r="AQ208" i="669" s="1"/>
  <c r="R208" i="669"/>
  <c r="Q208" i="669"/>
  <c r="O208" i="669"/>
  <c r="N208" i="669"/>
  <c r="M208" i="669"/>
  <c r="AD208" i="669" s="1"/>
  <c r="L208" i="669"/>
  <c r="BB207" i="669"/>
  <c r="AW207" i="669"/>
  <c r="AR207" i="669"/>
  <c r="AQ207" i="669"/>
  <c r="AP207" i="669"/>
  <c r="AN207" i="669"/>
  <c r="AL207" i="669"/>
  <c r="AM207" i="669" s="1"/>
  <c r="AJ207" i="669"/>
  <c r="AH207" i="669"/>
  <c r="AC207" i="669"/>
  <c r="Z207" i="669"/>
  <c r="Y207" i="669"/>
  <c r="X207" i="669"/>
  <c r="S207" i="669"/>
  <c r="R207" i="669"/>
  <c r="AA207" i="669" s="1"/>
  <c r="Q207" i="669"/>
  <c r="P207" i="669"/>
  <c r="BA207" i="669" s="1"/>
  <c r="O207" i="669"/>
  <c r="N207" i="669"/>
  <c r="M207" i="669"/>
  <c r="AS207" i="669" s="1"/>
  <c r="L207" i="669"/>
  <c r="AX206" i="669"/>
  <c r="AW206" i="669"/>
  <c r="AS206" i="669"/>
  <c r="AU206" i="669" s="1"/>
  <c r="AJ206" i="669"/>
  <c r="AD206" i="669"/>
  <c r="X206" i="669"/>
  <c r="S206" i="669"/>
  <c r="AQ206" i="669" s="1"/>
  <c r="R206" i="669"/>
  <c r="Q206" i="669"/>
  <c r="P206" i="669"/>
  <c r="T206" i="669" s="1"/>
  <c r="O206" i="669"/>
  <c r="Y206" i="669" s="1"/>
  <c r="AT206" i="669" s="1"/>
  <c r="N206" i="669"/>
  <c r="M206" i="669"/>
  <c r="L206" i="669"/>
  <c r="AN206" i="669" s="1"/>
  <c r="AW205" i="669"/>
  <c r="AS205" i="669"/>
  <c r="AR205" i="669"/>
  <c r="AN205" i="669"/>
  <c r="AJ205" i="669"/>
  <c r="AF205" i="669"/>
  <c r="AE205" i="669" s="1"/>
  <c r="AD205" i="669"/>
  <c r="AC205" i="669"/>
  <c r="Z205" i="669"/>
  <c r="Y205" i="669"/>
  <c r="AP205" i="669" s="1"/>
  <c r="X205" i="669"/>
  <c r="S205" i="669"/>
  <c r="R205" i="669"/>
  <c r="AQ205" i="669" s="1"/>
  <c r="P205" i="669"/>
  <c r="O205" i="669"/>
  <c r="N205" i="669"/>
  <c r="M205" i="669"/>
  <c r="L205" i="669"/>
  <c r="BA204" i="669"/>
  <c r="AW204" i="669"/>
  <c r="AS204" i="669"/>
  <c r="AJ204" i="669"/>
  <c r="AD204" i="669"/>
  <c r="Z204" i="669"/>
  <c r="X204" i="669"/>
  <c r="S204" i="669"/>
  <c r="AQ204" i="669" s="1"/>
  <c r="R204" i="669"/>
  <c r="Q204" i="669"/>
  <c r="O204" i="669"/>
  <c r="P204" i="669" s="1"/>
  <c r="N204" i="669"/>
  <c r="M204" i="669"/>
  <c r="L204" i="669"/>
  <c r="AX203" i="669"/>
  <c r="AR203" i="669"/>
  <c r="AJ203" i="669"/>
  <c r="AH203" i="669"/>
  <c r="Y203" i="669"/>
  <c r="S203" i="669"/>
  <c r="R203" i="669"/>
  <c r="AQ203" i="669" s="1"/>
  <c r="P203" i="669"/>
  <c r="O203" i="669"/>
  <c r="N203" i="669"/>
  <c r="M203" i="669"/>
  <c r="AC203" i="669" s="1"/>
  <c r="L203" i="669"/>
  <c r="AN203" i="669" s="1"/>
  <c r="AT202" i="669"/>
  <c r="AU202" i="669" s="1"/>
  <c r="AS202" i="669"/>
  <c r="AR202" i="669"/>
  <c r="AQ202" i="669"/>
  <c r="AJ202" i="669"/>
  <c r="AD202" i="669"/>
  <c r="AF202" i="669" s="1"/>
  <c r="AE202" i="669" s="1"/>
  <c r="AC202" i="669"/>
  <c r="AA202" i="669"/>
  <c r="Z202" i="669"/>
  <c r="Y202" i="669"/>
  <c r="X202" i="669"/>
  <c r="S202" i="669"/>
  <c r="R202" i="669"/>
  <c r="Q202" i="669"/>
  <c r="T202" i="669" s="1"/>
  <c r="AB202" i="669" s="1"/>
  <c r="O202" i="669"/>
  <c r="P202" i="669" s="1"/>
  <c r="N202" i="669"/>
  <c r="M202" i="669"/>
  <c r="AW202" i="669" s="1"/>
  <c r="L202" i="669"/>
  <c r="AN202" i="669" s="1"/>
  <c r="AW201" i="669"/>
  <c r="AR201" i="669"/>
  <c r="AJ201" i="669"/>
  <c r="AH201" i="669"/>
  <c r="AC201" i="669"/>
  <c r="Z201" i="669"/>
  <c r="X201" i="669"/>
  <c r="S201" i="669"/>
  <c r="R201" i="669"/>
  <c r="Q201" i="669"/>
  <c r="O201" i="669"/>
  <c r="N201" i="669"/>
  <c r="M201" i="669"/>
  <c r="AS201" i="669" s="1"/>
  <c r="L201" i="669"/>
  <c r="AN201" i="669" s="1"/>
  <c r="AW200" i="669"/>
  <c r="AS200" i="669"/>
  <c r="AJ200" i="669"/>
  <c r="AD200" i="669"/>
  <c r="X200" i="669"/>
  <c r="S200" i="669"/>
  <c r="R200" i="669"/>
  <c r="O200" i="669"/>
  <c r="N200" i="669"/>
  <c r="M200" i="669"/>
  <c r="L200" i="669"/>
  <c r="AN200" i="669" s="1"/>
  <c r="BB199" i="669"/>
  <c r="AT199" i="669"/>
  <c r="AS199" i="669"/>
  <c r="AU199" i="669" s="1"/>
  <c r="AQ199" i="669"/>
  <c r="AJ199" i="669"/>
  <c r="AC199" i="669"/>
  <c r="Z199" i="669"/>
  <c r="AP199" i="669" s="1"/>
  <c r="Y199" i="669"/>
  <c r="X199" i="669"/>
  <c r="S199" i="669"/>
  <c r="AA199" i="669" s="1"/>
  <c r="R199" i="669"/>
  <c r="P199" i="669"/>
  <c r="O199" i="669"/>
  <c r="N199" i="669"/>
  <c r="M199" i="669"/>
  <c r="L199" i="669"/>
  <c r="AS198" i="669"/>
  <c r="AN198" i="669"/>
  <c r="AJ198" i="669"/>
  <c r="AH198" i="669"/>
  <c r="S198" i="669"/>
  <c r="R198" i="669"/>
  <c r="O198" i="669"/>
  <c r="N198" i="669"/>
  <c r="M198" i="669"/>
  <c r="L198" i="669"/>
  <c r="AJ197" i="669"/>
  <c r="T197" i="669"/>
  <c r="S197" i="669"/>
  <c r="R197" i="669"/>
  <c r="Q197" i="669"/>
  <c r="BA197" i="669" s="1"/>
  <c r="P197" i="669"/>
  <c r="O197" i="669"/>
  <c r="Y197" i="669" s="1"/>
  <c r="AX197" i="669" s="1"/>
  <c r="N197" i="669"/>
  <c r="M197" i="669"/>
  <c r="L197" i="669"/>
  <c r="BA196" i="669"/>
  <c r="AS196" i="669"/>
  <c r="AR196" i="669"/>
  <c r="AP196" i="669"/>
  <c r="AN196" i="669"/>
  <c r="AJ196" i="669"/>
  <c r="AH196" i="669"/>
  <c r="AD196" i="669"/>
  <c r="AC196" i="669"/>
  <c r="Z196" i="669"/>
  <c r="Y196" i="669"/>
  <c r="X196" i="669"/>
  <c r="S196" i="669"/>
  <c r="R196" i="669"/>
  <c r="AA196" i="669" s="1"/>
  <c r="Q196" i="669"/>
  <c r="O196" i="669"/>
  <c r="P196" i="669" s="1"/>
  <c r="N196" i="669"/>
  <c r="M196" i="669"/>
  <c r="AW196" i="669" s="1"/>
  <c r="L196" i="669"/>
  <c r="AJ195" i="669"/>
  <c r="S195" i="669"/>
  <c r="R195" i="669"/>
  <c r="O195" i="669"/>
  <c r="P195" i="669" s="1"/>
  <c r="N195" i="669"/>
  <c r="M195" i="669"/>
  <c r="L195" i="669"/>
  <c r="AJ194" i="669"/>
  <c r="S194" i="669"/>
  <c r="AQ194" i="669" s="1"/>
  <c r="R194" i="669"/>
  <c r="O194" i="669"/>
  <c r="P194" i="669" s="1"/>
  <c r="N194" i="669"/>
  <c r="M194" i="669"/>
  <c r="L194" i="669"/>
  <c r="AW193" i="669"/>
  <c r="AY193" i="669" s="1"/>
  <c r="AT193" i="669"/>
  <c r="AR193" i="669"/>
  <c r="AN193" i="669"/>
  <c r="AL193" i="669"/>
  <c r="AM193" i="669" s="1"/>
  <c r="AJ193" i="669"/>
  <c r="AI193" i="669"/>
  <c r="AH193" i="669"/>
  <c r="AC193" i="669"/>
  <c r="Z193" i="669"/>
  <c r="BB193" i="669" s="1"/>
  <c r="Y193" i="669"/>
  <c r="AX193" i="669" s="1"/>
  <c r="X193" i="669"/>
  <c r="S193" i="669"/>
  <c r="R193" i="669"/>
  <c r="AQ193" i="669" s="1"/>
  <c r="Q193" i="669"/>
  <c r="BA193" i="669" s="1"/>
  <c r="P193" i="669"/>
  <c r="O193" i="669"/>
  <c r="N193" i="669"/>
  <c r="M193" i="669"/>
  <c r="AS193" i="669" s="1"/>
  <c r="L193" i="669"/>
  <c r="AW192" i="669"/>
  <c r="AS192" i="669"/>
  <c r="AR192" i="669"/>
  <c r="AJ192" i="669"/>
  <c r="AD192" i="669"/>
  <c r="AC192" i="669"/>
  <c r="AF192" i="669" s="1"/>
  <c r="AE192" i="669" s="1"/>
  <c r="Z192" i="669"/>
  <c r="X192" i="669"/>
  <c r="S192" i="669"/>
  <c r="AQ192" i="669" s="1"/>
  <c r="R192" i="669"/>
  <c r="Q192" i="669"/>
  <c r="O192" i="669"/>
  <c r="N192" i="669"/>
  <c r="M192" i="669"/>
  <c r="AH192" i="669" s="1"/>
  <c r="L192" i="669"/>
  <c r="AN192" i="669" s="1"/>
  <c r="AJ191" i="669"/>
  <c r="Y191" i="669"/>
  <c r="AX191" i="669" s="1"/>
  <c r="S191" i="669"/>
  <c r="R191" i="669"/>
  <c r="P191" i="669"/>
  <c r="O191" i="669"/>
  <c r="N191" i="669"/>
  <c r="M191" i="669"/>
  <c r="X191" i="669" s="1"/>
  <c r="L191" i="669"/>
  <c r="AX190" i="669"/>
  <c r="AW190" i="669"/>
  <c r="AY190" i="669" s="1"/>
  <c r="AJ190" i="669"/>
  <c r="AH190" i="669"/>
  <c r="Y190" i="669"/>
  <c r="X190" i="669"/>
  <c r="S190" i="669"/>
  <c r="AQ190" i="669" s="1"/>
  <c r="R190" i="669"/>
  <c r="O190" i="669"/>
  <c r="P190" i="669" s="1"/>
  <c r="N190" i="669"/>
  <c r="M190" i="669"/>
  <c r="Q190" i="669" s="1"/>
  <c r="L190" i="669"/>
  <c r="AW189" i="669"/>
  <c r="AS189" i="669"/>
  <c r="AJ189" i="669"/>
  <c r="AH189" i="669"/>
  <c r="AF189" i="669"/>
  <c r="AE189" i="669"/>
  <c r="AD189" i="669"/>
  <c r="AC189" i="669"/>
  <c r="S189" i="669"/>
  <c r="R189" i="669"/>
  <c r="O189" i="669"/>
  <c r="N189" i="669"/>
  <c r="M189" i="669"/>
  <c r="L189" i="669"/>
  <c r="AN189" i="669" s="1"/>
  <c r="AJ188" i="669"/>
  <c r="AD188" i="669"/>
  <c r="Z188" i="669"/>
  <c r="X188" i="669"/>
  <c r="S188" i="669"/>
  <c r="AQ188" i="669" s="1"/>
  <c r="R188" i="669"/>
  <c r="O188" i="669"/>
  <c r="N188" i="669"/>
  <c r="M188" i="669"/>
  <c r="L188" i="669"/>
  <c r="AN188" i="669" s="1"/>
  <c r="AW187" i="669"/>
  <c r="AR187" i="669"/>
  <c r="AJ187" i="669"/>
  <c r="AH187" i="669"/>
  <c r="AC187" i="669"/>
  <c r="Z187" i="669"/>
  <c r="AL187" i="669" s="1"/>
  <c r="X187" i="669"/>
  <c r="S187" i="669"/>
  <c r="R187" i="669"/>
  <c r="Q187" i="669"/>
  <c r="O187" i="669"/>
  <c r="N187" i="669"/>
  <c r="M187" i="669"/>
  <c r="AS187" i="669" s="1"/>
  <c r="L187" i="669"/>
  <c r="AN187" i="669" s="1"/>
  <c r="AT186" i="669"/>
  <c r="AJ186" i="669"/>
  <c r="S186" i="669"/>
  <c r="AQ186" i="669" s="1"/>
  <c r="R186" i="669"/>
  <c r="O186" i="669"/>
  <c r="Y186" i="669" s="1"/>
  <c r="AX186" i="669" s="1"/>
  <c r="N186" i="669"/>
  <c r="M186" i="669"/>
  <c r="AR186" i="669" s="1"/>
  <c r="L186" i="669"/>
  <c r="AN186" i="669" s="1"/>
  <c r="AT185" i="669"/>
  <c r="AJ185" i="669"/>
  <c r="Y185" i="669"/>
  <c r="AX185" i="669" s="1"/>
  <c r="S185" i="669"/>
  <c r="R185" i="669"/>
  <c r="P185" i="669"/>
  <c r="O185" i="669"/>
  <c r="N185" i="669"/>
  <c r="M185" i="669"/>
  <c r="L185" i="669"/>
  <c r="AW184" i="669"/>
  <c r="AT184" i="669"/>
  <c r="AS184" i="669"/>
  <c r="AN184" i="669"/>
  <c r="AL184" i="669"/>
  <c r="AM184" i="669" s="1"/>
  <c r="AJ184" i="669"/>
  <c r="AG184" i="669"/>
  <c r="AD184" i="669"/>
  <c r="Z184" i="669"/>
  <c r="Y184" i="669"/>
  <c r="X184" i="669"/>
  <c r="T184" i="669"/>
  <c r="S184" i="669"/>
  <c r="R184" i="669"/>
  <c r="Q184" i="669"/>
  <c r="P184" i="669"/>
  <c r="O184" i="669"/>
  <c r="N184" i="669"/>
  <c r="AQ184" i="669" s="1"/>
  <c r="M184" i="669"/>
  <c r="L184" i="669"/>
  <c r="AW183" i="669"/>
  <c r="AY183" i="669" s="1"/>
  <c r="AT183" i="669"/>
  <c r="AQ183" i="669"/>
  <c r="AJ183" i="669"/>
  <c r="S183" i="669"/>
  <c r="R183" i="669"/>
  <c r="Q183" i="669"/>
  <c r="T183" i="669" s="1"/>
  <c r="P183" i="669"/>
  <c r="O183" i="669"/>
  <c r="Y183" i="669" s="1"/>
  <c r="AX183" i="669" s="1"/>
  <c r="N183" i="669"/>
  <c r="M183" i="669"/>
  <c r="L183" i="669"/>
  <c r="AQ182" i="669"/>
  <c r="AN182" i="669"/>
  <c r="AJ182" i="669"/>
  <c r="X182" i="669"/>
  <c r="T182" i="669"/>
  <c r="S182" i="669"/>
  <c r="R182" i="669"/>
  <c r="Q182" i="669"/>
  <c r="O182" i="669"/>
  <c r="P182" i="669" s="1"/>
  <c r="N182" i="669"/>
  <c r="M182" i="669"/>
  <c r="L182" i="669"/>
  <c r="AJ181" i="669"/>
  <c r="S181" i="669"/>
  <c r="R181" i="669"/>
  <c r="O181" i="669"/>
  <c r="P181" i="669" s="1"/>
  <c r="N181" i="669"/>
  <c r="M181" i="669"/>
  <c r="Q181" i="669" s="1"/>
  <c r="L181" i="669"/>
  <c r="BA180" i="669"/>
  <c r="AW180" i="669"/>
  <c r="AS180" i="669"/>
  <c r="AR180" i="669"/>
  <c r="AJ180" i="669"/>
  <c r="AH180" i="669"/>
  <c r="AG180" i="669"/>
  <c r="AD180" i="669"/>
  <c r="AC180" i="669"/>
  <c r="Z180" i="669"/>
  <c r="BB180" i="669" s="1"/>
  <c r="Y180" i="669"/>
  <c r="S180" i="669"/>
  <c r="AA180" i="669" s="1"/>
  <c r="R180" i="669"/>
  <c r="Q180" i="669"/>
  <c r="O180" i="669"/>
  <c r="P180" i="669" s="1"/>
  <c r="T180" i="669" s="1"/>
  <c r="N180" i="669"/>
  <c r="M180" i="669"/>
  <c r="X180" i="669" s="1"/>
  <c r="L180" i="669"/>
  <c r="AN180" i="669" s="1"/>
  <c r="AW179" i="669"/>
  <c r="AR179" i="669"/>
  <c r="AO179" i="669"/>
  <c r="AN179" i="669"/>
  <c r="AJ179" i="669"/>
  <c r="AH179" i="669"/>
  <c r="AC179" i="669"/>
  <c r="Z179" i="669"/>
  <c r="Y179" i="669"/>
  <c r="X179" i="669"/>
  <c r="S179" i="669"/>
  <c r="R179" i="669"/>
  <c r="Q179" i="669"/>
  <c r="AL179" i="669" s="1"/>
  <c r="P179" i="669"/>
  <c r="T179" i="669" s="1"/>
  <c r="O179" i="669"/>
  <c r="N179" i="669"/>
  <c r="M179" i="669"/>
  <c r="AS179" i="669" s="1"/>
  <c r="L179" i="669"/>
  <c r="AW178" i="669"/>
  <c r="AS178" i="669"/>
  <c r="AR178" i="669"/>
  <c r="AJ178" i="669"/>
  <c r="AF178" i="669"/>
  <c r="AE178" i="669" s="1"/>
  <c r="AD178" i="669"/>
  <c r="AC178" i="669"/>
  <c r="Z178" i="669"/>
  <c r="X178" i="669"/>
  <c r="S178" i="669"/>
  <c r="R178" i="669"/>
  <c r="Q178" i="669"/>
  <c r="O178" i="669"/>
  <c r="N178" i="669"/>
  <c r="M178" i="669"/>
  <c r="AH178" i="669" s="1"/>
  <c r="L178" i="669"/>
  <c r="AN178" i="669" s="1"/>
  <c r="AW177" i="669"/>
  <c r="AS177" i="669"/>
  <c r="AR177" i="669"/>
  <c r="AN177" i="669"/>
  <c r="AJ177" i="669"/>
  <c r="AD177" i="669"/>
  <c r="AC177" i="669"/>
  <c r="Z177" i="669"/>
  <c r="S177" i="669"/>
  <c r="R177" i="669"/>
  <c r="AQ177" i="669" s="1"/>
  <c r="O177" i="669"/>
  <c r="N177" i="669"/>
  <c r="M177" i="669"/>
  <c r="L177" i="669"/>
  <c r="AQ176" i="669"/>
  <c r="AN176" i="669"/>
  <c r="AJ176" i="669"/>
  <c r="Z176" i="669"/>
  <c r="Y176" i="669"/>
  <c r="X176" i="669"/>
  <c r="S176" i="669"/>
  <c r="R176" i="669"/>
  <c r="AA176" i="669" s="1"/>
  <c r="P176" i="669"/>
  <c r="O176" i="669"/>
  <c r="N176" i="669"/>
  <c r="M176" i="669"/>
  <c r="L176" i="669"/>
  <c r="AW175" i="669"/>
  <c r="AJ175" i="669"/>
  <c r="AD175" i="669"/>
  <c r="AG175" i="669" s="1"/>
  <c r="AC175" i="669"/>
  <c r="Y175" i="669"/>
  <c r="S175" i="669"/>
  <c r="R175" i="669"/>
  <c r="O175" i="669"/>
  <c r="P175" i="669" s="1"/>
  <c r="N175" i="669"/>
  <c r="M175" i="669"/>
  <c r="L175" i="669"/>
  <c r="AN175" i="669" s="1"/>
  <c r="AJ174" i="669"/>
  <c r="Y174" i="669"/>
  <c r="S174" i="669"/>
  <c r="R174" i="669"/>
  <c r="P174" i="669"/>
  <c r="O174" i="669"/>
  <c r="N174" i="669"/>
  <c r="M174" i="669"/>
  <c r="Q174" i="669" s="1"/>
  <c r="L174" i="669"/>
  <c r="AW173" i="669"/>
  <c r="AT173" i="669"/>
  <c r="AU173" i="669" s="1"/>
  <c r="AR173" i="669"/>
  <c r="AO173" i="669"/>
  <c r="AJ173" i="669"/>
  <c r="AH173" i="669"/>
  <c r="AC173" i="669"/>
  <c r="Z173" i="669"/>
  <c r="X173" i="669"/>
  <c r="S173" i="669"/>
  <c r="R173" i="669"/>
  <c r="AQ173" i="669" s="1"/>
  <c r="Q173" i="669"/>
  <c r="AL173" i="669" s="1"/>
  <c r="AM173" i="669" s="1"/>
  <c r="O173" i="669"/>
  <c r="Y173" i="669" s="1"/>
  <c r="N173" i="669"/>
  <c r="M173" i="669"/>
  <c r="AS173" i="669" s="1"/>
  <c r="L173" i="669"/>
  <c r="AN173" i="669" s="1"/>
  <c r="AQ172" i="669"/>
  <c r="AJ172" i="669"/>
  <c r="S172" i="669"/>
  <c r="R172" i="669"/>
  <c r="O172" i="669"/>
  <c r="N172" i="669"/>
  <c r="M172" i="669"/>
  <c r="AW172" i="669" s="1"/>
  <c r="L172" i="669"/>
  <c r="AW171" i="669"/>
  <c r="AS171" i="669"/>
  <c r="AR171" i="669"/>
  <c r="AQ171" i="669"/>
  <c r="AJ171" i="669"/>
  <c r="AD171" i="669"/>
  <c r="AF171" i="669" s="1"/>
  <c r="AE171" i="669" s="1"/>
  <c r="AC171" i="669"/>
  <c r="Z171" i="669"/>
  <c r="X171" i="669"/>
  <c r="S171" i="669"/>
  <c r="R171" i="669"/>
  <c r="O171" i="669"/>
  <c r="N171" i="669"/>
  <c r="M171" i="669"/>
  <c r="L171" i="669"/>
  <c r="AN171" i="669" s="1"/>
  <c r="AW170" i="669"/>
  <c r="AJ170" i="669"/>
  <c r="AH170" i="669"/>
  <c r="AD170" i="669"/>
  <c r="S170" i="669"/>
  <c r="R170" i="669"/>
  <c r="O170" i="669"/>
  <c r="P170" i="669" s="1"/>
  <c r="N170" i="669"/>
  <c r="M170" i="669"/>
  <c r="L170" i="669"/>
  <c r="AW169" i="669"/>
  <c r="AS169" i="669"/>
  <c r="AQ169" i="669"/>
  <c r="AN169" i="669"/>
  <c r="AJ169" i="669"/>
  <c r="AD169" i="669"/>
  <c r="Z169" i="669"/>
  <c r="S169" i="669"/>
  <c r="R169" i="669"/>
  <c r="O169" i="669"/>
  <c r="N169" i="669"/>
  <c r="M169" i="669"/>
  <c r="L169" i="669"/>
  <c r="AQ168" i="669"/>
  <c r="AJ168" i="669"/>
  <c r="AC168" i="669"/>
  <c r="S168" i="669"/>
  <c r="R168" i="669"/>
  <c r="O168" i="669"/>
  <c r="P168" i="669" s="1"/>
  <c r="N168" i="669"/>
  <c r="M168" i="669"/>
  <c r="AH168" i="669" s="1"/>
  <c r="L168" i="669"/>
  <c r="AJ167" i="669"/>
  <c r="Y167" i="669"/>
  <c r="S167" i="669"/>
  <c r="R167" i="669"/>
  <c r="P167" i="669"/>
  <c r="O167" i="669"/>
  <c r="N167" i="669"/>
  <c r="M167" i="669"/>
  <c r="AS167" i="669" s="1"/>
  <c r="L167" i="669"/>
  <c r="AJ166" i="669"/>
  <c r="AD166" i="669"/>
  <c r="AC166" i="669"/>
  <c r="X166" i="669"/>
  <c r="S166" i="669"/>
  <c r="R166" i="669"/>
  <c r="O166" i="669"/>
  <c r="N166" i="669"/>
  <c r="M166" i="669"/>
  <c r="Z166" i="669" s="1"/>
  <c r="L166" i="669"/>
  <c r="AX165" i="669"/>
  <c r="AJ165" i="669"/>
  <c r="AD165" i="669"/>
  <c r="Y165" i="669"/>
  <c r="S165" i="669"/>
  <c r="R165" i="669"/>
  <c r="AQ165" i="669" s="1"/>
  <c r="P165" i="669"/>
  <c r="O165" i="669"/>
  <c r="N165" i="669"/>
  <c r="M165" i="669"/>
  <c r="AS165" i="669" s="1"/>
  <c r="L165" i="669"/>
  <c r="AJ164" i="669"/>
  <c r="AC164" i="669"/>
  <c r="S164" i="669"/>
  <c r="R164" i="669"/>
  <c r="O164" i="669"/>
  <c r="Y164" i="669" s="1"/>
  <c r="N164" i="669"/>
  <c r="M164" i="669"/>
  <c r="AS164" i="669" s="1"/>
  <c r="L164" i="669"/>
  <c r="AW163" i="669"/>
  <c r="AY163" i="669" s="1"/>
  <c r="AS163" i="669"/>
  <c r="AQ163" i="669"/>
  <c r="AJ163" i="669"/>
  <c r="AD163" i="669"/>
  <c r="Z163" i="669"/>
  <c r="Y163" i="669"/>
  <c r="AX163" i="669" s="1"/>
  <c r="S163" i="669"/>
  <c r="R163" i="669"/>
  <c r="AA163" i="669" s="1"/>
  <c r="P163" i="669"/>
  <c r="O163" i="669"/>
  <c r="N163" i="669"/>
  <c r="M163" i="669"/>
  <c r="L163" i="669"/>
  <c r="AN163" i="669" s="1"/>
  <c r="AS162" i="669"/>
  <c r="AR162" i="669"/>
  <c r="AJ162" i="669"/>
  <c r="S162" i="669"/>
  <c r="R162" i="669"/>
  <c r="O162" i="669"/>
  <c r="N162" i="669"/>
  <c r="M162" i="669"/>
  <c r="AN162" i="669" s="1"/>
  <c r="L162" i="669"/>
  <c r="AT161" i="669"/>
  <c r="AJ161" i="669"/>
  <c r="Y161" i="669"/>
  <c r="X161" i="669"/>
  <c r="S161" i="669"/>
  <c r="R161" i="669"/>
  <c r="AQ161" i="669" s="1"/>
  <c r="P161" i="669"/>
  <c r="O161" i="669"/>
  <c r="N161" i="669"/>
  <c r="M161" i="669"/>
  <c r="L161" i="669"/>
  <c r="AX160" i="669"/>
  <c r="AT160" i="669"/>
  <c r="AJ160" i="669"/>
  <c r="AC160" i="669"/>
  <c r="S160" i="669"/>
  <c r="R160" i="669"/>
  <c r="P160" i="669"/>
  <c r="O160" i="669"/>
  <c r="Y160" i="669" s="1"/>
  <c r="N160" i="669"/>
  <c r="M160" i="669"/>
  <c r="L160" i="669"/>
  <c r="AN160" i="669" s="1"/>
  <c r="AW159" i="669"/>
  <c r="AT159" i="669"/>
  <c r="AR159" i="669"/>
  <c r="AO159" i="669"/>
  <c r="AN159" i="669"/>
  <c r="AJ159" i="669"/>
  <c r="AH159" i="669"/>
  <c r="AC159" i="669"/>
  <c r="Z159" i="669"/>
  <c r="AP159" i="669" s="1"/>
  <c r="Y159" i="669"/>
  <c r="X159" i="669"/>
  <c r="S159" i="669"/>
  <c r="AA159" i="669" s="1"/>
  <c r="R159" i="669"/>
  <c r="Q159" i="669"/>
  <c r="P159" i="669"/>
  <c r="T159" i="669" s="1"/>
  <c r="AB159" i="669" s="1"/>
  <c r="O159" i="669"/>
  <c r="N159" i="669"/>
  <c r="M159" i="669"/>
  <c r="AS159" i="669" s="1"/>
  <c r="AU159" i="669" s="1"/>
  <c r="L159" i="669"/>
  <c r="AW158" i="669"/>
  <c r="AJ158" i="669"/>
  <c r="AD158" i="669"/>
  <c r="S158" i="669"/>
  <c r="R158" i="669"/>
  <c r="AQ158" i="669" s="1"/>
  <c r="P158" i="669"/>
  <c r="O158" i="669"/>
  <c r="Y158" i="669" s="1"/>
  <c r="N158" i="669"/>
  <c r="M158" i="669"/>
  <c r="L158" i="669"/>
  <c r="AN158" i="669" s="1"/>
  <c r="AN157" i="669"/>
  <c r="AJ157" i="669"/>
  <c r="AD157" i="669"/>
  <c r="Y157" i="669"/>
  <c r="X157" i="669"/>
  <c r="S157" i="669"/>
  <c r="AQ157" i="669" s="1"/>
  <c r="R157" i="669"/>
  <c r="O157" i="669"/>
  <c r="P157" i="669" s="1"/>
  <c r="N157" i="669"/>
  <c r="M157" i="669"/>
  <c r="L157" i="669"/>
  <c r="AW156" i="669"/>
  <c r="AT156" i="669"/>
  <c r="AU156" i="669" s="1"/>
  <c r="AS156" i="669"/>
  <c r="AO156" i="669"/>
  <c r="AJ156" i="669"/>
  <c r="AH156" i="669"/>
  <c r="AD156" i="669"/>
  <c r="Y156" i="669"/>
  <c r="AI156" i="669" s="1"/>
  <c r="S156" i="669"/>
  <c r="R156" i="669"/>
  <c r="Q156" i="669"/>
  <c r="P156" i="669"/>
  <c r="T156" i="669" s="1"/>
  <c r="O156" i="669"/>
  <c r="N156" i="669"/>
  <c r="M156" i="669"/>
  <c r="L156" i="669"/>
  <c r="AX155" i="669"/>
  <c r="AS155" i="669"/>
  <c r="AR155" i="669"/>
  <c r="AO155" i="669"/>
  <c r="AL155" i="669"/>
  <c r="AM155" i="669" s="1"/>
  <c r="AJ155" i="669"/>
  <c r="AD155" i="669"/>
  <c r="AF155" i="669" s="1"/>
  <c r="AE155" i="669" s="1"/>
  <c r="AC155" i="669"/>
  <c r="Z155" i="669"/>
  <c r="BB155" i="669" s="1"/>
  <c r="Y155" i="669"/>
  <c r="S155" i="669"/>
  <c r="AQ155" i="669" s="1"/>
  <c r="R155" i="669"/>
  <c r="Q155" i="669"/>
  <c r="BA155" i="669" s="1"/>
  <c r="O155" i="669"/>
  <c r="P155" i="669" s="1"/>
  <c r="N155" i="669"/>
  <c r="M155" i="669"/>
  <c r="L155" i="669"/>
  <c r="AN155" i="669" s="1"/>
  <c r="AS154" i="669"/>
  <c r="AJ154" i="669"/>
  <c r="AH154" i="669"/>
  <c r="AD154" i="669"/>
  <c r="AF154" i="669" s="1"/>
  <c r="AE154" i="669" s="1"/>
  <c r="AC154" i="669"/>
  <c r="Y154" i="669"/>
  <c r="AX154" i="669" s="1"/>
  <c r="S154" i="669"/>
  <c r="R154" i="669"/>
  <c r="O154" i="669"/>
  <c r="P154" i="669" s="1"/>
  <c r="N154" i="669"/>
  <c r="M154" i="669"/>
  <c r="Q154" i="669" s="1"/>
  <c r="L154" i="669"/>
  <c r="AW153" i="669"/>
  <c r="AT153" i="669"/>
  <c r="AS153" i="669"/>
  <c r="AU153" i="669" s="1"/>
  <c r="AR153" i="669"/>
  <c r="AP153" i="669"/>
  <c r="AN153" i="669"/>
  <c r="AJ153" i="669"/>
  <c r="AI153" i="669"/>
  <c r="AH153" i="669"/>
  <c r="AD153" i="669"/>
  <c r="AF153" i="669" s="1"/>
  <c r="AE153" i="669" s="1"/>
  <c r="AC153" i="669"/>
  <c r="Z153" i="669"/>
  <c r="BB153" i="669" s="1"/>
  <c r="Y153" i="669"/>
  <c r="X153" i="669"/>
  <c r="S153" i="669"/>
  <c r="AA153" i="669" s="1"/>
  <c r="R153" i="669"/>
  <c r="Q153" i="669"/>
  <c r="AO153" i="669" s="1"/>
  <c r="P153" i="669"/>
  <c r="T153" i="669" s="1"/>
  <c r="O153" i="669"/>
  <c r="N153" i="669"/>
  <c r="M153" i="669"/>
  <c r="L153" i="669"/>
  <c r="AS152" i="669"/>
  <c r="AJ152" i="669"/>
  <c r="AH152" i="669"/>
  <c r="S152" i="669"/>
  <c r="R152" i="669"/>
  <c r="AQ152" i="669" s="1"/>
  <c r="O152" i="669"/>
  <c r="Y152" i="669" s="1"/>
  <c r="AI152" i="669" s="1"/>
  <c r="N152" i="669"/>
  <c r="M152" i="669"/>
  <c r="AC152" i="669" s="1"/>
  <c r="L152" i="669"/>
  <c r="AN152" i="669" s="1"/>
  <c r="AQ151" i="669"/>
  <c r="AJ151" i="669"/>
  <c r="Y151" i="669"/>
  <c r="AT151" i="669" s="1"/>
  <c r="S151" i="669"/>
  <c r="R151" i="669"/>
  <c r="P151" i="669"/>
  <c r="O151" i="669"/>
  <c r="N151" i="669"/>
  <c r="M151" i="669"/>
  <c r="X151" i="669" s="1"/>
  <c r="L151" i="669"/>
  <c r="AW150" i="669"/>
  <c r="AS150" i="669"/>
  <c r="AR150" i="669"/>
  <c r="AQ150" i="669"/>
  <c r="AJ150" i="669"/>
  <c r="AH150" i="669"/>
  <c r="AD150" i="669"/>
  <c r="AF150" i="669" s="1"/>
  <c r="AE150" i="669" s="1"/>
  <c r="AC150" i="669"/>
  <c r="Z150" i="669"/>
  <c r="S150" i="669"/>
  <c r="R150" i="669"/>
  <c r="Q150" i="669"/>
  <c r="O150" i="669"/>
  <c r="N150" i="669"/>
  <c r="M150" i="669"/>
  <c r="X150" i="669" s="1"/>
  <c r="L150" i="669"/>
  <c r="AN150" i="669" s="1"/>
  <c r="AX149" i="669"/>
  <c r="AW149" i="669"/>
  <c r="AY149" i="669" s="1"/>
  <c r="AT149" i="669"/>
  <c r="AR149" i="669"/>
  <c r="AQ149" i="669"/>
  <c r="AO149" i="669"/>
  <c r="AJ149" i="669"/>
  <c r="AH149" i="669"/>
  <c r="AI149" i="669" s="1"/>
  <c r="AC149" i="669"/>
  <c r="Z149" i="669"/>
  <c r="AP149" i="669" s="1"/>
  <c r="Y149" i="669"/>
  <c r="X149" i="669"/>
  <c r="S149" i="669"/>
  <c r="R149" i="669"/>
  <c r="Q149" i="669"/>
  <c r="P149" i="669"/>
  <c r="T149" i="669" s="1"/>
  <c r="O149" i="669"/>
  <c r="N149" i="669"/>
  <c r="M149" i="669"/>
  <c r="AS149" i="669" s="1"/>
  <c r="AU149" i="669" s="1"/>
  <c r="L149" i="669"/>
  <c r="AN149" i="669" s="1"/>
  <c r="AN148" i="669"/>
  <c r="AJ148" i="669"/>
  <c r="S148" i="669"/>
  <c r="R148" i="669"/>
  <c r="AQ148" i="669" s="1"/>
  <c r="P148" i="669"/>
  <c r="O148" i="669"/>
  <c r="Y148" i="669" s="1"/>
  <c r="N148" i="669"/>
  <c r="M148" i="669"/>
  <c r="L148" i="669"/>
  <c r="BA147" i="669"/>
  <c r="AW147" i="669"/>
  <c r="AS147" i="669"/>
  <c r="AR147" i="669"/>
  <c r="AN147" i="669"/>
  <c r="AJ147" i="669"/>
  <c r="AI147" i="669"/>
  <c r="AH147" i="669"/>
  <c r="AD147" i="669"/>
  <c r="AC147" i="669"/>
  <c r="AF147" i="669" s="1"/>
  <c r="AE147" i="669" s="1"/>
  <c r="Y147" i="669"/>
  <c r="X147" i="669"/>
  <c r="S147" i="669"/>
  <c r="AQ147" i="669" s="1"/>
  <c r="R147" i="669"/>
  <c r="Q147" i="669"/>
  <c r="P147" i="669"/>
  <c r="O147" i="669"/>
  <c r="N147" i="669"/>
  <c r="M147" i="669"/>
  <c r="Z147" i="669" s="1"/>
  <c r="L147" i="669"/>
  <c r="AX146" i="669"/>
  <c r="AW146" i="669"/>
  <c r="AY146" i="669" s="1"/>
  <c r="AT146" i="669"/>
  <c r="AS146" i="669"/>
  <c r="AU146" i="669" s="1"/>
  <c r="AR146" i="669"/>
  <c r="AN146" i="669"/>
  <c r="AJ146" i="669"/>
  <c r="AD146" i="669"/>
  <c r="AF146" i="669" s="1"/>
  <c r="AE146" i="669" s="1"/>
  <c r="AC146" i="669"/>
  <c r="Z146" i="669"/>
  <c r="BB146" i="669" s="1"/>
  <c r="X146" i="669"/>
  <c r="S146" i="669"/>
  <c r="AA146" i="669" s="1"/>
  <c r="R146" i="669"/>
  <c r="P146" i="669"/>
  <c r="O146" i="669"/>
  <c r="Y146" i="669" s="1"/>
  <c r="N146" i="669"/>
  <c r="M146" i="669"/>
  <c r="Q146" i="669" s="1"/>
  <c r="L146" i="669"/>
  <c r="BB145" i="669"/>
  <c r="AW145" i="669"/>
  <c r="AR145" i="669"/>
  <c r="AQ145" i="669"/>
  <c r="AP145" i="669"/>
  <c r="AN145" i="669"/>
  <c r="AL145" i="669"/>
  <c r="AM145" i="669" s="1"/>
  <c r="AJ145" i="669"/>
  <c r="AH145" i="669"/>
  <c r="AC145" i="669"/>
  <c r="AA145" i="669"/>
  <c r="Z145" i="669"/>
  <c r="Y145" i="669"/>
  <c r="AT145" i="669" s="1"/>
  <c r="X145" i="669"/>
  <c r="S145" i="669"/>
  <c r="R145" i="669"/>
  <c r="Q145" i="669"/>
  <c r="AO145" i="669" s="1"/>
  <c r="P145" i="669"/>
  <c r="T145" i="669" s="1"/>
  <c r="AB145" i="669" s="1"/>
  <c r="O145" i="669"/>
  <c r="N145" i="669"/>
  <c r="M145" i="669"/>
  <c r="AS145" i="669" s="1"/>
  <c r="L145" i="669"/>
  <c r="AX144" i="669"/>
  <c r="AT144" i="669"/>
  <c r="AJ144" i="669"/>
  <c r="AH144" i="669"/>
  <c r="AD144" i="669"/>
  <c r="AG144" i="669" s="1"/>
  <c r="S144" i="669"/>
  <c r="R144" i="669"/>
  <c r="P144" i="669"/>
  <c r="O144" i="669"/>
  <c r="Y144" i="669" s="1"/>
  <c r="N144" i="669"/>
  <c r="M144" i="669"/>
  <c r="X144" i="669" s="1"/>
  <c r="L144" i="669"/>
  <c r="AN144" i="669" s="1"/>
  <c r="AR143" i="669"/>
  <c r="AJ143" i="669"/>
  <c r="Z143" i="669"/>
  <c r="S143" i="669"/>
  <c r="R143" i="669"/>
  <c r="O143" i="669"/>
  <c r="Y143" i="669" s="1"/>
  <c r="N143" i="669"/>
  <c r="M143" i="669"/>
  <c r="L143" i="669"/>
  <c r="AX142" i="669"/>
  <c r="AW142" i="669"/>
  <c r="AT142" i="669"/>
  <c r="AS142" i="669"/>
  <c r="AU142" i="669" s="1"/>
  <c r="AP142" i="669"/>
  <c r="AO142" i="669"/>
  <c r="AM142" i="669"/>
  <c r="AJ142" i="669"/>
  <c r="AG142" i="669"/>
  <c r="AD142" i="669"/>
  <c r="AA142" i="669"/>
  <c r="Z142" i="669"/>
  <c r="BB142" i="669" s="1"/>
  <c r="Y142" i="669"/>
  <c r="S142" i="669"/>
  <c r="R142" i="669"/>
  <c r="AQ142" i="669" s="1"/>
  <c r="Q142" i="669"/>
  <c r="AL142" i="669" s="1"/>
  <c r="P142" i="669"/>
  <c r="T142" i="669" s="1"/>
  <c r="AB142" i="669" s="1"/>
  <c r="O142" i="669"/>
  <c r="N142" i="669"/>
  <c r="M142" i="669"/>
  <c r="L142" i="669"/>
  <c r="AX141" i="669"/>
  <c r="AS141" i="669"/>
  <c r="AR141" i="669"/>
  <c r="AJ141" i="669"/>
  <c r="AC141" i="669"/>
  <c r="Z141" i="669"/>
  <c r="BB141" i="669" s="1"/>
  <c r="Y141" i="669"/>
  <c r="S141" i="669"/>
  <c r="AQ141" i="669" s="1"/>
  <c r="R141" i="669"/>
  <c r="Q141" i="669"/>
  <c r="BA141" i="669" s="1"/>
  <c r="O141" i="669"/>
  <c r="P141" i="669" s="1"/>
  <c r="N141" i="669"/>
  <c r="M141" i="669"/>
  <c r="L141" i="669"/>
  <c r="AS140" i="669"/>
  <c r="AJ140" i="669"/>
  <c r="AH140" i="669"/>
  <c r="AD140" i="669"/>
  <c r="AF140" i="669" s="1"/>
  <c r="AE140" i="669" s="1"/>
  <c r="AC140" i="669"/>
  <c r="S140" i="669"/>
  <c r="R140" i="669"/>
  <c r="O140" i="669"/>
  <c r="P140" i="669" s="1"/>
  <c r="N140" i="669"/>
  <c r="AQ140" i="669" s="1"/>
  <c r="M140" i="669"/>
  <c r="L140" i="669"/>
  <c r="AN140" i="669" s="1"/>
  <c r="AX139" i="669"/>
  <c r="AY139" i="669" s="1"/>
  <c r="AW139" i="669"/>
  <c r="AT139" i="669"/>
  <c r="AS139" i="669"/>
  <c r="AR139" i="669"/>
  <c r="AN139" i="669"/>
  <c r="AJ139" i="669"/>
  <c r="AI139" i="669"/>
  <c r="AH139" i="669"/>
  <c r="AG139" i="669"/>
  <c r="AF139" i="669"/>
  <c r="AE139" i="669" s="1"/>
  <c r="AD139" i="669"/>
  <c r="AC139" i="669"/>
  <c r="Z139" i="669"/>
  <c r="AP139" i="669" s="1"/>
  <c r="X139" i="669"/>
  <c r="S139" i="669"/>
  <c r="R139" i="669"/>
  <c r="Q139" i="669"/>
  <c r="AO139" i="669" s="1"/>
  <c r="O139" i="669"/>
  <c r="Y139" i="669" s="1"/>
  <c r="N139" i="669"/>
  <c r="M139" i="669"/>
  <c r="L139" i="669"/>
  <c r="AS138" i="669"/>
  <c r="AR138" i="669"/>
  <c r="AN138" i="669"/>
  <c r="AJ138" i="669"/>
  <c r="AH138" i="669"/>
  <c r="X138" i="669"/>
  <c r="S138" i="669"/>
  <c r="R138" i="669"/>
  <c r="O138" i="669"/>
  <c r="Y138" i="669" s="1"/>
  <c r="N138" i="669"/>
  <c r="M138" i="669"/>
  <c r="L138" i="669"/>
  <c r="BB137" i="669"/>
  <c r="AW137" i="669"/>
  <c r="AR137" i="669"/>
  <c r="AP137" i="669"/>
  <c r="AN137" i="669"/>
  <c r="AJ137" i="669"/>
  <c r="AH137" i="669"/>
  <c r="AD137" i="669"/>
  <c r="Z137" i="669"/>
  <c r="Y137" i="669"/>
  <c r="AT137" i="669" s="1"/>
  <c r="X137" i="669"/>
  <c r="S137" i="669"/>
  <c r="R137" i="669"/>
  <c r="P137" i="669"/>
  <c r="O137" i="669"/>
  <c r="N137" i="669"/>
  <c r="M137" i="669"/>
  <c r="L137" i="669"/>
  <c r="AS136" i="669"/>
  <c r="AR136" i="669"/>
  <c r="AJ136" i="669"/>
  <c r="AF136" i="669"/>
  <c r="AE136" i="669" s="1"/>
  <c r="AD136" i="669"/>
  <c r="AC136" i="669"/>
  <c r="Z136" i="669"/>
  <c r="S136" i="669"/>
  <c r="R136" i="669"/>
  <c r="O136" i="669"/>
  <c r="P136" i="669" s="1"/>
  <c r="N136" i="669"/>
  <c r="M136" i="669"/>
  <c r="L136" i="669"/>
  <c r="AN136" i="669" s="1"/>
  <c r="BB135" i="669"/>
  <c r="AW135" i="669"/>
  <c r="AR135" i="669"/>
  <c r="AL135" i="669"/>
  <c r="AM135" i="669" s="1"/>
  <c r="AJ135" i="669"/>
  <c r="AH135" i="669"/>
  <c r="AI135" i="669" s="1"/>
  <c r="AC135" i="669"/>
  <c r="Z135" i="669"/>
  <c r="X135" i="669"/>
  <c r="S135" i="669"/>
  <c r="R135" i="669"/>
  <c r="Q135" i="669"/>
  <c r="O135" i="669"/>
  <c r="Y135" i="669" s="1"/>
  <c r="AT135" i="669" s="1"/>
  <c r="N135" i="669"/>
  <c r="M135" i="669"/>
  <c r="AS135" i="669" s="1"/>
  <c r="AU135" i="669" s="1"/>
  <c r="L135" i="669"/>
  <c r="AN135" i="669" s="1"/>
  <c r="AJ134" i="669"/>
  <c r="AC134" i="669"/>
  <c r="Z134" i="669"/>
  <c r="AP134" i="669" s="1"/>
  <c r="Y134" i="669"/>
  <c r="AI134" i="669" s="1"/>
  <c r="S134" i="669"/>
  <c r="AA134" i="669" s="1"/>
  <c r="R134" i="669"/>
  <c r="P134" i="669"/>
  <c r="O134" i="669"/>
  <c r="N134" i="669"/>
  <c r="M134" i="669"/>
  <c r="AH134" i="669" s="1"/>
  <c r="L134" i="669"/>
  <c r="BB133" i="669"/>
  <c r="AW133" i="669"/>
  <c r="AT133" i="669"/>
  <c r="AS133" i="669"/>
  <c r="AR133" i="669"/>
  <c r="AN133" i="669"/>
  <c r="AL133" i="669"/>
  <c r="AJ133" i="669"/>
  <c r="AI133" i="669"/>
  <c r="AH133" i="669"/>
  <c r="AG133" i="669"/>
  <c r="AF133" i="669"/>
  <c r="AE133" i="669" s="1"/>
  <c r="AD133" i="669"/>
  <c r="AC133" i="669"/>
  <c r="Y133" i="669"/>
  <c r="AP133" i="669" s="1"/>
  <c r="X133" i="669"/>
  <c r="S133" i="669"/>
  <c r="R133" i="669"/>
  <c r="Q133" i="669"/>
  <c r="P133" i="669"/>
  <c r="BA133" i="669" s="1"/>
  <c r="O133" i="669"/>
  <c r="N133" i="669"/>
  <c r="AQ133" i="669" s="1"/>
  <c r="M133" i="669"/>
  <c r="Z133" i="669" s="1"/>
  <c r="L133" i="669"/>
  <c r="AX132" i="669"/>
  <c r="AT132" i="669"/>
  <c r="AJ132" i="669"/>
  <c r="AD132" i="669"/>
  <c r="AG132" i="669" s="1"/>
  <c r="AC132" i="669"/>
  <c r="S132" i="669"/>
  <c r="R132" i="669"/>
  <c r="O132" i="669"/>
  <c r="Y132" i="669" s="1"/>
  <c r="N132" i="669"/>
  <c r="AQ132" i="669" s="1"/>
  <c r="M132" i="669"/>
  <c r="AR132" i="669" s="1"/>
  <c r="L132" i="669"/>
  <c r="AN132" i="669" s="1"/>
  <c r="AW131" i="669"/>
  <c r="AR131" i="669"/>
  <c r="AJ131" i="669"/>
  <c r="AH131" i="669"/>
  <c r="AC131" i="669"/>
  <c r="Z131" i="669"/>
  <c r="X131" i="669"/>
  <c r="S131" i="669"/>
  <c r="R131" i="669"/>
  <c r="AQ131" i="669" s="1"/>
  <c r="Q131" i="669"/>
  <c r="O131" i="669"/>
  <c r="P131" i="669" s="1"/>
  <c r="N131" i="669"/>
  <c r="M131" i="669"/>
  <c r="AS131" i="669" s="1"/>
  <c r="L131" i="669"/>
  <c r="AN131" i="669" s="1"/>
  <c r="AY130" i="669"/>
  <c r="AX130" i="669"/>
  <c r="AW130" i="669"/>
  <c r="AU130" i="669"/>
  <c r="AT130" i="669"/>
  <c r="AS130" i="669"/>
  <c r="AR130" i="669"/>
  <c r="AP130" i="669"/>
  <c r="AO130" i="669"/>
  <c r="AL130" i="669"/>
  <c r="AM130" i="669" s="1"/>
  <c r="AJ130" i="669"/>
  <c r="AG130" i="669"/>
  <c r="AD130" i="669"/>
  <c r="AC130" i="669"/>
  <c r="Z130" i="669"/>
  <c r="BB130" i="669" s="1"/>
  <c r="X130" i="669"/>
  <c r="S130" i="669"/>
  <c r="AA130" i="669" s="1"/>
  <c r="AB130" i="669" s="1"/>
  <c r="R130" i="669"/>
  <c r="P130" i="669"/>
  <c r="T130" i="669" s="1"/>
  <c r="O130" i="669"/>
  <c r="Y130" i="669" s="1"/>
  <c r="N130" i="669"/>
  <c r="M130" i="669"/>
  <c r="Q130" i="669" s="1"/>
  <c r="L130" i="669"/>
  <c r="AN130" i="669" s="1"/>
  <c r="AJ129" i="669"/>
  <c r="Y129" i="669"/>
  <c r="S129" i="669"/>
  <c r="AQ129" i="669" s="1"/>
  <c r="R129" i="669"/>
  <c r="P129" i="669"/>
  <c r="O129" i="669"/>
  <c r="N129" i="669"/>
  <c r="M129" i="669"/>
  <c r="X129" i="669" s="1"/>
  <c r="L129" i="669"/>
  <c r="AJ128" i="669"/>
  <c r="AD128" i="669"/>
  <c r="AG128" i="669" s="1"/>
  <c r="Y128" i="669"/>
  <c r="S128" i="669"/>
  <c r="R128" i="669"/>
  <c r="AQ128" i="669" s="1"/>
  <c r="O128" i="669"/>
  <c r="P128" i="669" s="1"/>
  <c r="N128" i="669"/>
  <c r="M128" i="669"/>
  <c r="AW128" i="669" s="1"/>
  <c r="L128" i="669"/>
  <c r="BB127" i="669"/>
  <c r="AW127" i="669"/>
  <c r="AS127" i="669"/>
  <c r="AP127" i="669"/>
  <c r="AO127" i="669"/>
  <c r="AL127" i="669"/>
  <c r="AM127" i="669" s="1"/>
  <c r="AJ127" i="669"/>
  <c r="AH127" i="669"/>
  <c r="AI127" i="669" s="1"/>
  <c r="AC127" i="669"/>
  <c r="Z127" i="669"/>
  <c r="S127" i="669"/>
  <c r="T127" i="669" s="1"/>
  <c r="R127" i="669"/>
  <c r="Q127" i="669"/>
  <c r="BA127" i="669" s="1"/>
  <c r="P127" i="669"/>
  <c r="O127" i="669"/>
  <c r="Y127" i="669" s="1"/>
  <c r="N127" i="669"/>
  <c r="M127" i="669"/>
  <c r="L127" i="669"/>
  <c r="AS126" i="669"/>
  <c r="AR126" i="669"/>
  <c r="AP126" i="669"/>
  <c r="AN126" i="669"/>
  <c r="AJ126" i="669"/>
  <c r="AH126" i="669"/>
  <c r="AD126" i="669"/>
  <c r="AC126" i="669"/>
  <c r="Z126" i="669"/>
  <c r="Y126" i="669"/>
  <c r="X126" i="669"/>
  <c r="S126" i="669"/>
  <c r="R126" i="669"/>
  <c r="AA126" i="669" s="1"/>
  <c r="O126" i="669"/>
  <c r="P126" i="669" s="1"/>
  <c r="N126" i="669"/>
  <c r="M126" i="669"/>
  <c r="L126" i="669"/>
  <c r="AR125" i="669"/>
  <c r="AJ125" i="669"/>
  <c r="AD125" i="669"/>
  <c r="X125" i="669"/>
  <c r="S125" i="669"/>
  <c r="R125" i="669"/>
  <c r="AQ125" i="669" s="1"/>
  <c r="O125" i="669"/>
  <c r="P125" i="669" s="1"/>
  <c r="N125" i="669"/>
  <c r="M125" i="669"/>
  <c r="L125" i="669"/>
  <c r="AW124" i="669"/>
  <c r="AS124" i="669"/>
  <c r="AR124" i="669"/>
  <c r="AP124" i="669"/>
  <c r="AO124" i="669"/>
  <c r="AJ124" i="669"/>
  <c r="AH124" i="669"/>
  <c r="AD124" i="669"/>
  <c r="AC124" i="669"/>
  <c r="Z124" i="669"/>
  <c r="Y124" i="669"/>
  <c r="X124" i="669"/>
  <c r="S124" i="669"/>
  <c r="AA124" i="669" s="1"/>
  <c r="R124" i="669"/>
  <c r="P124" i="669"/>
  <c r="T124" i="669" s="1"/>
  <c r="AB124" i="669" s="1"/>
  <c r="O124" i="669"/>
  <c r="N124" i="669"/>
  <c r="M124" i="669"/>
  <c r="Q124" i="669" s="1"/>
  <c r="L124" i="669"/>
  <c r="AN124" i="669" s="1"/>
  <c r="AX123" i="669"/>
  <c r="AT123" i="669"/>
  <c r="AJ123" i="669"/>
  <c r="Y123" i="669"/>
  <c r="S123" i="669"/>
  <c r="R123" i="669"/>
  <c r="P123" i="669"/>
  <c r="O123" i="669"/>
  <c r="N123" i="669"/>
  <c r="M123" i="669"/>
  <c r="AW123" i="669" s="1"/>
  <c r="AY123" i="669" s="1"/>
  <c r="L123" i="669"/>
  <c r="AJ122" i="669"/>
  <c r="Y122" i="669"/>
  <c r="S122" i="669"/>
  <c r="R122" i="669"/>
  <c r="P122" i="669"/>
  <c r="O122" i="669"/>
  <c r="N122" i="669"/>
  <c r="M122" i="669"/>
  <c r="AN122" i="669" s="1"/>
  <c r="L122" i="669"/>
  <c r="AW121" i="669"/>
  <c r="AS121" i="669"/>
  <c r="AR121" i="669"/>
  <c r="AL121" i="669"/>
  <c r="AM121" i="669" s="1"/>
  <c r="AJ121" i="669"/>
  <c r="AH121" i="669"/>
  <c r="AD121" i="669"/>
  <c r="AF121" i="669" s="1"/>
  <c r="AE121" i="669" s="1"/>
  <c r="AC121" i="669"/>
  <c r="X121" i="669"/>
  <c r="S121" i="669"/>
  <c r="R121" i="669"/>
  <c r="Q121" i="669"/>
  <c r="P121" i="669"/>
  <c r="T121" i="669" s="1"/>
  <c r="O121" i="669"/>
  <c r="Y121" i="669" s="1"/>
  <c r="N121" i="669"/>
  <c r="M121" i="669"/>
  <c r="Z121" i="669" s="1"/>
  <c r="L121" i="669"/>
  <c r="AN121" i="669" s="1"/>
  <c r="AX120" i="669"/>
  <c r="AQ120" i="669"/>
  <c r="AJ120" i="669"/>
  <c r="Y120" i="669"/>
  <c r="X120" i="669"/>
  <c r="S120" i="669"/>
  <c r="R120" i="669"/>
  <c r="O120" i="669"/>
  <c r="P120" i="669" s="1"/>
  <c r="N120" i="669"/>
  <c r="M120" i="669"/>
  <c r="AC120" i="669" s="1"/>
  <c r="L120" i="669"/>
  <c r="AJ119" i="669"/>
  <c r="Y119" i="669"/>
  <c r="AG119" i="669" s="1"/>
  <c r="S119" i="669"/>
  <c r="R119" i="669"/>
  <c r="P119" i="669"/>
  <c r="O119" i="669"/>
  <c r="N119" i="669"/>
  <c r="M119" i="669"/>
  <c r="AD119" i="669" s="1"/>
  <c r="L119" i="669"/>
  <c r="BA118" i="669"/>
  <c r="AW118" i="669"/>
  <c r="AS118" i="669"/>
  <c r="AR118" i="669"/>
  <c r="AN118" i="669"/>
  <c r="AJ118" i="669"/>
  <c r="AD118" i="669"/>
  <c r="AF118" i="669" s="1"/>
  <c r="AE118" i="669" s="1"/>
  <c r="AC118" i="669"/>
  <c r="Y118" i="669"/>
  <c r="AT118" i="669" s="1"/>
  <c r="T118" i="669"/>
  <c r="S118" i="669"/>
  <c r="R118" i="669"/>
  <c r="Q118" i="669"/>
  <c r="O118" i="669"/>
  <c r="P118" i="669" s="1"/>
  <c r="N118" i="669"/>
  <c r="M118" i="669"/>
  <c r="L118" i="669"/>
  <c r="BA117" i="669"/>
  <c r="AW117" i="669"/>
  <c r="AY117" i="669" s="1"/>
  <c r="AR117" i="669"/>
  <c r="AQ117" i="669"/>
  <c r="AJ117" i="669"/>
  <c r="AH117" i="669"/>
  <c r="AC117" i="669"/>
  <c r="Z117" i="669"/>
  <c r="Y117" i="669"/>
  <c r="AX117" i="669" s="1"/>
  <c r="X117" i="669"/>
  <c r="S117" i="669"/>
  <c r="R117" i="669"/>
  <c r="Q117" i="669"/>
  <c r="AL117" i="669" s="1"/>
  <c r="AM117" i="669" s="1"/>
  <c r="P117" i="669"/>
  <c r="T117" i="669" s="1"/>
  <c r="O117" i="669"/>
  <c r="N117" i="669"/>
  <c r="M117" i="669"/>
  <c r="AS117" i="669" s="1"/>
  <c r="L117" i="669"/>
  <c r="AN117" i="669" s="1"/>
  <c r="AS116" i="669"/>
  <c r="AR116" i="669"/>
  <c r="AJ116" i="669"/>
  <c r="AD116" i="669"/>
  <c r="AC116" i="669"/>
  <c r="AF116" i="669" s="1"/>
  <c r="AE116" i="669" s="1"/>
  <c r="Z116" i="669"/>
  <c r="X116" i="669"/>
  <c r="S116" i="669"/>
  <c r="R116" i="669"/>
  <c r="O116" i="669"/>
  <c r="N116" i="669"/>
  <c r="M116" i="669"/>
  <c r="L116" i="669"/>
  <c r="AW115" i="669"/>
  <c r="AT115" i="669"/>
  <c r="AS115" i="669"/>
  <c r="AU115" i="669" s="1"/>
  <c r="AJ115" i="669"/>
  <c r="AD115" i="669"/>
  <c r="AF115" i="669" s="1"/>
  <c r="AE115" i="669" s="1"/>
  <c r="AC115" i="669"/>
  <c r="Y115" i="669"/>
  <c r="AG115" i="669" s="1"/>
  <c r="X115" i="669"/>
  <c r="S115" i="669"/>
  <c r="R115" i="669"/>
  <c r="AQ115" i="669" s="1"/>
  <c r="O115" i="669"/>
  <c r="P115" i="669" s="1"/>
  <c r="N115" i="669"/>
  <c r="M115" i="669"/>
  <c r="L115" i="669"/>
  <c r="AN115" i="669" s="1"/>
  <c r="AW114" i="669"/>
  <c r="AT114" i="669"/>
  <c r="AS114" i="669"/>
  <c r="AU114" i="669" s="1"/>
  <c r="AJ114" i="669"/>
  <c r="AD114" i="669"/>
  <c r="Z114" i="669"/>
  <c r="AP114" i="669" s="1"/>
  <c r="Y114" i="669"/>
  <c r="S114" i="669"/>
  <c r="R114" i="669"/>
  <c r="AQ114" i="669" s="1"/>
  <c r="P114" i="669"/>
  <c r="O114" i="669"/>
  <c r="N114" i="669"/>
  <c r="M114" i="669"/>
  <c r="L114" i="669"/>
  <c r="AX113" i="669"/>
  <c r="AT113" i="669"/>
  <c r="AJ113" i="669"/>
  <c r="S113" i="669"/>
  <c r="R113" i="669"/>
  <c r="P113" i="669"/>
  <c r="O113" i="669"/>
  <c r="Y113" i="669" s="1"/>
  <c r="N113" i="669"/>
  <c r="AQ113" i="669" s="1"/>
  <c r="M113" i="669"/>
  <c r="AD113" i="669" s="1"/>
  <c r="L113" i="669"/>
  <c r="AJ112" i="669"/>
  <c r="AD112" i="669"/>
  <c r="X112" i="669"/>
  <c r="S112" i="669"/>
  <c r="R112" i="669"/>
  <c r="O112" i="669"/>
  <c r="N112" i="669"/>
  <c r="M112" i="669"/>
  <c r="AH112" i="669" s="1"/>
  <c r="L112" i="669"/>
  <c r="AN112" i="669" s="1"/>
  <c r="AW111" i="669"/>
  <c r="AT111" i="669"/>
  <c r="AS111" i="669"/>
  <c r="AR111" i="669"/>
  <c r="AJ111" i="669"/>
  <c r="AH111" i="669"/>
  <c r="AD111" i="669"/>
  <c r="AF111" i="669" s="1"/>
  <c r="AE111" i="669" s="1"/>
  <c r="AC111" i="669"/>
  <c r="Y111" i="669"/>
  <c r="AI111" i="669" s="1"/>
  <c r="S111" i="669"/>
  <c r="R111" i="669"/>
  <c r="AQ111" i="669" s="1"/>
  <c r="Q111" i="669"/>
  <c r="AO111" i="669" s="1"/>
  <c r="O111" i="669"/>
  <c r="P111" i="669" s="1"/>
  <c r="T111" i="669" s="1"/>
  <c r="N111" i="669"/>
  <c r="M111" i="669"/>
  <c r="L111" i="669"/>
  <c r="AN111" i="669" s="1"/>
  <c r="AW110" i="669"/>
  <c r="AT110" i="669"/>
  <c r="AS110" i="669"/>
  <c r="AR110" i="669"/>
  <c r="AN110" i="669"/>
  <c r="AJ110" i="669"/>
  <c r="AH110" i="669"/>
  <c r="AD110" i="669"/>
  <c r="AF110" i="669" s="1"/>
  <c r="AE110" i="669" s="1"/>
  <c r="AC110" i="669"/>
  <c r="Z110" i="669"/>
  <c r="BB110" i="669" s="1"/>
  <c r="Y110" i="669"/>
  <c r="X110" i="669"/>
  <c r="S110" i="669"/>
  <c r="AA110" i="669" s="1"/>
  <c r="R110" i="669"/>
  <c r="Q110" i="669"/>
  <c r="P110" i="669"/>
  <c r="O110" i="669"/>
  <c r="N110" i="669"/>
  <c r="M110" i="669"/>
  <c r="L110" i="669"/>
  <c r="AX109" i="669"/>
  <c r="AW109" i="669"/>
  <c r="AY109" i="669" s="1"/>
  <c r="AT109" i="669"/>
  <c r="AS109" i="669"/>
  <c r="AU109" i="669" s="1"/>
  <c r="AR109" i="669"/>
  <c r="AP109" i="669"/>
  <c r="AJ109" i="669"/>
  <c r="AD109" i="669"/>
  <c r="AF109" i="669" s="1"/>
  <c r="AE109" i="669" s="1"/>
  <c r="AC109" i="669"/>
  <c r="AA109" i="669"/>
  <c r="Z109" i="669"/>
  <c r="BB109" i="669" s="1"/>
  <c r="Y109" i="669"/>
  <c r="X109" i="669"/>
  <c r="S109" i="669"/>
  <c r="R109" i="669"/>
  <c r="AQ109" i="669" s="1"/>
  <c r="P109" i="669"/>
  <c r="O109" i="669"/>
  <c r="N109" i="669"/>
  <c r="M109" i="669"/>
  <c r="L109" i="669"/>
  <c r="AN109" i="669" s="1"/>
  <c r="AW108" i="669"/>
  <c r="AT108" i="669"/>
  <c r="AS108" i="669"/>
  <c r="AU108" i="669" s="1"/>
  <c r="AR108" i="669"/>
  <c r="AN108" i="669"/>
  <c r="AJ108" i="669"/>
  <c r="AI108" i="669"/>
  <c r="AH108" i="669"/>
  <c r="AD108" i="669"/>
  <c r="AF108" i="669" s="1"/>
  <c r="AE108" i="669" s="1"/>
  <c r="AC108" i="669"/>
  <c r="Z108" i="669"/>
  <c r="AP108" i="669" s="1"/>
  <c r="Y108" i="669"/>
  <c r="X108" i="669"/>
  <c r="S108" i="669"/>
  <c r="AQ108" i="669" s="1"/>
  <c r="R108" i="669"/>
  <c r="Q108" i="669"/>
  <c r="AO108" i="669" s="1"/>
  <c r="P108" i="669"/>
  <c r="O108" i="669"/>
  <c r="N108" i="669"/>
  <c r="M108" i="669"/>
  <c r="L108" i="669"/>
  <c r="AU107" i="669"/>
  <c r="AS107" i="669"/>
  <c r="AN107" i="669"/>
  <c r="AJ107" i="669"/>
  <c r="AH107" i="669"/>
  <c r="AD107" i="669"/>
  <c r="Y107" i="669"/>
  <c r="AT107" i="669" s="1"/>
  <c r="S107" i="669"/>
  <c r="R107" i="669"/>
  <c r="Q107" i="669"/>
  <c r="O107" i="669"/>
  <c r="P107" i="669" s="1"/>
  <c r="T107" i="669" s="1"/>
  <c r="N107" i="669"/>
  <c r="M107" i="669"/>
  <c r="L107" i="669"/>
  <c r="AS106" i="669"/>
  <c r="AR106" i="669"/>
  <c r="AN106" i="669"/>
  <c r="AJ106" i="669"/>
  <c r="X106" i="669"/>
  <c r="S106" i="669"/>
  <c r="R106" i="669"/>
  <c r="O106" i="669"/>
  <c r="P106" i="669" s="1"/>
  <c r="N106" i="669"/>
  <c r="M106" i="669"/>
  <c r="L106" i="669"/>
  <c r="AX105" i="669"/>
  <c r="AW105" i="669"/>
  <c r="AY105" i="669" s="1"/>
  <c r="AT105" i="669"/>
  <c r="AS105" i="669"/>
  <c r="AU105" i="669" s="1"/>
  <c r="AR105" i="669"/>
  <c r="AJ105" i="669"/>
  <c r="AH105" i="669"/>
  <c r="AD105" i="669"/>
  <c r="AF105" i="669" s="1"/>
  <c r="AE105" i="669" s="1"/>
  <c r="AC105" i="669"/>
  <c r="Y105" i="669"/>
  <c r="S105" i="669"/>
  <c r="R105" i="669"/>
  <c r="P105" i="669"/>
  <c r="O105" i="669"/>
  <c r="N105" i="669"/>
  <c r="M105" i="669"/>
  <c r="L105" i="669"/>
  <c r="AN105" i="669" s="1"/>
  <c r="AW104" i="669"/>
  <c r="AS104" i="669"/>
  <c r="AJ104" i="669"/>
  <c r="AD104" i="669"/>
  <c r="AF104" i="669" s="1"/>
  <c r="AE104" i="669" s="1"/>
  <c r="AC104" i="669"/>
  <c r="Y104" i="669"/>
  <c r="S104" i="669"/>
  <c r="AQ104" i="669" s="1"/>
  <c r="R104" i="669"/>
  <c r="Q104" i="669"/>
  <c r="AO104" i="669" s="1"/>
  <c r="O104" i="669"/>
  <c r="P104" i="669" s="1"/>
  <c r="T104" i="669" s="1"/>
  <c r="N104" i="669"/>
  <c r="M104" i="669"/>
  <c r="Z104" i="669" s="1"/>
  <c r="L104" i="669"/>
  <c r="AN104" i="669" s="1"/>
  <c r="BB103" i="669"/>
  <c r="AX103" i="669"/>
  <c r="AY103" i="669" s="1"/>
  <c r="AW103" i="669"/>
  <c r="AR103" i="669"/>
  <c r="AL103" i="669"/>
  <c r="AM103" i="669" s="1"/>
  <c r="AJ103" i="669"/>
  <c r="AH103" i="669"/>
  <c r="AI103" i="669" s="1"/>
  <c r="AC103" i="669"/>
  <c r="Z103" i="669"/>
  <c r="AP103" i="669" s="1"/>
  <c r="X103" i="669"/>
  <c r="S103" i="669"/>
  <c r="R103" i="669"/>
  <c r="Q103" i="669"/>
  <c r="AO103" i="669" s="1"/>
  <c r="P103" i="669"/>
  <c r="T103" i="669" s="1"/>
  <c r="O103" i="669"/>
  <c r="Y103" i="669" s="1"/>
  <c r="AT103" i="669" s="1"/>
  <c r="N103" i="669"/>
  <c r="M103" i="669"/>
  <c r="AS103" i="669" s="1"/>
  <c r="AU103" i="669" s="1"/>
  <c r="L103" i="669"/>
  <c r="AN103" i="669" s="1"/>
  <c r="AR102" i="669"/>
  <c r="AJ102" i="669"/>
  <c r="AD102" i="669"/>
  <c r="Z102" i="669"/>
  <c r="X102" i="669"/>
  <c r="S102" i="669"/>
  <c r="R102" i="669"/>
  <c r="O102" i="669"/>
  <c r="N102" i="669"/>
  <c r="M102" i="669"/>
  <c r="L102" i="669"/>
  <c r="AS101" i="669"/>
  <c r="AR101" i="669"/>
  <c r="AJ101" i="669"/>
  <c r="AC101" i="669"/>
  <c r="Y101" i="669"/>
  <c r="AT101" i="669" s="1"/>
  <c r="S101" i="669"/>
  <c r="R101" i="669"/>
  <c r="O101" i="669"/>
  <c r="P101" i="669" s="1"/>
  <c r="N101" i="669"/>
  <c r="M101" i="669"/>
  <c r="L101" i="669"/>
  <c r="AW100" i="669"/>
  <c r="AS100" i="669"/>
  <c r="AO100" i="669"/>
  <c r="AN100" i="669"/>
  <c r="AJ100" i="669"/>
  <c r="AH100" i="669"/>
  <c r="AD100" i="669"/>
  <c r="Z100" i="669"/>
  <c r="BB100" i="669" s="1"/>
  <c r="Y100" i="669"/>
  <c r="AT100" i="669" s="1"/>
  <c r="X100" i="669"/>
  <c r="S100" i="669"/>
  <c r="AQ100" i="669" s="1"/>
  <c r="R100" i="669"/>
  <c r="AA100" i="669" s="1"/>
  <c r="Q100" i="669"/>
  <c r="AL100" i="669" s="1"/>
  <c r="AM100" i="669" s="1"/>
  <c r="P100" i="669"/>
  <c r="BA100" i="669" s="1"/>
  <c r="O100" i="669"/>
  <c r="N100" i="669"/>
  <c r="M100" i="669"/>
  <c r="L100" i="669"/>
  <c r="AW99" i="669"/>
  <c r="AQ99" i="669"/>
  <c r="AJ99" i="669"/>
  <c r="AH99" i="669"/>
  <c r="AC99" i="669"/>
  <c r="S99" i="669"/>
  <c r="R99" i="669"/>
  <c r="Q99" i="669"/>
  <c r="O99" i="669"/>
  <c r="N99" i="669"/>
  <c r="M99" i="669"/>
  <c r="L99" i="669"/>
  <c r="AN99" i="669" s="1"/>
  <c r="AJ98" i="669"/>
  <c r="Y98" i="669"/>
  <c r="S98" i="669"/>
  <c r="R98" i="669"/>
  <c r="O98" i="669"/>
  <c r="P98" i="669" s="1"/>
  <c r="N98" i="669"/>
  <c r="M98" i="669"/>
  <c r="AS98" i="669" s="1"/>
  <c r="L98" i="669"/>
  <c r="AJ97" i="669"/>
  <c r="S97" i="669"/>
  <c r="R97" i="669"/>
  <c r="P97" i="669"/>
  <c r="O97" i="669"/>
  <c r="Y97" i="669" s="1"/>
  <c r="N97" i="669"/>
  <c r="M97" i="669"/>
  <c r="AS97" i="669" s="1"/>
  <c r="L97" i="669"/>
  <c r="AX96" i="669"/>
  <c r="AW96" i="669"/>
  <c r="AT96" i="669"/>
  <c r="AS96" i="669"/>
  <c r="AR96" i="669"/>
  <c r="AP96" i="669"/>
  <c r="AN96" i="669"/>
  <c r="AJ96" i="669"/>
  <c r="AH96" i="669"/>
  <c r="AD96" i="669"/>
  <c r="AF96" i="669" s="1"/>
  <c r="AE96" i="669" s="1"/>
  <c r="AC96" i="669"/>
  <c r="Z96" i="669"/>
  <c r="Y96" i="669"/>
  <c r="X96" i="669"/>
  <c r="S96" i="669"/>
  <c r="R96" i="669"/>
  <c r="AA96" i="669" s="1"/>
  <c r="Q96" i="669"/>
  <c r="AL96" i="669" s="1"/>
  <c r="AM96" i="669" s="1"/>
  <c r="O96" i="669"/>
  <c r="P96" i="669" s="1"/>
  <c r="N96" i="669"/>
  <c r="M96" i="669"/>
  <c r="L96" i="669"/>
  <c r="AW95" i="669"/>
  <c r="AR95" i="669"/>
  <c r="AN95" i="669"/>
  <c r="AJ95" i="669"/>
  <c r="AH95" i="669"/>
  <c r="AI95" i="669" s="1"/>
  <c r="AD95" i="669"/>
  <c r="Y95" i="669"/>
  <c r="AX95" i="669" s="1"/>
  <c r="AY95" i="669" s="1"/>
  <c r="S95" i="669"/>
  <c r="R95" i="669"/>
  <c r="Q95" i="669"/>
  <c r="BA95" i="669" s="1"/>
  <c r="P95" i="669"/>
  <c r="O95" i="669"/>
  <c r="N95" i="669"/>
  <c r="M95" i="669"/>
  <c r="X95" i="669" s="1"/>
  <c r="L95" i="669"/>
  <c r="AW94" i="669"/>
  <c r="AS94" i="669"/>
  <c r="AR94" i="669"/>
  <c r="AO94" i="669"/>
  <c r="AN94" i="669"/>
  <c r="AL94" i="669"/>
  <c r="AM94" i="669" s="1"/>
  <c r="AJ94" i="669"/>
  <c r="AH94" i="669"/>
  <c r="AF94" i="669"/>
  <c r="AE94" i="669" s="1"/>
  <c r="AD94" i="669"/>
  <c r="AC94" i="669"/>
  <c r="Z94" i="669"/>
  <c r="Y94" i="669"/>
  <c r="AT94" i="669" s="1"/>
  <c r="X94" i="669"/>
  <c r="S94" i="669"/>
  <c r="R94" i="669"/>
  <c r="AA94" i="669" s="1"/>
  <c r="Q94" i="669"/>
  <c r="O94" i="669"/>
  <c r="P94" i="669" s="1"/>
  <c r="T94" i="669" s="1"/>
  <c r="AB94" i="669" s="1"/>
  <c r="N94" i="669"/>
  <c r="M94" i="669"/>
  <c r="L94" i="669"/>
  <c r="AS93" i="669"/>
  <c r="AR93" i="669"/>
  <c r="AJ93" i="669"/>
  <c r="AC93" i="669"/>
  <c r="Z93" i="669"/>
  <c r="S93" i="669"/>
  <c r="R93" i="669"/>
  <c r="AQ93" i="669" s="1"/>
  <c r="O93" i="669"/>
  <c r="P93" i="669" s="1"/>
  <c r="N93" i="669"/>
  <c r="M93" i="669"/>
  <c r="AD93" i="669" s="1"/>
  <c r="AF93" i="669" s="1"/>
  <c r="AE93" i="669" s="1"/>
  <c r="L93" i="669"/>
  <c r="AQ92" i="669"/>
  <c r="AP92" i="669"/>
  <c r="AJ92" i="669"/>
  <c r="Z92" i="669"/>
  <c r="BB92" i="669" s="1"/>
  <c r="Y92" i="669"/>
  <c r="AT92" i="669" s="1"/>
  <c r="S92" i="669"/>
  <c r="R92" i="669"/>
  <c r="O92" i="669"/>
  <c r="P92" i="669" s="1"/>
  <c r="N92" i="669"/>
  <c r="M92" i="669"/>
  <c r="AD92" i="669" s="1"/>
  <c r="L92" i="669"/>
  <c r="AX91" i="669"/>
  <c r="AW91" i="669"/>
  <c r="AY91" i="669" s="1"/>
  <c r="AS91" i="669"/>
  <c r="AU91" i="669" s="1"/>
  <c r="AJ91" i="669"/>
  <c r="AD91" i="669"/>
  <c r="AF91" i="669" s="1"/>
  <c r="AE91" i="669" s="1"/>
  <c r="AC91" i="669"/>
  <c r="S91" i="669"/>
  <c r="R91" i="669"/>
  <c r="O91" i="669"/>
  <c r="Y91" i="669" s="1"/>
  <c r="AT91" i="669" s="1"/>
  <c r="N91" i="669"/>
  <c r="M91" i="669"/>
  <c r="Q91" i="669" s="1"/>
  <c r="L91" i="669"/>
  <c r="AW90" i="669"/>
  <c r="AR90" i="669"/>
  <c r="AQ90" i="669"/>
  <c r="AN90" i="669"/>
  <c r="AJ90" i="669"/>
  <c r="Z90" i="669"/>
  <c r="BB90" i="669" s="1"/>
  <c r="Y90" i="669"/>
  <c r="X90" i="669"/>
  <c r="S90" i="669"/>
  <c r="R90" i="669"/>
  <c r="Q90" i="669"/>
  <c r="AO90" i="669" s="1"/>
  <c r="O90" i="669"/>
  <c r="P90" i="669" s="1"/>
  <c r="T90" i="669" s="1"/>
  <c r="N90" i="669"/>
  <c r="M90" i="669"/>
  <c r="L90" i="669"/>
  <c r="AW89" i="669"/>
  <c r="AT89" i="669"/>
  <c r="AU89" i="669" s="1"/>
  <c r="AR89" i="669"/>
  <c r="AQ89" i="669"/>
  <c r="AP89" i="669"/>
  <c r="AJ89" i="669"/>
  <c r="AH89" i="669"/>
  <c r="AC89" i="669"/>
  <c r="Z89" i="669"/>
  <c r="BB89" i="669" s="1"/>
  <c r="Y89" i="669"/>
  <c r="AX89" i="669" s="1"/>
  <c r="X89" i="669"/>
  <c r="T89" i="669"/>
  <c r="S89" i="669"/>
  <c r="R89" i="669"/>
  <c r="Q89" i="669"/>
  <c r="P89" i="669"/>
  <c r="BA89" i="669" s="1"/>
  <c r="O89" i="669"/>
  <c r="N89" i="669"/>
  <c r="M89" i="669"/>
  <c r="AS89" i="669" s="1"/>
  <c r="L89" i="669"/>
  <c r="AN89" i="669" s="1"/>
  <c r="BB88" i="669"/>
  <c r="AX88" i="669"/>
  <c r="AS88" i="669"/>
  <c r="AU88" i="669" s="1"/>
  <c r="AR88" i="669"/>
  <c r="AL88" i="669"/>
  <c r="AM88" i="669" s="1"/>
  <c r="AJ88" i="669"/>
  <c r="AC88" i="669"/>
  <c r="Z88" i="669"/>
  <c r="AP88" i="669" s="1"/>
  <c r="X88" i="669"/>
  <c r="S88" i="669"/>
  <c r="AA88" i="669" s="1"/>
  <c r="R88" i="669"/>
  <c r="Q88" i="669"/>
  <c r="AO88" i="669" s="1"/>
  <c r="P88" i="669"/>
  <c r="O88" i="669"/>
  <c r="Y88" i="669" s="1"/>
  <c r="AT88" i="669" s="1"/>
  <c r="N88" i="669"/>
  <c r="M88" i="669"/>
  <c r="L88" i="669"/>
  <c r="AW87" i="669"/>
  <c r="AS87" i="669"/>
  <c r="AQ87" i="669"/>
  <c r="AJ87" i="669"/>
  <c r="AD87" i="669"/>
  <c r="AF87" i="669" s="1"/>
  <c r="AE87" i="669" s="1"/>
  <c r="AC87" i="669"/>
  <c r="S87" i="669"/>
  <c r="R87" i="669"/>
  <c r="O87" i="669"/>
  <c r="Y87" i="669" s="1"/>
  <c r="N87" i="669"/>
  <c r="M87" i="669"/>
  <c r="L87" i="669"/>
  <c r="AW86" i="669"/>
  <c r="AS86" i="669"/>
  <c r="AQ86" i="669"/>
  <c r="AN86" i="669"/>
  <c r="AJ86" i="669"/>
  <c r="AH86" i="669"/>
  <c r="AD86" i="669"/>
  <c r="Z86" i="669"/>
  <c r="X86" i="669"/>
  <c r="S86" i="669"/>
  <c r="R86" i="669"/>
  <c r="Q86" i="669"/>
  <c r="AL86" i="669" s="1"/>
  <c r="O86" i="669"/>
  <c r="P86" i="669" s="1"/>
  <c r="T86" i="669" s="1"/>
  <c r="N86" i="669"/>
  <c r="M86" i="669"/>
  <c r="L86" i="669"/>
  <c r="AX85" i="669"/>
  <c r="AW85" i="669"/>
  <c r="AY85" i="669" s="1"/>
  <c r="AT85" i="669"/>
  <c r="AS85" i="669"/>
  <c r="AU85" i="669" s="1"/>
  <c r="AJ85" i="669"/>
  <c r="AD85" i="669"/>
  <c r="AG85" i="669" s="1"/>
  <c r="Y85" i="669"/>
  <c r="S85" i="669"/>
  <c r="AQ85" i="669" s="1"/>
  <c r="R85" i="669"/>
  <c r="P85" i="669"/>
  <c r="O85" i="669"/>
  <c r="N85" i="669"/>
  <c r="M85" i="669"/>
  <c r="AC85" i="669" s="1"/>
  <c r="L85" i="669"/>
  <c r="AS84" i="669"/>
  <c r="AJ84" i="669"/>
  <c r="AH84" i="669"/>
  <c r="AC84" i="669"/>
  <c r="Z84" i="669"/>
  <c r="BB84" i="669" s="1"/>
  <c r="Y84" i="669"/>
  <c r="AI84" i="669" s="1"/>
  <c r="X84" i="669"/>
  <c r="S84" i="669"/>
  <c r="AA84" i="669" s="1"/>
  <c r="R84" i="669"/>
  <c r="O84" i="669"/>
  <c r="P84" i="669" s="1"/>
  <c r="N84" i="669"/>
  <c r="M84" i="669"/>
  <c r="L84" i="669"/>
  <c r="AW83" i="669"/>
  <c r="AT83" i="669"/>
  <c r="AR83" i="669"/>
  <c r="AN83" i="669"/>
  <c r="AJ83" i="669"/>
  <c r="AD83" i="669"/>
  <c r="AF83" i="669" s="1"/>
  <c r="AE83" i="669" s="1"/>
  <c r="AC83" i="669"/>
  <c r="Y83" i="669"/>
  <c r="AG83" i="669" s="1"/>
  <c r="S83" i="669"/>
  <c r="R83" i="669"/>
  <c r="P83" i="669"/>
  <c r="O83" i="669"/>
  <c r="N83" i="669"/>
  <c r="M83" i="669"/>
  <c r="L83" i="669"/>
  <c r="AR82" i="669"/>
  <c r="AJ82" i="669"/>
  <c r="AH82" i="669"/>
  <c r="Y82" i="669"/>
  <c r="AT82" i="669" s="1"/>
  <c r="X82" i="669"/>
  <c r="S82" i="669"/>
  <c r="R82" i="669"/>
  <c r="Q82" i="669"/>
  <c r="O82" i="669"/>
  <c r="P82" i="669" s="1"/>
  <c r="T82" i="669" s="1"/>
  <c r="N82" i="669"/>
  <c r="M82" i="669"/>
  <c r="L82" i="669"/>
  <c r="AN82" i="669" s="1"/>
  <c r="AW81" i="669"/>
  <c r="AS81" i="669"/>
  <c r="AR81" i="669"/>
  <c r="AQ81" i="669"/>
  <c r="AP81" i="669"/>
  <c r="AN81" i="669"/>
  <c r="AJ81" i="669"/>
  <c r="AD81" i="669"/>
  <c r="Z81" i="669"/>
  <c r="BB81" i="669" s="1"/>
  <c r="Y81" i="669"/>
  <c r="X81" i="669"/>
  <c r="S81" i="669"/>
  <c r="R81" i="669"/>
  <c r="Q81" i="669"/>
  <c r="T81" i="669" s="1"/>
  <c r="P81" i="669"/>
  <c r="O81" i="669"/>
  <c r="N81" i="669"/>
  <c r="M81" i="669"/>
  <c r="L81" i="669"/>
  <c r="AW80" i="669"/>
  <c r="AR80" i="669"/>
  <c r="AJ80" i="669"/>
  <c r="AD80" i="669"/>
  <c r="Y80" i="669"/>
  <c r="AX80" i="669" s="1"/>
  <c r="X80" i="669"/>
  <c r="S80" i="669"/>
  <c r="R80" i="669"/>
  <c r="P80" i="669"/>
  <c r="O80" i="669"/>
  <c r="N80" i="669"/>
  <c r="M80" i="669"/>
  <c r="L80" i="669"/>
  <c r="AN80" i="669" s="1"/>
  <c r="AW79" i="669"/>
  <c r="AY79" i="669" s="1"/>
  <c r="AT79" i="669"/>
  <c r="AS79" i="669"/>
  <c r="AU79" i="669" s="1"/>
  <c r="AR79" i="669"/>
  <c r="AP79" i="669"/>
  <c r="AN79" i="669"/>
  <c r="AJ79" i="669"/>
  <c r="AD79" i="669"/>
  <c r="AC79" i="669"/>
  <c r="AF79" i="669" s="1"/>
  <c r="AE79" i="669" s="1"/>
  <c r="Z79" i="669"/>
  <c r="BB79" i="669" s="1"/>
  <c r="X79" i="669"/>
  <c r="S79" i="669"/>
  <c r="R79" i="669"/>
  <c r="AA79" i="669" s="1"/>
  <c r="O79" i="669"/>
  <c r="Y79" i="669" s="1"/>
  <c r="AX79" i="669" s="1"/>
  <c r="N79" i="669"/>
  <c r="M79" i="669"/>
  <c r="L79" i="669"/>
  <c r="AX78" i="669"/>
  <c r="AN78" i="669"/>
  <c r="AJ78" i="669"/>
  <c r="S78" i="669"/>
  <c r="R78" i="669"/>
  <c r="Q78" i="669"/>
  <c r="BA78" i="669" s="1"/>
  <c r="P78" i="669"/>
  <c r="T78" i="669" s="1"/>
  <c r="O78" i="669"/>
  <c r="Y78" i="669" s="1"/>
  <c r="AT78" i="669" s="1"/>
  <c r="N78" i="669"/>
  <c r="M78" i="669"/>
  <c r="L78" i="669"/>
  <c r="AW77" i="669"/>
  <c r="AS77" i="669"/>
  <c r="AR77" i="669"/>
  <c r="AN77" i="669"/>
  <c r="AJ77" i="669"/>
  <c r="AH77" i="669"/>
  <c r="AD77" i="669"/>
  <c r="AC77" i="669"/>
  <c r="Y77" i="669"/>
  <c r="AI77" i="669" s="1"/>
  <c r="X77" i="669"/>
  <c r="S77" i="669"/>
  <c r="R77" i="669"/>
  <c r="O77" i="669"/>
  <c r="P77" i="669" s="1"/>
  <c r="N77" i="669"/>
  <c r="M77" i="669"/>
  <c r="L77" i="669"/>
  <c r="AW76" i="669"/>
  <c r="AR76" i="669"/>
  <c r="AO76" i="669"/>
  <c r="AN76" i="669"/>
  <c r="AJ76" i="669"/>
  <c r="AD76" i="669"/>
  <c r="Z76" i="669"/>
  <c r="AP76" i="669" s="1"/>
  <c r="Y76" i="669"/>
  <c r="AX76" i="669" s="1"/>
  <c r="X76" i="669"/>
  <c r="S76" i="669"/>
  <c r="R76" i="669"/>
  <c r="Q76" i="669"/>
  <c r="BA76" i="669" s="1"/>
  <c r="O76" i="669"/>
  <c r="P76" i="669" s="1"/>
  <c r="T76" i="669" s="1"/>
  <c r="N76" i="669"/>
  <c r="M76" i="669"/>
  <c r="L76" i="669"/>
  <c r="AW75" i="669"/>
  <c r="AR75" i="669"/>
  <c r="AQ75" i="669"/>
  <c r="AP75" i="669"/>
  <c r="AN75" i="669"/>
  <c r="AJ75" i="669"/>
  <c r="AH75" i="669"/>
  <c r="AC75" i="669"/>
  <c r="Z75" i="669"/>
  <c r="BB75" i="669" s="1"/>
  <c r="Y75" i="669"/>
  <c r="AX75" i="669" s="1"/>
  <c r="X75" i="669"/>
  <c r="S75" i="669"/>
  <c r="R75" i="669"/>
  <c r="Q75" i="669"/>
  <c r="O75" i="669"/>
  <c r="P75" i="669" s="1"/>
  <c r="T75" i="669" s="1"/>
  <c r="N75" i="669"/>
  <c r="M75" i="669"/>
  <c r="AS75" i="669" s="1"/>
  <c r="L75" i="669"/>
  <c r="AX74" i="669"/>
  <c r="AW74" i="669"/>
  <c r="AY74" i="669" s="1"/>
  <c r="AS74" i="669"/>
  <c r="AP74" i="669"/>
  <c r="AJ74" i="669"/>
  <c r="AH74" i="669"/>
  <c r="AC74" i="669"/>
  <c r="Z74" i="669"/>
  <c r="BB74" i="669" s="1"/>
  <c r="S74" i="669"/>
  <c r="R74" i="669"/>
  <c r="Q74" i="669"/>
  <c r="T74" i="669" s="1"/>
  <c r="P74" i="669"/>
  <c r="O74" i="669"/>
  <c r="Y74" i="669" s="1"/>
  <c r="AT74" i="669" s="1"/>
  <c r="N74" i="669"/>
  <c r="M74" i="669"/>
  <c r="L74" i="669"/>
  <c r="AS73" i="669"/>
  <c r="AR73" i="669"/>
  <c r="AN73" i="669"/>
  <c r="AJ73" i="669"/>
  <c r="Z73" i="669"/>
  <c r="X73" i="669"/>
  <c r="S73" i="669"/>
  <c r="R73" i="669"/>
  <c r="AQ73" i="669" s="1"/>
  <c r="O73" i="669"/>
  <c r="P73" i="669" s="1"/>
  <c r="N73" i="669"/>
  <c r="M73" i="669"/>
  <c r="L73" i="669"/>
  <c r="AN72" i="669"/>
  <c r="AJ72" i="669"/>
  <c r="S72" i="669"/>
  <c r="R72" i="669"/>
  <c r="Q72" i="669"/>
  <c r="O72" i="669"/>
  <c r="Y72" i="669" s="1"/>
  <c r="N72" i="669"/>
  <c r="M72" i="669"/>
  <c r="L72" i="669"/>
  <c r="AW71" i="669"/>
  <c r="AS71" i="669"/>
  <c r="AR71" i="669"/>
  <c r="AP71" i="669"/>
  <c r="AN71" i="669"/>
  <c r="AJ71" i="669"/>
  <c r="AC71" i="669"/>
  <c r="Z71" i="669"/>
  <c r="BB71" i="669" s="1"/>
  <c r="Y71" i="669"/>
  <c r="S71" i="669"/>
  <c r="AQ71" i="669" s="1"/>
  <c r="R71" i="669"/>
  <c r="Q71" i="669"/>
  <c r="AL71" i="669" s="1"/>
  <c r="AM71" i="669" s="1"/>
  <c r="O71" i="669"/>
  <c r="P71" i="669" s="1"/>
  <c r="N71" i="669"/>
  <c r="M71" i="669"/>
  <c r="L71" i="669"/>
  <c r="AS70" i="669"/>
  <c r="AJ70" i="669"/>
  <c r="AD70" i="669"/>
  <c r="X70" i="669"/>
  <c r="S70" i="669"/>
  <c r="R70" i="669"/>
  <c r="O70" i="669"/>
  <c r="P70" i="669" s="1"/>
  <c r="N70" i="669"/>
  <c r="AQ70" i="669" s="1"/>
  <c r="M70" i="669"/>
  <c r="AH70" i="669" s="1"/>
  <c r="L70" i="669"/>
  <c r="AN70" i="669" s="1"/>
  <c r="AT69" i="669"/>
  <c r="AJ69" i="669"/>
  <c r="Y69" i="669"/>
  <c r="S69" i="669"/>
  <c r="R69" i="669"/>
  <c r="P69" i="669"/>
  <c r="O69" i="669"/>
  <c r="N69" i="669"/>
  <c r="M69" i="669"/>
  <c r="Z69" i="669" s="1"/>
  <c r="L69" i="669"/>
  <c r="AW68" i="669"/>
  <c r="AR68" i="669"/>
  <c r="AJ68" i="669"/>
  <c r="AH68" i="669"/>
  <c r="AG68" i="669"/>
  <c r="AD68" i="669"/>
  <c r="X68" i="669"/>
  <c r="S68" i="669"/>
  <c r="R68" i="669"/>
  <c r="Q68" i="669"/>
  <c r="O68" i="669"/>
  <c r="Y68" i="669" s="1"/>
  <c r="AX68" i="669" s="1"/>
  <c r="AY68" i="669" s="1"/>
  <c r="N68" i="669"/>
  <c r="M68" i="669"/>
  <c r="L68" i="669"/>
  <c r="AN68" i="669" s="1"/>
  <c r="AJ67" i="669"/>
  <c r="AD67" i="669"/>
  <c r="Y67" i="669"/>
  <c r="AX67" i="669" s="1"/>
  <c r="S67" i="669"/>
  <c r="R67" i="669"/>
  <c r="P67" i="669"/>
  <c r="O67" i="669"/>
  <c r="N67" i="669"/>
  <c r="M67" i="669"/>
  <c r="AN67" i="669" s="1"/>
  <c r="L67" i="669"/>
  <c r="AW66" i="669"/>
  <c r="AS66" i="669"/>
  <c r="AR66" i="669"/>
  <c r="AJ66" i="669"/>
  <c r="AH66" i="669"/>
  <c r="AD66" i="669"/>
  <c r="AF66" i="669" s="1"/>
  <c r="AE66" i="669" s="1"/>
  <c r="AC66" i="669"/>
  <c r="Y66" i="669"/>
  <c r="S66" i="669"/>
  <c r="R66" i="669"/>
  <c r="Q66" i="669"/>
  <c r="P66" i="669"/>
  <c r="T66" i="669" s="1"/>
  <c r="O66" i="669"/>
  <c r="N66" i="669"/>
  <c r="M66" i="669"/>
  <c r="L66" i="669"/>
  <c r="AN66" i="669" s="1"/>
  <c r="AJ65" i="669"/>
  <c r="AD65" i="669"/>
  <c r="Y65" i="669"/>
  <c r="AX65" i="669" s="1"/>
  <c r="S65" i="669"/>
  <c r="R65" i="669"/>
  <c r="AQ65" i="669" s="1"/>
  <c r="P65" i="669"/>
  <c r="O65" i="669"/>
  <c r="N65" i="669"/>
  <c r="M65" i="669"/>
  <c r="AW65" i="669" s="1"/>
  <c r="AY65" i="669" s="1"/>
  <c r="L65" i="669"/>
  <c r="AN65" i="669" s="1"/>
  <c r="AJ64" i="669"/>
  <c r="S64" i="669"/>
  <c r="R64" i="669"/>
  <c r="AQ64" i="669" s="1"/>
  <c r="O64" i="669"/>
  <c r="Y64" i="669" s="1"/>
  <c r="AT64" i="669" s="1"/>
  <c r="N64" i="669"/>
  <c r="M64" i="669"/>
  <c r="AS64" i="669" s="1"/>
  <c r="AU64" i="669" s="1"/>
  <c r="L64" i="669"/>
  <c r="AN64" i="669" s="1"/>
  <c r="BB63" i="669"/>
  <c r="AX63" i="669"/>
  <c r="AS63" i="669"/>
  <c r="AR63" i="669"/>
  <c r="AP63" i="669"/>
  <c r="AO63" i="669"/>
  <c r="AN63" i="669"/>
  <c r="AJ63" i="669"/>
  <c r="AH63" i="669"/>
  <c r="AC63" i="669"/>
  <c r="Z63" i="669"/>
  <c r="Y63" i="669"/>
  <c r="X63" i="669"/>
  <c r="S63" i="669"/>
  <c r="AA63" i="669" s="1"/>
  <c r="R63" i="669"/>
  <c r="Q63" i="669"/>
  <c r="AL63" i="669" s="1"/>
  <c r="AM63" i="669" s="1"/>
  <c r="P63" i="669"/>
  <c r="T63" i="669" s="1"/>
  <c r="AB63" i="669" s="1"/>
  <c r="O63" i="669"/>
  <c r="N63" i="669"/>
  <c r="M63" i="669"/>
  <c r="AW63" i="669" s="1"/>
  <c r="L63" i="669"/>
  <c r="AW62" i="669"/>
  <c r="AT62" i="669"/>
  <c r="AU62" i="669" s="1"/>
  <c r="AR62" i="669"/>
  <c r="AP62" i="669"/>
  <c r="AN62" i="669"/>
  <c r="AJ62" i="669"/>
  <c r="AH62" i="669"/>
  <c r="AC62" i="669"/>
  <c r="Z62" i="669"/>
  <c r="BB62" i="669" s="1"/>
  <c r="X62" i="669"/>
  <c r="S62" i="669"/>
  <c r="R62" i="669"/>
  <c r="AA62" i="669" s="1"/>
  <c r="Q62" i="669"/>
  <c r="O62" i="669"/>
  <c r="Y62" i="669" s="1"/>
  <c r="N62" i="669"/>
  <c r="M62" i="669"/>
  <c r="AS62" i="669" s="1"/>
  <c r="L62" i="669"/>
  <c r="BA61" i="669"/>
  <c r="AW61" i="669"/>
  <c r="AY61" i="669" s="1"/>
  <c r="AT61" i="669"/>
  <c r="AS61" i="669"/>
  <c r="AR61" i="669"/>
  <c r="AQ61" i="669"/>
  <c r="AO61" i="669"/>
  <c r="AJ61" i="669"/>
  <c r="AH61" i="669"/>
  <c r="AI61" i="669" s="1"/>
  <c r="AD61" i="669"/>
  <c r="AC61" i="669"/>
  <c r="AF61" i="669" s="1"/>
  <c r="AE61" i="669" s="1"/>
  <c r="Z61" i="669"/>
  <c r="BB61" i="669" s="1"/>
  <c r="X61" i="669"/>
  <c r="S61" i="669"/>
  <c r="R61" i="669"/>
  <c r="AA61" i="669" s="1"/>
  <c r="Q61" i="669"/>
  <c r="AL61" i="669" s="1"/>
  <c r="AM61" i="669" s="1"/>
  <c r="P61" i="669"/>
  <c r="T61" i="669" s="1"/>
  <c r="AB61" i="669" s="1"/>
  <c r="O61" i="669"/>
  <c r="Y61" i="669" s="1"/>
  <c r="AX61" i="669" s="1"/>
  <c r="N61" i="669"/>
  <c r="M61" i="669"/>
  <c r="L61" i="669"/>
  <c r="AN61" i="669" s="1"/>
  <c r="AW60" i="669"/>
  <c r="AY60" i="669" s="1"/>
  <c r="AJ60" i="669"/>
  <c r="AD60" i="669"/>
  <c r="AF60" i="669" s="1"/>
  <c r="AE60" i="669" s="1"/>
  <c r="AC60" i="669"/>
  <c r="S60" i="669"/>
  <c r="R60" i="669"/>
  <c r="AQ60" i="669" s="1"/>
  <c r="O60" i="669"/>
  <c r="Y60" i="669" s="1"/>
  <c r="AX60" i="669" s="1"/>
  <c r="N60" i="669"/>
  <c r="M60" i="669"/>
  <c r="AS60" i="669" s="1"/>
  <c r="L60" i="669"/>
  <c r="AN60" i="669" s="1"/>
  <c r="AJ59" i="669"/>
  <c r="S59" i="669"/>
  <c r="R59" i="669"/>
  <c r="AQ59" i="669" s="1"/>
  <c r="O59" i="669"/>
  <c r="Y59" i="669" s="1"/>
  <c r="N59" i="669"/>
  <c r="M59" i="669"/>
  <c r="AN59" i="669" s="1"/>
  <c r="L59" i="669"/>
  <c r="AQ58" i="669"/>
  <c r="AJ58" i="669"/>
  <c r="S58" i="669"/>
  <c r="R58" i="669"/>
  <c r="Q58" i="669"/>
  <c r="BA58" i="669" s="1"/>
  <c r="P58" i="669"/>
  <c r="T58" i="669" s="1"/>
  <c r="O58" i="669"/>
  <c r="Y58" i="669" s="1"/>
  <c r="AX58" i="669" s="1"/>
  <c r="N58" i="669"/>
  <c r="M58" i="669"/>
  <c r="X58" i="669" s="1"/>
  <c r="L58" i="669"/>
  <c r="AS57" i="669"/>
  <c r="AR57" i="669"/>
  <c r="AO57" i="669"/>
  <c r="AL57" i="669"/>
  <c r="AM57" i="669" s="1"/>
  <c r="AJ57" i="669"/>
  <c r="AH57" i="669"/>
  <c r="AD57" i="669"/>
  <c r="AF57" i="669" s="1"/>
  <c r="AE57" i="669" s="1"/>
  <c r="AC57" i="669"/>
  <c r="Z57" i="669"/>
  <c r="Y57" i="669"/>
  <c r="AG57" i="669" s="1"/>
  <c r="X57" i="669"/>
  <c r="S57" i="669"/>
  <c r="R57" i="669"/>
  <c r="AQ57" i="669" s="1"/>
  <c r="Q57" i="669"/>
  <c r="O57" i="669"/>
  <c r="P57" i="669" s="1"/>
  <c r="BA57" i="669" s="1"/>
  <c r="N57" i="669"/>
  <c r="M57" i="669"/>
  <c r="AW57" i="669" s="1"/>
  <c r="L57" i="669"/>
  <c r="AN57" i="669" s="1"/>
  <c r="AX56" i="669"/>
  <c r="AT56" i="669"/>
  <c r="AJ56" i="669"/>
  <c r="AD56" i="669"/>
  <c r="AG56" i="669" s="1"/>
  <c r="AC56" i="669"/>
  <c r="Y56" i="669"/>
  <c r="S56" i="669"/>
  <c r="R56" i="669"/>
  <c r="P56" i="669"/>
  <c r="O56" i="669"/>
  <c r="N56" i="669"/>
  <c r="M56" i="669"/>
  <c r="X56" i="669" s="1"/>
  <c r="L56" i="669"/>
  <c r="AJ55" i="669"/>
  <c r="S55" i="669"/>
  <c r="R55" i="669"/>
  <c r="AQ55" i="669" s="1"/>
  <c r="O55" i="669"/>
  <c r="Y55" i="669" s="1"/>
  <c r="N55" i="669"/>
  <c r="M55" i="669"/>
  <c r="AN55" i="669" s="1"/>
  <c r="L55" i="669"/>
  <c r="AX54" i="669"/>
  <c r="AQ54" i="669"/>
  <c r="AO54" i="669"/>
  <c r="AN54" i="669"/>
  <c r="AJ54" i="669"/>
  <c r="AH54" i="669"/>
  <c r="AD54" i="669"/>
  <c r="Y54" i="669"/>
  <c r="AG54" i="669" s="1"/>
  <c r="X54" i="669"/>
  <c r="S54" i="669"/>
  <c r="R54" i="669"/>
  <c r="P54" i="669"/>
  <c r="T54" i="669" s="1"/>
  <c r="O54" i="669"/>
  <c r="N54" i="669"/>
  <c r="M54" i="669"/>
  <c r="Q54" i="669" s="1"/>
  <c r="L54" i="669"/>
  <c r="AW53" i="669"/>
  <c r="AS53" i="669"/>
  <c r="AU53" i="669" s="1"/>
  <c r="AN53" i="669"/>
  <c r="AJ53" i="669"/>
  <c r="AC53" i="669"/>
  <c r="Z53" i="669"/>
  <c r="Y53" i="669"/>
  <c r="AT53" i="669" s="1"/>
  <c r="X53" i="669"/>
  <c r="S53" i="669"/>
  <c r="R53" i="669"/>
  <c r="AA53" i="669" s="1"/>
  <c r="Q53" i="669"/>
  <c r="O53" i="669"/>
  <c r="P53" i="669" s="1"/>
  <c r="T53" i="669" s="1"/>
  <c r="AB53" i="669" s="1"/>
  <c r="N53" i="669"/>
  <c r="M53" i="669"/>
  <c r="L53" i="669"/>
  <c r="AX52" i="669"/>
  <c r="AT52" i="669"/>
  <c r="AR52" i="669"/>
  <c r="AQ52" i="669"/>
  <c r="AJ52" i="669"/>
  <c r="AD52" i="669"/>
  <c r="AF52" i="669" s="1"/>
  <c r="AE52" i="669" s="1"/>
  <c r="AC52" i="669"/>
  <c r="Z52" i="669"/>
  <c r="AA52" i="669" s="1"/>
  <c r="Y52" i="669"/>
  <c r="S52" i="669"/>
  <c r="R52" i="669"/>
  <c r="O52" i="669"/>
  <c r="P52" i="669" s="1"/>
  <c r="N52" i="669"/>
  <c r="M52" i="669"/>
  <c r="Q52" i="669" s="1"/>
  <c r="L52" i="669"/>
  <c r="AN52" i="669" s="1"/>
  <c r="AW51" i="669"/>
  <c r="AS51" i="669"/>
  <c r="AR51" i="669"/>
  <c r="AJ51" i="669"/>
  <c r="AH51" i="669"/>
  <c r="AF51" i="669"/>
  <c r="AE51" i="669" s="1"/>
  <c r="AC51" i="669"/>
  <c r="Z51" i="669"/>
  <c r="AP51" i="669" s="1"/>
  <c r="X51" i="669"/>
  <c r="S51" i="669"/>
  <c r="R51" i="669"/>
  <c r="AQ51" i="669" s="1"/>
  <c r="Q51" i="669"/>
  <c r="O51" i="669"/>
  <c r="Y51" i="669" s="1"/>
  <c r="N51" i="669"/>
  <c r="M51" i="669"/>
  <c r="AD51" i="669" s="1"/>
  <c r="L51" i="669"/>
  <c r="AN51" i="669" s="1"/>
  <c r="AX50" i="669"/>
  <c r="AP50" i="669"/>
  <c r="AN50" i="669"/>
  <c r="AJ50" i="669"/>
  <c r="Y50" i="669"/>
  <c r="AT50" i="669" s="1"/>
  <c r="X50" i="669"/>
  <c r="S50" i="669"/>
  <c r="AA50" i="669" s="1"/>
  <c r="R50" i="669"/>
  <c r="Q50" i="669"/>
  <c r="AO50" i="669" s="1"/>
  <c r="P50" i="669"/>
  <c r="T50" i="669" s="1"/>
  <c r="O50" i="669"/>
  <c r="N50" i="669"/>
  <c r="M50" i="669"/>
  <c r="Z50" i="669" s="1"/>
  <c r="BB50" i="669" s="1"/>
  <c r="L50" i="669"/>
  <c r="AW49" i="669"/>
  <c r="AS49" i="669"/>
  <c r="AR49" i="669"/>
  <c r="AJ49" i="669"/>
  <c r="AH49" i="669"/>
  <c r="AC49" i="669"/>
  <c r="Z49" i="669"/>
  <c r="X49" i="669"/>
  <c r="S49" i="669"/>
  <c r="AQ49" i="669" s="1"/>
  <c r="R49" i="669"/>
  <c r="Q49" i="669"/>
  <c r="BA49" i="669" s="1"/>
  <c r="O49" i="669"/>
  <c r="P49" i="669" s="1"/>
  <c r="T49" i="669" s="1"/>
  <c r="N49" i="669"/>
  <c r="M49" i="669"/>
  <c r="AD49" i="669" s="1"/>
  <c r="AF49" i="669" s="1"/>
  <c r="AE49" i="669" s="1"/>
  <c r="L49" i="669"/>
  <c r="AN49" i="669" s="1"/>
  <c r="AX48" i="669"/>
  <c r="AY48" i="669" s="1"/>
  <c r="AW48" i="669"/>
  <c r="AT48" i="669"/>
  <c r="AU48" i="669" s="1"/>
  <c r="AR48" i="669"/>
  <c r="AN48" i="669"/>
  <c r="AJ48" i="669"/>
  <c r="AH48" i="669"/>
  <c r="AC48" i="669"/>
  <c r="Z48" i="669"/>
  <c r="Y48" i="669"/>
  <c r="AI48" i="669" s="1"/>
  <c r="X48" i="669"/>
  <c r="S48" i="669"/>
  <c r="R48" i="669"/>
  <c r="Q48" i="669"/>
  <c r="AO48" i="669" s="1"/>
  <c r="P48" i="669"/>
  <c r="T48" i="669" s="1"/>
  <c r="O48" i="669"/>
  <c r="N48" i="669"/>
  <c r="AQ48" i="669" s="1"/>
  <c r="M48" i="669"/>
  <c r="AS48" i="669" s="1"/>
  <c r="L48" i="669"/>
  <c r="AW47" i="669"/>
  <c r="AS47" i="669"/>
  <c r="AR47" i="669"/>
  <c r="AL47" i="669"/>
  <c r="AM47" i="669" s="1"/>
  <c r="AJ47" i="669"/>
  <c r="AH47" i="669"/>
  <c r="AD47" i="669"/>
  <c r="AF47" i="669" s="1"/>
  <c r="AE47" i="669" s="1"/>
  <c r="AC47" i="669"/>
  <c r="Z47" i="669"/>
  <c r="X47" i="669"/>
  <c r="S47" i="669"/>
  <c r="R47" i="669"/>
  <c r="AA47" i="669" s="1"/>
  <c r="Q47" i="669"/>
  <c r="O47" i="669"/>
  <c r="Y47" i="669" s="1"/>
  <c r="AT47" i="669" s="1"/>
  <c r="N47" i="669"/>
  <c r="M47" i="669"/>
  <c r="L47" i="669"/>
  <c r="AN47" i="669" s="1"/>
  <c r="AS46" i="669"/>
  <c r="AR46" i="669"/>
  <c r="AN46" i="669"/>
  <c r="AJ46" i="669"/>
  <c r="AC46" i="669"/>
  <c r="Z46" i="669"/>
  <c r="X46" i="669"/>
  <c r="S46" i="669"/>
  <c r="R46" i="669"/>
  <c r="O46" i="669"/>
  <c r="Y46" i="669" s="1"/>
  <c r="N46" i="669"/>
  <c r="M46" i="669"/>
  <c r="AW46" i="669" s="1"/>
  <c r="L46" i="669"/>
  <c r="AW45" i="669"/>
  <c r="AS45" i="669"/>
  <c r="AU45" i="669" s="1"/>
  <c r="AJ45" i="669"/>
  <c r="Y45" i="669"/>
  <c r="AT45" i="669" s="1"/>
  <c r="X45" i="669"/>
  <c r="S45" i="669"/>
  <c r="R45" i="669"/>
  <c r="P45" i="669"/>
  <c r="O45" i="669"/>
  <c r="N45" i="669"/>
  <c r="M45" i="669"/>
  <c r="Z45" i="669" s="1"/>
  <c r="L45" i="669"/>
  <c r="AW44" i="669"/>
  <c r="AJ44" i="669"/>
  <c r="AD44" i="669"/>
  <c r="AF44" i="669" s="1"/>
  <c r="AE44" i="669" s="1"/>
  <c r="AC44" i="669"/>
  <c r="S44" i="669"/>
  <c r="R44" i="669"/>
  <c r="AQ44" i="669" s="1"/>
  <c r="P44" i="669"/>
  <c r="O44" i="669"/>
  <c r="Y44" i="669" s="1"/>
  <c r="N44" i="669"/>
  <c r="M44" i="669"/>
  <c r="AH44" i="669" s="1"/>
  <c r="L44" i="669"/>
  <c r="AN44" i="669" s="1"/>
  <c r="AJ43" i="669"/>
  <c r="S43" i="669"/>
  <c r="R43" i="669"/>
  <c r="O43" i="669"/>
  <c r="P43" i="669" s="1"/>
  <c r="N43" i="669"/>
  <c r="M43" i="669"/>
  <c r="AD43" i="669" s="1"/>
  <c r="L43" i="669"/>
  <c r="AN43" i="669" s="1"/>
  <c r="AW42" i="669"/>
  <c r="AN42" i="669"/>
  <c r="AJ42" i="669"/>
  <c r="X42" i="669"/>
  <c r="S42" i="669"/>
  <c r="R42" i="669"/>
  <c r="Q42" i="669"/>
  <c r="O42" i="669"/>
  <c r="P42" i="669" s="1"/>
  <c r="T42" i="669" s="1"/>
  <c r="N42" i="669"/>
  <c r="M42" i="669"/>
  <c r="AH42" i="669" s="1"/>
  <c r="L42" i="669"/>
  <c r="AW41" i="669"/>
  <c r="AS41" i="669"/>
  <c r="AN41" i="669"/>
  <c r="AJ41" i="669"/>
  <c r="AH41" i="669"/>
  <c r="AD41" i="669"/>
  <c r="AC41" i="669"/>
  <c r="AF41" i="669" s="1"/>
  <c r="AE41" i="669" s="1"/>
  <c r="Y41" i="669"/>
  <c r="AG41" i="669" s="1"/>
  <c r="X41" i="669"/>
  <c r="S41" i="669"/>
  <c r="R41" i="669"/>
  <c r="AQ41" i="669" s="1"/>
  <c r="Q41" i="669"/>
  <c r="AO41" i="669" s="1"/>
  <c r="O41" i="669"/>
  <c r="P41" i="669" s="1"/>
  <c r="T41" i="669" s="1"/>
  <c r="N41" i="669"/>
  <c r="M41" i="669"/>
  <c r="L41" i="669"/>
  <c r="AW40" i="669"/>
  <c r="AT40" i="669"/>
  <c r="AS40" i="669"/>
  <c r="AU40" i="669" s="1"/>
  <c r="AR40" i="669"/>
  <c r="AP40" i="669"/>
  <c r="AO40" i="669"/>
  <c r="AN40" i="669"/>
  <c r="AJ40" i="669"/>
  <c r="AH40" i="669"/>
  <c r="AD40" i="669"/>
  <c r="AC40" i="669"/>
  <c r="Z40" i="669"/>
  <c r="BB40" i="669" s="1"/>
  <c r="Y40" i="669"/>
  <c r="X40" i="669"/>
  <c r="T40" i="669"/>
  <c r="S40" i="669"/>
  <c r="R40" i="669"/>
  <c r="AQ40" i="669" s="1"/>
  <c r="P40" i="669"/>
  <c r="O40" i="669"/>
  <c r="N40" i="669"/>
  <c r="M40" i="669"/>
  <c r="Q40" i="669" s="1"/>
  <c r="L40" i="669"/>
  <c r="AX39" i="669"/>
  <c r="AT39" i="669"/>
  <c r="AJ39" i="669"/>
  <c r="AH39" i="669"/>
  <c r="AC39" i="669"/>
  <c r="Z39" i="669"/>
  <c r="AP39" i="669" s="1"/>
  <c r="S39" i="669"/>
  <c r="AQ39" i="669" s="1"/>
  <c r="R39" i="669"/>
  <c r="O39" i="669"/>
  <c r="Y39" i="669" s="1"/>
  <c r="AI39" i="669" s="1"/>
  <c r="N39" i="669"/>
  <c r="M39" i="669"/>
  <c r="AR39" i="669" s="1"/>
  <c r="L39" i="669"/>
  <c r="AN39" i="669" s="1"/>
  <c r="AS38" i="669"/>
  <c r="AR38" i="669"/>
  <c r="AJ38" i="669"/>
  <c r="AH38" i="669"/>
  <c r="AD38" i="669"/>
  <c r="AF38" i="669" s="1"/>
  <c r="AE38" i="669" s="1"/>
  <c r="AC38" i="669"/>
  <c r="Z38" i="669"/>
  <c r="X38" i="669"/>
  <c r="S38" i="669"/>
  <c r="R38" i="669"/>
  <c r="Q38" i="669"/>
  <c r="O38" i="669"/>
  <c r="P38" i="669" s="1"/>
  <c r="T38" i="669" s="1"/>
  <c r="N38" i="669"/>
  <c r="AQ38" i="669" s="1"/>
  <c r="M38" i="669"/>
  <c r="AW38" i="669" s="1"/>
  <c r="L38" i="669"/>
  <c r="AN38" i="669" s="1"/>
  <c r="AN37" i="669"/>
  <c r="AJ37" i="669"/>
  <c r="AH37" i="669"/>
  <c r="AD37" i="669"/>
  <c r="S37" i="669"/>
  <c r="R37" i="669"/>
  <c r="Q37" i="669"/>
  <c r="O37" i="669"/>
  <c r="Y37" i="669" s="1"/>
  <c r="N37" i="669"/>
  <c r="M37" i="669"/>
  <c r="L37" i="669"/>
  <c r="BA36" i="669"/>
  <c r="AW36" i="669"/>
  <c r="AS36" i="669"/>
  <c r="AR36" i="669"/>
  <c r="AJ36" i="669"/>
  <c r="AD36" i="669"/>
  <c r="AF36" i="669" s="1"/>
  <c r="AE36" i="669" s="1"/>
  <c r="AC36" i="669"/>
  <c r="Y36" i="669"/>
  <c r="AX36" i="669" s="1"/>
  <c r="X36" i="669"/>
  <c r="S36" i="669"/>
  <c r="AQ36" i="669" s="1"/>
  <c r="R36" i="669"/>
  <c r="Q36" i="669"/>
  <c r="O36" i="669"/>
  <c r="P36" i="669" s="1"/>
  <c r="T36" i="669" s="1"/>
  <c r="N36" i="669"/>
  <c r="M36" i="669"/>
  <c r="L36" i="669"/>
  <c r="AN36" i="669" s="1"/>
  <c r="AW35" i="669"/>
  <c r="AQ35" i="669"/>
  <c r="AJ35" i="669"/>
  <c r="AH35" i="669"/>
  <c r="AD35" i="669"/>
  <c r="AF35" i="669" s="1"/>
  <c r="AE35" i="669" s="1"/>
  <c r="AC35" i="669"/>
  <c r="X35" i="669"/>
  <c r="S35" i="669"/>
  <c r="R35" i="669"/>
  <c r="Q35" i="669"/>
  <c r="BA35" i="669" s="1"/>
  <c r="O35" i="669"/>
  <c r="P35" i="669" s="1"/>
  <c r="T35" i="669" s="1"/>
  <c r="N35" i="669"/>
  <c r="M35" i="669"/>
  <c r="AS35" i="669" s="1"/>
  <c r="L35" i="669"/>
  <c r="AN35" i="669" s="1"/>
  <c r="AX34" i="669"/>
  <c r="AW34" i="669"/>
  <c r="AY34" i="669" s="1"/>
  <c r="AT34" i="669"/>
  <c r="AR34" i="669"/>
  <c r="AJ34" i="669"/>
  <c r="AH34" i="669"/>
  <c r="AC34" i="669"/>
  <c r="Z34" i="669"/>
  <c r="Y34" i="669"/>
  <c r="AI34" i="669" s="1"/>
  <c r="X34" i="669"/>
  <c r="S34" i="669"/>
  <c r="R34" i="669"/>
  <c r="Q34" i="669"/>
  <c r="AL34" i="669" s="1"/>
  <c r="AM34" i="669" s="1"/>
  <c r="O34" i="669"/>
  <c r="P34" i="669" s="1"/>
  <c r="T34" i="669" s="1"/>
  <c r="N34" i="669"/>
  <c r="AQ34" i="669" s="1"/>
  <c r="M34" i="669"/>
  <c r="AS34" i="669" s="1"/>
  <c r="AU34" i="669" s="1"/>
  <c r="L34" i="669"/>
  <c r="AN34" i="669" s="1"/>
  <c r="AX33" i="669"/>
  <c r="AT33" i="669"/>
  <c r="AJ33" i="669"/>
  <c r="S33" i="669"/>
  <c r="R33" i="669"/>
  <c r="P33" i="669"/>
  <c r="O33" i="669"/>
  <c r="Y33" i="669" s="1"/>
  <c r="N33" i="669"/>
  <c r="M33" i="669"/>
  <c r="Z33" i="669" s="1"/>
  <c r="L33" i="669"/>
  <c r="AQ32" i="669"/>
  <c r="AN32" i="669"/>
  <c r="AJ32" i="669"/>
  <c r="Y32" i="669"/>
  <c r="X32" i="669"/>
  <c r="S32" i="669"/>
  <c r="R32" i="669"/>
  <c r="P32" i="669"/>
  <c r="O32" i="669"/>
  <c r="N32" i="669"/>
  <c r="M32" i="669"/>
  <c r="L32" i="669"/>
  <c r="AX31" i="669"/>
  <c r="AW31" i="669"/>
  <c r="AY31" i="669" s="1"/>
  <c r="AT31" i="669"/>
  <c r="AU31" i="669" s="1"/>
  <c r="AS31" i="669"/>
  <c r="AP31" i="669"/>
  <c r="AN31" i="669"/>
  <c r="AJ31" i="669"/>
  <c r="AH31" i="669"/>
  <c r="AD31" i="669"/>
  <c r="AG31" i="669" s="1"/>
  <c r="Z31" i="669"/>
  <c r="BB31" i="669" s="1"/>
  <c r="X31" i="669"/>
  <c r="S31" i="669"/>
  <c r="T31" i="669" s="1"/>
  <c r="R31" i="669"/>
  <c r="Q31" i="669"/>
  <c r="AO31" i="669" s="1"/>
  <c r="P31" i="669"/>
  <c r="O31" i="669"/>
  <c r="Y31" i="669" s="1"/>
  <c r="AI31" i="669" s="1"/>
  <c r="N31" i="669"/>
  <c r="M31" i="669"/>
  <c r="L31" i="669"/>
  <c r="AW30" i="669"/>
  <c r="AS30" i="669"/>
  <c r="AR30" i="669"/>
  <c r="AJ30" i="669"/>
  <c r="AH30" i="669"/>
  <c r="AC30" i="669"/>
  <c r="Z30" i="669"/>
  <c r="AA30" i="669" s="1"/>
  <c r="Y30" i="669"/>
  <c r="X30" i="669"/>
  <c r="T30" i="669"/>
  <c r="AB30" i="669" s="1"/>
  <c r="S30" i="669"/>
  <c r="R30" i="669"/>
  <c r="Q30" i="669"/>
  <c r="BA30" i="669" s="1"/>
  <c r="P30" i="669"/>
  <c r="O30" i="669"/>
  <c r="N30" i="669"/>
  <c r="M30" i="669"/>
  <c r="AD30" i="669" s="1"/>
  <c r="L30" i="669"/>
  <c r="AN30" i="669" s="1"/>
  <c r="AW29" i="669"/>
  <c r="AR29" i="669"/>
  <c r="AQ29" i="669"/>
  <c r="AJ29" i="669"/>
  <c r="AH29" i="669"/>
  <c r="AC29" i="669"/>
  <c r="Z29" i="669"/>
  <c r="AP29" i="669" s="1"/>
  <c r="X29" i="669"/>
  <c r="S29" i="669"/>
  <c r="R29" i="669"/>
  <c r="Q29" i="669"/>
  <c r="O29" i="669"/>
  <c r="Y29" i="669" s="1"/>
  <c r="AI29" i="669" s="1"/>
  <c r="N29" i="669"/>
  <c r="M29" i="669"/>
  <c r="AS29" i="669" s="1"/>
  <c r="L29" i="669"/>
  <c r="AN29" i="669" s="1"/>
  <c r="BB28" i="669"/>
  <c r="BA28" i="669"/>
  <c r="AY28" i="669"/>
  <c r="AW28" i="669"/>
  <c r="AT28" i="669"/>
  <c r="AS28" i="669"/>
  <c r="AU28" i="669" s="1"/>
  <c r="AR28" i="669"/>
  <c r="AP28" i="669"/>
  <c r="AJ28" i="669"/>
  <c r="AI28" i="669"/>
  <c r="AH28" i="669"/>
  <c r="AD28" i="669"/>
  <c r="AF28" i="669" s="1"/>
  <c r="AE28" i="669" s="1"/>
  <c r="AC28" i="669"/>
  <c r="AA28" i="669"/>
  <c r="Z28" i="669"/>
  <c r="X28" i="669"/>
  <c r="S28" i="669"/>
  <c r="R28" i="669"/>
  <c r="AQ28" i="669" s="1"/>
  <c r="Q28" i="669"/>
  <c r="AO28" i="669" s="1"/>
  <c r="P28" i="669"/>
  <c r="T28" i="669" s="1"/>
  <c r="AB28" i="669" s="1"/>
  <c r="O28" i="669"/>
  <c r="Y28" i="669" s="1"/>
  <c r="AX28" i="669" s="1"/>
  <c r="N28" i="669"/>
  <c r="M28" i="669"/>
  <c r="L28" i="669"/>
  <c r="AN28" i="669" s="1"/>
  <c r="AR27" i="669"/>
  <c r="AN27" i="669"/>
  <c r="AJ27" i="669"/>
  <c r="Z27" i="669"/>
  <c r="BB27" i="669" s="1"/>
  <c r="X27" i="669"/>
  <c r="S27" i="669"/>
  <c r="R27" i="669"/>
  <c r="AA27" i="669" s="1"/>
  <c r="O27" i="669"/>
  <c r="Y27" i="669" s="1"/>
  <c r="AX27" i="669" s="1"/>
  <c r="N27" i="669"/>
  <c r="M27" i="669"/>
  <c r="L27" i="669"/>
  <c r="BB26" i="669"/>
  <c r="AS26" i="669"/>
  <c r="AU26" i="669" s="1"/>
  <c r="AP26" i="669"/>
  <c r="AN26" i="669"/>
  <c r="AJ26" i="669"/>
  <c r="AH26" i="669"/>
  <c r="Z26" i="669"/>
  <c r="Y26" i="669"/>
  <c r="AT26" i="669" s="1"/>
  <c r="X26" i="669"/>
  <c r="S26" i="669"/>
  <c r="R26" i="669"/>
  <c r="AA26" i="669" s="1"/>
  <c r="Q26" i="669"/>
  <c r="BA26" i="669" s="1"/>
  <c r="P26" i="669"/>
  <c r="O26" i="669"/>
  <c r="N26" i="669"/>
  <c r="M26" i="669"/>
  <c r="L26" i="669"/>
  <c r="AX25" i="669"/>
  <c r="AW25" i="669"/>
  <c r="AY25" i="669" s="1"/>
  <c r="AT25" i="669"/>
  <c r="AS25" i="669"/>
  <c r="AU25" i="669" s="1"/>
  <c r="AR25" i="669"/>
  <c r="AN25" i="669"/>
  <c r="AJ25" i="669"/>
  <c r="AD25" i="669"/>
  <c r="AG25" i="669" s="1"/>
  <c r="AC25" i="669"/>
  <c r="Z25" i="669"/>
  <c r="AA25" i="669" s="1"/>
  <c r="S25" i="669"/>
  <c r="R25" i="669"/>
  <c r="AQ25" i="669" s="1"/>
  <c r="P25" i="669"/>
  <c r="O25" i="669"/>
  <c r="Y25" i="669" s="1"/>
  <c r="N25" i="669"/>
  <c r="M25" i="669"/>
  <c r="X25" i="669" s="1"/>
  <c r="L25" i="669"/>
  <c r="BA24" i="669"/>
  <c r="AS24" i="669"/>
  <c r="AR24" i="669"/>
  <c r="AJ24" i="669"/>
  <c r="AH24" i="669"/>
  <c r="AD24" i="669"/>
  <c r="AF24" i="669" s="1"/>
  <c r="AE24" i="669" s="1"/>
  <c r="AC24" i="669"/>
  <c r="Z24" i="669"/>
  <c r="X24" i="669"/>
  <c r="S24" i="669"/>
  <c r="R24" i="669"/>
  <c r="Q24" i="669"/>
  <c r="O24" i="669"/>
  <c r="P24" i="669" s="1"/>
  <c r="T24" i="669" s="1"/>
  <c r="N24" i="669"/>
  <c r="AQ24" i="669" s="1"/>
  <c r="M24" i="669"/>
  <c r="AW24" i="669" s="1"/>
  <c r="L24" i="669"/>
  <c r="AN24" i="669" s="1"/>
  <c r="AW23" i="669"/>
  <c r="AN23" i="669"/>
  <c r="AJ23" i="669"/>
  <c r="AH23" i="669"/>
  <c r="X23" i="669"/>
  <c r="S23" i="669"/>
  <c r="R23" i="669"/>
  <c r="O23" i="669"/>
  <c r="P23" i="669" s="1"/>
  <c r="N23" i="669"/>
  <c r="M23" i="669"/>
  <c r="AD23" i="669" s="1"/>
  <c r="L23" i="669"/>
  <c r="AW22" i="669"/>
  <c r="AS22" i="669"/>
  <c r="AP22" i="669"/>
  <c r="AN22" i="669"/>
  <c r="AJ22" i="669"/>
  <c r="AH22" i="669"/>
  <c r="AC22" i="669"/>
  <c r="Z22" i="669"/>
  <c r="Y22" i="669"/>
  <c r="AT22" i="669" s="1"/>
  <c r="AU22" i="669" s="1"/>
  <c r="X22" i="669"/>
  <c r="S22" i="669"/>
  <c r="R22" i="669"/>
  <c r="AQ22" i="669" s="1"/>
  <c r="Q22" i="669"/>
  <c r="AL22" i="669" s="1"/>
  <c r="AM22" i="669" s="1"/>
  <c r="P22" i="669"/>
  <c r="O22" i="669"/>
  <c r="N22" i="669"/>
  <c r="M22" i="669"/>
  <c r="L22" i="669"/>
  <c r="AW21" i="669"/>
  <c r="AS21" i="669"/>
  <c r="AR21" i="669"/>
  <c r="AQ21" i="669"/>
  <c r="AP21" i="669"/>
  <c r="AJ21" i="669"/>
  <c r="AH21" i="669"/>
  <c r="AD21" i="669"/>
  <c r="AF21" i="669" s="1"/>
  <c r="AE21" i="669" s="1"/>
  <c r="AC21" i="669"/>
  <c r="Z21" i="669"/>
  <c r="BB21" i="669" s="1"/>
  <c r="Y21" i="669"/>
  <c r="AI21" i="669" s="1"/>
  <c r="X21" i="669"/>
  <c r="S21" i="669"/>
  <c r="R21" i="669"/>
  <c r="T21" i="669" s="1"/>
  <c r="P21" i="669"/>
  <c r="O21" i="669"/>
  <c r="N21" i="669"/>
  <c r="M21" i="669"/>
  <c r="Q21" i="669" s="1"/>
  <c r="L21" i="669"/>
  <c r="AN21" i="669" s="1"/>
  <c r="AW20" i="669"/>
  <c r="AJ20" i="669"/>
  <c r="AC20" i="669"/>
  <c r="Z20" i="669"/>
  <c r="S20" i="669"/>
  <c r="R20" i="669"/>
  <c r="O20" i="669"/>
  <c r="P20" i="669" s="1"/>
  <c r="N20" i="669"/>
  <c r="AQ20" i="669" s="1"/>
  <c r="M20" i="669"/>
  <c r="AH20" i="669" s="1"/>
  <c r="L20" i="669"/>
  <c r="AJ19" i="669"/>
  <c r="S19" i="669"/>
  <c r="R19" i="669"/>
  <c r="P19" i="669"/>
  <c r="O19" i="669"/>
  <c r="Y19" i="669" s="1"/>
  <c r="N19" i="669"/>
  <c r="AQ19" i="669" s="1"/>
  <c r="M19" i="669"/>
  <c r="AR19" i="669" s="1"/>
  <c r="L19" i="669"/>
  <c r="AW18" i="669"/>
  <c r="AS18" i="669"/>
  <c r="AR18" i="669"/>
  <c r="AP18" i="669"/>
  <c r="AN18" i="669"/>
  <c r="AJ18" i="669"/>
  <c r="AH18" i="669"/>
  <c r="AF18" i="669"/>
  <c r="AE18" i="669" s="1"/>
  <c r="AC18" i="669"/>
  <c r="Z18" i="669"/>
  <c r="BB18" i="669" s="1"/>
  <c r="Y18" i="669"/>
  <c r="AT18" i="669" s="1"/>
  <c r="X18" i="669"/>
  <c r="S18" i="669"/>
  <c r="R18" i="669"/>
  <c r="AA18" i="669" s="1"/>
  <c r="Q18" i="669"/>
  <c r="AL18" i="669" s="1"/>
  <c r="AM18" i="669" s="1"/>
  <c r="O18" i="669"/>
  <c r="P18" i="669" s="1"/>
  <c r="T18" i="669" s="1"/>
  <c r="N18" i="669"/>
  <c r="M18" i="669"/>
  <c r="AD18" i="669" s="1"/>
  <c r="L18" i="669"/>
  <c r="AW17" i="669"/>
  <c r="AS17" i="669"/>
  <c r="AR17" i="669"/>
  <c r="AQ17" i="669"/>
  <c r="AN17" i="669"/>
  <c r="AJ17" i="669"/>
  <c r="AD17" i="669"/>
  <c r="AF17" i="669" s="1"/>
  <c r="AE17" i="669" s="1"/>
  <c r="AC17" i="669"/>
  <c r="Z17" i="669"/>
  <c r="Y17" i="669"/>
  <c r="T17" i="669"/>
  <c r="S17" i="669"/>
  <c r="R17" i="669"/>
  <c r="Q17" i="669"/>
  <c r="BA17" i="669" s="1"/>
  <c r="O17" i="669"/>
  <c r="P17" i="669" s="1"/>
  <c r="N17" i="669"/>
  <c r="M17" i="669"/>
  <c r="L17" i="669"/>
  <c r="AS16" i="669"/>
  <c r="AN16" i="669"/>
  <c r="AJ16" i="669"/>
  <c r="AD16" i="669"/>
  <c r="Y16" i="669"/>
  <c r="AG16" i="669" s="1"/>
  <c r="S16" i="669"/>
  <c r="AQ16" i="669" s="1"/>
  <c r="R16" i="669"/>
  <c r="O16" i="669"/>
  <c r="P16" i="669" s="1"/>
  <c r="N16" i="669"/>
  <c r="M16" i="669"/>
  <c r="AC16" i="669" s="1"/>
  <c r="L16" i="669"/>
  <c r="AT15" i="669"/>
  <c r="AJ15" i="669"/>
  <c r="AC15" i="669"/>
  <c r="Y15" i="669"/>
  <c r="S15" i="669"/>
  <c r="R15" i="669"/>
  <c r="P15" i="669"/>
  <c r="T15" i="669" s="1"/>
  <c r="O15" i="669"/>
  <c r="N15" i="669"/>
  <c r="M15" i="669"/>
  <c r="Q15" i="669" s="1"/>
  <c r="BA15" i="669" s="1"/>
  <c r="L15" i="669"/>
  <c r="AN15" i="669" s="1"/>
  <c r="AX14" i="669"/>
  <c r="AY14" i="669" s="1"/>
  <c r="AW14" i="669"/>
  <c r="AJ14" i="669"/>
  <c r="AH14" i="669"/>
  <c r="AF14" i="669"/>
  <c r="AE14" i="669"/>
  <c r="AD14" i="669"/>
  <c r="AC14" i="669"/>
  <c r="S14" i="669"/>
  <c r="R14" i="669"/>
  <c r="Q14" i="669"/>
  <c r="O14" i="669"/>
  <c r="Y14" i="669" s="1"/>
  <c r="AI14" i="669" s="1"/>
  <c r="N14" i="669"/>
  <c r="M14" i="669"/>
  <c r="AS14" i="669" s="1"/>
  <c r="L14" i="669"/>
  <c r="AN14" i="669" s="1"/>
  <c r="AX13" i="669"/>
  <c r="AT13" i="669"/>
  <c r="AN13" i="669"/>
  <c r="AJ13" i="669"/>
  <c r="Y13" i="669"/>
  <c r="S13" i="669"/>
  <c r="R13" i="669"/>
  <c r="Q13" i="669"/>
  <c r="P13" i="669"/>
  <c r="O13" i="669"/>
  <c r="N13" i="669"/>
  <c r="M13" i="669"/>
  <c r="AC13" i="669" s="1"/>
  <c r="L13" i="669"/>
  <c r="AW12" i="669"/>
  <c r="AS12" i="669"/>
  <c r="AR12" i="669"/>
  <c r="AJ12" i="669"/>
  <c r="AH12" i="669"/>
  <c r="AD12" i="669"/>
  <c r="AC12" i="669"/>
  <c r="AF12" i="669" s="1"/>
  <c r="AE12" i="669" s="1"/>
  <c r="Y12" i="669"/>
  <c r="AG12" i="669" s="1"/>
  <c r="S12" i="669"/>
  <c r="R12" i="669"/>
  <c r="Q12" i="669"/>
  <c r="BA12" i="669" s="1"/>
  <c r="P12" i="669"/>
  <c r="O12" i="669"/>
  <c r="N12" i="669"/>
  <c r="M12" i="669"/>
  <c r="L12" i="669"/>
  <c r="AN12" i="669" s="1"/>
  <c r="AW11" i="669"/>
  <c r="AY11" i="669" s="1"/>
  <c r="AS11" i="669"/>
  <c r="AR11" i="669"/>
  <c r="AJ11" i="669"/>
  <c r="AD11" i="669"/>
  <c r="AF11" i="669" s="1"/>
  <c r="AE11" i="669" s="1"/>
  <c r="AC11" i="669"/>
  <c r="Z11" i="669"/>
  <c r="BB11" i="669" s="1"/>
  <c r="Y11" i="669"/>
  <c r="AX11" i="669" s="1"/>
  <c r="X11" i="669"/>
  <c r="S11" i="669"/>
  <c r="R11" i="669"/>
  <c r="AQ11" i="669" s="1"/>
  <c r="P11" i="669"/>
  <c r="O11" i="669"/>
  <c r="N11" i="669"/>
  <c r="N294" i="669" s="1"/>
  <c r="M11" i="669"/>
  <c r="L11" i="669"/>
  <c r="AN11" i="669" s="1"/>
  <c r="AW10" i="669"/>
  <c r="AJ10" i="669"/>
  <c r="AC10" i="669"/>
  <c r="S10" i="669"/>
  <c r="R10" i="669"/>
  <c r="O10" i="669"/>
  <c r="N10" i="669"/>
  <c r="M10" i="669"/>
  <c r="Q10" i="669" s="1"/>
  <c r="L10" i="669"/>
  <c r="AN10" i="669" s="1"/>
  <c r="AL7" i="669"/>
  <c r="L7" i="669"/>
  <c r="L6" i="669"/>
  <c r="C5" i="669"/>
  <c r="AJ1" i="669"/>
  <c r="AI1" i="669"/>
  <c r="AG1" i="669"/>
  <c r="AA1" i="669"/>
  <c r="T1" i="669"/>
  <c r="E190" i="678"/>
  <c r="D190" i="678"/>
  <c r="C190" i="678"/>
  <c r="E91" i="677"/>
  <c r="C22" i="1" s="1"/>
  <c r="D91" i="677"/>
  <c r="C91" i="677"/>
  <c r="E134" i="676"/>
  <c r="D134" i="676"/>
  <c r="C134" i="676"/>
  <c r="E83" i="675"/>
  <c r="D83" i="675"/>
  <c r="C83" i="675"/>
  <c r="C23" i="1"/>
  <c r="C21" i="1"/>
  <c r="C24" i="1" s="1"/>
  <c r="C20" i="1"/>
  <c r="Y103" i="11"/>
  <c r="X103" i="11"/>
  <c r="W103" i="11"/>
  <c r="V103" i="11"/>
  <c r="U103" i="11"/>
  <c r="T103" i="11"/>
  <c r="S103" i="11"/>
  <c r="R103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3" i="11"/>
  <c r="B103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E102" i="11"/>
  <c r="D102" i="11"/>
  <c r="C102" i="11"/>
  <c r="B102" i="11"/>
  <c r="Y101" i="11"/>
  <c r="X101" i="11"/>
  <c r="W101" i="11"/>
  <c r="V101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D101" i="11"/>
  <c r="C101" i="11"/>
  <c r="B101" i="11"/>
  <c r="Y100" i="11"/>
  <c r="X100" i="11"/>
  <c r="W100" i="11"/>
  <c r="V100" i="11"/>
  <c r="U100" i="11"/>
  <c r="T100" i="11"/>
  <c r="S100" i="11"/>
  <c r="R100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E100" i="11"/>
  <c r="D100" i="11"/>
  <c r="C100" i="11"/>
  <c r="B100" i="11"/>
  <c r="Y99" i="11"/>
  <c r="X99" i="11"/>
  <c r="W99" i="11"/>
  <c r="V99" i="11"/>
  <c r="U99" i="11"/>
  <c r="T99" i="11"/>
  <c r="S99" i="11"/>
  <c r="R99" i="11"/>
  <c r="Q99" i="11"/>
  <c r="P99" i="11"/>
  <c r="O99" i="11"/>
  <c r="N99" i="11"/>
  <c r="M99" i="11"/>
  <c r="L99" i="11"/>
  <c r="K99" i="11"/>
  <c r="J99" i="11"/>
  <c r="I99" i="11"/>
  <c r="H99" i="11"/>
  <c r="G99" i="11"/>
  <c r="F99" i="11"/>
  <c r="E99" i="11"/>
  <c r="D99" i="11"/>
  <c r="C99" i="11"/>
  <c r="B99" i="11"/>
  <c r="Y98" i="11"/>
  <c r="X98" i="11"/>
  <c r="W98" i="11"/>
  <c r="V98" i="11"/>
  <c r="U98" i="11"/>
  <c r="T98" i="11"/>
  <c r="S98" i="11"/>
  <c r="R98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E98" i="11"/>
  <c r="D98" i="11"/>
  <c r="C98" i="11"/>
  <c r="B98" i="11"/>
  <c r="Y97" i="11"/>
  <c r="X97" i="11"/>
  <c r="W97" i="11"/>
  <c r="V97" i="11"/>
  <c r="U97" i="11"/>
  <c r="T97" i="11"/>
  <c r="S97" i="11"/>
  <c r="R97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D97" i="11"/>
  <c r="C97" i="11"/>
  <c r="B97" i="11"/>
  <c r="Y96" i="11"/>
  <c r="X96" i="11"/>
  <c r="W96" i="11"/>
  <c r="V96" i="11"/>
  <c r="U96" i="11"/>
  <c r="T96" i="11"/>
  <c r="S96" i="11"/>
  <c r="R96" i="11"/>
  <c r="Q96" i="11"/>
  <c r="P96" i="11"/>
  <c r="O96" i="11"/>
  <c r="N96" i="11"/>
  <c r="M96" i="11"/>
  <c r="L96" i="11"/>
  <c r="K96" i="11"/>
  <c r="J96" i="11"/>
  <c r="I96" i="11"/>
  <c r="H96" i="11"/>
  <c r="G96" i="11"/>
  <c r="F96" i="11"/>
  <c r="E96" i="11"/>
  <c r="D96" i="11"/>
  <c r="C96" i="11"/>
  <c r="B96" i="11"/>
  <c r="Y95" i="11"/>
  <c r="X95" i="11"/>
  <c r="W95" i="11"/>
  <c r="V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G95" i="11"/>
  <c r="F95" i="11"/>
  <c r="E95" i="11"/>
  <c r="D95" i="11"/>
  <c r="C95" i="11"/>
  <c r="B95" i="11"/>
  <c r="Y94" i="11"/>
  <c r="X94" i="11"/>
  <c r="W94" i="11"/>
  <c r="V94" i="11"/>
  <c r="U94" i="11"/>
  <c r="T94" i="11"/>
  <c r="S94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E94" i="11"/>
  <c r="D94" i="11"/>
  <c r="C94" i="11"/>
  <c r="B94" i="11"/>
  <c r="Y93" i="11"/>
  <c r="X93" i="11"/>
  <c r="W93" i="11"/>
  <c r="V93" i="11"/>
  <c r="U93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H93" i="11"/>
  <c r="G93" i="11"/>
  <c r="F93" i="11"/>
  <c r="E93" i="11"/>
  <c r="D93" i="11"/>
  <c r="C93" i="11"/>
  <c r="B93" i="11"/>
  <c r="Y92" i="11"/>
  <c r="X92" i="11"/>
  <c r="W92" i="11"/>
  <c r="V92" i="11"/>
  <c r="U92" i="11"/>
  <c r="T92" i="11"/>
  <c r="S92" i="11"/>
  <c r="R92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D92" i="11"/>
  <c r="C92" i="11"/>
  <c r="B92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Y90" i="11"/>
  <c r="X90" i="11"/>
  <c r="W90" i="11"/>
  <c r="V90" i="11"/>
  <c r="U90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Y89" i="11"/>
  <c r="X89" i="11"/>
  <c r="W89" i="11"/>
  <c r="V89" i="11"/>
  <c r="U89" i="11"/>
  <c r="T89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Y88" i="11"/>
  <c r="X88" i="11"/>
  <c r="W88" i="11"/>
  <c r="V88" i="11"/>
  <c r="U88" i="11"/>
  <c r="T88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Y87" i="11"/>
  <c r="X87" i="11"/>
  <c r="W87" i="11"/>
  <c r="V87" i="11"/>
  <c r="U87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B87" i="11"/>
  <c r="Y86" i="11"/>
  <c r="X86" i="11"/>
  <c r="W86" i="11"/>
  <c r="V86" i="11"/>
  <c r="U86" i="11"/>
  <c r="T86" i="1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D86" i="11"/>
  <c r="C86" i="11"/>
  <c r="B86" i="11"/>
  <c r="Y85" i="11"/>
  <c r="X85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Y83" i="11"/>
  <c r="X83" i="11"/>
  <c r="W83" i="11"/>
  <c r="V83" i="11"/>
  <c r="U83" i="11"/>
  <c r="T83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B83" i="11"/>
  <c r="Y82" i="11"/>
  <c r="X82" i="11"/>
  <c r="W82" i="11"/>
  <c r="V82" i="11"/>
  <c r="U82" i="11"/>
  <c r="T82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B82" i="11"/>
  <c r="Y81" i="11"/>
  <c r="X81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B81" i="11"/>
  <c r="Y80" i="11"/>
  <c r="X80" i="11"/>
  <c r="W80" i="11"/>
  <c r="V80" i="11"/>
  <c r="U80" i="11"/>
  <c r="T80" i="11"/>
  <c r="S80" i="11"/>
  <c r="R80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Y79" i="11"/>
  <c r="X79" i="11"/>
  <c r="W79" i="11"/>
  <c r="V79" i="11"/>
  <c r="U79" i="11"/>
  <c r="T79" i="11"/>
  <c r="S79" i="11"/>
  <c r="R79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B79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Y77" i="11"/>
  <c r="X77" i="11"/>
  <c r="W77" i="11"/>
  <c r="V77" i="11"/>
  <c r="U77" i="1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B77" i="11"/>
  <c r="Y76" i="11"/>
  <c r="X76" i="11"/>
  <c r="W76" i="11"/>
  <c r="V76" i="11"/>
  <c r="U76" i="11"/>
  <c r="T76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C76" i="11"/>
  <c r="B76" i="11"/>
  <c r="Y75" i="11"/>
  <c r="X75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75" i="11"/>
  <c r="Y74" i="11"/>
  <c r="X74" i="11"/>
  <c r="W74" i="11"/>
  <c r="V74" i="11"/>
  <c r="U74" i="11"/>
  <c r="T74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Y73" i="11"/>
  <c r="X73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Y72" i="11"/>
  <c r="X72" i="11"/>
  <c r="W72" i="11"/>
  <c r="V72" i="11"/>
  <c r="U72" i="11"/>
  <c r="T72" i="11"/>
  <c r="S72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Y71" i="11"/>
  <c r="X71" i="11"/>
  <c r="W71" i="11"/>
  <c r="V71" i="11"/>
  <c r="U71" i="11"/>
  <c r="T71" i="11"/>
  <c r="S71" i="11"/>
  <c r="R71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C71" i="11"/>
  <c r="B71" i="11"/>
  <c r="Y70" i="11"/>
  <c r="X70" i="11"/>
  <c r="W70" i="11"/>
  <c r="V70" i="11"/>
  <c r="U70" i="11"/>
  <c r="T70" i="11"/>
  <c r="S70" i="11"/>
  <c r="R70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Y69" i="11"/>
  <c r="X69" i="11"/>
  <c r="W69" i="11"/>
  <c r="V69" i="11"/>
  <c r="U69" i="11"/>
  <c r="T69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B69" i="11"/>
  <c r="Y68" i="11"/>
  <c r="X68" i="11"/>
  <c r="W68" i="11"/>
  <c r="V68" i="11"/>
  <c r="U68" i="11"/>
  <c r="T68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Y67" i="11"/>
  <c r="X67" i="1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Y66" i="11"/>
  <c r="X66" i="11"/>
  <c r="W66" i="11"/>
  <c r="V66" i="11"/>
  <c r="U66" i="1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B66" i="11"/>
  <c r="Y65" i="11"/>
  <c r="X65" i="11"/>
  <c r="W65" i="11"/>
  <c r="V65" i="11"/>
  <c r="U65" i="11"/>
  <c r="T65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Y64" i="11"/>
  <c r="X64" i="11"/>
  <c r="W64" i="11"/>
  <c r="V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Y63" i="11"/>
  <c r="X63" i="11"/>
  <c r="W63" i="11"/>
  <c r="V63" i="11"/>
  <c r="U63" i="11"/>
  <c r="T63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C63" i="11"/>
  <c r="B63" i="11"/>
  <c r="Y62" i="11"/>
  <c r="X62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Y61" i="11"/>
  <c r="X61" i="11"/>
  <c r="W61" i="11"/>
  <c r="V61" i="11"/>
  <c r="U61" i="11"/>
  <c r="T61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Y60" i="11"/>
  <c r="X60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Y59" i="11"/>
  <c r="X59" i="11"/>
  <c r="W59" i="11"/>
  <c r="V59" i="11"/>
  <c r="U59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Y58" i="11"/>
  <c r="X58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Y57" i="11"/>
  <c r="X57" i="11"/>
  <c r="W57" i="11"/>
  <c r="V57" i="11"/>
  <c r="U57" i="11"/>
  <c r="T57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Y55" i="11"/>
  <c r="X55" i="11"/>
  <c r="W55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Y53" i="11"/>
  <c r="X53" i="11"/>
  <c r="W53" i="11"/>
  <c r="V53" i="11"/>
  <c r="U53" i="11"/>
  <c r="T53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Y52" i="11"/>
  <c r="X52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Y51" i="11"/>
  <c r="X51" i="11"/>
  <c r="W51" i="11"/>
  <c r="V51" i="11"/>
  <c r="U51" i="11"/>
  <c r="T51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Y49" i="11"/>
  <c r="X49" i="11"/>
  <c r="W49" i="11"/>
  <c r="V49" i="11"/>
  <c r="U49" i="11"/>
  <c r="T49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Y48" i="11"/>
  <c r="X48" i="1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Y47" i="11"/>
  <c r="X47" i="11"/>
  <c r="W47" i="11"/>
  <c r="V47" i="11"/>
  <c r="U47" i="11"/>
  <c r="T47" i="11"/>
  <c r="S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Y44" i="11"/>
  <c r="X44" i="11"/>
  <c r="W44" i="11"/>
  <c r="V44" i="11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AX72" i="669" l="1"/>
  <c r="AT72" i="669"/>
  <c r="AI72" i="669"/>
  <c r="AG72" i="669"/>
  <c r="AU98" i="669"/>
  <c r="AF107" i="669"/>
  <c r="AE107" i="669" s="1"/>
  <c r="AU246" i="669"/>
  <c r="AY17" i="669"/>
  <c r="AT51" i="669"/>
  <c r="AU51" i="669" s="1"/>
  <c r="BB51" i="669"/>
  <c r="AI51" i="669"/>
  <c r="AG51" i="669"/>
  <c r="AX51" i="669"/>
  <c r="AY51" i="669" s="1"/>
  <c r="BA52" i="669"/>
  <c r="AL52" i="669"/>
  <c r="AM52" i="669" s="1"/>
  <c r="AO52" i="669"/>
  <c r="AY53" i="669"/>
  <c r="AY87" i="669"/>
  <c r="AT164" i="669"/>
  <c r="AU164" i="669" s="1"/>
  <c r="AX164" i="669"/>
  <c r="N2" i="669"/>
  <c r="AU12" i="669"/>
  <c r="AT37" i="669"/>
  <c r="AI37" i="669"/>
  <c r="AG37" i="669"/>
  <c r="AX37" i="669"/>
  <c r="AB50" i="669"/>
  <c r="AO51" i="669"/>
  <c r="AA77" i="669"/>
  <c r="AA91" i="669"/>
  <c r="AI138" i="669"/>
  <c r="AG138" i="669"/>
  <c r="AX138" i="669"/>
  <c r="AT138" i="669"/>
  <c r="AU41" i="669"/>
  <c r="T52" i="669"/>
  <c r="AB52" i="669" s="1"/>
  <c r="AA56" i="669"/>
  <c r="AY114" i="669"/>
  <c r="AY115" i="669"/>
  <c r="AY29" i="669"/>
  <c r="T32" i="669"/>
  <c r="AI56" i="669"/>
  <c r="AP69" i="669"/>
  <c r="BB69" i="669"/>
  <c r="AB81" i="669"/>
  <c r="BB166" i="669"/>
  <c r="AP166" i="669"/>
  <c r="AO208" i="669"/>
  <c r="AG78" i="670"/>
  <c r="AB18" i="669"/>
  <c r="AY44" i="669"/>
  <c r="AY46" i="669"/>
  <c r="BA53" i="669"/>
  <c r="AU101" i="669"/>
  <c r="AX121" i="669"/>
  <c r="AY121" i="669" s="1"/>
  <c r="BB121" i="669"/>
  <c r="AP121" i="669"/>
  <c r="AI121" i="669"/>
  <c r="AG121" i="669"/>
  <c r="AT121" i="669"/>
  <c r="T170" i="669"/>
  <c r="AF16" i="669"/>
  <c r="AE16" i="669" s="1"/>
  <c r="AA24" i="669"/>
  <c r="AB24" i="669" s="1"/>
  <c r="AA60" i="669"/>
  <c r="BA82" i="669"/>
  <c r="BA94" i="669"/>
  <c r="AX97" i="669"/>
  <c r="AT97" i="669"/>
  <c r="AU97" i="669" s="1"/>
  <c r="AI97" i="669"/>
  <c r="AL104" i="669"/>
  <c r="AM104" i="669" s="1"/>
  <c r="AP104" i="669"/>
  <c r="BB104" i="669"/>
  <c r="AA104" i="669"/>
  <c r="AB104" i="669" s="1"/>
  <c r="AY135" i="669"/>
  <c r="AL13" i="669"/>
  <c r="AM13" i="669" s="1"/>
  <c r="T23" i="669"/>
  <c r="AB23" i="669" s="1"/>
  <c r="AA46" i="669"/>
  <c r="AY75" i="669"/>
  <c r="AI85" i="669"/>
  <c r="AB107" i="669"/>
  <c r="AG113" i="669"/>
  <c r="AY133" i="669"/>
  <c r="AI148" i="669"/>
  <c r="BA154" i="669"/>
  <c r="AO154" i="669"/>
  <c r="BA10" i="669"/>
  <c r="AI17" i="669"/>
  <c r="BA190" i="669"/>
  <c r="AO190" i="669"/>
  <c r="BA14" i="669"/>
  <c r="AP45" i="669"/>
  <c r="BB45" i="669"/>
  <c r="AX46" i="669"/>
  <c r="AT46" i="669"/>
  <c r="AU46" i="669" s="1"/>
  <c r="AT55" i="669"/>
  <c r="AI55" i="669"/>
  <c r="AG55" i="669"/>
  <c r="AX55" i="669"/>
  <c r="BA68" i="669"/>
  <c r="AX87" i="669"/>
  <c r="AT87" i="669"/>
  <c r="AU87" i="669" s="1"/>
  <c r="AG87" i="669"/>
  <c r="AU118" i="669"/>
  <c r="T131" i="669"/>
  <c r="BA131" i="669"/>
  <c r="AI19" i="669"/>
  <c r="AA19" i="669"/>
  <c r="AX19" i="669"/>
  <c r="AT19" i="669"/>
  <c r="AO174" i="669"/>
  <c r="BA174" i="669"/>
  <c r="T174" i="669"/>
  <c r="AB174" i="669" s="1"/>
  <c r="AU16" i="669"/>
  <c r="AA23" i="669"/>
  <c r="AP46" i="669"/>
  <c r="BA99" i="669"/>
  <c r="AF119" i="669"/>
  <c r="AE119" i="669" s="1"/>
  <c r="AY137" i="669"/>
  <c r="T181" i="669"/>
  <c r="BA181" i="669"/>
  <c r="AB179" i="669"/>
  <c r="AA13" i="669"/>
  <c r="AY89" i="669"/>
  <c r="AI44" i="669"/>
  <c r="AG44" i="669"/>
  <c r="AX44" i="669"/>
  <c r="AT44" i="669"/>
  <c r="AY80" i="669"/>
  <c r="BB33" i="669"/>
  <c r="AP33" i="669"/>
  <c r="AT59" i="669"/>
  <c r="AI59" i="669"/>
  <c r="AG59" i="669"/>
  <c r="AX59" i="669"/>
  <c r="AO91" i="669"/>
  <c r="BA91" i="669"/>
  <c r="AA99" i="669"/>
  <c r="AA101" i="669"/>
  <c r="AA113" i="669"/>
  <c r="AS19" i="669"/>
  <c r="AH32" i="669"/>
  <c r="AI32" i="669" s="1"/>
  <c r="Q32" i="669"/>
  <c r="AW33" i="669"/>
  <c r="AY33" i="669" s="1"/>
  <c r="AL40" i="669"/>
  <c r="AM40" i="669" s="1"/>
  <c r="Z59" i="669"/>
  <c r="AS59" i="669"/>
  <c r="AU59" i="669" s="1"/>
  <c r="AR60" i="669"/>
  <c r="AI62" i="669"/>
  <c r="AI66" i="669"/>
  <c r="AG66" i="669"/>
  <c r="AR67" i="669"/>
  <c r="AD69" i="669"/>
  <c r="AP84" i="669"/>
  <c r="T88" i="669"/>
  <c r="AB88" i="669" s="1"/>
  <c r="AF95" i="669"/>
  <c r="AE95" i="669" s="1"/>
  <c r="T108" i="669"/>
  <c r="AB108" i="669" s="1"/>
  <c r="T110" i="669"/>
  <c r="AB110" i="669" s="1"/>
  <c r="Z122" i="669"/>
  <c r="AA122" i="669" s="1"/>
  <c r="AW129" i="669"/>
  <c r="AY129" i="669" s="1"/>
  <c r="Y131" i="669"/>
  <c r="T147" i="669"/>
  <c r="AD162" i="669"/>
  <c r="Z165" i="669"/>
  <c r="Y166" i="669"/>
  <c r="P166" i="669"/>
  <c r="T166" i="669" s="1"/>
  <c r="X172" i="669"/>
  <c r="AP180" i="669"/>
  <c r="AC181" i="669"/>
  <c r="BA182" i="669"/>
  <c r="AC186" i="669"/>
  <c r="T190" i="669"/>
  <c r="AB190" i="669" s="1"/>
  <c r="AS194" i="669"/>
  <c r="Z194" i="669"/>
  <c r="AH194" i="669"/>
  <c r="AD194" i="669"/>
  <c r="AW194" i="669"/>
  <c r="AC194" i="669"/>
  <c r="AR194" i="669"/>
  <c r="X194" i="669"/>
  <c r="AN194" i="669"/>
  <c r="Q194" i="669"/>
  <c r="Z195" i="669"/>
  <c r="AH195" i="669"/>
  <c r="AD195" i="669"/>
  <c r="AF195" i="669" s="1"/>
  <c r="AE195" i="669" s="1"/>
  <c r="AW195" i="669"/>
  <c r="AC195" i="669"/>
  <c r="AS195" i="669"/>
  <c r="X195" i="669"/>
  <c r="Q195" i="669"/>
  <c r="AI203" i="669"/>
  <c r="AB211" i="669"/>
  <c r="AY222" i="669"/>
  <c r="Y280" i="669"/>
  <c r="P280" i="669"/>
  <c r="T280" i="669" s="1"/>
  <c r="Y283" i="669"/>
  <c r="P283" i="669"/>
  <c r="T283" i="669" s="1"/>
  <c r="BA19" i="670"/>
  <c r="AL19" i="670"/>
  <c r="AM19" i="670" s="1"/>
  <c r="Q34" i="670"/>
  <c r="AD34" i="670"/>
  <c r="AC34" i="670"/>
  <c r="AW34" i="670"/>
  <c r="AR34" i="670"/>
  <c r="AH34" i="670"/>
  <c r="Z34" i="670"/>
  <c r="AA34" i="670" s="1"/>
  <c r="X34" i="670"/>
  <c r="AI96" i="670"/>
  <c r="AX96" i="670"/>
  <c r="AT96" i="670"/>
  <c r="AG132" i="670"/>
  <c r="Y177" i="670"/>
  <c r="P177" i="670"/>
  <c r="X15" i="669"/>
  <c r="BA18" i="669"/>
  <c r="AL30" i="669"/>
  <c r="AM30" i="669" s="1"/>
  <c r="Z44" i="669"/>
  <c r="AQ45" i="669"/>
  <c r="AA45" i="669"/>
  <c r="AP48" i="669"/>
  <c r="AL49" i="669"/>
  <c r="Z60" i="669"/>
  <c r="AC64" i="669"/>
  <c r="AS65" i="669"/>
  <c r="BA71" i="669"/>
  <c r="BB94" i="669"/>
  <c r="AD97" i="669"/>
  <c r="AO118" i="669"/>
  <c r="AT119" i="669"/>
  <c r="AU121" i="669"/>
  <c r="X10" i="669"/>
  <c r="AR10" i="669"/>
  <c r="AI12" i="669"/>
  <c r="AX15" i="669"/>
  <c r="AG15" i="669"/>
  <c r="AR15" i="669"/>
  <c r="AL17" i="669"/>
  <c r="AM17" i="669" s="1"/>
  <c r="AI18" i="669"/>
  <c r="AC19" i="669"/>
  <c r="X20" i="669"/>
  <c r="AI22" i="669"/>
  <c r="AP25" i="669"/>
  <c r="AI26" i="669"/>
  <c r="AL31" i="669"/>
  <c r="AM31" i="669" s="1"/>
  <c r="BB34" i="669"/>
  <c r="AP34" i="669"/>
  <c r="AI41" i="669"/>
  <c r="AS44" i="669"/>
  <c r="AU44" i="669" s="1"/>
  <c r="AN45" i="669"/>
  <c r="P46" i="669"/>
  <c r="AX47" i="669"/>
  <c r="AY47" i="669" s="1"/>
  <c r="BB48" i="669"/>
  <c r="AG50" i="669"/>
  <c r="AA51" i="669"/>
  <c r="X52" i="669"/>
  <c r="BA54" i="669"/>
  <c r="AC55" i="669"/>
  <c r="AW55" i="669"/>
  <c r="AY55" i="669" s="1"/>
  <c r="Z56" i="669"/>
  <c r="AR56" i="669"/>
  <c r="AG58" i="669"/>
  <c r="P62" i="669"/>
  <c r="AY63" i="669"/>
  <c r="BA63" i="669"/>
  <c r="AD64" i="669"/>
  <c r="AT65" i="669"/>
  <c r="AT67" i="669"/>
  <c r="X71" i="669"/>
  <c r="AH71" i="669"/>
  <c r="AH73" i="669"/>
  <c r="Q73" i="669"/>
  <c r="T73" i="669" s="1"/>
  <c r="AB73" i="669" s="1"/>
  <c r="AW73" i="669"/>
  <c r="AD73" i="669"/>
  <c r="AF73" i="669" s="1"/>
  <c r="AE73" i="669" s="1"/>
  <c r="AL74" i="669"/>
  <c r="AM74" i="669" s="1"/>
  <c r="AL76" i="669"/>
  <c r="AM76" i="669" s="1"/>
  <c r="AQ83" i="669"/>
  <c r="AQ84" i="669"/>
  <c r="P87" i="669"/>
  <c r="T87" i="669" s="1"/>
  <c r="AL90" i="669"/>
  <c r="AM90" i="669" s="1"/>
  <c r="P91" i="669"/>
  <c r="T91" i="669" s="1"/>
  <c r="Q93" i="669"/>
  <c r="AI94" i="669"/>
  <c r="BA96" i="669"/>
  <c r="AH98" i="669"/>
  <c r="AI98" i="669" s="1"/>
  <c r="X99" i="669"/>
  <c r="Z99" i="669"/>
  <c r="AR99" i="669"/>
  <c r="BA104" i="669"/>
  <c r="AL110" i="669"/>
  <c r="AM110" i="669" s="1"/>
  <c r="BA110" i="669"/>
  <c r="AO110" i="669"/>
  <c r="Z112" i="669"/>
  <c r="AR114" i="669"/>
  <c r="AC114" i="669"/>
  <c r="AF114" i="669" s="1"/>
  <c r="AE114" i="669" s="1"/>
  <c r="Q114" i="669"/>
  <c r="X114" i="669"/>
  <c r="AN114" i="669"/>
  <c r="AH114" i="669"/>
  <c r="AI114" i="669" s="1"/>
  <c r="AT120" i="669"/>
  <c r="AR120" i="669"/>
  <c r="AC122" i="669"/>
  <c r="AF124" i="669"/>
  <c r="AE124" i="669" s="1"/>
  <c r="Z132" i="669"/>
  <c r="AQ134" i="669"/>
  <c r="AP135" i="669"/>
  <c r="AX135" i="669"/>
  <c r="T141" i="669"/>
  <c r="AH143" i="669"/>
  <c r="AI143" i="669" s="1"/>
  <c r="Q143" i="669"/>
  <c r="AW143" i="669"/>
  <c r="AD143" i="669"/>
  <c r="AG143" i="669" s="1"/>
  <c r="AC143" i="669"/>
  <c r="AS143" i="669"/>
  <c r="X143" i="669"/>
  <c r="AN143" i="669"/>
  <c r="AG148" i="669"/>
  <c r="AA155" i="669"/>
  <c r="AN164" i="669"/>
  <c r="Q166" i="669"/>
  <c r="AW166" i="669"/>
  <c r="P171" i="669"/>
  <c r="Y171" i="669"/>
  <c r="AI173" i="669"/>
  <c r="AX173" i="669"/>
  <c r="AY173" i="669" s="1"/>
  <c r="BB173" i="669"/>
  <c r="AP173" i="669"/>
  <c r="AI174" i="669"/>
  <c r="AT174" i="669"/>
  <c r="AX174" i="669"/>
  <c r="AT179" i="669"/>
  <c r="AI179" i="669"/>
  <c r="BB179" i="669"/>
  <c r="AX179" i="669"/>
  <c r="AP179" i="669"/>
  <c r="AB180" i="669"/>
  <c r="AA193" i="669"/>
  <c r="Y198" i="669"/>
  <c r="AA198" i="669" s="1"/>
  <c r="P198" i="669"/>
  <c r="AT216" i="669"/>
  <c r="AU216" i="669" s="1"/>
  <c r="AH222" i="669"/>
  <c r="X222" i="669"/>
  <c r="Q222" i="669"/>
  <c r="T222" i="669" s="1"/>
  <c r="AD222" i="669"/>
  <c r="AS222" i="669"/>
  <c r="Z222" i="669"/>
  <c r="AX226" i="669"/>
  <c r="BB236" i="669"/>
  <c r="AW240" i="669"/>
  <c r="AY240" i="669" s="1"/>
  <c r="AR240" i="669"/>
  <c r="X240" i="669"/>
  <c r="AS240" i="669"/>
  <c r="Q240" i="669"/>
  <c r="AD242" i="669"/>
  <c r="Y265" i="669"/>
  <c r="P265" i="669"/>
  <c r="AX273" i="669"/>
  <c r="AY273" i="669" s="1"/>
  <c r="AT273" i="669"/>
  <c r="AU273" i="669" s="1"/>
  <c r="AG273" i="669"/>
  <c r="AA275" i="669"/>
  <c r="T275" i="669"/>
  <c r="AQ280" i="669"/>
  <c r="Y282" i="669"/>
  <c r="P282" i="669"/>
  <c r="AM283" i="669"/>
  <c r="AU284" i="669"/>
  <c r="BA26" i="670"/>
  <c r="P96" i="670"/>
  <c r="BB122" i="670"/>
  <c r="AP122" i="670"/>
  <c r="AM219" i="670"/>
  <c r="AT14" i="669"/>
  <c r="AU14" i="669" s="1"/>
  <c r="AW32" i="669"/>
  <c r="AD33" i="669"/>
  <c r="AO34" i="669"/>
  <c r="AL35" i="669"/>
  <c r="AM35" i="669" s="1"/>
  <c r="AG36" i="669"/>
  <c r="AR44" i="669"/>
  <c r="X67" i="669"/>
  <c r="AS78" i="669"/>
  <c r="AU78" i="669" s="1"/>
  <c r="AC78" i="669"/>
  <c r="AW78" i="669"/>
  <c r="AY78" i="669" s="1"/>
  <c r="AR78" i="669"/>
  <c r="AQ102" i="669"/>
  <c r="AY104" i="669"/>
  <c r="AL108" i="669"/>
  <c r="AM108" i="669" s="1"/>
  <c r="BA111" i="669"/>
  <c r="AD123" i="669"/>
  <c r="Z129" i="669"/>
  <c r="X132" i="669"/>
  <c r="T154" i="669"/>
  <c r="Z10" i="669"/>
  <c r="AS10" i="669"/>
  <c r="AH13" i="669"/>
  <c r="AI13" i="669" s="1"/>
  <c r="AW13" i="669"/>
  <c r="AY13" i="669" s="1"/>
  <c r="AD13" i="669"/>
  <c r="BA13" i="669"/>
  <c r="Z15" i="669"/>
  <c r="AL15" i="669" s="1"/>
  <c r="AM15" i="669" s="1"/>
  <c r="AS15" i="669"/>
  <c r="AU15" i="669" s="1"/>
  <c r="X16" i="669"/>
  <c r="AD19" i="669"/>
  <c r="AG19" i="669" s="1"/>
  <c r="Y20" i="669"/>
  <c r="AS20" i="669"/>
  <c r="AO21" i="669"/>
  <c r="T22" i="669"/>
  <c r="AH27" i="669"/>
  <c r="AI27" i="669" s="1"/>
  <c r="Q27" i="669"/>
  <c r="AA29" i="669"/>
  <c r="AT29" i="669"/>
  <c r="AU29" i="669" s="1"/>
  <c r="AQ31" i="669"/>
  <c r="AA31" i="669"/>
  <c r="AB31" i="669" s="1"/>
  <c r="AN33" i="669"/>
  <c r="AA34" i="669"/>
  <c r="AB34" i="669" s="1"/>
  <c r="AO36" i="669"/>
  <c r="AR37" i="669"/>
  <c r="Z37" i="669"/>
  <c r="X39" i="669"/>
  <c r="AS39" i="669"/>
  <c r="AU39" i="669" s="1"/>
  <c r="BA42" i="669"/>
  <c r="AG47" i="669"/>
  <c r="AA48" i="669"/>
  <c r="AB48" i="669" s="1"/>
  <c r="AH50" i="669"/>
  <c r="AI50" i="669" s="1"/>
  <c r="BA50" i="669"/>
  <c r="AI52" i="669"/>
  <c r="AP52" i="669"/>
  <c r="AL53" i="669"/>
  <c r="AM53" i="669" s="1"/>
  <c r="AS56" i="669"/>
  <c r="AU56" i="669" s="1"/>
  <c r="T57" i="669"/>
  <c r="AH58" i="669"/>
  <c r="AI58" i="669" s="1"/>
  <c r="AT60" i="669"/>
  <c r="AU60" i="669" s="1"/>
  <c r="AP61" i="669"/>
  <c r="AO62" i="669"/>
  <c r="AL62" i="669"/>
  <c r="AM62" i="669" s="1"/>
  <c r="AC65" i="669"/>
  <c r="AX66" i="669"/>
  <c r="AY66" i="669" s="1"/>
  <c r="Z67" i="669"/>
  <c r="AW70" i="669"/>
  <c r="AR70" i="669"/>
  <c r="Z70" i="669"/>
  <c r="AR72" i="669"/>
  <c r="AC72" i="669"/>
  <c r="AS72" i="669"/>
  <c r="AU72" i="669" s="1"/>
  <c r="Z72" i="669"/>
  <c r="AH72" i="669"/>
  <c r="AL75" i="669"/>
  <c r="AM75" i="669" s="1"/>
  <c r="P79" i="669"/>
  <c r="AL81" i="669"/>
  <c r="AM81" i="669" s="1"/>
  <c r="Z85" i="669"/>
  <c r="AR85" i="669"/>
  <c r="AQ88" i="669"/>
  <c r="AO89" i="669"/>
  <c r="AN93" i="669"/>
  <c r="AG95" i="669"/>
  <c r="AQ101" i="669"/>
  <c r="BA103" i="669"/>
  <c r="AH106" i="669"/>
  <c r="AW106" i="669"/>
  <c r="AD106" i="669"/>
  <c r="AP110" i="669"/>
  <c r="AU111" i="669"/>
  <c r="AH113" i="669"/>
  <c r="AI113" i="669" s="1"/>
  <c r="AQ116" i="669"/>
  <c r="AO117" i="669"/>
  <c r="AQ118" i="669"/>
  <c r="X119" i="669"/>
  <c r="AW119" i="669"/>
  <c r="Z120" i="669"/>
  <c r="AS120" i="669"/>
  <c r="AU120" i="669" s="1"/>
  <c r="AD122" i="669"/>
  <c r="AS125" i="669"/>
  <c r="AC125" i="669"/>
  <c r="Z125" i="669"/>
  <c r="AH125" i="669"/>
  <c r="AA127" i="669"/>
  <c r="AB127" i="669" s="1"/>
  <c r="AQ127" i="669"/>
  <c r="AA128" i="669"/>
  <c r="AX128" i="669"/>
  <c r="AY128" i="669" s="1"/>
  <c r="AC129" i="669"/>
  <c r="AF130" i="669"/>
  <c r="AE130" i="669" s="1"/>
  <c r="AW132" i="669"/>
  <c r="AY132" i="669" s="1"/>
  <c r="AA133" i="669"/>
  <c r="AU133" i="669"/>
  <c r="X134" i="669"/>
  <c r="AR134" i="669"/>
  <c r="Q138" i="669"/>
  <c r="AC138" i="669"/>
  <c r="P139" i="669"/>
  <c r="T139" i="669" s="1"/>
  <c r="AB139" i="669" s="1"/>
  <c r="AL139" i="669"/>
  <c r="AM139" i="669" s="1"/>
  <c r="T140" i="669"/>
  <c r="AT141" i="669"/>
  <c r="AU141" i="669" s="1"/>
  <c r="AO146" i="669"/>
  <c r="AL146" i="669"/>
  <c r="AM146" i="669" s="1"/>
  <c r="BA146" i="669"/>
  <c r="AP146" i="669"/>
  <c r="AA147" i="669"/>
  <c r="AN151" i="669"/>
  <c r="AQ154" i="669"/>
  <c r="AQ156" i="669"/>
  <c r="AX157" i="669"/>
  <c r="AI157" i="669"/>
  <c r="AX158" i="669"/>
  <c r="AY158" i="669" s="1"/>
  <c r="AG158" i="669"/>
  <c r="Z161" i="669"/>
  <c r="Q161" i="669"/>
  <c r="AH161" i="669"/>
  <c r="AW161" i="669"/>
  <c r="AY161" i="669" s="1"/>
  <c r="AD161" i="669"/>
  <c r="AS161" i="669"/>
  <c r="AU161" i="669" s="1"/>
  <c r="AN161" i="669"/>
  <c r="AR161" i="669"/>
  <c r="Z164" i="669"/>
  <c r="X164" i="669"/>
  <c r="AR164" i="669"/>
  <c r="Q164" i="669"/>
  <c r="AH164" i="669"/>
  <c r="AI164" i="669" s="1"/>
  <c r="AW164" i="669"/>
  <c r="AD164" i="669"/>
  <c r="AC165" i="669"/>
  <c r="AF165" i="669" s="1"/>
  <c r="AE165" i="669" s="1"/>
  <c r="AN167" i="669"/>
  <c r="X168" i="669"/>
  <c r="AC172" i="669"/>
  <c r="AQ175" i="669"/>
  <c r="AL180" i="669"/>
  <c r="AM180" i="669" s="1"/>
  <c r="AO180" i="669"/>
  <c r="AH181" i="669"/>
  <c r="X183" i="669"/>
  <c r="AC183" i="669"/>
  <c r="AS183" i="669"/>
  <c r="AU183" i="669" s="1"/>
  <c r="AR183" i="669"/>
  <c r="Z183" i="669"/>
  <c r="AN183" i="669"/>
  <c r="AH183" i="669"/>
  <c r="AI183" i="669" s="1"/>
  <c r="AX184" i="669"/>
  <c r="AY184" i="669" s="1"/>
  <c r="BB184" i="669"/>
  <c r="AN185" i="669"/>
  <c r="T195" i="669"/>
  <c r="AY196" i="669"/>
  <c r="AQ198" i="669"/>
  <c r="BA206" i="669"/>
  <c r="AU211" i="669"/>
  <c r="AI214" i="669"/>
  <c r="AH219" i="669"/>
  <c r="Q219" i="669"/>
  <c r="AW219" i="669"/>
  <c r="AD219" i="669"/>
  <c r="AF219" i="669" s="1"/>
  <c r="AE219" i="669" s="1"/>
  <c r="AC219" i="669"/>
  <c r="AS219" i="669"/>
  <c r="AR219" i="669"/>
  <c r="Z219" i="669"/>
  <c r="AN219" i="669"/>
  <c r="AL237" i="669"/>
  <c r="AM237" i="669" s="1"/>
  <c r="AH242" i="669"/>
  <c r="AQ244" i="669"/>
  <c r="Z249" i="669"/>
  <c r="AW249" i="669"/>
  <c r="AY249" i="669" s="1"/>
  <c r="AR249" i="669"/>
  <c r="Q249" i="669"/>
  <c r="X249" i="669"/>
  <c r="AS249" i="669"/>
  <c r="AN249" i="669"/>
  <c r="AD249" i="669"/>
  <c r="AC249" i="669"/>
  <c r="BB261" i="669"/>
  <c r="AQ265" i="669"/>
  <c r="AA265" i="669"/>
  <c r="AB269" i="669"/>
  <c r="BB273" i="669"/>
  <c r="AP273" i="669"/>
  <c r="Z277" i="669"/>
  <c r="AR277" i="669"/>
  <c r="Q277" i="669"/>
  <c r="AD277" i="669"/>
  <c r="X277" i="669"/>
  <c r="AH277" i="669"/>
  <c r="AI277" i="669" s="1"/>
  <c r="AC277" i="669"/>
  <c r="AO282" i="669"/>
  <c r="AA19" i="670"/>
  <c r="AQ19" i="670"/>
  <c r="AI23" i="670"/>
  <c r="AX23" i="670"/>
  <c r="AG23" i="670"/>
  <c r="AT23" i="670"/>
  <c r="AQ80" i="670"/>
  <c r="BA137" i="670"/>
  <c r="AO137" i="670"/>
  <c r="AL137" i="670"/>
  <c r="AM137" i="670" s="1"/>
  <c r="AQ192" i="670"/>
  <c r="AX119" i="671"/>
  <c r="AY119" i="671" s="1"/>
  <c r="AO119" i="671"/>
  <c r="AI119" i="671"/>
  <c r="AT119" i="671"/>
  <c r="AU119" i="671" s="1"/>
  <c r="AD10" i="669"/>
  <c r="AF10" i="669" s="1"/>
  <c r="AE10" i="669" s="1"/>
  <c r="AO12" i="669"/>
  <c r="AG14" i="669"/>
  <c r="AD15" i="669"/>
  <c r="AF15" i="669" s="1"/>
  <c r="AE15" i="669" s="1"/>
  <c r="AW15" i="669"/>
  <c r="AY15" i="669" s="1"/>
  <c r="BB17" i="669"/>
  <c r="AO22" i="669"/>
  <c r="Q23" i="669"/>
  <c r="P27" i="669"/>
  <c r="T27" i="669" s="1"/>
  <c r="AB27" i="669" s="1"/>
  <c r="AX29" i="669"/>
  <c r="AI30" i="669"/>
  <c r="AX30" i="669"/>
  <c r="AY30" i="669" s="1"/>
  <c r="AT30" i="669"/>
  <c r="AU30" i="669" s="1"/>
  <c r="Y35" i="669"/>
  <c r="P37" i="669"/>
  <c r="T37" i="669" s="1"/>
  <c r="AD39" i="669"/>
  <c r="AW39" i="669"/>
  <c r="AY39" i="669" s="1"/>
  <c r="AI40" i="669"/>
  <c r="AX40" i="669"/>
  <c r="AY40" i="669" s="1"/>
  <c r="AG40" i="669"/>
  <c r="Y49" i="669"/>
  <c r="AL50" i="669"/>
  <c r="AM50" i="669" s="1"/>
  <c r="AS52" i="669"/>
  <c r="AU52" i="669" s="1"/>
  <c r="AO53" i="669"/>
  <c r="AH55" i="669"/>
  <c r="AW56" i="669"/>
  <c r="AY56" i="669" s="1"/>
  <c r="AN58" i="669"/>
  <c r="AH59" i="669"/>
  <c r="AU61" i="669"/>
  <c r="AQ62" i="669"/>
  <c r="AH64" i="669"/>
  <c r="AG65" i="669"/>
  <c r="AG67" i="669"/>
  <c r="AC68" i="669"/>
  <c r="AF68" i="669" s="1"/>
  <c r="AE68" i="669" s="1"/>
  <c r="AS68" i="669"/>
  <c r="Z68" i="669"/>
  <c r="AI68" i="669"/>
  <c r="Q70" i="669"/>
  <c r="AO71" i="669"/>
  <c r="P72" i="669"/>
  <c r="T72" i="669" s="1"/>
  <c r="AU74" i="669"/>
  <c r="AQ77" i="669"/>
  <c r="AQ78" i="669"/>
  <c r="AA78" i="669"/>
  <c r="AB78" i="669" s="1"/>
  <c r="AO78" i="669"/>
  <c r="AQ79" i="669"/>
  <c r="AT80" i="669"/>
  <c r="AO81" i="669"/>
  <c r="Y86" i="669"/>
  <c r="BB86" i="669" s="1"/>
  <c r="AA90" i="669"/>
  <c r="AB90" i="669" s="1"/>
  <c r="AP90" i="669"/>
  <c r="X92" i="669"/>
  <c r="AR92" i="669"/>
  <c r="Y93" i="669"/>
  <c r="T95" i="669"/>
  <c r="T96" i="669"/>
  <c r="AB96" i="669" s="1"/>
  <c r="AS99" i="669"/>
  <c r="AP100" i="669"/>
  <c r="AH104" i="669"/>
  <c r="Q106" i="669"/>
  <c r="AX110" i="669"/>
  <c r="AY110" i="669" s="1"/>
  <c r="AG110" i="669"/>
  <c r="AI110" i="669"/>
  <c r="AU110" i="669"/>
  <c r="AT117" i="669"/>
  <c r="AU117" i="669" s="1"/>
  <c r="AH122" i="669"/>
  <c r="Q125" i="669"/>
  <c r="AN125" i="669"/>
  <c r="AQ126" i="669"/>
  <c r="BA130" i="669"/>
  <c r="AX133" i="669"/>
  <c r="Q136" i="669"/>
  <c r="X136" i="669"/>
  <c r="AH136" i="669"/>
  <c r="P138" i="669"/>
  <c r="T138" i="669" s="1"/>
  <c r="Y140" i="669"/>
  <c r="AA143" i="669"/>
  <c r="T146" i="669"/>
  <c r="AB146" i="669" s="1"/>
  <c r="AX147" i="669"/>
  <c r="AY147" i="669" s="1"/>
  <c r="AG147" i="669"/>
  <c r="BB147" i="669"/>
  <c r="AT147" i="669"/>
  <c r="AU147" i="669" s="1"/>
  <c r="AP147" i="669"/>
  <c r="AX151" i="669"/>
  <c r="AG157" i="669"/>
  <c r="AP163" i="669"/>
  <c r="BB163" i="669"/>
  <c r="P164" i="669"/>
  <c r="AN165" i="669"/>
  <c r="AX175" i="669"/>
  <c r="AY175" i="669" s="1"/>
  <c r="AT175" i="669"/>
  <c r="AF177" i="669"/>
  <c r="AE177" i="669" s="1"/>
  <c r="AI180" i="669"/>
  <c r="AX180" i="669"/>
  <c r="AT180" i="669"/>
  <c r="AU180" i="669" s="1"/>
  <c r="AN181" i="669"/>
  <c r="Y194" i="669"/>
  <c r="Y195" i="669"/>
  <c r="AO196" i="669"/>
  <c r="AL196" i="669"/>
  <c r="AM196" i="669" s="1"/>
  <c r="AQ196" i="669"/>
  <c r="AF218" i="669"/>
  <c r="AE218" i="669" s="1"/>
  <c r="T219" i="669"/>
  <c r="AB219" i="669" s="1"/>
  <c r="AU221" i="669"/>
  <c r="T223" i="669"/>
  <c r="AN225" i="669"/>
  <c r="Z229" i="669"/>
  <c r="AD229" i="669"/>
  <c r="AS229" i="669"/>
  <c r="AC229" i="669"/>
  <c r="AR229" i="669"/>
  <c r="Q229" i="669"/>
  <c r="AN229" i="669"/>
  <c r="X229" i="669"/>
  <c r="AT241" i="669"/>
  <c r="AU241" i="669" s="1"/>
  <c r="AX241" i="669"/>
  <c r="AY241" i="669" s="1"/>
  <c r="X244" i="669"/>
  <c r="AG266" i="669"/>
  <c r="BB269" i="669"/>
  <c r="AP269" i="669"/>
  <c r="BB275" i="669"/>
  <c r="T277" i="669"/>
  <c r="AA42" i="670"/>
  <c r="AQ42" i="670"/>
  <c r="Y43" i="670"/>
  <c r="AA43" i="670" s="1"/>
  <c r="P43" i="670"/>
  <c r="P99" i="670"/>
  <c r="T99" i="670" s="1"/>
  <c r="Y99" i="670"/>
  <c r="AM99" i="670" s="1"/>
  <c r="AQ129" i="670"/>
  <c r="AA189" i="670"/>
  <c r="AQ189" i="670"/>
  <c r="AQ91" i="671"/>
  <c r="BB240" i="669"/>
  <c r="AP240" i="669"/>
  <c r="AA240" i="669"/>
  <c r="AH10" i="669"/>
  <c r="AT11" i="669"/>
  <c r="AT12" i="669"/>
  <c r="P14" i="669"/>
  <c r="T14" i="669" s="1"/>
  <c r="AH15" i="669"/>
  <c r="AI15" i="669" s="1"/>
  <c r="AQ18" i="669"/>
  <c r="BB22" i="669"/>
  <c r="AQ26" i="669"/>
  <c r="AQ27" i="669"/>
  <c r="AL28" i="669"/>
  <c r="AM28" i="669" s="1"/>
  <c r="BB29" i="669"/>
  <c r="AX32" i="669"/>
  <c r="AG32" i="669"/>
  <c r="AQ33" i="669"/>
  <c r="AA33" i="669"/>
  <c r="BA34" i="669"/>
  <c r="BA38" i="669"/>
  <c r="AA41" i="669"/>
  <c r="AB41" i="669" s="1"/>
  <c r="AT41" i="669"/>
  <c r="AQ43" i="669"/>
  <c r="AO47" i="669"/>
  <c r="BA48" i="669"/>
  <c r="AQ50" i="669"/>
  <c r="AL51" i="669"/>
  <c r="AM51" i="669" s="1"/>
  <c r="AW52" i="669"/>
  <c r="AY52" i="669" s="1"/>
  <c r="AP53" i="669"/>
  <c r="Q55" i="669"/>
  <c r="AH56" i="669"/>
  <c r="AT57" i="669"/>
  <c r="Z58" i="669"/>
  <c r="AR58" i="669"/>
  <c r="Q59" i="669"/>
  <c r="Q64" i="669"/>
  <c r="P68" i="669"/>
  <c r="T68" i="669" s="1"/>
  <c r="AI71" i="669"/>
  <c r="AQ72" i="669"/>
  <c r="Y73" i="669"/>
  <c r="AA73" i="669" s="1"/>
  <c r="AA75" i="669"/>
  <c r="AB75" i="669" s="1"/>
  <c r="BB76" i="669"/>
  <c r="AT77" i="669"/>
  <c r="AU77" i="669" s="1"/>
  <c r="X78" i="669"/>
  <c r="AX81" i="669"/>
  <c r="AT81" i="669"/>
  <c r="AU81" i="669" s="1"/>
  <c r="AN85" i="669"/>
  <c r="AF85" i="669"/>
  <c r="AE85" i="669" s="1"/>
  <c r="BA88" i="669"/>
  <c r="AA89" i="669"/>
  <c r="AB89" i="669" s="1"/>
  <c r="AX90" i="669"/>
  <c r="AT90" i="669"/>
  <c r="AY90" i="669"/>
  <c r="AA92" i="669"/>
  <c r="AQ95" i="669"/>
  <c r="AQ97" i="669"/>
  <c r="AQ98" i="669"/>
  <c r="AQ105" i="669"/>
  <c r="AA105" i="669"/>
  <c r="BA108" i="669"/>
  <c r="AW112" i="669"/>
  <c r="Q112" i="669"/>
  <c r="AC112" i="669"/>
  <c r="AF112" i="669" s="1"/>
  <c r="AE112" i="669" s="1"/>
  <c r="AS112" i="669"/>
  <c r="AX114" i="669"/>
  <c r="AG114" i="669"/>
  <c r="AN119" i="669"/>
  <c r="AH120" i="669"/>
  <c r="AI120" i="669" s="1"/>
  <c r="Q120" i="669"/>
  <c r="AW120" i="669"/>
  <c r="AY120" i="669" s="1"/>
  <c r="AD120" i="669"/>
  <c r="AF120" i="669" s="1"/>
  <c r="AE120" i="669" s="1"/>
  <c r="AR123" i="669"/>
  <c r="AQ124" i="669"/>
  <c r="BB126" i="669"/>
  <c r="AR128" i="669"/>
  <c r="AC128" i="669"/>
  <c r="Q128" i="669"/>
  <c r="T128" i="669" s="1"/>
  <c r="AB128" i="669" s="1"/>
  <c r="AS128" i="669"/>
  <c r="Z128" i="669"/>
  <c r="X128" i="669"/>
  <c r="AN128" i="669"/>
  <c r="AH128" i="669"/>
  <c r="AI128" i="669" s="1"/>
  <c r="AL131" i="669"/>
  <c r="AM131" i="669" s="1"/>
  <c r="AH132" i="669"/>
  <c r="AQ136" i="669"/>
  <c r="AQ137" i="669"/>
  <c r="AA137" i="669"/>
  <c r="AU138" i="669"/>
  <c r="AP143" i="669"/>
  <c r="Z144" i="669"/>
  <c r="AC144" i="669"/>
  <c r="AF144" i="669" s="1"/>
  <c r="AE144" i="669" s="1"/>
  <c r="AS144" i="669"/>
  <c r="AU144" i="669" s="1"/>
  <c r="AT148" i="669"/>
  <c r="AX148" i="669"/>
  <c r="AW152" i="669"/>
  <c r="AY152" i="669" s="1"/>
  <c r="AD152" i="669"/>
  <c r="AF152" i="669" s="1"/>
  <c r="AE152" i="669" s="1"/>
  <c r="AR152" i="669"/>
  <c r="Z152" i="669"/>
  <c r="X152" i="669"/>
  <c r="Q152" i="669"/>
  <c r="AP155" i="669"/>
  <c r="AQ159" i="669"/>
  <c r="AA173" i="669"/>
  <c r="AR174" i="669"/>
  <c r="AF175" i="669"/>
  <c r="AE175" i="669" s="1"/>
  <c r="T176" i="669"/>
  <c r="AB176" i="669" s="1"/>
  <c r="AF180" i="669"/>
  <c r="AE180" i="669" s="1"/>
  <c r="AW181" i="669"/>
  <c r="AP188" i="669"/>
  <c r="AQ189" i="669"/>
  <c r="AO193" i="669"/>
  <c r="T196" i="669"/>
  <c r="AB196" i="669" s="1"/>
  <c r="AO197" i="669"/>
  <c r="Y200" i="669"/>
  <c r="P200" i="669"/>
  <c r="AG206" i="669"/>
  <c r="AH213" i="669"/>
  <c r="AI213" i="669" s="1"/>
  <c r="Q213" i="669"/>
  <c r="AW213" i="669"/>
  <c r="AY213" i="669" s="1"/>
  <c r="AC213" i="669"/>
  <c r="AF213" i="669" s="1"/>
  <c r="AE213" i="669" s="1"/>
  <c r="AR213" i="669"/>
  <c r="Z213" i="669"/>
  <c r="AC222" i="669"/>
  <c r="AX225" i="669"/>
  <c r="AT225" i="669"/>
  <c r="Y230" i="669"/>
  <c r="P230" i="669"/>
  <c r="Z235" i="669"/>
  <c r="AC235" i="669"/>
  <c r="AR235" i="669"/>
  <c r="AH235" i="669"/>
  <c r="AD235" i="669"/>
  <c r="AF235" i="669" s="1"/>
  <c r="AE235" i="669" s="1"/>
  <c r="X235" i="669"/>
  <c r="AS235" i="669"/>
  <c r="AC240" i="669"/>
  <c r="AF240" i="669" s="1"/>
  <c r="AE240" i="669" s="1"/>
  <c r="AN244" i="669"/>
  <c r="BA246" i="669"/>
  <c r="AL246" i="669"/>
  <c r="AM246" i="669" s="1"/>
  <c r="AQ255" i="669"/>
  <c r="T268" i="669"/>
  <c r="BB25" i="670"/>
  <c r="AP25" i="670"/>
  <c r="AS34" i="670"/>
  <c r="AU34" i="670" s="1"/>
  <c r="AG42" i="670"/>
  <c r="AX42" i="670"/>
  <c r="BB66" i="670"/>
  <c r="AP66" i="670"/>
  <c r="AL66" i="670"/>
  <c r="AM66" i="670" s="1"/>
  <c r="AI19" i="671"/>
  <c r="AT19" i="671"/>
  <c r="AU19" i="671" s="1"/>
  <c r="AX19" i="671"/>
  <c r="Y10" i="669"/>
  <c r="O294" i="669"/>
  <c r="T13" i="669"/>
  <c r="AB13" i="669" s="1"/>
  <c r="AO13" i="669"/>
  <c r="AL14" i="669"/>
  <c r="AM14" i="669" s="1"/>
  <c r="AO14" i="669"/>
  <c r="AW16" i="669"/>
  <c r="AR16" i="669"/>
  <c r="Z16" i="669"/>
  <c r="AH16" i="669"/>
  <c r="AI16" i="669" s="1"/>
  <c r="AX17" i="669"/>
  <c r="AN19" i="669"/>
  <c r="AX21" i="669"/>
  <c r="AY21" i="669" s="1"/>
  <c r="AA22" i="669"/>
  <c r="Y23" i="669"/>
  <c r="AL24" i="669"/>
  <c r="AF25" i="669"/>
  <c r="AE25" i="669" s="1"/>
  <c r="BB30" i="669"/>
  <c r="Z32" i="669"/>
  <c r="AO37" i="669"/>
  <c r="AL38" i="669"/>
  <c r="BB39" i="669"/>
  <c r="Y42" i="669"/>
  <c r="AO42" i="669" s="1"/>
  <c r="AR45" i="669"/>
  <c r="AC45" i="669"/>
  <c r="AD45" i="669"/>
  <c r="AF45" i="669" s="1"/>
  <c r="AE45" i="669" s="1"/>
  <c r="AG45" i="669"/>
  <c r="AP47" i="669"/>
  <c r="AR50" i="669"/>
  <c r="AI54" i="669"/>
  <c r="AX57" i="669"/>
  <c r="AY57" i="669" s="1"/>
  <c r="AS58" i="669"/>
  <c r="AO68" i="669"/>
  <c r="X69" i="669"/>
  <c r="AS69" i="669"/>
  <c r="AU69" i="669" s="1"/>
  <c r="Y70" i="669"/>
  <c r="BA74" i="669"/>
  <c r="AY76" i="669"/>
  <c r="Z78" i="669"/>
  <c r="X85" i="669"/>
  <c r="Q85" i="669"/>
  <c r="AH85" i="669"/>
  <c r="BA86" i="669"/>
  <c r="BA90" i="669"/>
  <c r="AU94" i="669"/>
  <c r="AQ96" i="669"/>
  <c r="AR97" i="669"/>
  <c r="AX100" i="669"/>
  <c r="AY100" i="669" s="1"/>
  <c r="AG100" i="669"/>
  <c r="AI100" i="669"/>
  <c r="BB108" i="669"/>
  <c r="AW113" i="669"/>
  <c r="AY113" i="669" s="1"/>
  <c r="AG117" i="669"/>
  <c r="BB117" i="669"/>
  <c r="Z119" i="669"/>
  <c r="AS119" i="669"/>
  <c r="AC119" i="669"/>
  <c r="Q119" i="669"/>
  <c r="T119" i="669" s="1"/>
  <c r="AB119" i="669" s="1"/>
  <c r="AH119" i="669"/>
  <c r="AS123" i="669"/>
  <c r="AU123" i="669" s="1"/>
  <c r="AN129" i="669"/>
  <c r="AI132" i="669"/>
  <c r="AW134" i="669"/>
  <c r="AY134" i="669" s="1"/>
  <c r="AD134" i="669"/>
  <c r="AF134" i="669" s="1"/>
  <c r="AE134" i="669" s="1"/>
  <c r="AS134" i="669"/>
  <c r="AU134" i="669" s="1"/>
  <c r="AL141" i="669"/>
  <c r="AM141" i="669" s="1"/>
  <c r="AI161" i="669"/>
  <c r="AX161" i="669"/>
  <c r="Y162" i="669"/>
  <c r="P162" i="669"/>
  <c r="AW168" i="669"/>
  <c r="AR168" i="669"/>
  <c r="Z168" i="669"/>
  <c r="AD168" i="669"/>
  <c r="AF168" i="669" s="1"/>
  <c r="AE168" i="669" s="1"/>
  <c r="AS168" i="669"/>
  <c r="AN168" i="669"/>
  <c r="AQ170" i="669"/>
  <c r="AA170" i="669"/>
  <c r="Y172" i="669"/>
  <c r="P172" i="669"/>
  <c r="AP193" i="669"/>
  <c r="AX205" i="669"/>
  <c r="AG205" i="669"/>
  <c r="AT205" i="669"/>
  <c r="AU205" i="669" s="1"/>
  <c r="AX219" i="669"/>
  <c r="AT219" i="669"/>
  <c r="AA219" i="669"/>
  <c r="AI219" i="669"/>
  <c r="AG219" i="669"/>
  <c r="BB223" i="669"/>
  <c r="AL223" i="669"/>
  <c r="AM223" i="669" s="1"/>
  <c r="AW242" i="669"/>
  <c r="X242" i="669"/>
  <c r="AC242" i="669"/>
  <c r="Z242" i="669"/>
  <c r="AS242" i="669"/>
  <c r="Y257" i="669"/>
  <c r="P257" i="669"/>
  <c r="AL268" i="669"/>
  <c r="AM268" i="669" s="1"/>
  <c r="BA268" i="669"/>
  <c r="AM275" i="669"/>
  <c r="BB276" i="669"/>
  <c r="AP276" i="669"/>
  <c r="AG278" i="669"/>
  <c r="AT278" i="669"/>
  <c r="AX278" i="669"/>
  <c r="AA11" i="670"/>
  <c r="AQ11" i="670"/>
  <c r="AL14" i="670"/>
  <c r="AM14" i="670" s="1"/>
  <c r="T14" i="670"/>
  <c r="AB14" i="670" s="1"/>
  <c r="BA14" i="670"/>
  <c r="AA26" i="670"/>
  <c r="AB26" i="670" s="1"/>
  <c r="AQ26" i="670"/>
  <c r="AP28" i="670"/>
  <c r="AA28" i="670"/>
  <c r="BB28" i="670"/>
  <c r="BB42" i="670"/>
  <c r="AP42" i="670"/>
  <c r="Y49" i="670"/>
  <c r="P49" i="670"/>
  <c r="P92" i="670"/>
  <c r="Y92" i="670"/>
  <c r="AD98" i="670"/>
  <c r="AC98" i="670"/>
  <c r="Z98" i="670"/>
  <c r="X98" i="670"/>
  <c r="AW98" i="670"/>
  <c r="AH98" i="670"/>
  <c r="Q98" i="670"/>
  <c r="AR98" i="670"/>
  <c r="AF203" i="670"/>
  <c r="AE203" i="670" s="1"/>
  <c r="AG203" i="670"/>
  <c r="AA240" i="670"/>
  <c r="AQ240" i="670"/>
  <c r="AF241" i="670"/>
  <c r="AE241" i="670" s="1"/>
  <c r="X19" i="669"/>
  <c r="Z23" i="669"/>
  <c r="AR23" i="669"/>
  <c r="AS27" i="669"/>
  <c r="P29" i="669"/>
  <c r="AF30" i="669"/>
  <c r="AE30" i="669" s="1"/>
  <c r="AR32" i="669"/>
  <c r="AR35" i="669"/>
  <c r="Z35" i="669"/>
  <c r="AT36" i="669"/>
  <c r="AU36" i="669" s="1"/>
  <c r="X37" i="669"/>
  <c r="AQ37" i="669"/>
  <c r="AF40" i="669"/>
  <c r="AE40" i="669" s="1"/>
  <c r="Z42" i="669"/>
  <c r="AR42" i="669"/>
  <c r="AH45" i="669"/>
  <c r="AD46" i="669"/>
  <c r="AF46" i="669" s="1"/>
  <c r="AE46" i="669" s="1"/>
  <c r="AQ47" i="669"/>
  <c r="AS50" i="669"/>
  <c r="AU50" i="669" s="1"/>
  <c r="AG52" i="669"/>
  <c r="BB52" i="669"/>
  <c r="AX53" i="669"/>
  <c r="Z54" i="669"/>
  <c r="AR54" i="669"/>
  <c r="Q56" i="669"/>
  <c r="T56" i="669" s="1"/>
  <c r="AT58" i="669"/>
  <c r="P60" i="669"/>
  <c r="AX62" i="669"/>
  <c r="AY62" i="669" s="1"/>
  <c r="AI63" i="669"/>
  <c r="AT63" i="669"/>
  <c r="AU63" i="669" s="1"/>
  <c r="AQ63" i="669"/>
  <c r="BA66" i="669"/>
  <c r="AO66" i="669"/>
  <c r="Q67" i="669"/>
  <c r="AQ68" i="669"/>
  <c r="AA68" i="669"/>
  <c r="AA71" i="669"/>
  <c r="AT71" i="669"/>
  <c r="AU71" i="669" s="1"/>
  <c r="X72" i="669"/>
  <c r="AY77" i="669"/>
  <c r="AD78" i="669"/>
  <c r="AA81" i="669"/>
  <c r="AY81" i="669"/>
  <c r="AW84" i="669"/>
  <c r="AD84" i="669"/>
  <c r="AF84" i="669" s="1"/>
  <c r="AE84" i="669" s="1"/>
  <c r="AR84" i="669"/>
  <c r="Z95" i="669"/>
  <c r="AA95" i="669" s="1"/>
  <c r="AS95" i="669"/>
  <c r="AI96" i="669"/>
  <c r="AG96" i="669"/>
  <c r="AX98" i="669"/>
  <c r="AT98" i="669"/>
  <c r="AD99" i="669"/>
  <c r="AF99" i="669" s="1"/>
  <c r="AE99" i="669" s="1"/>
  <c r="AH102" i="669"/>
  <c r="AW102" i="669"/>
  <c r="AC102" i="669"/>
  <c r="AS102" i="669"/>
  <c r="Y106" i="669"/>
  <c r="AA106" i="669" s="1"/>
  <c r="P112" i="669"/>
  <c r="Y112" i="669"/>
  <c r="AA114" i="669"/>
  <c r="BA121" i="669"/>
  <c r="AO121" i="669"/>
  <c r="AQ122" i="669"/>
  <c r="AI124" i="669"/>
  <c r="AX124" i="669"/>
  <c r="AY124" i="669" s="1"/>
  <c r="AG124" i="669"/>
  <c r="Y125" i="669"/>
  <c r="AW125" i="669"/>
  <c r="AQ130" i="669"/>
  <c r="P132" i="669"/>
  <c r="P135" i="669"/>
  <c r="T135" i="669" s="1"/>
  <c r="Z138" i="669"/>
  <c r="AA138" i="669" s="1"/>
  <c r="AW138" i="669"/>
  <c r="AY138" i="669" s="1"/>
  <c r="AO141" i="669"/>
  <c r="AI144" i="669"/>
  <c r="AR144" i="669"/>
  <c r="P150" i="669"/>
  <c r="T150" i="669" s="1"/>
  <c r="Y150" i="669"/>
  <c r="AP150" i="669" s="1"/>
  <c r="AT152" i="669"/>
  <c r="AU152" i="669" s="1"/>
  <c r="BA153" i="669"/>
  <c r="AH157" i="669"/>
  <c r="Q157" i="669"/>
  <c r="AW157" i="669"/>
  <c r="AC157" i="669"/>
  <c r="AS157" i="669"/>
  <c r="AR157" i="669"/>
  <c r="Z157" i="669"/>
  <c r="AQ162" i="669"/>
  <c r="AA162" i="669"/>
  <c r="Q172" i="669"/>
  <c r="AM179" i="669"/>
  <c r="AY179" i="669"/>
  <c r="AQ181" i="669"/>
  <c r="P186" i="669"/>
  <c r="X197" i="669"/>
  <c r="AS197" i="669"/>
  <c r="AC197" i="669"/>
  <c r="AW197" i="669"/>
  <c r="AY197" i="669" s="1"/>
  <c r="AD197" i="669"/>
  <c r="AF197" i="669" s="1"/>
  <c r="AE197" i="669" s="1"/>
  <c r="Z197" i="669"/>
  <c r="AR197" i="669"/>
  <c r="AN197" i="669"/>
  <c r="AH197" i="669"/>
  <c r="Y201" i="669"/>
  <c r="AP201" i="669" s="1"/>
  <c r="P201" i="669"/>
  <c r="BB205" i="669"/>
  <c r="AX207" i="669"/>
  <c r="AY207" i="669" s="1"/>
  <c r="AT207" i="669"/>
  <c r="AO207" i="669"/>
  <c r="AI207" i="669"/>
  <c r="AW210" i="669"/>
  <c r="AS210" i="669"/>
  <c r="Z210" i="669"/>
  <c r="AR210" i="669"/>
  <c r="X210" i="669"/>
  <c r="AD210" i="669"/>
  <c r="AF210" i="669" s="1"/>
  <c r="AE210" i="669" s="1"/>
  <c r="AC220" i="669"/>
  <c r="AA231" i="669"/>
  <c r="AQ231" i="669"/>
  <c r="P236" i="669"/>
  <c r="T236" i="669" s="1"/>
  <c r="Y236" i="669"/>
  <c r="AH240" i="669"/>
  <c r="AI240" i="669" s="1"/>
  <c r="AH249" i="669"/>
  <c r="AI249" i="669" s="1"/>
  <c r="BB252" i="669"/>
  <c r="P256" i="669"/>
  <c r="T256" i="669" s="1"/>
  <c r="Y256" i="669"/>
  <c r="T264" i="669"/>
  <c r="AB264" i="669" s="1"/>
  <c r="AO264" i="669"/>
  <c r="AL270" i="669"/>
  <c r="Y271" i="669"/>
  <c r="P271" i="669"/>
  <c r="T271" i="669" s="1"/>
  <c r="AQ14" i="670"/>
  <c r="AA14" i="670"/>
  <c r="Y16" i="670"/>
  <c r="P16" i="670"/>
  <c r="T16" i="670" s="1"/>
  <c r="P32" i="670"/>
  <c r="T32" i="670" s="1"/>
  <c r="AB32" i="670" s="1"/>
  <c r="Y32" i="670"/>
  <c r="AP32" i="670" s="1"/>
  <c r="AU84" i="670"/>
  <c r="AQ93" i="670"/>
  <c r="Z163" i="670"/>
  <c r="AS163" i="670"/>
  <c r="X163" i="670"/>
  <c r="AH163" i="670"/>
  <c r="AD163" i="670"/>
  <c r="AF163" i="670" s="1"/>
  <c r="AE163" i="670" s="1"/>
  <c r="AW163" i="670"/>
  <c r="AC163" i="670"/>
  <c r="AR163" i="670"/>
  <c r="AW134" i="671"/>
  <c r="Q134" i="671"/>
  <c r="AS134" i="671"/>
  <c r="AD134" i="671"/>
  <c r="AF134" i="671" s="1"/>
  <c r="AE134" i="671" s="1"/>
  <c r="AC134" i="671"/>
  <c r="Z134" i="671"/>
  <c r="AH134" i="671"/>
  <c r="X134" i="671"/>
  <c r="AR134" i="671"/>
  <c r="AH69" i="669"/>
  <c r="AG84" i="669"/>
  <c r="AT84" i="669"/>
  <c r="AU84" i="669" s="1"/>
  <c r="AQ91" i="669"/>
  <c r="X97" i="669"/>
  <c r="AC97" i="669"/>
  <c r="AH97" i="669"/>
  <c r="AW98" i="669"/>
  <c r="AY98" i="669" s="1"/>
  <c r="AD98" i="669"/>
  <c r="AF98" i="669" s="1"/>
  <c r="AE98" i="669" s="1"/>
  <c r="AR98" i="669"/>
  <c r="Z98" i="669"/>
  <c r="X98" i="669"/>
  <c r="Y99" i="669"/>
  <c r="P99" i="669"/>
  <c r="T99" i="669" s="1"/>
  <c r="AT134" i="669"/>
  <c r="AG134" i="669"/>
  <c r="AW151" i="669"/>
  <c r="AY151" i="669" s="1"/>
  <c r="AS151" i="669"/>
  <c r="AU151" i="669" s="1"/>
  <c r="AC151" i="669"/>
  <c r="AH151" i="669"/>
  <c r="AD151" i="669"/>
  <c r="AR151" i="669"/>
  <c r="Z151" i="669"/>
  <c r="Q151" i="669"/>
  <c r="P169" i="669"/>
  <c r="Y169" i="669"/>
  <c r="AH185" i="669"/>
  <c r="AI185" i="669" s="1"/>
  <c r="Q185" i="669"/>
  <c r="AS185" i="669"/>
  <c r="AU185" i="669" s="1"/>
  <c r="Z185" i="669"/>
  <c r="AW185" i="669"/>
  <c r="AY185" i="669" s="1"/>
  <c r="AR185" i="669"/>
  <c r="X185" i="669"/>
  <c r="AD185" i="669"/>
  <c r="AH191" i="669"/>
  <c r="Q191" i="669"/>
  <c r="AS191" i="669"/>
  <c r="AC191" i="669"/>
  <c r="Z191" i="669"/>
  <c r="AR191" i="669"/>
  <c r="AN191" i="669"/>
  <c r="AL214" i="669"/>
  <c r="AM214" i="669" s="1"/>
  <c r="AI216" i="669"/>
  <c r="AG216" i="669"/>
  <c r="BB216" i="669"/>
  <c r="AX216" i="669"/>
  <c r="AP216" i="669"/>
  <c r="AB19" i="670"/>
  <c r="Q266" i="670"/>
  <c r="AC266" i="670"/>
  <c r="Z266" i="670"/>
  <c r="AS266" i="670"/>
  <c r="AU266" i="670" s="1"/>
  <c r="AN266" i="670"/>
  <c r="AH266" i="670"/>
  <c r="AI266" i="670" s="1"/>
  <c r="X266" i="670"/>
  <c r="AW266" i="670"/>
  <c r="AY266" i="670" s="1"/>
  <c r="AD266" i="670"/>
  <c r="AR266" i="670"/>
  <c r="AH33" i="669"/>
  <c r="AI33" i="669" s="1"/>
  <c r="AW43" i="669"/>
  <c r="AS43" i="669"/>
  <c r="AC43" i="669"/>
  <c r="AF43" i="669" s="1"/>
  <c r="AE43" i="669" s="1"/>
  <c r="AH43" i="669"/>
  <c r="AD55" i="669"/>
  <c r="AF55" i="669" s="1"/>
  <c r="AE55" i="669" s="1"/>
  <c r="AR55" i="669"/>
  <c r="AO58" i="669"/>
  <c r="Z64" i="669"/>
  <c r="AR64" i="669"/>
  <c r="AH65" i="669"/>
  <c r="AI65" i="669" s="1"/>
  <c r="Q65" i="669"/>
  <c r="AA74" i="669"/>
  <c r="AB74" i="669" s="1"/>
  <c r="AQ74" i="669"/>
  <c r="AQ82" i="669"/>
  <c r="AA107" i="669"/>
  <c r="AQ107" i="669"/>
  <c r="AA141" i="669"/>
  <c r="P143" i="669"/>
  <c r="AU145" i="669"/>
  <c r="BA156" i="669"/>
  <c r="Q167" i="669"/>
  <c r="AH167" i="669"/>
  <c r="AC167" i="669"/>
  <c r="X167" i="669"/>
  <c r="AR167" i="669"/>
  <c r="P188" i="669"/>
  <c r="Y188" i="669"/>
  <c r="AR224" i="669"/>
  <c r="AC224" i="669"/>
  <c r="AH224" i="669"/>
  <c r="AI224" i="669" s="1"/>
  <c r="AD224" i="669"/>
  <c r="AS224" i="669"/>
  <c r="AU224" i="669" s="1"/>
  <c r="AN224" i="669"/>
  <c r="Q224" i="669"/>
  <c r="AW224" i="669"/>
  <c r="AY224" i="669" s="1"/>
  <c r="Z224" i="669"/>
  <c r="Q226" i="669"/>
  <c r="X226" i="669"/>
  <c r="AW226" i="669"/>
  <c r="AY226" i="669" s="1"/>
  <c r="Z226" i="669"/>
  <c r="AS226" i="669"/>
  <c r="AR226" i="669"/>
  <c r="AH226" i="669"/>
  <c r="AI226" i="669" s="1"/>
  <c r="AD226" i="669"/>
  <c r="AF226" i="669" s="1"/>
  <c r="AE226" i="669" s="1"/>
  <c r="AQ232" i="669"/>
  <c r="AP247" i="669"/>
  <c r="AI247" i="669"/>
  <c r="BB247" i="669"/>
  <c r="AT247" i="669"/>
  <c r="AO275" i="669"/>
  <c r="AI275" i="669"/>
  <c r="AX275" i="669"/>
  <c r="AY275" i="669" s="1"/>
  <c r="AT275" i="669"/>
  <c r="AU275" i="669" s="1"/>
  <c r="AP275" i="669"/>
  <c r="AF20" i="670"/>
  <c r="AE20" i="670" s="1"/>
  <c r="AQ86" i="670"/>
  <c r="AA86" i="670"/>
  <c r="AO189" i="670"/>
  <c r="BA189" i="670"/>
  <c r="T189" i="670"/>
  <c r="AL189" i="670"/>
  <c r="AM189" i="670" s="1"/>
  <c r="BB211" i="670"/>
  <c r="AP211" i="670"/>
  <c r="AL211" i="670"/>
  <c r="AM211" i="670" s="1"/>
  <c r="AP255" i="670"/>
  <c r="BB255" i="670"/>
  <c r="AA11" i="669"/>
  <c r="T12" i="669"/>
  <c r="AX16" i="669"/>
  <c r="AA17" i="669"/>
  <c r="AB17" i="669" s="1"/>
  <c r="AT17" i="669"/>
  <c r="AU17" i="669" s="1"/>
  <c r="AO18" i="669"/>
  <c r="T19" i="669"/>
  <c r="AH19" i="669"/>
  <c r="AA21" i="669"/>
  <c r="AB21" i="669" s="1"/>
  <c r="T26" i="669"/>
  <c r="AB26" i="669" s="1"/>
  <c r="AO26" i="669"/>
  <c r="X44" i="669"/>
  <c r="Q44" i="669"/>
  <c r="BB46" i="669"/>
  <c r="AQ53" i="669"/>
  <c r="AA57" i="669"/>
  <c r="AI75" i="669"/>
  <c r="AO75" i="669"/>
  <c r="AT75" i="669"/>
  <c r="AU75" i="669" s="1"/>
  <c r="AI89" i="669"/>
  <c r="Q98" i="669"/>
  <c r="AN98" i="669"/>
  <c r="AX101" i="669"/>
  <c r="AN113" i="669"/>
  <c r="AA117" i="669"/>
  <c r="AB117" i="669" s="1"/>
  <c r="Q122" i="669"/>
  <c r="AR122" i="669"/>
  <c r="AF128" i="669"/>
  <c r="AE128" i="669" s="1"/>
  <c r="AF132" i="669"/>
  <c r="AE132" i="669" s="1"/>
  <c r="AQ138" i="669"/>
  <c r="BB143" i="669"/>
  <c r="Z181" i="669"/>
  <c r="AL181" i="669" s="1"/>
  <c r="AM181" i="669" s="1"/>
  <c r="AD181" i="669"/>
  <c r="AR181" i="669"/>
  <c r="AA188" i="669"/>
  <c r="AA190" i="669"/>
  <c r="T191" i="669"/>
  <c r="AB191" i="669" s="1"/>
  <c r="AW191" i="669"/>
  <c r="AY191" i="669" s="1"/>
  <c r="AL215" i="669"/>
  <c r="AM215" i="669" s="1"/>
  <c r="BA215" i="669"/>
  <c r="AO215" i="669"/>
  <c r="T224" i="669"/>
  <c r="AB224" i="669" s="1"/>
  <c r="P262" i="669"/>
  <c r="Y262" i="669"/>
  <c r="AP266" i="669"/>
  <c r="BB266" i="669"/>
  <c r="AQ277" i="669"/>
  <c r="AA277" i="669"/>
  <c r="Y285" i="669"/>
  <c r="P285" i="669"/>
  <c r="Y33" i="670"/>
  <c r="P33" i="670"/>
  <c r="Q19" i="669"/>
  <c r="AD20" i="669"/>
  <c r="AF20" i="669" s="1"/>
  <c r="AE20" i="669" s="1"/>
  <c r="AR20" i="669"/>
  <c r="AT21" i="669"/>
  <c r="AU21" i="669" s="1"/>
  <c r="AP27" i="669"/>
  <c r="Q33" i="669"/>
  <c r="AA40" i="669"/>
  <c r="AB40" i="669" s="1"/>
  <c r="P51" i="669"/>
  <c r="P55" i="669"/>
  <c r="P59" i="669"/>
  <c r="T59" i="669" s="1"/>
  <c r="AG60" i="669"/>
  <c r="AG76" i="669"/>
  <c r="AT76" i="669"/>
  <c r="AX82" i="669"/>
  <c r="AX92" i="669"/>
  <c r="AO96" i="669"/>
  <c r="T100" i="669"/>
  <c r="AB100" i="669" s="1"/>
  <c r="AQ106" i="669"/>
  <c r="AX107" i="669"/>
  <c r="AQ123" i="669"/>
  <c r="AN123" i="669"/>
  <c r="AQ146" i="669"/>
  <c r="AH162" i="669"/>
  <c r="AW162" i="669"/>
  <c r="AC162" i="669"/>
  <c r="Q162" i="669"/>
  <c r="Y189" i="669"/>
  <c r="P189" i="669"/>
  <c r="T189" i="669" s="1"/>
  <c r="Z203" i="669"/>
  <c r="X203" i="669"/>
  <c r="AD203" i="669"/>
  <c r="AS203" i="669"/>
  <c r="AU203" i="669" s="1"/>
  <c r="Q203" i="669"/>
  <c r="AW203" i="669"/>
  <c r="AY203" i="669" s="1"/>
  <c r="BB214" i="669"/>
  <c r="AP214" i="669"/>
  <c r="Q220" i="669"/>
  <c r="P226" i="669"/>
  <c r="T226" i="669" s="1"/>
  <c r="BA241" i="669"/>
  <c r="AG248" i="669"/>
  <c r="AA248" i="669"/>
  <c r="AT248" i="669"/>
  <c r="AQ45" i="670"/>
  <c r="AA45" i="670"/>
  <c r="AA125" i="670"/>
  <c r="AQ125" i="670"/>
  <c r="BB21" i="671"/>
  <c r="AP21" i="671"/>
  <c r="P10" i="669"/>
  <c r="T10" i="669" s="1"/>
  <c r="AH11" i="669"/>
  <c r="Q11" i="669"/>
  <c r="X13" i="669"/>
  <c r="AQ14" i="669"/>
  <c r="AA14" i="669"/>
  <c r="AU18" i="669"/>
  <c r="AL21" i="669"/>
  <c r="AM21" i="669" s="1"/>
  <c r="BA21" i="669"/>
  <c r="AG11" i="669"/>
  <c r="AX12" i="669"/>
  <c r="AY12" i="669" s="1"/>
  <c r="AQ13" i="669"/>
  <c r="AQ15" i="669"/>
  <c r="X17" i="669"/>
  <c r="AH17" i="669"/>
  <c r="Q20" i="669"/>
  <c r="AG21" i="669"/>
  <c r="AX22" i="669"/>
  <c r="AY22" i="669" s="1"/>
  <c r="AS23" i="669"/>
  <c r="AH25" i="669"/>
  <c r="AI25" i="669" s="1"/>
  <c r="BB25" i="669"/>
  <c r="AX26" i="669"/>
  <c r="AT27" i="669"/>
  <c r="AO29" i="669"/>
  <c r="AL29" i="669"/>
  <c r="AM29" i="669" s="1"/>
  <c r="AG30" i="669"/>
  <c r="AR31" i="669"/>
  <c r="AC31" i="669"/>
  <c r="AF31" i="669" s="1"/>
  <c r="AE31" i="669" s="1"/>
  <c r="BA31" i="669"/>
  <c r="AS32" i="669"/>
  <c r="X33" i="669"/>
  <c r="AR33" i="669"/>
  <c r="AS37" i="669"/>
  <c r="AU37" i="669" s="1"/>
  <c r="P39" i="669"/>
  <c r="BA40" i="669"/>
  <c r="AX41" i="669"/>
  <c r="AY41" i="669" s="1"/>
  <c r="AS42" i="669"/>
  <c r="X43" i="669"/>
  <c r="AI45" i="669"/>
  <c r="AL48" i="669"/>
  <c r="AM48" i="669" s="1"/>
  <c r="AC50" i="669"/>
  <c r="AH52" i="669"/>
  <c r="AS54" i="669"/>
  <c r="X55" i="669"/>
  <c r="AC58" i="669"/>
  <c r="X64" i="669"/>
  <c r="X65" i="669"/>
  <c r="AQ66" i="669"/>
  <c r="AA67" i="669"/>
  <c r="AT68" i="669"/>
  <c r="AC70" i="669"/>
  <c r="AF70" i="669" s="1"/>
  <c r="AE70" i="669" s="1"/>
  <c r="AW72" i="669"/>
  <c r="AC73" i="669"/>
  <c r="AF77" i="669"/>
  <c r="AE77" i="669" s="1"/>
  <c r="AX77" i="669"/>
  <c r="BA81" i="669"/>
  <c r="AG82" i="669"/>
  <c r="Q83" i="669"/>
  <c r="AS83" i="669"/>
  <c r="AU83" i="669" s="1"/>
  <c r="Z83" i="669"/>
  <c r="X83" i="669"/>
  <c r="AH83" i="669"/>
  <c r="AN87" i="669"/>
  <c r="AW88" i="669"/>
  <c r="AY88" i="669" s="1"/>
  <c r="AD88" i="669"/>
  <c r="AH88" i="669"/>
  <c r="AI88" i="669" s="1"/>
  <c r="AN91" i="669"/>
  <c r="AG91" i="669"/>
  <c r="AG92" i="669"/>
  <c r="AX94" i="669"/>
  <c r="AY94" i="669" s="1"/>
  <c r="AT95" i="669"/>
  <c r="BB96" i="669"/>
  <c r="AU96" i="669"/>
  <c r="AA103" i="669"/>
  <c r="AB103" i="669" s="1"/>
  <c r="AQ103" i="669"/>
  <c r="X104" i="669"/>
  <c r="AR104" i="669"/>
  <c r="AI105" i="669"/>
  <c r="AG105" i="669"/>
  <c r="Z106" i="669"/>
  <c r="AG107" i="669"/>
  <c r="Q109" i="669"/>
  <c r="T109" i="669" s="1"/>
  <c r="AB109" i="669" s="1"/>
  <c r="AH109" i="669"/>
  <c r="AI109" i="669" s="1"/>
  <c r="AG109" i="669"/>
  <c r="AA112" i="669"/>
  <c r="AQ112" i="669"/>
  <c r="BB114" i="669"/>
  <c r="AH116" i="669"/>
  <c r="Q116" i="669"/>
  <c r="AW116" i="669"/>
  <c r="AI117" i="669"/>
  <c r="Z118" i="669"/>
  <c r="X118" i="669"/>
  <c r="AH118" i="669"/>
  <c r="AN120" i="669"/>
  <c r="AQ121" i="669"/>
  <c r="AA121" i="669"/>
  <c r="AB121" i="669" s="1"/>
  <c r="AS122" i="669"/>
  <c r="AU122" i="669" s="1"/>
  <c r="Z123" i="669"/>
  <c r="BB124" i="669"/>
  <c r="AT124" i="669"/>
  <c r="AU124" i="669" s="1"/>
  <c r="AA125" i="669"/>
  <c r="AF126" i="669"/>
  <c r="AE126" i="669" s="1"/>
  <c r="X127" i="669"/>
  <c r="AD127" i="669"/>
  <c r="AR127" i="669"/>
  <c r="Q132" i="669"/>
  <c r="AM133" i="669"/>
  <c r="BA135" i="669"/>
  <c r="AO135" i="669"/>
  <c r="Y136" i="669"/>
  <c r="BB136" i="669" s="1"/>
  <c r="BA139" i="669"/>
  <c r="AP141" i="669"/>
  <c r="AY142" i="669"/>
  <c r="AL150" i="669"/>
  <c r="AM150" i="669" s="1"/>
  <c r="BA150" i="669"/>
  <c r="P152" i="669"/>
  <c r="AX152" i="669"/>
  <c r="AN154" i="669"/>
  <c r="AT157" i="669"/>
  <c r="Q160" i="669"/>
  <c r="AH160" i="669"/>
  <c r="AW160" i="669"/>
  <c r="AY160" i="669" s="1"/>
  <c r="AD160" i="669"/>
  <c r="AS160" i="669"/>
  <c r="AU160" i="669" s="1"/>
  <c r="Z160" i="669"/>
  <c r="AR160" i="669"/>
  <c r="X160" i="669"/>
  <c r="AC161" i="669"/>
  <c r="AI167" i="669"/>
  <c r="AX167" i="669"/>
  <c r="AT167" i="669"/>
  <c r="AU167" i="669" s="1"/>
  <c r="AH177" i="669"/>
  <c r="Q177" i="669"/>
  <c r="X177" i="669"/>
  <c r="BA179" i="669"/>
  <c r="AW182" i="669"/>
  <c r="AC182" i="669"/>
  <c r="AR182" i="669"/>
  <c r="AH182" i="669"/>
  <c r="AD182" i="669"/>
  <c r="AF182" i="669" s="1"/>
  <c r="AE182" i="669" s="1"/>
  <c r="Z182" i="669"/>
  <c r="AS182" i="669"/>
  <c r="AD183" i="669"/>
  <c r="BA184" i="669"/>
  <c r="AO184" i="669"/>
  <c r="AC185" i="669"/>
  <c r="Y192" i="669"/>
  <c r="P192" i="669"/>
  <c r="T192" i="669" s="1"/>
  <c r="T193" i="669"/>
  <c r="AR195" i="669"/>
  <c r="AA205" i="669"/>
  <c r="Y208" i="669"/>
  <c r="P208" i="669"/>
  <c r="Y209" i="669"/>
  <c r="P209" i="669"/>
  <c r="AQ212" i="669"/>
  <c r="AO214" i="669"/>
  <c r="AX217" i="669"/>
  <c r="AY217" i="669" s="1"/>
  <c r="AG217" i="669"/>
  <c r="AQ218" i="669"/>
  <c r="Y234" i="669"/>
  <c r="P234" i="669"/>
  <c r="T234" i="669" s="1"/>
  <c r="AH239" i="669"/>
  <c r="AI239" i="669" s="1"/>
  <c r="Q239" i="669"/>
  <c r="AS239" i="669"/>
  <c r="AU239" i="669" s="1"/>
  <c r="AD239" i="669"/>
  <c r="AW239" i="669"/>
  <c r="AY239" i="669" s="1"/>
  <c r="Z239" i="669"/>
  <c r="BB241" i="669"/>
  <c r="T246" i="669"/>
  <c r="AB246" i="669" s="1"/>
  <c r="BA256" i="669"/>
  <c r="AL256" i="669"/>
  <c r="AM256" i="669" s="1"/>
  <c r="AL261" i="669"/>
  <c r="AM261" i="669" s="1"/>
  <c r="BA264" i="669"/>
  <c r="AY266" i="669"/>
  <c r="AL272" i="669"/>
  <c r="BA272" i="669"/>
  <c r="AO272" i="669"/>
  <c r="AQ275" i="669"/>
  <c r="AS277" i="669"/>
  <c r="AU277" i="669" s="1"/>
  <c r="BB281" i="669"/>
  <c r="Y288" i="669"/>
  <c r="P288" i="669"/>
  <c r="T288" i="669" s="1"/>
  <c r="AB288" i="669" s="1"/>
  <c r="AO16" i="670"/>
  <c r="BA16" i="670"/>
  <c r="AL16" i="670"/>
  <c r="AM16" i="670" s="1"/>
  <c r="AO32" i="670"/>
  <c r="AL32" i="670"/>
  <c r="AM32" i="670" s="1"/>
  <c r="AG48" i="670"/>
  <c r="T56" i="670"/>
  <c r="AB56" i="670" s="1"/>
  <c r="AQ72" i="670"/>
  <c r="BB108" i="670"/>
  <c r="AP108" i="670"/>
  <c r="AX110" i="670"/>
  <c r="AT110" i="670"/>
  <c r="AO110" i="670"/>
  <c r="AG110" i="670"/>
  <c r="Y154" i="670"/>
  <c r="P154" i="670"/>
  <c r="T154" i="670" s="1"/>
  <c r="AO180" i="670"/>
  <c r="BA180" i="670"/>
  <c r="Y130" i="671"/>
  <c r="P130" i="671"/>
  <c r="T130" i="671" s="1"/>
  <c r="AI11" i="669"/>
  <c r="AR13" i="669"/>
  <c r="AC27" i="669"/>
  <c r="AT32" i="669"/>
  <c r="AY36" i="669"/>
  <c r="Y43" i="669"/>
  <c r="AA43" i="669" s="1"/>
  <c r="AU47" i="669"/>
  <c r="AD50" i="669"/>
  <c r="AF50" i="669" s="1"/>
  <c r="AE50" i="669" s="1"/>
  <c r="AG80" i="669"/>
  <c r="Z97" i="669"/>
  <c r="AW97" i="669"/>
  <c r="AY97" i="669" s="1"/>
  <c r="Y102" i="669"/>
  <c r="AP102" i="669" s="1"/>
  <c r="P102" i="669"/>
  <c r="T102" i="669" s="1"/>
  <c r="AI104" i="669"/>
  <c r="AX104" i="669"/>
  <c r="AG104" i="669"/>
  <c r="AU104" i="669"/>
  <c r="AR112" i="669"/>
  <c r="X122" i="669"/>
  <c r="AF125" i="669"/>
  <c r="AE125" i="669" s="1"/>
  <c r="AN134" i="669"/>
  <c r="AQ135" i="669"/>
  <c r="AA135" i="669"/>
  <c r="AP136" i="669"/>
  <c r="AI137" i="669"/>
  <c r="AG137" i="669"/>
  <c r="AX137" i="669"/>
  <c r="BB139" i="669"/>
  <c r="Q144" i="669"/>
  <c r="AW144" i="669"/>
  <c r="AY144" i="669" s="1"/>
  <c r="AX145" i="669"/>
  <c r="AY145" i="669" s="1"/>
  <c r="AI145" i="669"/>
  <c r="AW154" i="669"/>
  <c r="AY154" i="669" s="1"/>
  <c r="Z154" i="669"/>
  <c r="AL154" i="669" s="1"/>
  <c r="AM154" i="669" s="1"/>
  <c r="X154" i="669"/>
  <c r="T155" i="669"/>
  <c r="AB155" i="669" s="1"/>
  <c r="T157" i="669"/>
  <c r="AL159" i="669"/>
  <c r="AM159" i="669" s="1"/>
  <c r="BB159" i="669"/>
  <c r="X162" i="669"/>
  <c r="AH166" i="669"/>
  <c r="AN166" i="669"/>
  <c r="AR166" i="669"/>
  <c r="Z167" i="669"/>
  <c r="Q168" i="669"/>
  <c r="Y170" i="669"/>
  <c r="AT176" i="669"/>
  <c r="AG176" i="669"/>
  <c r="AX176" i="669"/>
  <c r="AP176" i="669"/>
  <c r="P187" i="669"/>
  <c r="Y187" i="669"/>
  <c r="AR190" i="669"/>
  <c r="AC190" i="669"/>
  <c r="AN190" i="669"/>
  <c r="AD190" i="669"/>
  <c r="AF190" i="669" s="1"/>
  <c r="AE190" i="669" s="1"/>
  <c r="Z190" i="669"/>
  <c r="AL190" i="669" s="1"/>
  <c r="AM190" i="669" s="1"/>
  <c r="AS190" i="669"/>
  <c r="AD191" i="669"/>
  <c r="AO192" i="669"/>
  <c r="AL192" i="669"/>
  <c r="AT197" i="669"/>
  <c r="AI197" i="669"/>
  <c r="AT212" i="669"/>
  <c r="AX212" i="669"/>
  <c r="AR222" i="669"/>
  <c r="BB227" i="669"/>
  <c r="AP227" i="669"/>
  <c r="AL227" i="669"/>
  <c r="AM227" i="669" s="1"/>
  <c r="AF230" i="669"/>
  <c r="AE230" i="669" s="1"/>
  <c r="BA234" i="669"/>
  <c r="AO234" i="669"/>
  <c r="AO235" i="669"/>
  <c r="BA235" i="669"/>
  <c r="AL235" i="669"/>
  <c r="AM235" i="669" s="1"/>
  <c r="Q242" i="669"/>
  <c r="AR244" i="669"/>
  <c r="AC244" i="669"/>
  <c r="AS244" i="669"/>
  <c r="AU244" i="669" s="1"/>
  <c r="Q244" i="669"/>
  <c r="AH244" i="669"/>
  <c r="AI244" i="669" s="1"/>
  <c r="AD244" i="669"/>
  <c r="Z244" i="669"/>
  <c r="AA244" i="669" s="1"/>
  <c r="AX247" i="669"/>
  <c r="AY247" i="669" s="1"/>
  <c r="AF253" i="669"/>
  <c r="AE253" i="669" s="1"/>
  <c r="Y259" i="669"/>
  <c r="P259" i="669"/>
  <c r="AL288" i="669"/>
  <c r="AO19" i="670"/>
  <c r="BA24" i="670"/>
  <c r="AO24" i="670"/>
  <c r="T51" i="670"/>
  <c r="AQ51" i="670"/>
  <c r="AG55" i="670"/>
  <c r="AL56" i="670"/>
  <c r="AM56" i="670" s="1"/>
  <c r="BA56" i="670"/>
  <c r="AW19" i="669"/>
  <c r="AY19" i="669" s="1"/>
  <c r="AL26" i="669"/>
  <c r="AM26" i="669" s="1"/>
  <c r="AS33" i="669"/>
  <c r="AU33" i="669" s="1"/>
  <c r="AC33" i="669"/>
  <c r="AF65" i="669"/>
  <c r="AE65" i="669" s="1"/>
  <c r="Q69" i="669"/>
  <c r="AR69" i="669"/>
  <c r="AO74" i="669"/>
  <c r="AA80" i="669"/>
  <c r="AQ80" i="669"/>
  <c r="AO82" i="669"/>
  <c r="BA107" i="669"/>
  <c r="AO107" i="669"/>
  <c r="AQ110" i="669"/>
  <c r="X113" i="669"/>
  <c r="AR113" i="669"/>
  <c r="Z113" i="669"/>
  <c r="AC113" i="669"/>
  <c r="AF113" i="669" s="1"/>
  <c r="AE113" i="669" s="1"/>
  <c r="AS113" i="669"/>
  <c r="AU113" i="669" s="1"/>
  <c r="AI119" i="669"/>
  <c r="AX119" i="669"/>
  <c r="X123" i="669"/>
  <c r="Q123" i="669"/>
  <c r="AH123" i="669"/>
  <c r="AI123" i="669" s="1"/>
  <c r="AX143" i="669"/>
  <c r="AT143" i="669"/>
  <c r="AB153" i="669"/>
  <c r="AL178" i="669"/>
  <c r="AO178" i="669"/>
  <c r="AY180" i="669"/>
  <c r="AW220" i="669"/>
  <c r="AY220" i="669" s="1"/>
  <c r="Z220" i="669"/>
  <c r="AS220" i="669"/>
  <c r="AU220" i="669" s="1"/>
  <c r="X220" i="669"/>
  <c r="AR220" i="669"/>
  <c r="AD220" i="669"/>
  <c r="AF220" i="669" s="1"/>
  <c r="AE220" i="669" s="1"/>
  <c r="Y232" i="669"/>
  <c r="P232" i="669"/>
  <c r="T232" i="669" s="1"/>
  <c r="AI238" i="669"/>
  <c r="AT238" i="669"/>
  <c r="AL248" i="669"/>
  <c r="AM248" i="669" s="1"/>
  <c r="AO248" i="669"/>
  <c r="BA248" i="669"/>
  <c r="BB15" i="670"/>
  <c r="AP15" i="670"/>
  <c r="T34" i="670"/>
  <c r="P113" i="670"/>
  <c r="Y113" i="670"/>
  <c r="BB113" i="670" s="1"/>
  <c r="AP11" i="669"/>
  <c r="AA12" i="669"/>
  <c r="AQ12" i="669"/>
  <c r="AA16" i="669"/>
  <c r="AT16" i="669"/>
  <c r="P47" i="669"/>
  <c r="AI47" i="669"/>
  <c r="BB47" i="669"/>
  <c r="AP57" i="669"/>
  <c r="AR59" i="669"/>
  <c r="AC59" i="669"/>
  <c r="AW59" i="669"/>
  <c r="AD59" i="669"/>
  <c r="AF59" i="669" s="1"/>
  <c r="AE59" i="669" s="1"/>
  <c r="AQ76" i="669"/>
  <c r="AA76" i="669"/>
  <c r="AB76" i="669" s="1"/>
  <c r="AI83" i="669"/>
  <c r="AX84" i="669"/>
  <c r="AO99" i="669"/>
  <c r="AG111" i="669"/>
  <c r="AX111" i="669"/>
  <c r="AY111" i="669" s="1"/>
  <c r="AI118" i="669"/>
  <c r="AX118" i="669"/>
  <c r="AY118" i="669" s="1"/>
  <c r="AG118" i="669"/>
  <c r="BB134" i="669"/>
  <c r="AX134" i="669"/>
  <c r="AQ139" i="669"/>
  <c r="AA139" i="669"/>
  <c r="AG154" i="669"/>
  <c r="AI154" i="669"/>
  <c r="AT154" i="669"/>
  <c r="AU154" i="669" s="1"/>
  <c r="AF157" i="669"/>
  <c r="AE157" i="669" s="1"/>
  <c r="BB204" i="669"/>
  <c r="P250" i="669"/>
  <c r="Y250" i="669"/>
  <c r="AO22" i="670"/>
  <c r="AL22" i="670"/>
  <c r="AM22" i="670" s="1"/>
  <c r="BA22" i="670"/>
  <c r="AQ46" i="669"/>
  <c r="AF56" i="669"/>
  <c r="AE56" i="669" s="1"/>
  <c r="AI64" i="669"/>
  <c r="AH67" i="669"/>
  <c r="AI67" i="669" s="1"/>
  <c r="AW67" i="669"/>
  <c r="AY67" i="669" s="1"/>
  <c r="AC67" i="669"/>
  <c r="AF67" i="669" s="1"/>
  <c r="AE67" i="669" s="1"/>
  <c r="AS67" i="669"/>
  <c r="AU67" i="669" s="1"/>
  <c r="AX83" i="669"/>
  <c r="AY83" i="669" s="1"/>
  <c r="BB93" i="669"/>
  <c r="AO95" i="669"/>
  <c r="AF102" i="669"/>
  <c r="AE102" i="669" s="1"/>
  <c r="AX115" i="669"/>
  <c r="AH129" i="669"/>
  <c r="AI129" i="669" s="1"/>
  <c r="Q129" i="669"/>
  <c r="AD129" i="669"/>
  <c r="AR129" i="669"/>
  <c r="AD148" i="669"/>
  <c r="AF148" i="669" s="1"/>
  <c r="AE148" i="669" s="1"/>
  <c r="AR148" i="669"/>
  <c r="Z148" i="669"/>
  <c r="X148" i="669"/>
  <c r="Q148" i="669"/>
  <c r="AH148" i="669"/>
  <c r="AS148" i="669"/>
  <c r="BB149" i="669"/>
  <c r="AA158" i="669"/>
  <c r="AH165" i="669"/>
  <c r="AI165" i="669" s="1"/>
  <c r="AW165" i="669"/>
  <c r="AY165" i="669" s="1"/>
  <c r="Q165" i="669"/>
  <c r="X165" i="669"/>
  <c r="AW167" i="669"/>
  <c r="AY167" i="669" s="1"/>
  <c r="BB169" i="669"/>
  <c r="AP169" i="669"/>
  <c r="BA183" i="669"/>
  <c r="AO183" i="669"/>
  <c r="T220" i="669"/>
  <c r="AI222" i="669"/>
  <c r="AG222" i="669"/>
  <c r="AX222" i="669"/>
  <c r="AT222" i="669"/>
  <c r="AH225" i="669"/>
  <c r="AI225" i="669" s="1"/>
  <c r="Q225" i="669"/>
  <c r="AS225" i="669"/>
  <c r="AU225" i="669" s="1"/>
  <c r="AC225" i="669"/>
  <c r="Z225" i="669"/>
  <c r="X225" i="669"/>
  <c r="AW225" i="669"/>
  <c r="AR225" i="669"/>
  <c r="AD225" i="669"/>
  <c r="AT226" i="669"/>
  <c r="T227" i="669"/>
  <c r="BA227" i="669"/>
  <c r="AB233" i="669"/>
  <c r="AU287" i="669"/>
  <c r="AI78" i="670"/>
  <c r="AX78" i="670"/>
  <c r="AT78" i="670"/>
  <c r="AO118" i="670"/>
  <c r="AL118" i="670"/>
  <c r="AM118" i="670" s="1"/>
  <c r="BA118" i="670"/>
  <c r="AT158" i="670"/>
  <c r="AX158" i="670"/>
  <c r="AP158" i="670"/>
  <c r="AO158" i="670"/>
  <c r="AX243" i="670"/>
  <c r="BB243" i="670"/>
  <c r="AG243" i="670"/>
  <c r="AT243" i="670"/>
  <c r="AP243" i="670"/>
  <c r="AI243" i="670"/>
  <c r="AU11" i="669"/>
  <c r="Q43" i="669"/>
  <c r="AX45" i="669"/>
  <c r="AY45" i="669" s="1"/>
  <c r="AU57" i="669"/>
  <c r="AH60" i="669"/>
  <c r="AI60" i="669" s="1"/>
  <c r="Q60" i="669"/>
  <c r="P64" i="669"/>
  <c r="T64" i="669" s="1"/>
  <c r="AQ69" i="669"/>
  <c r="AN69" i="669"/>
  <c r="T71" i="669"/>
  <c r="AO72" i="669"/>
  <c r="AQ94" i="669"/>
  <c r="Q97" i="669"/>
  <c r="T97" i="669" s="1"/>
  <c r="AU100" i="669"/>
  <c r="Q113" i="669"/>
  <c r="AG126" i="669"/>
  <c r="AI126" i="669"/>
  <c r="AX126" i="669"/>
  <c r="AT126" i="669"/>
  <c r="AU126" i="669" s="1"/>
  <c r="AW148" i="669"/>
  <c r="AY148" i="669" s="1"/>
  <c r="AA149" i="669"/>
  <c r="AB149" i="669" s="1"/>
  <c r="AA151" i="669"/>
  <c r="AG163" i="669"/>
  <c r="AR165" i="669"/>
  <c r="AF166" i="669"/>
  <c r="AE166" i="669" s="1"/>
  <c r="AD172" i="669"/>
  <c r="AF172" i="669" s="1"/>
  <c r="AE172" i="669" s="1"/>
  <c r="AR172" i="669"/>
  <c r="AH172" i="669"/>
  <c r="AS172" i="669"/>
  <c r="Z172" i="669"/>
  <c r="AS174" i="669"/>
  <c r="AU174" i="669" s="1"/>
  <c r="AC174" i="669"/>
  <c r="Z174" i="669"/>
  <c r="X174" i="669"/>
  <c r="AN174" i="669"/>
  <c r="AH174" i="669"/>
  <c r="AW174" i="669"/>
  <c r="AY174" i="669" s="1"/>
  <c r="AD174" i="669"/>
  <c r="AS181" i="669"/>
  <c r="X186" i="669"/>
  <c r="AS186" i="669"/>
  <c r="AU186" i="669" s="1"/>
  <c r="Z186" i="669"/>
  <c r="Q186" i="669"/>
  <c r="AH186" i="669"/>
  <c r="AI186" i="669" s="1"/>
  <c r="AD186" i="669"/>
  <c r="AW186" i="669"/>
  <c r="AY186" i="669" s="1"/>
  <c r="AR212" i="669"/>
  <c r="AC212" i="669"/>
  <c r="AS212" i="669"/>
  <c r="Z212" i="669"/>
  <c r="X212" i="669"/>
  <c r="AN212" i="669"/>
  <c r="Q212" i="669"/>
  <c r="AD212" i="669"/>
  <c r="AW212" i="669"/>
  <c r="AY212" i="669" s="1"/>
  <c r="AL255" i="669"/>
  <c r="BA255" i="669"/>
  <c r="AF257" i="669"/>
  <c r="AE257" i="669" s="1"/>
  <c r="AR286" i="669"/>
  <c r="AC286" i="669"/>
  <c r="AN286" i="669"/>
  <c r="Q286" i="669"/>
  <c r="T286" i="669" s="1"/>
  <c r="AS286" i="669"/>
  <c r="AU286" i="669" s="1"/>
  <c r="X286" i="669"/>
  <c r="AH286" i="669"/>
  <c r="AI286" i="669" s="1"/>
  <c r="AD286" i="669"/>
  <c r="AA78" i="670"/>
  <c r="AY97" i="670"/>
  <c r="AQ136" i="670"/>
  <c r="AQ10" i="669"/>
  <c r="Z13" i="669"/>
  <c r="X14" i="669"/>
  <c r="AR14" i="669"/>
  <c r="Q16" i="669"/>
  <c r="AG17" i="669"/>
  <c r="AX18" i="669"/>
  <c r="AY18" i="669" s="1"/>
  <c r="Z19" i="669"/>
  <c r="AA20" i="669"/>
  <c r="AC23" i="669"/>
  <c r="AF23" i="669" s="1"/>
  <c r="AE23" i="669" s="1"/>
  <c r="AC32" i="669"/>
  <c r="Q39" i="669"/>
  <c r="AC42" i="669"/>
  <c r="AR43" i="669"/>
  <c r="AH46" i="669"/>
  <c r="AI46" i="669" s="1"/>
  <c r="Q46" i="669"/>
  <c r="AD53" i="669"/>
  <c r="AF53" i="669" s="1"/>
  <c r="AE53" i="669" s="1"/>
  <c r="AR53" i="669"/>
  <c r="AG53" i="669"/>
  <c r="AT54" i="669"/>
  <c r="AN56" i="669"/>
  <c r="AI57" i="669"/>
  <c r="BB57" i="669"/>
  <c r="AD58" i="669"/>
  <c r="AF58" i="669" s="1"/>
  <c r="AE58" i="669" s="1"/>
  <c r="AW58" i="669"/>
  <c r="AY58" i="669" s="1"/>
  <c r="X59" i="669"/>
  <c r="AW64" i="669"/>
  <c r="AA69" i="669"/>
  <c r="AW69" i="669"/>
  <c r="AY71" i="669"/>
  <c r="T84" i="669"/>
  <c r="AB84" i="669" s="1"/>
  <c r="AH87" i="669"/>
  <c r="AI87" i="669" s="1"/>
  <c r="Q87" i="669"/>
  <c r="X87" i="669"/>
  <c r="AR87" i="669"/>
  <c r="Z87" i="669"/>
  <c r="Z91" i="669"/>
  <c r="X91" i="669"/>
  <c r="AR91" i="669"/>
  <c r="AH91" i="669"/>
  <c r="AW92" i="669"/>
  <c r="AS92" i="669"/>
  <c r="AU92" i="669" s="1"/>
  <c r="AC92" i="669"/>
  <c r="AF92" i="669" s="1"/>
  <c r="AE92" i="669" s="1"/>
  <c r="AN92" i="669"/>
  <c r="Q92" i="669"/>
  <c r="AH92" i="669"/>
  <c r="X93" i="669"/>
  <c r="AH93" i="669"/>
  <c r="AW93" i="669"/>
  <c r="AS129" i="669"/>
  <c r="Z12" i="669"/>
  <c r="AL12" i="669" s="1"/>
  <c r="AM12" i="669" s="1"/>
  <c r="X12" i="669"/>
  <c r="AS13" i="669"/>
  <c r="AU13" i="669" s="1"/>
  <c r="Z14" i="669"/>
  <c r="AO15" i="669"/>
  <c r="AG18" i="669"/>
  <c r="AN20" i="669"/>
  <c r="AD22" i="669"/>
  <c r="AR22" i="669"/>
  <c r="BA22" i="669"/>
  <c r="Y24" i="669"/>
  <c r="Q25" i="669"/>
  <c r="AR26" i="669"/>
  <c r="AC26" i="669"/>
  <c r="AW26" i="669"/>
  <c r="AD26" i="669"/>
  <c r="AG26" i="669" s="1"/>
  <c r="AD27" i="669"/>
  <c r="AF27" i="669" s="1"/>
  <c r="AE27" i="669" s="1"/>
  <c r="AW27" i="669"/>
  <c r="AY27" i="669" s="1"/>
  <c r="AD32" i="669"/>
  <c r="Z36" i="669"/>
  <c r="AH36" i="669"/>
  <c r="AI36" i="669" s="1"/>
  <c r="AC37" i="669"/>
  <c r="AF37" i="669" s="1"/>
  <c r="AE37" i="669" s="1"/>
  <c r="AW37" i="669"/>
  <c r="AY37" i="669" s="1"/>
  <c r="Y38" i="669"/>
  <c r="AA39" i="669"/>
  <c r="AR41" i="669"/>
  <c r="Z41" i="669"/>
  <c r="BA41" i="669"/>
  <c r="AD42" i="669"/>
  <c r="Z43" i="669"/>
  <c r="Q45" i="669"/>
  <c r="AW50" i="669"/>
  <c r="AY50" i="669" s="1"/>
  <c r="AH53" i="669"/>
  <c r="AI53" i="669" s="1"/>
  <c r="BB53" i="669"/>
  <c r="AC54" i="669"/>
  <c r="AF54" i="669" s="1"/>
  <c r="AE54" i="669" s="1"/>
  <c r="AW54" i="669"/>
  <c r="AY54" i="669" s="1"/>
  <c r="Z55" i="669"/>
  <c r="AS55" i="669"/>
  <c r="AU55" i="669" s="1"/>
  <c r="X60" i="669"/>
  <c r="AX64" i="669"/>
  <c r="Z65" i="669"/>
  <c r="AR65" i="669"/>
  <c r="AT66" i="669"/>
  <c r="AU66" i="669" s="1"/>
  <c r="AQ67" i="669"/>
  <c r="AC69" i="669"/>
  <c r="AD71" i="669"/>
  <c r="AF71" i="669" s="1"/>
  <c r="AE71" i="669" s="1"/>
  <c r="AX71" i="669"/>
  <c r="AD72" i="669"/>
  <c r="AF72" i="669" s="1"/>
  <c r="AE72" i="669" s="1"/>
  <c r="AD74" i="669"/>
  <c r="AR74" i="669"/>
  <c r="X74" i="669"/>
  <c r="AI74" i="669"/>
  <c r="AS76" i="669"/>
  <c r="AU76" i="669" s="1"/>
  <c r="AC76" i="669"/>
  <c r="AF76" i="669" s="1"/>
  <c r="AE76" i="669" s="1"/>
  <c r="AH76" i="669"/>
  <c r="AI76" i="669" s="1"/>
  <c r="AG77" i="669"/>
  <c r="AH78" i="669"/>
  <c r="AI78" i="669" s="1"/>
  <c r="AH79" i="669"/>
  <c r="AI79" i="669" s="1"/>
  <c r="Q79" i="669"/>
  <c r="AG79" i="669"/>
  <c r="AS80" i="669"/>
  <c r="AU80" i="669" s="1"/>
  <c r="AC80" i="669"/>
  <c r="AF80" i="669" s="1"/>
  <c r="AE80" i="669" s="1"/>
  <c r="Z80" i="669"/>
  <c r="Q80" i="669"/>
  <c r="AH80" i="669"/>
  <c r="AI80" i="669" s="1"/>
  <c r="AH81" i="669"/>
  <c r="AI81" i="669" s="1"/>
  <c r="AC81" i="669"/>
  <c r="AF81" i="669" s="1"/>
  <c r="AE81" i="669" s="1"/>
  <c r="AG81" i="669"/>
  <c r="AS82" i="669"/>
  <c r="AU82" i="669" s="1"/>
  <c r="AC82" i="669"/>
  <c r="AW82" i="669"/>
  <c r="AD82" i="669"/>
  <c r="AF82" i="669" s="1"/>
  <c r="AE82" i="669" s="1"/>
  <c r="Z82" i="669"/>
  <c r="AI82" i="669"/>
  <c r="Q84" i="669"/>
  <c r="AN84" i="669"/>
  <c r="AS90" i="669"/>
  <c r="AU90" i="669" s="1"/>
  <c r="AC90" i="669"/>
  <c r="AD90" i="669"/>
  <c r="AH90" i="669"/>
  <c r="AI90" i="669" s="1"/>
  <c r="AI91" i="669"/>
  <c r="AI92" i="669"/>
  <c r="AG94" i="669"/>
  <c r="AC95" i="669"/>
  <c r="AY96" i="669"/>
  <c r="AC98" i="669"/>
  <c r="AH101" i="669"/>
  <c r="AI101" i="669" s="1"/>
  <c r="Q101" i="669"/>
  <c r="Z101" i="669"/>
  <c r="X101" i="669"/>
  <c r="AW101" i="669"/>
  <c r="AY101" i="669" s="1"/>
  <c r="AD101" i="669"/>
  <c r="Q102" i="669"/>
  <c r="AT104" i="669"/>
  <c r="AC106" i="669"/>
  <c r="Z107" i="669"/>
  <c r="AL107" i="669" s="1"/>
  <c r="AM107" i="669" s="1"/>
  <c r="X107" i="669"/>
  <c r="AW107" i="669"/>
  <c r="AC107" i="669"/>
  <c r="AR107" i="669"/>
  <c r="AI107" i="669"/>
  <c r="AH115" i="669"/>
  <c r="AI115" i="669" s="1"/>
  <c r="Q115" i="669"/>
  <c r="AR115" i="669"/>
  <c r="Z115" i="669"/>
  <c r="Y116" i="669"/>
  <c r="P116" i="669"/>
  <c r="AL118" i="669"/>
  <c r="AM118" i="669" s="1"/>
  <c r="AQ119" i="669"/>
  <c r="AA119" i="669"/>
  <c r="AR119" i="669"/>
  <c r="AW122" i="669"/>
  <c r="AY122" i="669" s="1"/>
  <c r="AC123" i="669"/>
  <c r="AT127" i="669"/>
  <c r="AU127" i="669" s="1"/>
  <c r="AX127" i="669"/>
  <c r="AY127" i="669" s="1"/>
  <c r="AN127" i="669"/>
  <c r="AT128" i="669"/>
  <c r="AX129" i="669"/>
  <c r="AT129" i="669"/>
  <c r="AS132" i="669"/>
  <c r="AU132" i="669" s="1"/>
  <c r="T133" i="669"/>
  <c r="AB133" i="669" s="1"/>
  <c r="Q134" i="669"/>
  <c r="AW136" i="669"/>
  <c r="AD138" i="669"/>
  <c r="AF138" i="669" s="1"/>
  <c r="AE138" i="669" s="1"/>
  <c r="BA142" i="669"/>
  <c r="AA144" i="669"/>
  <c r="BA145" i="669"/>
  <c r="AG146" i="669"/>
  <c r="AC148" i="669"/>
  <c r="AI151" i="669"/>
  <c r="AR154" i="669"/>
  <c r="AG155" i="669"/>
  <c r="AA157" i="669"/>
  <c r="AT158" i="669"/>
  <c r="Z162" i="669"/>
  <c r="AS166" i="669"/>
  <c r="AD167" i="669"/>
  <c r="AF167" i="669" s="1"/>
  <c r="AE167" i="669" s="1"/>
  <c r="Z175" i="669"/>
  <c r="Q175" i="669"/>
  <c r="X175" i="669"/>
  <c r="AH175" i="669"/>
  <c r="AI175" i="669" s="1"/>
  <c r="AS175" i="669"/>
  <c r="AU175" i="669" s="1"/>
  <c r="AR175" i="669"/>
  <c r="BB176" i="669"/>
  <c r="Y177" i="669"/>
  <c r="P177" i="669"/>
  <c r="X181" i="669"/>
  <c r="AU184" i="669"/>
  <c r="AA186" i="669"/>
  <c r="T204" i="669"/>
  <c r="AY206" i="669"/>
  <c r="AQ209" i="669"/>
  <c r="Q210" i="669"/>
  <c r="AL216" i="669"/>
  <c r="AM216" i="669" s="1"/>
  <c r="BA216" i="669"/>
  <c r="AO216" i="669"/>
  <c r="AO218" i="669"/>
  <c r="AL218" i="669"/>
  <c r="AM218" i="669" s="1"/>
  <c r="AG225" i="669"/>
  <c r="AO238" i="669"/>
  <c r="T243" i="669"/>
  <c r="AQ243" i="669"/>
  <c r="AY248" i="669"/>
  <c r="AA256" i="669"/>
  <c r="AQ256" i="669"/>
  <c r="AL269" i="669"/>
  <c r="AM269" i="669" s="1"/>
  <c r="AO269" i="669"/>
  <c r="AR274" i="669"/>
  <c r="Z274" i="669"/>
  <c r="AW274" i="669"/>
  <c r="AY274" i="669" s="1"/>
  <c r="AC274" i="669"/>
  <c r="X274" i="669"/>
  <c r="Q274" i="669"/>
  <c r="AD274" i="669"/>
  <c r="AH274" i="669"/>
  <c r="Z286" i="669"/>
  <c r="AQ24" i="670"/>
  <c r="AQ48" i="670"/>
  <c r="BB88" i="670"/>
  <c r="Q163" i="670"/>
  <c r="Y183" i="670"/>
  <c r="P183" i="670"/>
  <c r="AP192" i="670"/>
  <c r="BB192" i="670"/>
  <c r="P13" i="670"/>
  <c r="Y13" i="670"/>
  <c r="AT15" i="670"/>
  <c r="AQ20" i="670"/>
  <c r="Y31" i="670"/>
  <c r="P31" i="670"/>
  <c r="AI41" i="670"/>
  <c r="AG41" i="670"/>
  <c r="AX41" i="670"/>
  <c r="AY41" i="670" s="1"/>
  <c r="T50" i="670"/>
  <c r="AL55" i="670"/>
  <c r="AM55" i="670" s="1"/>
  <c r="BA55" i="670"/>
  <c r="AA59" i="670"/>
  <c r="BA60" i="670"/>
  <c r="P64" i="670"/>
  <c r="T64" i="670" s="1"/>
  <c r="Y64" i="670"/>
  <c r="BB64" i="670" s="1"/>
  <c r="AB66" i="670"/>
  <c r="AU66" i="670"/>
  <c r="T71" i="670"/>
  <c r="AB71" i="670" s="1"/>
  <c r="AU77" i="670"/>
  <c r="Y79" i="670"/>
  <c r="P79" i="670"/>
  <c r="T79" i="670" s="1"/>
  <c r="AA95" i="670"/>
  <c r="AQ95" i="670"/>
  <c r="AQ104" i="670"/>
  <c r="AY105" i="670"/>
  <c r="AL127" i="670"/>
  <c r="AM127" i="670" s="1"/>
  <c r="AO127" i="670"/>
  <c r="BB134" i="670"/>
  <c r="AP134" i="670"/>
  <c r="AA134" i="670"/>
  <c r="AM158" i="670"/>
  <c r="AO174" i="670"/>
  <c r="BA174" i="670"/>
  <c r="AQ243" i="670"/>
  <c r="AA243" i="670"/>
  <c r="AQ245" i="670"/>
  <c r="AA245" i="670"/>
  <c r="AY56" i="671"/>
  <c r="AR158" i="669"/>
  <c r="Z158" i="669"/>
  <c r="AH163" i="669"/>
  <c r="AI163" i="669" s="1"/>
  <c r="Q163" i="669"/>
  <c r="AQ166" i="669"/>
  <c r="AA166" i="669"/>
  <c r="AA178" i="669"/>
  <c r="AT190" i="669"/>
  <c r="AI190" i="669"/>
  <c r="AG190" i="669"/>
  <c r="AG202" i="669"/>
  <c r="AX202" i="669"/>
  <c r="AT203" i="669"/>
  <c r="AT211" i="669"/>
  <c r="AQ215" i="669"/>
  <c r="AA215" i="669"/>
  <c r="AX228" i="669"/>
  <c r="AY228" i="669" s="1"/>
  <c r="AL236" i="669"/>
  <c r="AM236" i="669" s="1"/>
  <c r="BA236" i="669"/>
  <c r="AO236" i="669"/>
  <c r="BA237" i="669"/>
  <c r="AG246" i="669"/>
  <c r="AT246" i="669"/>
  <c r="AO247" i="669"/>
  <c r="AL247" i="669"/>
  <c r="AM247" i="669" s="1"/>
  <c r="Y251" i="669"/>
  <c r="AX253" i="669"/>
  <c r="AY253" i="669" s="1"/>
  <c r="AG253" i="669"/>
  <c r="AW256" i="669"/>
  <c r="AR256" i="669"/>
  <c r="AC256" i="669"/>
  <c r="AA261" i="669"/>
  <c r="AR272" i="669"/>
  <c r="AC272" i="669"/>
  <c r="AS272" i="669"/>
  <c r="AA276" i="669"/>
  <c r="AQ276" i="669"/>
  <c r="AG284" i="669"/>
  <c r="AT284" i="669"/>
  <c r="AA284" i="669"/>
  <c r="AX287" i="669"/>
  <c r="AY287" i="669" s="1"/>
  <c r="AG287" i="669"/>
  <c r="AT287" i="669"/>
  <c r="AO11" i="670"/>
  <c r="AA13" i="670"/>
  <c r="AQ13" i="670"/>
  <c r="P15" i="670"/>
  <c r="T15" i="670" s="1"/>
  <c r="AQ23" i="670"/>
  <c r="AI30" i="670"/>
  <c r="AX30" i="670"/>
  <c r="AT30" i="670"/>
  <c r="AU30" i="670" s="1"/>
  <c r="AR32" i="670"/>
  <c r="AC32" i="670"/>
  <c r="AH32" i="670"/>
  <c r="AW32" i="670"/>
  <c r="X32" i="670"/>
  <c r="AS32" i="670"/>
  <c r="AQ47" i="670"/>
  <c r="Y57" i="670"/>
  <c r="AQ61" i="670"/>
  <c r="AL62" i="670"/>
  <c r="AM62" i="670" s="1"/>
  <c r="BA62" i="670"/>
  <c r="AO62" i="670"/>
  <c r="AF84" i="670"/>
  <c r="AE84" i="670" s="1"/>
  <c r="AQ101" i="670"/>
  <c r="AA101" i="670"/>
  <c r="AP109" i="670"/>
  <c r="AA109" i="670"/>
  <c r="P148" i="670"/>
  <c r="Y148" i="670"/>
  <c r="BB155" i="670"/>
  <c r="AP155" i="670"/>
  <c r="AO155" i="670"/>
  <c r="AI155" i="670"/>
  <c r="AX155" i="670"/>
  <c r="AY155" i="670" s="1"/>
  <c r="AA175" i="670"/>
  <c r="AQ175" i="670"/>
  <c r="AI179" i="670"/>
  <c r="BB179" i="670"/>
  <c r="AG179" i="670"/>
  <c r="AT179" i="670"/>
  <c r="AP179" i="670"/>
  <c r="AO179" i="670"/>
  <c r="AA179" i="670"/>
  <c r="AB179" i="670" s="1"/>
  <c r="AX179" i="670"/>
  <c r="AQ200" i="670"/>
  <c r="Y205" i="670"/>
  <c r="P205" i="670"/>
  <c r="AP206" i="670"/>
  <c r="AO102" i="671"/>
  <c r="AO147" i="669"/>
  <c r="AL147" i="669"/>
  <c r="AM147" i="669" s="1"/>
  <c r="AH158" i="669"/>
  <c r="AI158" i="669" s="1"/>
  <c r="AQ167" i="669"/>
  <c r="X169" i="669"/>
  <c r="AH169" i="669"/>
  <c r="P173" i="669"/>
  <c r="AQ178" i="669"/>
  <c r="AQ179" i="669"/>
  <c r="AT191" i="669"/>
  <c r="AP192" i="669"/>
  <c r="AR198" i="669"/>
  <c r="AC198" i="669"/>
  <c r="Q198" i="669"/>
  <c r="BB202" i="669"/>
  <c r="Y204" i="669"/>
  <c r="AA204" i="669" s="1"/>
  <c r="AO206" i="669"/>
  <c r="AF208" i="669"/>
  <c r="AE208" i="669" s="1"/>
  <c r="Z209" i="669"/>
  <c r="AC209" i="669"/>
  <c r="AF209" i="669" s="1"/>
  <c r="AE209" i="669" s="1"/>
  <c r="AR209" i="669"/>
  <c r="AH209" i="669"/>
  <c r="AN210" i="669"/>
  <c r="AQ214" i="669"/>
  <c r="AO217" i="669"/>
  <c r="BA217" i="669"/>
  <c r="P218" i="669"/>
  <c r="T218" i="669" s="1"/>
  <c r="AB218" i="669" s="1"/>
  <c r="Y223" i="669"/>
  <c r="AP223" i="669" s="1"/>
  <c r="AU228" i="669"/>
  <c r="AC232" i="669"/>
  <c r="AR232" i="669"/>
  <c r="Z232" i="669"/>
  <c r="Q232" i="669"/>
  <c r="AD234" i="669"/>
  <c r="AF234" i="669" s="1"/>
  <c r="AE234" i="669" s="1"/>
  <c r="AH234" i="669"/>
  <c r="AT235" i="669"/>
  <c r="AI235" i="669"/>
  <c r="AO237" i="669"/>
  <c r="AN242" i="669"/>
  <c r="AQ247" i="669"/>
  <c r="AA247" i="669"/>
  <c r="AB247" i="669" s="1"/>
  <c r="AW250" i="669"/>
  <c r="AR250" i="669"/>
  <c r="Z250" i="669"/>
  <c r="Q250" i="669"/>
  <c r="AN250" i="669"/>
  <c r="AT252" i="669"/>
  <c r="AU252" i="669" s="1"/>
  <c r="AR257" i="669"/>
  <c r="AT258" i="669"/>
  <c r="AU258" i="669" s="1"/>
  <c r="AH259" i="669"/>
  <c r="Q259" i="669"/>
  <c r="AW259" i="669"/>
  <c r="AD259" i="669"/>
  <c r="AN259" i="669"/>
  <c r="X265" i="669"/>
  <c r="Q265" i="669"/>
  <c r="AH265" i="669"/>
  <c r="Y270" i="669"/>
  <c r="AI276" i="669"/>
  <c r="AR280" i="669"/>
  <c r="AC280" i="669"/>
  <c r="AF280" i="669" s="1"/>
  <c r="AE280" i="669" s="1"/>
  <c r="X280" i="669"/>
  <c r="AW280" i="669"/>
  <c r="AS280" i="669"/>
  <c r="Q280" i="669"/>
  <c r="AH280" i="669"/>
  <c r="AA287" i="669"/>
  <c r="AG25" i="670"/>
  <c r="AI25" i="670"/>
  <c r="AX25" i="670"/>
  <c r="AL29" i="670"/>
  <c r="AH36" i="670"/>
  <c r="AI36" i="670" s="1"/>
  <c r="Q36" i="670"/>
  <c r="AW36" i="670"/>
  <c r="AD36" i="670"/>
  <c r="Z36" i="670"/>
  <c r="AS36" i="670"/>
  <c r="AU36" i="670" s="1"/>
  <c r="AR36" i="670"/>
  <c r="AU42" i="670"/>
  <c r="Q48" i="670"/>
  <c r="AW48" i="670"/>
  <c r="AY48" i="670" s="1"/>
  <c r="AD48" i="670"/>
  <c r="AS48" i="670"/>
  <c r="X48" i="670"/>
  <c r="AC48" i="670"/>
  <c r="AA52" i="670"/>
  <c r="AX61" i="670"/>
  <c r="AT68" i="670"/>
  <c r="Q70" i="670"/>
  <c r="AP85" i="670"/>
  <c r="BB85" i="670"/>
  <c r="AB91" i="670"/>
  <c r="AG108" i="670"/>
  <c r="AT108" i="670"/>
  <c r="AY110" i="670"/>
  <c r="AA122" i="670"/>
  <c r="AB122" i="670" s="1"/>
  <c r="AQ122" i="670"/>
  <c r="BB151" i="670"/>
  <c r="AP151" i="670"/>
  <c r="AO164" i="670"/>
  <c r="AF184" i="670"/>
  <c r="AE184" i="670" s="1"/>
  <c r="Y186" i="670"/>
  <c r="P186" i="670"/>
  <c r="AI211" i="670"/>
  <c r="AX211" i="670"/>
  <c r="AT211" i="670"/>
  <c r="AU211" i="670" s="1"/>
  <c r="AG226" i="670"/>
  <c r="BB245" i="670"/>
  <c r="AP245" i="670"/>
  <c r="AA269" i="670"/>
  <c r="BA70" i="671"/>
  <c r="AO70" i="671"/>
  <c r="AT150" i="671"/>
  <c r="AG150" i="671"/>
  <c r="AX150" i="671"/>
  <c r="AW140" i="669"/>
  <c r="X140" i="669"/>
  <c r="AT155" i="669"/>
  <c r="AU155" i="669" s="1"/>
  <c r="Q158" i="669"/>
  <c r="AT165" i="669"/>
  <c r="AU165" i="669" s="1"/>
  <c r="Q169" i="669"/>
  <c r="AR170" i="669"/>
  <c r="AC170" i="669"/>
  <c r="AF170" i="669" s="1"/>
  <c r="AE170" i="669" s="1"/>
  <c r="AS170" i="669"/>
  <c r="Z170" i="669"/>
  <c r="AQ180" i="669"/>
  <c r="AW188" i="669"/>
  <c r="AC188" i="669"/>
  <c r="AF188" i="669" s="1"/>
  <c r="AE188" i="669" s="1"/>
  <c r="AR188" i="669"/>
  <c r="AH188" i="669"/>
  <c r="Z189" i="669"/>
  <c r="X189" i="669"/>
  <c r="AQ197" i="669"/>
  <c r="AA197" i="669"/>
  <c r="AB197" i="669" s="1"/>
  <c r="AH199" i="669"/>
  <c r="AI199" i="669" s="1"/>
  <c r="Q199" i="669"/>
  <c r="AW199" i="669"/>
  <c r="AD199" i="669"/>
  <c r="AF199" i="669" s="1"/>
  <c r="AE199" i="669" s="1"/>
  <c r="AC200" i="669"/>
  <c r="AF200" i="669" s="1"/>
  <c r="AE200" i="669" s="1"/>
  <c r="AR200" i="669"/>
  <c r="AH200" i="669"/>
  <c r="BA202" i="669"/>
  <c r="T207" i="669"/>
  <c r="AB207" i="669" s="1"/>
  <c r="AT214" i="669"/>
  <c r="AU214" i="669" s="1"/>
  <c r="AP215" i="669"/>
  <c r="AG220" i="669"/>
  <c r="BA223" i="669"/>
  <c r="BB228" i="669"/>
  <c r="AR230" i="669"/>
  <c r="AC230" i="669"/>
  <c r="AN230" i="669"/>
  <c r="Z230" i="669"/>
  <c r="X230" i="669"/>
  <c r="AQ235" i="669"/>
  <c r="AX237" i="669"/>
  <c r="AY237" i="669" s="1"/>
  <c r="AG237" i="669"/>
  <c r="AT237" i="669"/>
  <c r="AU237" i="669" s="1"/>
  <c r="AD238" i="669"/>
  <c r="T242" i="669"/>
  <c r="AB242" i="669" s="1"/>
  <c r="AO243" i="669"/>
  <c r="BA243" i="669"/>
  <c r="Y245" i="669"/>
  <c r="AQ250" i="669"/>
  <c r="AD251" i="669"/>
  <c r="AF251" i="669" s="1"/>
  <c r="AE251" i="669" s="1"/>
  <c r="AH254" i="669"/>
  <c r="AW257" i="669"/>
  <c r="AQ259" i="669"/>
  <c r="AL262" i="669"/>
  <c r="AM262" i="669" s="1"/>
  <c r="AO262" i="669"/>
  <c r="AS265" i="669"/>
  <c r="AU268" i="669"/>
  <c r="AN274" i="669"/>
  <c r="BA283" i="669"/>
  <c r="T11" i="670"/>
  <c r="AC15" i="670"/>
  <c r="AQ16" i="670"/>
  <c r="AQ33" i="670"/>
  <c r="AH40" i="670"/>
  <c r="AI40" i="670" s="1"/>
  <c r="AW40" i="670"/>
  <c r="AD40" i="670"/>
  <c r="AC40" i="670"/>
  <c r="AR40" i="670"/>
  <c r="X40" i="670"/>
  <c r="AN40" i="670"/>
  <c r="Q40" i="670"/>
  <c r="AC50" i="670"/>
  <c r="AF50" i="670" s="1"/>
  <c r="AE50" i="670" s="1"/>
  <c r="BB62" i="670"/>
  <c r="AP62" i="670"/>
  <c r="AA62" i="670"/>
  <c r="AU67" i="670"/>
  <c r="AG68" i="670"/>
  <c r="AX69" i="670"/>
  <c r="AT69" i="670"/>
  <c r="AI71" i="670"/>
  <c r="AX71" i="670"/>
  <c r="AY71" i="670" s="1"/>
  <c r="AP71" i="670"/>
  <c r="AQ75" i="670"/>
  <c r="AF79" i="670"/>
  <c r="AE79" i="670" s="1"/>
  <c r="BA81" i="670"/>
  <c r="AO81" i="670"/>
  <c r="BB91" i="670"/>
  <c r="AP91" i="670"/>
  <c r="AL91" i="670"/>
  <c r="AM91" i="670" s="1"/>
  <c r="AQ96" i="670"/>
  <c r="AT105" i="670"/>
  <c r="AI105" i="670"/>
  <c r="AP105" i="670"/>
  <c r="AX105" i="670"/>
  <c r="P106" i="670"/>
  <c r="Y106" i="670"/>
  <c r="AW114" i="670"/>
  <c r="AC114" i="670"/>
  <c r="AR114" i="670"/>
  <c r="AD114" i="670"/>
  <c r="AS114" i="670"/>
  <c r="AH114" i="670"/>
  <c r="Z114" i="670"/>
  <c r="AN114" i="670"/>
  <c r="AR116" i="670"/>
  <c r="AC116" i="670"/>
  <c r="Z116" i="670"/>
  <c r="Q116" i="670"/>
  <c r="AH116" i="670"/>
  <c r="AD116" i="670"/>
  <c r="AF116" i="670" s="1"/>
  <c r="AE116" i="670" s="1"/>
  <c r="X116" i="670"/>
  <c r="AS116" i="670"/>
  <c r="AU116" i="670" s="1"/>
  <c r="AN116" i="670"/>
  <c r="AG122" i="670"/>
  <c r="AT122" i="670"/>
  <c r="AU122" i="670" s="1"/>
  <c r="AI122" i="670"/>
  <c r="AX122" i="670"/>
  <c r="P129" i="670"/>
  <c r="Y129" i="670"/>
  <c r="AQ135" i="670"/>
  <c r="T135" i="670"/>
  <c r="BB145" i="670"/>
  <c r="AA188" i="670"/>
  <c r="AQ188" i="670"/>
  <c r="AG244" i="670"/>
  <c r="AX244" i="670"/>
  <c r="AT244" i="670"/>
  <c r="AP269" i="670"/>
  <c r="BB269" i="670"/>
  <c r="AO272" i="670"/>
  <c r="BA272" i="670"/>
  <c r="T272" i="670"/>
  <c r="AO121" i="671"/>
  <c r="BA121" i="671"/>
  <c r="AL121" i="671"/>
  <c r="AM121" i="671" s="1"/>
  <c r="Q140" i="669"/>
  <c r="X141" i="669"/>
  <c r="AW141" i="669"/>
  <c r="AY141" i="669" s="1"/>
  <c r="AD141" i="669"/>
  <c r="BA149" i="669"/>
  <c r="AL153" i="669"/>
  <c r="AM153" i="669" s="1"/>
  <c r="BA159" i="669"/>
  <c r="X163" i="669"/>
  <c r="AG165" i="669"/>
  <c r="AA167" i="669"/>
  <c r="Y168" i="669"/>
  <c r="AH171" i="669"/>
  <c r="Q171" i="669"/>
  <c r="AA179" i="669"/>
  <c r="Y181" i="669"/>
  <c r="AA181" i="669" s="1"/>
  <c r="Y182" i="669"/>
  <c r="AA184" i="669"/>
  <c r="AB184" i="669" s="1"/>
  <c r="AQ185" i="669"/>
  <c r="Q188" i="669"/>
  <c r="AI191" i="669"/>
  <c r="AG196" i="669"/>
  <c r="AT196" i="669"/>
  <c r="AU196" i="669" s="1"/>
  <c r="AI196" i="669"/>
  <c r="AR204" i="669"/>
  <c r="AC204" i="669"/>
  <c r="AF204" i="669" s="1"/>
  <c r="AE204" i="669" s="1"/>
  <c r="AN204" i="669"/>
  <c r="AY205" i="669"/>
  <c r="BA211" i="669"/>
  <c r="AL211" i="669"/>
  <c r="AM211" i="669" s="1"/>
  <c r="AG213" i="669"/>
  <c r="AD214" i="669"/>
  <c r="AF214" i="669" s="1"/>
  <c r="AE214" i="669" s="1"/>
  <c r="AP218" i="669"/>
  <c r="X223" i="669"/>
  <c r="AS223" i="669"/>
  <c r="AC223" i="669"/>
  <c r="AF223" i="669" s="1"/>
  <c r="AE223" i="669" s="1"/>
  <c r="AH223" i="669"/>
  <c r="AG228" i="669"/>
  <c r="AW232" i="669"/>
  <c r="AR234" i="669"/>
  <c r="AX235" i="669"/>
  <c r="AY235" i="669" s="1"/>
  <c r="AQ242" i="669"/>
  <c r="AX246" i="669"/>
  <c r="BA247" i="669"/>
  <c r="AH253" i="669"/>
  <c r="AI253" i="669" s="1"/>
  <c r="Q253" i="669"/>
  <c r="Z253" i="669"/>
  <c r="X253" i="669"/>
  <c r="AL254" i="669"/>
  <c r="AQ254" i="669"/>
  <c r="X256" i="669"/>
  <c r="Z259" i="669"/>
  <c r="T261" i="669"/>
  <c r="AW265" i="669"/>
  <c r="BA271" i="669"/>
  <c r="AL271" i="669"/>
  <c r="X272" i="669"/>
  <c r="AT274" i="669"/>
  <c r="AU274" i="669" s="1"/>
  <c r="AI274" i="669"/>
  <c r="AX274" i="669"/>
  <c r="BA279" i="669"/>
  <c r="AL279" i="669"/>
  <c r="AM279" i="669" s="1"/>
  <c r="AO279" i="669"/>
  <c r="AW284" i="669"/>
  <c r="AY284" i="669" s="1"/>
  <c r="AH284" i="669"/>
  <c r="AI284" i="669" s="1"/>
  <c r="X284" i="669"/>
  <c r="AD284" i="669"/>
  <c r="AF284" i="669" s="1"/>
  <c r="AE284" i="669" s="1"/>
  <c r="AH287" i="669"/>
  <c r="AI287" i="669" s="1"/>
  <c r="Q287" i="669"/>
  <c r="AC287" i="669"/>
  <c r="AF287" i="669" s="1"/>
  <c r="AE287" i="669" s="1"/>
  <c r="Z287" i="669"/>
  <c r="AA288" i="669"/>
  <c r="AQ288" i="669"/>
  <c r="Z10" i="670"/>
  <c r="AW10" i="670"/>
  <c r="AD10" i="670"/>
  <c r="AH10" i="670"/>
  <c r="AC10" i="670"/>
  <c r="AR10" i="670"/>
  <c r="AS10" i="670"/>
  <c r="X12" i="670"/>
  <c r="AW12" i="670"/>
  <c r="AY12" i="670" s="1"/>
  <c r="AC12" i="670"/>
  <c r="AF12" i="670" s="1"/>
  <c r="AE12" i="670" s="1"/>
  <c r="AS12" i="670"/>
  <c r="AU12" i="670" s="1"/>
  <c r="Z12" i="670"/>
  <c r="Q12" i="670"/>
  <c r="AH12" i="670"/>
  <c r="AI12" i="670" s="1"/>
  <c r="AT12" i="670"/>
  <c r="AI15" i="670"/>
  <c r="Y27" i="670"/>
  <c r="P27" i="670"/>
  <c r="T27" i="670" s="1"/>
  <c r="AD32" i="670"/>
  <c r="AF32" i="670" s="1"/>
  <c r="AE32" i="670" s="1"/>
  <c r="AO37" i="670"/>
  <c r="Q38" i="670"/>
  <c r="AS38" i="670"/>
  <c r="AD38" i="670"/>
  <c r="AC38" i="670"/>
  <c r="AR38" i="670"/>
  <c r="X38" i="670"/>
  <c r="AN38" i="670"/>
  <c r="AO43" i="670"/>
  <c r="AO49" i="670"/>
  <c r="AR52" i="670"/>
  <c r="AC52" i="670"/>
  <c r="X52" i="670"/>
  <c r="AH52" i="670"/>
  <c r="AI52" i="670" s="1"/>
  <c r="AS52" i="670"/>
  <c r="AU52" i="670" s="1"/>
  <c r="Q52" i="670"/>
  <c r="AN52" i="670"/>
  <c r="AD52" i="670"/>
  <c r="Z52" i="670"/>
  <c r="AW52" i="670"/>
  <c r="BB75" i="670"/>
  <c r="BB81" i="670"/>
  <c r="AX81" i="670"/>
  <c r="AY81" i="670" s="1"/>
  <c r="AT81" i="670"/>
  <c r="AA81" i="670"/>
  <c r="AB81" i="670" s="1"/>
  <c r="AI81" i="670"/>
  <c r="Y98" i="670"/>
  <c r="P98" i="670"/>
  <c r="T98" i="670" s="1"/>
  <c r="AL114" i="670"/>
  <c r="AM114" i="670" s="1"/>
  <c r="AA116" i="670"/>
  <c r="BB133" i="670"/>
  <c r="AP133" i="670"/>
  <c r="AL133" i="670"/>
  <c r="AM133" i="670" s="1"/>
  <c r="AO161" i="670"/>
  <c r="BA161" i="670"/>
  <c r="AL161" i="670"/>
  <c r="AM161" i="670" s="1"/>
  <c r="Z162" i="670"/>
  <c r="X162" i="670"/>
  <c r="AS162" i="670"/>
  <c r="AU162" i="670" s="1"/>
  <c r="Q162" i="670"/>
  <c r="AH162" i="670"/>
  <c r="AD162" i="670"/>
  <c r="AW162" i="670"/>
  <c r="AY162" i="670" s="1"/>
  <c r="AC162" i="670"/>
  <c r="AX187" i="670"/>
  <c r="AG187" i="670"/>
  <c r="AI187" i="670"/>
  <c r="AA187" i="670"/>
  <c r="AT187" i="670"/>
  <c r="AP188" i="670"/>
  <c r="BB188" i="670"/>
  <c r="BA191" i="670"/>
  <c r="AG281" i="670"/>
  <c r="AA76" i="671"/>
  <c r="AQ76" i="671"/>
  <c r="AX121" i="671"/>
  <c r="AI121" i="671"/>
  <c r="AT121" i="671"/>
  <c r="AU121" i="671" s="1"/>
  <c r="Z105" i="669"/>
  <c r="X105" i="669"/>
  <c r="AA108" i="669"/>
  <c r="AN116" i="669"/>
  <c r="AP117" i="669"/>
  <c r="AL124" i="669"/>
  <c r="AM124" i="669" s="1"/>
  <c r="BA124" i="669"/>
  <c r="AS137" i="669"/>
  <c r="AU137" i="669" s="1"/>
  <c r="AC137" i="669"/>
  <c r="AF137" i="669" s="1"/>
  <c r="AE137" i="669" s="1"/>
  <c r="AH141" i="669"/>
  <c r="AI141" i="669" s="1"/>
  <c r="AQ143" i="669"/>
  <c r="AQ144" i="669"/>
  <c r="AL149" i="669"/>
  <c r="AM149" i="669" s="1"/>
  <c r="AQ153" i="669"/>
  <c r="X155" i="669"/>
  <c r="AH155" i="669"/>
  <c r="AI155" i="669" s="1"/>
  <c r="AW155" i="669"/>
  <c r="AY155" i="669" s="1"/>
  <c r="AX156" i="669"/>
  <c r="AY156" i="669" s="1"/>
  <c r="X158" i="669"/>
  <c r="AS158" i="669"/>
  <c r="AU158" i="669" s="1"/>
  <c r="AI160" i="669"/>
  <c r="AA164" i="669"/>
  <c r="AQ164" i="669"/>
  <c r="Q170" i="669"/>
  <c r="AQ174" i="669"/>
  <c r="AA174" i="669"/>
  <c r="AR176" i="669"/>
  <c r="AC176" i="669"/>
  <c r="AW176" i="669"/>
  <c r="AD176" i="669"/>
  <c r="AS176" i="669"/>
  <c r="AH176" i="669"/>
  <c r="AI176" i="669" s="1"/>
  <c r="AQ187" i="669"/>
  <c r="Q189" i="669"/>
  <c r="BB196" i="669"/>
  <c r="X198" i="669"/>
  <c r="AN199" i="669"/>
  <c r="Q200" i="669"/>
  <c r="AL201" i="669"/>
  <c r="AM201" i="669" s="1"/>
  <c r="AL202" i="669"/>
  <c r="AM202" i="669" s="1"/>
  <c r="AH204" i="669"/>
  <c r="X208" i="669"/>
  <c r="AS209" i="669"/>
  <c r="BB215" i="669"/>
  <c r="AX218" i="669"/>
  <c r="AY218" i="669" s="1"/>
  <c r="AQ220" i="669"/>
  <c r="AQ221" i="669"/>
  <c r="AL221" i="669"/>
  <c r="AM221" i="669" s="1"/>
  <c r="P225" i="669"/>
  <c r="T225" i="669" s="1"/>
  <c r="AQ227" i="669"/>
  <c r="AA227" i="669"/>
  <c r="AX229" i="669"/>
  <c r="AY229" i="669" s="1"/>
  <c r="AT229" i="669"/>
  <c r="Q230" i="669"/>
  <c r="X232" i="669"/>
  <c r="AI233" i="669"/>
  <c r="AT233" i="669"/>
  <c r="AU233" i="669" s="1"/>
  <c r="X234" i="669"/>
  <c r="AS234" i="669"/>
  <c r="AA235" i="669"/>
  <c r="AB235" i="669" s="1"/>
  <c r="AG240" i="669"/>
  <c r="Y242" i="669"/>
  <c r="BB246" i="669"/>
  <c r="AG249" i="669"/>
  <c r="AT249" i="669"/>
  <c r="AC250" i="669"/>
  <c r="AF250" i="669" s="1"/>
  <c r="AE250" i="669" s="1"/>
  <c r="AI252" i="669"/>
  <c r="AR254" i="669"/>
  <c r="Z256" i="669"/>
  <c r="AR258" i="669"/>
  <c r="AC258" i="669"/>
  <c r="AW258" i="669"/>
  <c r="AD258" i="669"/>
  <c r="AG258" i="669" s="1"/>
  <c r="Z258" i="669"/>
  <c r="Q258" i="669"/>
  <c r="AN258" i="669"/>
  <c r="AC259" i="669"/>
  <c r="AW260" i="669"/>
  <c r="AC260" i="669"/>
  <c r="AF260" i="669" s="1"/>
  <c r="AE260" i="669" s="1"/>
  <c r="Z260" i="669"/>
  <c r="Z265" i="669"/>
  <c r="AQ271" i="669"/>
  <c r="Z272" i="669"/>
  <c r="P274" i="669"/>
  <c r="Z280" i="669"/>
  <c r="AH281" i="669"/>
  <c r="AI281" i="669" s="1"/>
  <c r="Q281" i="669"/>
  <c r="AS281" i="669"/>
  <c r="AU281" i="669" s="1"/>
  <c r="AD281" i="669"/>
  <c r="AQ282" i="669"/>
  <c r="AN284" i="669"/>
  <c r="N294" i="670"/>
  <c r="AB17" i="670"/>
  <c r="X36" i="670"/>
  <c r="AW38" i="670"/>
  <c r="Z48" i="670"/>
  <c r="AT61" i="670"/>
  <c r="AU61" i="670" s="1"/>
  <c r="AU68" i="670"/>
  <c r="AQ87" i="670"/>
  <c r="AU91" i="670"/>
  <c r="Z107" i="670"/>
  <c r="AW107" i="670"/>
  <c r="AY107" i="670" s="1"/>
  <c r="AC107" i="670"/>
  <c r="AD107" i="670"/>
  <c r="AF107" i="670" s="1"/>
  <c r="AE107" i="670" s="1"/>
  <c r="X107" i="670"/>
  <c r="AR107" i="670"/>
  <c r="AH107" i="670"/>
  <c r="AI107" i="670" s="1"/>
  <c r="X109" i="670"/>
  <c r="Q109" i="670"/>
  <c r="AH109" i="670"/>
  <c r="AI109" i="670" s="1"/>
  <c r="AS109" i="670"/>
  <c r="AU109" i="670" s="1"/>
  <c r="AR109" i="670"/>
  <c r="AN109" i="670"/>
  <c r="AC109" i="670"/>
  <c r="AF109" i="670" s="1"/>
  <c r="AE109" i="670" s="1"/>
  <c r="AW109" i="670"/>
  <c r="AY109" i="670" s="1"/>
  <c r="AA119" i="670"/>
  <c r="AY121" i="670"/>
  <c r="AY127" i="670"/>
  <c r="AA133" i="670"/>
  <c r="AB133" i="670" s="1"/>
  <c r="AT172" i="670"/>
  <c r="AU172" i="670" s="1"/>
  <c r="AI172" i="670"/>
  <c r="AG172" i="670"/>
  <c r="AP172" i="670"/>
  <c r="AO172" i="670"/>
  <c r="BB187" i="670"/>
  <c r="AP187" i="670"/>
  <c r="P190" i="670"/>
  <c r="Y190" i="670"/>
  <c r="AR226" i="670"/>
  <c r="Z226" i="670"/>
  <c r="AH226" i="670"/>
  <c r="AI226" i="670" s="1"/>
  <c r="AS226" i="670"/>
  <c r="AU226" i="670" s="1"/>
  <c r="AW226" i="670"/>
  <c r="Q226" i="670"/>
  <c r="AN226" i="670"/>
  <c r="X226" i="670"/>
  <c r="AC226" i="670"/>
  <c r="AF226" i="670" s="1"/>
  <c r="AE226" i="670" s="1"/>
  <c r="AQ250" i="670"/>
  <c r="AA250" i="670"/>
  <c r="AX261" i="670"/>
  <c r="AG261" i="670"/>
  <c r="AT261" i="670"/>
  <c r="AU261" i="670" s="1"/>
  <c r="AP261" i="670"/>
  <c r="BB261" i="670"/>
  <c r="T266" i="670"/>
  <c r="AG210" i="669"/>
  <c r="AT210" i="669"/>
  <c r="AY214" i="669"/>
  <c r="AH214" i="669"/>
  <c r="AQ225" i="669"/>
  <c r="AR238" i="669"/>
  <c r="AC238" i="669"/>
  <c r="AS238" i="669"/>
  <c r="Z238" i="669"/>
  <c r="X238" i="669"/>
  <c r="AW238" i="669"/>
  <c r="AY238" i="669" s="1"/>
  <c r="T240" i="669"/>
  <c r="AB240" i="669" s="1"/>
  <c r="T249" i="669"/>
  <c r="X251" i="669"/>
  <c r="Q251" i="669"/>
  <c r="AR251" i="669"/>
  <c r="Z251" i="669"/>
  <c r="BB268" i="669"/>
  <c r="AP268" i="669"/>
  <c r="AA274" i="669"/>
  <c r="AD276" i="669"/>
  <c r="AS276" i="669"/>
  <c r="AU276" i="669" s="1"/>
  <c r="AN276" i="669"/>
  <c r="Q276" i="669"/>
  <c r="AW276" i="669"/>
  <c r="AY276" i="669" s="1"/>
  <c r="X276" i="669"/>
  <c r="Z20" i="670"/>
  <c r="AW20" i="670"/>
  <c r="AY20" i="670" s="1"/>
  <c r="AC20" i="670"/>
  <c r="AS20" i="670"/>
  <c r="X20" i="670"/>
  <c r="AR20" i="670"/>
  <c r="Q20" i="670"/>
  <c r="BA41" i="670"/>
  <c r="AT41" i="670"/>
  <c r="AU41" i="670" s="1"/>
  <c r="AD54" i="670"/>
  <c r="AS54" i="670"/>
  <c r="AU54" i="670" s="1"/>
  <c r="AC54" i="670"/>
  <c r="Z54" i="670"/>
  <c r="AL54" i="670" s="1"/>
  <c r="AM54" i="670" s="1"/>
  <c r="X54" i="670"/>
  <c r="AW54" i="670"/>
  <c r="AY54" i="670" s="1"/>
  <c r="AR54" i="670"/>
  <c r="AH54" i="670"/>
  <c r="AI54" i="670" s="1"/>
  <c r="AO55" i="670"/>
  <c r="AR60" i="670"/>
  <c r="AC60" i="670"/>
  <c r="AS60" i="670"/>
  <c r="AU60" i="670" s="1"/>
  <c r="AN60" i="670"/>
  <c r="AD60" i="670"/>
  <c r="Z60" i="670"/>
  <c r="X60" i="670"/>
  <c r="AW60" i="670"/>
  <c r="AY60" i="670" s="1"/>
  <c r="AH60" i="670"/>
  <c r="AI60" i="670" s="1"/>
  <c r="AQ63" i="670"/>
  <c r="AA63" i="670"/>
  <c r="AL77" i="670"/>
  <c r="AM77" i="670" s="1"/>
  <c r="AP77" i="670"/>
  <c r="P82" i="670"/>
  <c r="T82" i="670" s="1"/>
  <c r="Y82" i="670"/>
  <c r="AO82" i="670" s="1"/>
  <c r="AS104" i="670"/>
  <c r="X104" i="670"/>
  <c r="AH104" i="670"/>
  <c r="AD104" i="670"/>
  <c r="AF104" i="670" s="1"/>
  <c r="AE104" i="670" s="1"/>
  <c r="AC104" i="670"/>
  <c r="AW104" i="670"/>
  <c r="AR104" i="670"/>
  <c r="AQ131" i="670"/>
  <c r="AF136" i="670"/>
  <c r="AE136" i="670" s="1"/>
  <c r="AQ141" i="670"/>
  <c r="AQ173" i="670"/>
  <c r="AA173" i="670"/>
  <c r="AW182" i="670"/>
  <c r="AY182" i="670" s="1"/>
  <c r="AC182" i="670"/>
  <c r="AS182" i="670"/>
  <c r="AU182" i="670" s="1"/>
  <c r="Z182" i="670"/>
  <c r="AR182" i="670"/>
  <c r="X182" i="670"/>
  <c r="Q182" i="670"/>
  <c r="AD182" i="670"/>
  <c r="AH182" i="670"/>
  <c r="BB250" i="670"/>
  <c r="AP250" i="670"/>
  <c r="AA251" i="670"/>
  <c r="AQ251" i="670"/>
  <c r="AF260" i="670"/>
  <c r="AE260" i="670" s="1"/>
  <c r="AQ265" i="670"/>
  <c r="AQ23" i="669"/>
  <c r="AQ56" i="669"/>
  <c r="AD63" i="669"/>
  <c r="Z66" i="669"/>
  <c r="X66" i="669"/>
  <c r="AP94" i="669"/>
  <c r="AN101" i="669"/>
  <c r="AI122" i="669"/>
  <c r="AX122" i="669"/>
  <c r="AG122" i="669"/>
  <c r="AH130" i="669"/>
  <c r="AI130" i="669" s="1"/>
  <c r="AO133" i="669"/>
  <c r="AU139" i="669"/>
  <c r="AR142" i="669"/>
  <c r="AC142" i="669"/>
  <c r="AF142" i="669" s="1"/>
  <c r="AE142" i="669" s="1"/>
  <c r="AN142" i="669"/>
  <c r="X142" i="669"/>
  <c r="AH146" i="669"/>
  <c r="AI146" i="669" s="1"/>
  <c r="AR156" i="669"/>
  <c r="AC156" i="669"/>
  <c r="AF156" i="669" s="1"/>
  <c r="AE156" i="669" s="1"/>
  <c r="Z156" i="669"/>
  <c r="AN156" i="669"/>
  <c r="X156" i="669"/>
  <c r="AG156" i="669"/>
  <c r="AC158" i="669"/>
  <c r="AF158" i="669" s="1"/>
  <c r="AE158" i="669" s="1"/>
  <c r="AR163" i="669"/>
  <c r="AR169" i="669"/>
  <c r="AN170" i="669"/>
  <c r="AU179" i="669"/>
  <c r="AR189" i="669"/>
  <c r="AQ191" i="669"/>
  <c r="AA191" i="669"/>
  <c r="AN195" i="669"/>
  <c r="AX196" i="669"/>
  <c r="Z198" i="669"/>
  <c r="AQ200" i="669"/>
  <c r="AC206" i="669"/>
  <c r="AF206" i="669" s="1"/>
  <c r="AE206" i="669" s="1"/>
  <c r="AR206" i="669"/>
  <c r="Z206" i="669"/>
  <c r="AH206" i="669"/>
  <c r="AI206" i="669" s="1"/>
  <c r="Z208" i="669"/>
  <c r="AS208" i="669"/>
  <c r="AW209" i="669"/>
  <c r="AA212" i="669"/>
  <c r="AI215" i="669"/>
  <c r="AY216" i="669"/>
  <c r="AN223" i="669"/>
  <c r="AW230" i="669"/>
  <c r="AX231" i="669"/>
  <c r="AG231" i="669"/>
  <c r="AU231" i="669"/>
  <c r="AD232" i="669"/>
  <c r="AF232" i="669" s="1"/>
  <c r="AE232" i="669" s="1"/>
  <c r="AA233" i="669"/>
  <c r="AX233" i="669"/>
  <c r="AY233" i="669" s="1"/>
  <c r="Z234" i="669"/>
  <c r="AW234" i="669"/>
  <c r="AA239" i="669"/>
  <c r="AQ239" i="669"/>
  <c r="AA242" i="669"/>
  <c r="AU247" i="669"/>
  <c r="AH248" i="669"/>
  <c r="AI248" i="669" s="1"/>
  <c r="AS248" i="669"/>
  <c r="AU248" i="669" s="1"/>
  <c r="Z248" i="669"/>
  <c r="AQ249" i="669"/>
  <c r="AL252" i="669"/>
  <c r="AM252" i="669" s="1"/>
  <c r="AR253" i="669"/>
  <c r="X254" i="669"/>
  <c r="Y255" i="669"/>
  <c r="AD256" i="669"/>
  <c r="AC265" i="669"/>
  <c r="AF265" i="669" s="1"/>
  <c r="AE265" i="669" s="1"/>
  <c r="AD272" i="669"/>
  <c r="AF272" i="669" s="1"/>
  <c r="AE272" i="669" s="1"/>
  <c r="Q284" i="669"/>
  <c r="AR284" i="669"/>
  <c r="T10" i="670"/>
  <c r="P12" i="670"/>
  <c r="Z18" i="670"/>
  <c r="AS18" i="670"/>
  <c r="AC18" i="670"/>
  <c r="AD18" i="670"/>
  <c r="AF18" i="670" s="1"/>
  <c r="AE18" i="670" s="1"/>
  <c r="AW18" i="670"/>
  <c r="AR18" i="670"/>
  <c r="Q21" i="670"/>
  <c r="AS21" i="670"/>
  <c r="AU21" i="670" s="1"/>
  <c r="Z21" i="670"/>
  <c r="X21" i="670"/>
  <c r="AD21" i="670"/>
  <c r="AC21" i="670"/>
  <c r="AW21" i="670"/>
  <c r="AY21" i="670" s="1"/>
  <c r="Q23" i="670"/>
  <c r="AH23" i="670"/>
  <c r="AC23" i="670"/>
  <c r="AF23" i="670" s="1"/>
  <c r="AE23" i="670" s="1"/>
  <c r="AW23" i="670"/>
  <c r="AY23" i="670" s="1"/>
  <c r="Z23" i="670"/>
  <c r="AA23" i="670" s="1"/>
  <c r="AN23" i="670"/>
  <c r="AS23" i="670"/>
  <c r="AU23" i="670" s="1"/>
  <c r="AU28" i="670"/>
  <c r="BA30" i="670"/>
  <c r="AL30" i="670"/>
  <c r="AM30" i="670" s="1"/>
  <c r="AQ35" i="670"/>
  <c r="AA35" i="670"/>
  <c r="AC36" i="670"/>
  <c r="AX40" i="670"/>
  <c r="AH53" i="670"/>
  <c r="Q53" i="670"/>
  <c r="AW53" i="670"/>
  <c r="AC53" i="670"/>
  <c r="AF53" i="670" s="1"/>
  <c r="AE53" i="670" s="1"/>
  <c r="AS53" i="670"/>
  <c r="AR53" i="670"/>
  <c r="X53" i="670"/>
  <c r="AN53" i="670"/>
  <c r="AQ55" i="670"/>
  <c r="X59" i="670"/>
  <c r="AH59" i="670"/>
  <c r="AW59" i="670"/>
  <c r="AY59" i="670" s="1"/>
  <c r="AR59" i="670"/>
  <c r="Z59" i="670"/>
  <c r="AS59" i="670"/>
  <c r="AU59" i="670" s="1"/>
  <c r="Q59" i="670"/>
  <c r="AN59" i="670"/>
  <c r="AD59" i="670"/>
  <c r="AC59" i="670"/>
  <c r="AL64" i="670"/>
  <c r="AM64" i="670" s="1"/>
  <c r="AG65" i="670"/>
  <c r="AX65" i="670"/>
  <c r="AY65" i="670" s="1"/>
  <c r="AT65" i="670"/>
  <c r="AU65" i="670" s="1"/>
  <c r="AO66" i="670"/>
  <c r="AO71" i="670"/>
  <c r="AO73" i="670"/>
  <c r="AA77" i="670"/>
  <c r="AB77" i="670" s="1"/>
  <c r="BA82" i="670"/>
  <c r="AA83" i="670"/>
  <c r="AT84" i="670"/>
  <c r="AI84" i="670"/>
  <c r="AG84" i="670"/>
  <c r="AX84" i="670"/>
  <c r="BA85" i="670"/>
  <c r="Z101" i="670"/>
  <c r="X101" i="670"/>
  <c r="Q101" i="670"/>
  <c r="AH101" i="670"/>
  <c r="AI101" i="670" s="1"/>
  <c r="AW101" i="670"/>
  <c r="AD101" i="670"/>
  <c r="AC101" i="670"/>
  <c r="AR101" i="670"/>
  <c r="BB109" i="670"/>
  <c r="Z121" i="670"/>
  <c r="AR121" i="670"/>
  <c r="Q121" i="670"/>
  <c r="AH121" i="670"/>
  <c r="AI121" i="670" s="1"/>
  <c r="AD121" i="670"/>
  <c r="AC121" i="670"/>
  <c r="X121" i="670"/>
  <c r="AO122" i="670"/>
  <c r="T138" i="670"/>
  <c r="AA145" i="670"/>
  <c r="AB147" i="670"/>
  <c r="AO152" i="670"/>
  <c r="BA152" i="670"/>
  <c r="T161" i="670"/>
  <c r="T162" i="670"/>
  <c r="AP166" i="670"/>
  <c r="BB166" i="670"/>
  <c r="AI40" i="671"/>
  <c r="AT40" i="671"/>
  <c r="AU40" i="671" s="1"/>
  <c r="AG40" i="671"/>
  <c r="AX40" i="671"/>
  <c r="AP40" i="671"/>
  <c r="AO40" i="671"/>
  <c r="AO202" i="669"/>
  <c r="AL204" i="669"/>
  <c r="AM204" i="669" s="1"/>
  <c r="AU207" i="669"/>
  <c r="AA210" i="669"/>
  <c r="AX211" i="669"/>
  <c r="AY211" i="669" s="1"/>
  <c r="AG211" i="669"/>
  <c r="AA224" i="669"/>
  <c r="AP241" i="669"/>
  <c r="T251" i="669"/>
  <c r="AA252" i="669"/>
  <c r="AB252" i="669" s="1"/>
  <c r="AU253" i="669"/>
  <c r="BB254" i="669"/>
  <c r="Z257" i="669"/>
  <c r="X257" i="669"/>
  <c r="Q257" i="669"/>
  <c r="AH257" i="669"/>
  <c r="AC257" i="669"/>
  <c r="P263" i="669"/>
  <c r="Y263" i="669"/>
  <c r="AA263" i="669" s="1"/>
  <c r="AG264" i="669"/>
  <c r="AT264" i="669"/>
  <c r="AU264" i="669"/>
  <c r="AR266" i="669"/>
  <c r="AC266" i="669"/>
  <c r="AF266" i="669" s="1"/>
  <c r="AE266" i="669" s="1"/>
  <c r="Q266" i="669"/>
  <c r="AH266" i="669"/>
  <c r="AI266" i="669" s="1"/>
  <c r="X266" i="669"/>
  <c r="AR276" i="669"/>
  <c r="AW278" i="669"/>
  <c r="AY278" i="669" s="1"/>
  <c r="Q278" i="669"/>
  <c r="AH278" i="669"/>
  <c r="AI278" i="669" s="1"/>
  <c r="AC278" i="669"/>
  <c r="AF278" i="669" s="1"/>
  <c r="AE278" i="669" s="1"/>
  <c r="AS278" i="669"/>
  <c r="AU278" i="669" s="1"/>
  <c r="Z278" i="669"/>
  <c r="AA278" i="669" s="1"/>
  <c r="AO10" i="670"/>
  <c r="BA10" i="670"/>
  <c r="AL10" i="670"/>
  <c r="AM10" i="670" s="1"/>
  <c r="AW15" i="670"/>
  <c r="AY15" i="670" s="1"/>
  <c r="AD15" i="670"/>
  <c r="AF15" i="670" s="1"/>
  <c r="AE15" i="670" s="1"/>
  <c r="AS15" i="670"/>
  <c r="AU15" i="670" s="1"/>
  <c r="X15" i="670"/>
  <c r="AR15" i="670"/>
  <c r="Q15" i="670"/>
  <c r="AX15" i="670"/>
  <c r="AT20" i="670"/>
  <c r="AX20" i="670"/>
  <c r="AI20" i="670"/>
  <c r="AA25" i="670"/>
  <c r="AP40" i="670"/>
  <c r="BB40" i="670"/>
  <c r="AO44" i="670"/>
  <c r="T44" i="670"/>
  <c r="BA44" i="670"/>
  <c r="AH50" i="670"/>
  <c r="Q50" i="670"/>
  <c r="AR50" i="670"/>
  <c r="AW50" i="670"/>
  <c r="AR70" i="670"/>
  <c r="X70" i="670"/>
  <c r="AW70" i="670"/>
  <c r="AY70" i="670" s="1"/>
  <c r="AC70" i="670"/>
  <c r="Z70" i="670"/>
  <c r="AA70" i="670" s="1"/>
  <c r="AD70" i="670"/>
  <c r="AH70" i="670"/>
  <c r="AI70" i="670" s="1"/>
  <c r="AO107" i="670"/>
  <c r="BA107" i="670"/>
  <c r="T107" i="670"/>
  <c r="T109" i="670"/>
  <c r="AB109" i="670" s="1"/>
  <c r="AX119" i="670"/>
  <c r="AY119" i="670" s="1"/>
  <c r="AI119" i="670"/>
  <c r="AT119" i="670"/>
  <c r="BA175" i="670"/>
  <c r="T175" i="670"/>
  <c r="AB175" i="670" s="1"/>
  <c r="AY179" i="670"/>
  <c r="AT182" i="670"/>
  <c r="AI182" i="670"/>
  <c r="AX182" i="670"/>
  <c r="BB190" i="670"/>
  <c r="AP190" i="670"/>
  <c r="AO206" i="670"/>
  <c r="AL206" i="670"/>
  <c r="AM206" i="670" s="1"/>
  <c r="AG234" i="670"/>
  <c r="AF234" i="670"/>
  <c r="AE234" i="670" s="1"/>
  <c r="AG28" i="669"/>
  <c r="AQ42" i="669"/>
  <c r="AG61" i="669"/>
  <c r="AI69" i="669"/>
  <c r="AX69" i="669"/>
  <c r="AG69" i="669"/>
  <c r="Z77" i="669"/>
  <c r="Q77" i="669"/>
  <c r="AL89" i="669"/>
  <c r="AM89" i="669" s="1"/>
  <c r="AN97" i="669"/>
  <c r="AN102" i="669"/>
  <c r="Q105" i="669"/>
  <c r="AX108" i="669"/>
  <c r="AY108" i="669" s="1"/>
  <c r="AG108" i="669"/>
  <c r="Z111" i="669"/>
  <c r="AA111" i="669" s="1"/>
  <c r="AB111" i="669" s="1"/>
  <c r="X111" i="669"/>
  <c r="AT122" i="669"/>
  <c r="AW126" i="669"/>
  <c r="Q126" i="669"/>
  <c r="T126" i="669" s="1"/>
  <c r="AB126" i="669" s="1"/>
  <c r="Q137" i="669"/>
  <c r="T137" i="669" s="1"/>
  <c r="AB137" i="669" s="1"/>
  <c r="Z140" i="669"/>
  <c r="AR140" i="669"/>
  <c r="AN141" i="669"/>
  <c r="AH142" i="669"/>
  <c r="AI142" i="669" s="1"/>
  <c r="AA150" i="669"/>
  <c r="AX153" i="669"/>
  <c r="AY153" i="669" s="1"/>
  <c r="AG153" i="669"/>
  <c r="AI159" i="669"/>
  <c r="AX159" i="669"/>
  <c r="AY159" i="669" s="1"/>
  <c r="AQ160" i="669"/>
  <c r="AA160" i="669"/>
  <c r="AC163" i="669"/>
  <c r="AF163" i="669" s="1"/>
  <c r="AE163" i="669" s="1"/>
  <c r="AT163" i="669"/>
  <c r="AU163" i="669" s="1"/>
  <c r="AC169" i="669"/>
  <c r="AF169" i="669" s="1"/>
  <c r="AE169" i="669" s="1"/>
  <c r="X170" i="669"/>
  <c r="Q176" i="669"/>
  <c r="Y178" i="669"/>
  <c r="AP178" i="669" s="1"/>
  <c r="P178" i="669"/>
  <c r="AP184" i="669"/>
  <c r="AS188" i="669"/>
  <c r="AF196" i="669"/>
  <c r="AE196" i="669" s="1"/>
  <c r="AD198" i="669"/>
  <c r="AW198" i="669"/>
  <c r="AX199" i="669"/>
  <c r="AG199" i="669"/>
  <c r="AR199" i="669"/>
  <c r="Z200" i="669"/>
  <c r="AP202" i="669"/>
  <c r="AO204" i="669"/>
  <c r="AW208" i="669"/>
  <c r="AX210" i="669"/>
  <c r="P214" i="669"/>
  <c r="P215" i="669"/>
  <c r="T215" i="669" s="1"/>
  <c r="AB215" i="669" s="1"/>
  <c r="T216" i="669"/>
  <c r="AB216" i="669" s="1"/>
  <c r="AR218" i="669"/>
  <c r="AC218" i="669"/>
  <c r="AS218" i="669"/>
  <c r="AU218" i="669" s="1"/>
  <c r="AH218" i="669"/>
  <c r="AI218" i="669" s="1"/>
  <c r="AQ223" i="669"/>
  <c r="AA223" i="669"/>
  <c r="AA230" i="669"/>
  <c r="AY231" i="669"/>
  <c r="AN238" i="669"/>
  <c r="AT240" i="669"/>
  <c r="AF243" i="669"/>
  <c r="AE243" i="669" s="1"/>
  <c r="AH245" i="669"/>
  <c r="Q245" i="669"/>
  <c r="T245" i="669" s="1"/>
  <c r="T248" i="669"/>
  <c r="AO252" i="669"/>
  <c r="AT253" i="669"/>
  <c r="AH256" i="669"/>
  <c r="AX258" i="669"/>
  <c r="AS260" i="669"/>
  <c r="BA261" i="669"/>
  <c r="AP264" i="669"/>
  <c r="BB264" i="669"/>
  <c r="AX264" i="669"/>
  <c r="AY264" i="669" s="1"/>
  <c r="AN266" i="669"/>
  <c r="AQ270" i="669"/>
  <c r="AH272" i="669"/>
  <c r="AA273" i="669"/>
  <c r="AT276" i="669"/>
  <c r="AR278" i="669"/>
  <c r="BB279" i="669"/>
  <c r="AP279" i="669"/>
  <c r="AA281" i="669"/>
  <c r="AQ281" i="669"/>
  <c r="AQ284" i="669"/>
  <c r="AR287" i="669"/>
  <c r="AA10" i="670"/>
  <c r="BA18" i="670"/>
  <c r="P20" i="670"/>
  <c r="T20" i="670" s="1"/>
  <c r="AT25" i="670"/>
  <c r="AU25" i="670" s="1"/>
  <c r="T35" i="670"/>
  <c r="AN36" i="670"/>
  <c r="AI39" i="670"/>
  <c r="AG40" i="670"/>
  <c r="T41" i="670"/>
  <c r="T53" i="670"/>
  <c r="T54" i="670"/>
  <c r="T55" i="670"/>
  <c r="AB55" i="670" s="1"/>
  <c r="AQ57" i="670"/>
  <c r="T60" i="670"/>
  <c r="T61" i="670"/>
  <c r="BB63" i="670"/>
  <c r="AX63" i="670"/>
  <c r="AY63" i="670" s="1"/>
  <c r="AT63" i="670"/>
  <c r="AU63" i="670" s="1"/>
  <c r="AI63" i="670"/>
  <c r="T68" i="670"/>
  <c r="AB68" i="670" s="1"/>
  <c r="AH69" i="670"/>
  <c r="AI69" i="670" s="1"/>
  <c r="Q69" i="670"/>
  <c r="AW69" i="670"/>
  <c r="AY69" i="670" s="1"/>
  <c r="AD69" i="670"/>
  <c r="AS69" i="670"/>
  <c r="AU69" i="670" s="1"/>
  <c r="Z69" i="670"/>
  <c r="X69" i="670"/>
  <c r="AR69" i="670"/>
  <c r="AN69" i="670"/>
  <c r="AC69" i="670"/>
  <c r="AT71" i="670"/>
  <c r="AA84" i="670"/>
  <c r="AQ84" i="670"/>
  <c r="AQ85" i="670"/>
  <c r="AA85" i="670"/>
  <c r="Y88" i="670"/>
  <c r="P88" i="670"/>
  <c r="AF90" i="670"/>
  <c r="AE90" i="670" s="1"/>
  <c r="AY91" i="670"/>
  <c r="Y102" i="670"/>
  <c r="P102" i="670"/>
  <c r="Q104" i="670"/>
  <c r="AQ116" i="670"/>
  <c r="AH125" i="670"/>
  <c r="AI125" i="670" s="1"/>
  <c r="Q125" i="670"/>
  <c r="T125" i="670" s="1"/>
  <c r="AB125" i="670" s="1"/>
  <c r="AW125" i="670"/>
  <c r="AD125" i="670"/>
  <c r="AF125" i="670" s="1"/>
  <c r="AE125" i="670" s="1"/>
  <c r="AS125" i="670"/>
  <c r="AU125" i="670" s="1"/>
  <c r="Z125" i="670"/>
  <c r="AR125" i="670"/>
  <c r="AC125" i="670"/>
  <c r="AN125" i="670"/>
  <c r="AC126" i="670"/>
  <c r="AR126" i="670"/>
  <c r="AW126" i="670"/>
  <c r="Z126" i="670"/>
  <c r="Q126" i="670"/>
  <c r="AS126" i="670"/>
  <c r="AD126" i="670"/>
  <c r="AX139" i="670"/>
  <c r="AY139" i="670" s="1"/>
  <c r="AT139" i="670"/>
  <c r="AU139" i="670" s="1"/>
  <c r="AG139" i="670"/>
  <c r="AA139" i="670"/>
  <c r="AI169" i="670"/>
  <c r="AP169" i="670"/>
  <c r="AO169" i="670"/>
  <c r="AT169" i="670"/>
  <c r="AA169" i="670"/>
  <c r="P182" i="670"/>
  <c r="AW36" i="671"/>
  <c r="AY36" i="671" s="1"/>
  <c r="AD36" i="671"/>
  <c r="AH36" i="671"/>
  <c r="AC36" i="671"/>
  <c r="X36" i="671"/>
  <c r="AS36" i="671"/>
  <c r="AU36" i="671" s="1"/>
  <c r="Q36" i="671"/>
  <c r="AR36" i="671"/>
  <c r="Z36" i="671"/>
  <c r="AO26" i="670"/>
  <c r="AI35" i="670"/>
  <c r="BA39" i="670"/>
  <c r="AL39" i="670"/>
  <c r="AM39" i="670" s="1"/>
  <c r="T42" i="670"/>
  <c r="AB42" i="670" s="1"/>
  <c r="AQ43" i="670"/>
  <c r="AG46" i="670"/>
  <c r="AN57" i="670"/>
  <c r="AH61" i="670"/>
  <c r="AI61" i="670" s="1"/>
  <c r="Q61" i="670"/>
  <c r="X61" i="670"/>
  <c r="BA67" i="670"/>
  <c r="AO67" i="670"/>
  <c r="P72" i="670"/>
  <c r="Y72" i="670"/>
  <c r="AT74" i="670"/>
  <c r="AR82" i="670"/>
  <c r="AC82" i="670"/>
  <c r="X82" i="670"/>
  <c r="AN82" i="670"/>
  <c r="AH82" i="670"/>
  <c r="AH83" i="670"/>
  <c r="Q83" i="670"/>
  <c r="AW84" i="670"/>
  <c r="AC84" i="670"/>
  <c r="AI85" i="670"/>
  <c r="AG85" i="670"/>
  <c r="AX85" i="670"/>
  <c r="AY85" i="670" s="1"/>
  <c r="AT85" i="670"/>
  <c r="AU85" i="670" s="1"/>
  <c r="P93" i="670"/>
  <c r="T93" i="670" s="1"/>
  <c r="Y93" i="670"/>
  <c r="AR96" i="670"/>
  <c r="AC96" i="670"/>
  <c r="AD96" i="670"/>
  <c r="AS96" i="670"/>
  <c r="Z96" i="670"/>
  <c r="AX97" i="670"/>
  <c r="AG97" i="670"/>
  <c r="AT97" i="670"/>
  <c r="Q108" i="670"/>
  <c r="AX117" i="670"/>
  <c r="AT117" i="670"/>
  <c r="AL122" i="670"/>
  <c r="AM122" i="670" s="1"/>
  <c r="AI123" i="670"/>
  <c r="AG123" i="670"/>
  <c r="AX127" i="670"/>
  <c r="AT127" i="670"/>
  <c r="AU127" i="670" s="1"/>
  <c r="AG128" i="670"/>
  <c r="AX128" i="670"/>
  <c r="AP128" i="670"/>
  <c r="AF131" i="670"/>
  <c r="AE131" i="670" s="1"/>
  <c r="AH139" i="670"/>
  <c r="AI139" i="670" s="1"/>
  <c r="Q139" i="670"/>
  <c r="AR139" i="670"/>
  <c r="Z139" i="670"/>
  <c r="X139" i="670"/>
  <c r="AD139" i="670"/>
  <c r="AF139" i="670" s="1"/>
  <c r="AE139" i="670" s="1"/>
  <c r="AN139" i="670"/>
  <c r="Y141" i="670"/>
  <c r="P141" i="670"/>
  <c r="T143" i="670"/>
  <c r="BB150" i="670"/>
  <c r="AP160" i="670"/>
  <c r="BB160" i="670"/>
  <c r="AF165" i="670"/>
  <c r="AE165" i="670" s="1"/>
  <c r="AA172" i="670"/>
  <c r="AL177" i="670"/>
  <c r="AM177" i="670" s="1"/>
  <c r="AM183" i="670"/>
  <c r="AO185" i="670"/>
  <c r="BA185" i="670"/>
  <c r="AQ191" i="670"/>
  <c r="AI193" i="670"/>
  <c r="AX193" i="670"/>
  <c r="AG193" i="670"/>
  <c r="AT193" i="670"/>
  <c r="Y200" i="670"/>
  <c r="P200" i="670"/>
  <c r="T200" i="670" s="1"/>
  <c r="AB211" i="670"/>
  <c r="BB217" i="670"/>
  <c r="AP217" i="670"/>
  <c r="AX223" i="670"/>
  <c r="AT223" i="670"/>
  <c r="AP231" i="670"/>
  <c r="AA231" i="670"/>
  <c r="BB231" i="670"/>
  <c r="AI234" i="670"/>
  <c r="AW244" i="670"/>
  <c r="AY244" i="670" s="1"/>
  <c r="X244" i="670"/>
  <c r="AC244" i="670"/>
  <c r="AS244" i="670"/>
  <c r="AU244" i="670" s="1"/>
  <c r="AH244" i="670"/>
  <c r="AI244" i="670" s="1"/>
  <c r="Z244" i="670"/>
  <c r="Q244" i="670"/>
  <c r="AR244" i="670"/>
  <c r="Q270" i="670"/>
  <c r="T270" i="670" s="1"/>
  <c r="AB270" i="670" s="1"/>
  <c r="AH270" i="670"/>
  <c r="AI270" i="670" s="1"/>
  <c r="X270" i="670"/>
  <c r="AS270" i="670"/>
  <c r="AU270" i="670" s="1"/>
  <c r="AC270" i="670"/>
  <c r="AD270" i="670"/>
  <c r="AR270" i="670"/>
  <c r="BA278" i="670"/>
  <c r="AL278" i="670"/>
  <c r="AM278" i="670" s="1"/>
  <c r="AT287" i="670"/>
  <c r="AU287" i="670" s="1"/>
  <c r="AI287" i="670"/>
  <c r="AX287" i="670"/>
  <c r="AP19" i="671"/>
  <c r="BB19" i="671"/>
  <c r="AG49" i="671"/>
  <c r="AT49" i="671"/>
  <c r="AX49" i="671"/>
  <c r="AT66" i="671"/>
  <c r="AI66" i="671"/>
  <c r="AX66" i="671"/>
  <c r="AL207" i="671"/>
  <c r="AA268" i="669"/>
  <c r="AQ268" i="669"/>
  <c r="Y10" i="670"/>
  <c r="O294" i="670"/>
  <c r="AW13" i="670"/>
  <c r="AD13" i="670"/>
  <c r="AH13" i="670"/>
  <c r="AG14" i="670"/>
  <c r="BB14" i="670"/>
  <c r="AS16" i="670"/>
  <c r="Z16" i="670"/>
  <c r="AH16" i="670"/>
  <c r="T22" i="670"/>
  <c r="AX28" i="670"/>
  <c r="AY28" i="670" s="1"/>
  <c r="AT28" i="670"/>
  <c r="AH33" i="670"/>
  <c r="Q33" i="670"/>
  <c r="AS33" i="670"/>
  <c r="Z33" i="670"/>
  <c r="AA33" i="670" s="1"/>
  <c r="AI34" i="670"/>
  <c r="P37" i="670"/>
  <c r="T37" i="670" s="1"/>
  <c r="AA38" i="670"/>
  <c r="AQ38" i="670"/>
  <c r="AA39" i="670"/>
  <c r="AB39" i="670" s="1"/>
  <c r="AQ39" i="670"/>
  <c r="AO39" i="670"/>
  <c r="AL42" i="670"/>
  <c r="AM42" i="670" s="1"/>
  <c r="BA42" i="670"/>
  <c r="AO42" i="670"/>
  <c r="AS43" i="670"/>
  <c r="AG44" i="670"/>
  <c r="AS44" i="670"/>
  <c r="AU44" i="670" s="1"/>
  <c r="BB46" i="670"/>
  <c r="Y47" i="670"/>
  <c r="AA47" i="670" s="1"/>
  <c r="AX51" i="670"/>
  <c r="AX52" i="670"/>
  <c r="Q57" i="670"/>
  <c r="Z58" i="670"/>
  <c r="AO65" i="670"/>
  <c r="BA65" i="670"/>
  <c r="AQ67" i="670"/>
  <c r="AA67" i="670"/>
  <c r="AB67" i="670" s="1"/>
  <c r="AN70" i="670"/>
  <c r="AW73" i="670"/>
  <c r="AY73" i="670" s="1"/>
  <c r="BB74" i="670"/>
  <c r="AP74" i="670"/>
  <c r="AX74" i="670"/>
  <c r="AY74" i="670" s="1"/>
  <c r="X78" i="670"/>
  <c r="AW78" i="670"/>
  <c r="AY78" i="670" s="1"/>
  <c r="AW80" i="670"/>
  <c r="AY80" i="670" s="1"/>
  <c r="AR80" i="670"/>
  <c r="AH80" i="670"/>
  <c r="P85" i="670"/>
  <c r="T85" i="670" s="1"/>
  <c r="AG86" i="670"/>
  <c r="AX86" i="670"/>
  <c r="AT86" i="670"/>
  <c r="AU86" i="670" s="1"/>
  <c r="AX91" i="670"/>
  <c r="AO93" i="670"/>
  <c r="AN96" i="670"/>
  <c r="BB97" i="670"/>
  <c r="BA99" i="670"/>
  <c r="AN107" i="670"/>
  <c r="AS108" i="670"/>
  <c r="BB112" i="670"/>
  <c r="AP112" i="670"/>
  <c r="P114" i="670"/>
  <c r="T114" i="670" s="1"/>
  <c r="Y114" i="670"/>
  <c r="AW118" i="670"/>
  <c r="AY118" i="670" s="1"/>
  <c r="AC118" i="670"/>
  <c r="Z118" i="670"/>
  <c r="BA119" i="670"/>
  <c r="AL119" i="670"/>
  <c r="AM119" i="670" s="1"/>
  <c r="AO119" i="670"/>
  <c r="AN121" i="670"/>
  <c r="BB123" i="670"/>
  <c r="P127" i="670"/>
  <c r="T127" i="670" s="1"/>
  <c r="AP127" i="670"/>
  <c r="Z129" i="670"/>
  <c r="X129" i="670"/>
  <c r="AD129" i="670"/>
  <c r="AF129" i="670" s="1"/>
  <c r="AE129" i="670" s="1"/>
  <c r="AS129" i="670"/>
  <c r="AW129" i="670"/>
  <c r="AR129" i="670"/>
  <c r="AP130" i="670"/>
  <c r="Q132" i="670"/>
  <c r="AW132" i="670"/>
  <c r="AY132" i="670" s="1"/>
  <c r="AX133" i="670"/>
  <c r="AY133" i="670" s="1"/>
  <c r="Z136" i="670"/>
  <c r="T152" i="670"/>
  <c r="AB152" i="670" s="1"/>
  <c r="AL154" i="670"/>
  <c r="AM154" i="670" s="1"/>
  <c r="AO154" i="670"/>
  <c r="AI157" i="670"/>
  <c r="AG157" i="670"/>
  <c r="AX157" i="670"/>
  <c r="AY157" i="670" s="1"/>
  <c r="AN162" i="670"/>
  <c r="AN163" i="670"/>
  <c r="AY175" i="670"/>
  <c r="AQ185" i="670"/>
  <c r="AA190" i="670"/>
  <c r="AQ190" i="670"/>
  <c r="AA199" i="670"/>
  <c r="AQ199" i="670"/>
  <c r="AL200" i="670"/>
  <c r="AM200" i="670" s="1"/>
  <c r="P204" i="670"/>
  <c r="Y204" i="670"/>
  <c r="AA217" i="670"/>
  <c r="AY225" i="670"/>
  <c r="AT228" i="670"/>
  <c r="AG228" i="670"/>
  <c r="AX228" i="670"/>
  <c r="AY228" i="670" s="1"/>
  <c r="P239" i="670"/>
  <c r="Y239" i="670"/>
  <c r="AO245" i="670"/>
  <c r="AL245" i="670"/>
  <c r="AM245" i="670" s="1"/>
  <c r="BA245" i="670"/>
  <c r="AQ254" i="670"/>
  <c r="AI255" i="670"/>
  <c r="AT255" i="670"/>
  <c r="AX255" i="670"/>
  <c r="AQ281" i="670"/>
  <c r="AT30" i="671"/>
  <c r="AX30" i="671"/>
  <c r="AI30" i="671"/>
  <c r="AU80" i="671"/>
  <c r="T227" i="671"/>
  <c r="BA227" i="671"/>
  <c r="AY228" i="671"/>
  <c r="AH239" i="671"/>
  <c r="AI239" i="671" s="1"/>
  <c r="Q239" i="671"/>
  <c r="AR239" i="671"/>
  <c r="X239" i="671"/>
  <c r="AS239" i="671"/>
  <c r="AU239" i="671" s="1"/>
  <c r="AC239" i="671"/>
  <c r="AW239" i="671"/>
  <c r="AY239" i="671" s="1"/>
  <c r="Z239" i="671"/>
  <c r="AD239" i="671"/>
  <c r="Y260" i="669"/>
  <c r="P260" i="669"/>
  <c r="Z262" i="669"/>
  <c r="X262" i="669"/>
  <c r="AI269" i="669"/>
  <c r="AT269" i="669"/>
  <c r="AU269" i="669" s="1"/>
  <c r="AW282" i="669"/>
  <c r="AC282" i="669"/>
  <c r="AF282" i="669" s="1"/>
  <c r="AE282" i="669" s="1"/>
  <c r="AH282" i="669"/>
  <c r="AF285" i="669"/>
  <c r="AE285" i="669" s="1"/>
  <c r="Q13" i="670"/>
  <c r="AA21" i="670"/>
  <c r="AQ21" i="670"/>
  <c r="AX26" i="670"/>
  <c r="X31" i="670"/>
  <c r="AW31" i="670"/>
  <c r="AD31" i="670"/>
  <c r="AF31" i="670" s="1"/>
  <c r="AE31" i="670" s="1"/>
  <c r="Z43" i="670"/>
  <c r="AX44" i="670"/>
  <c r="AD46" i="670"/>
  <c r="AF46" i="670" s="1"/>
  <c r="AE46" i="670" s="1"/>
  <c r="AN48" i="670"/>
  <c r="AN50" i="670"/>
  <c r="AG54" i="670"/>
  <c r="AP56" i="670"/>
  <c r="AI59" i="670"/>
  <c r="AR61" i="670"/>
  <c r="T63" i="670"/>
  <c r="AB63" i="670" s="1"/>
  <c r="AG66" i="670"/>
  <c r="AT66" i="670"/>
  <c r="AY77" i="670"/>
  <c r="Z79" i="670"/>
  <c r="AR79" i="670"/>
  <c r="AW79" i="670"/>
  <c r="AC79" i="670"/>
  <c r="Q80" i="670"/>
  <c r="AQ81" i="670"/>
  <c r="Q84" i="670"/>
  <c r="AR88" i="670"/>
  <c r="AC88" i="670"/>
  <c r="AN88" i="670"/>
  <c r="AD88" i="670"/>
  <c r="AF88" i="670" s="1"/>
  <c r="AE88" i="670" s="1"/>
  <c r="AW88" i="670"/>
  <c r="AP90" i="670"/>
  <c r="BB90" i="670"/>
  <c r="BA90" i="670"/>
  <c r="AH92" i="670"/>
  <c r="Q92" i="670"/>
  <c r="AD92" i="670"/>
  <c r="AF92" i="670" s="1"/>
  <c r="AE92" i="670" s="1"/>
  <c r="Q96" i="670"/>
  <c r="AW96" i="670"/>
  <c r="Z102" i="670"/>
  <c r="X108" i="670"/>
  <c r="AQ111" i="670"/>
  <c r="T116" i="670"/>
  <c r="AB116" i="670" s="1"/>
  <c r="T118" i="670"/>
  <c r="AS118" i="670"/>
  <c r="AU118" i="670" s="1"/>
  <c r="T119" i="670"/>
  <c r="AB119" i="670" s="1"/>
  <c r="AT121" i="670"/>
  <c r="AU121" i="670" s="1"/>
  <c r="AA124" i="670"/>
  <c r="AQ124" i="670"/>
  <c r="Q129" i="670"/>
  <c r="X132" i="670"/>
  <c r="AA137" i="670"/>
  <c r="AB137" i="670" s="1"/>
  <c r="AW146" i="670"/>
  <c r="AY146" i="670" s="1"/>
  <c r="AC146" i="670"/>
  <c r="AF146" i="670" s="1"/>
  <c r="AE146" i="670" s="1"/>
  <c r="AR146" i="670"/>
  <c r="Q146" i="670"/>
  <c r="Z149" i="670"/>
  <c r="AW149" i="670"/>
  <c r="AS149" i="670"/>
  <c r="AU149" i="670" s="1"/>
  <c r="X149" i="670"/>
  <c r="AN149" i="670"/>
  <c r="AD149" i="670"/>
  <c r="AC149" i="670"/>
  <c r="AR149" i="670"/>
  <c r="AQ152" i="670"/>
  <c r="AX161" i="670"/>
  <c r="AY161" i="670" s="1"/>
  <c r="AT161" i="670"/>
  <c r="AU161" i="670" s="1"/>
  <c r="BB161" i="670"/>
  <c r="AA161" i="670"/>
  <c r="AI162" i="670"/>
  <c r="AX162" i="670"/>
  <c r="P163" i="670"/>
  <c r="Y163" i="670"/>
  <c r="P164" i="670"/>
  <c r="Y164" i="670"/>
  <c r="AH167" i="670"/>
  <c r="AI167" i="670" s="1"/>
  <c r="Q167" i="670"/>
  <c r="AW167" i="670"/>
  <c r="AD167" i="670"/>
  <c r="AS167" i="670"/>
  <c r="AU167" i="670" s="1"/>
  <c r="Z167" i="670"/>
  <c r="AN167" i="670"/>
  <c r="AX173" i="670"/>
  <c r="AY173" i="670" s="1"/>
  <c r="AT173" i="670"/>
  <c r="BB173" i="670"/>
  <c r="AG173" i="670"/>
  <c r="AX180" i="670"/>
  <c r="AY180" i="670" s="1"/>
  <c r="AT180" i="670"/>
  <c r="AU180" i="670" s="1"/>
  <c r="AI180" i="670"/>
  <c r="AP200" i="670"/>
  <c r="AY210" i="670"/>
  <c r="P213" i="670"/>
  <c r="T213" i="670" s="1"/>
  <c r="Y213" i="670"/>
  <c r="BB234" i="670"/>
  <c r="AP234" i="670"/>
  <c r="AA234" i="670"/>
  <c r="T245" i="670"/>
  <c r="AI246" i="670"/>
  <c r="AG246" i="670"/>
  <c r="AX246" i="670"/>
  <c r="AY246" i="670" s="1"/>
  <c r="AA246" i="670"/>
  <c r="AB246" i="670" s="1"/>
  <c r="AP246" i="670"/>
  <c r="T251" i="670"/>
  <c r="AB251" i="670" s="1"/>
  <c r="AO278" i="670"/>
  <c r="BB286" i="670"/>
  <c r="AP286" i="670"/>
  <c r="AA286" i="670"/>
  <c r="BA16" i="671"/>
  <c r="AL16" i="671"/>
  <c r="AM16" i="671" s="1"/>
  <c r="AO16" i="671"/>
  <c r="AQ29" i="671"/>
  <c r="BB34" i="671"/>
  <c r="AP34" i="671"/>
  <c r="Y44" i="671"/>
  <c r="P44" i="671"/>
  <c r="BA80" i="671"/>
  <c r="T80" i="671"/>
  <c r="AB80" i="671" s="1"/>
  <c r="AQ218" i="670"/>
  <c r="AW220" i="670"/>
  <c r="AC220" i="670"/>
  <c r="AS220" i="670"/>
  <c r="Z220" i="670"/>
  <c r="AH220" i="670"/>
  <c r="AD220" i="670"/>
  <c r="AF220" i="670" s="1"/>
  <c r="AE220" i="670" s="1"/>
  <c r="X220" i="670"/>
  <c r="AF244" i="670"/>
  <c r="AE244" i="670" s="1"/>
  <c r="AH252" i="670"/>
  <c r="AD252" i="670"/>
  <c r="AF252" i="670" s="1"/>
  <c r="AE252" i="670" s="1"/>
  <c r="Z252" i="670"/>
  <c r="AR252" i="670"/>
  <c r="AN252" i="670"/>
  <c r="AW252" i="670"/>
  <c r="AY252" i="670" s="1"/>
  <c r="AS252" i="670"/>
  <c r="AU252" i="670" s="1"/>
  <c r="Q252" i="670"/>
  <c r="BB270" i="670"/>
  <c r="AP270" i="670"/>
  <c r="AA44" i="671"/>
  <c r="AQ44" i="671"/>
  <c r="BB101" i="671"/>
  <c r="AP101" i="671"/>
  <c r="AP246" i="669"/>
  <c r="AN254" i="669"/>
  <c r="Q263" i="669"/>
  <c r="AX269" i="669"/>
  <c r="AY269" i="669" s="1"/>
  <c r="Y272" i="669"/>
  <c r="AN277" i="669"/>
  <c r="AU279" i="669"/>
  <c r="AP288" i="669"/>
  <c r="AT11" i="670"/>
  <c r="AU11" i="670" s="1"/>
  <c r="AX11" i="670"/>
  <c r="AY11" i="670" s="1"/>
  <c r="AG11" i="670"/>
  <c r="AP11" i="670"/>
  <c r="Y18" i="670"/>
  <c r="AI21" i="670"/>
  <c r="AX21" i="670"/>
  <c r="AI24" i="670"/>
  <c r="AG24" i="670"/>
  <c r="AH29" i="670"/>
  <c r="AY30" i="670"/>
  <c r="AN31" i="670"/>
  <c r="AA32" i="670"/>
  <c r="AQ32" i="670"/>
  <c r="X33" i="670"/>
  <c r="AG36" i="670"/>
  <c r="AX36" i="670"/>
  <c r="AX37" i="670"/>
  <c r="X45" i="670"/>
  <c r="AS45" i="670"/>
  <c r="AU45" i="670" s="1"/>
  <c r="AC45" i="670"/>
  <c r="AF45" i="670" s="1"/>
  <c r="AE45" i="670" s="1"/>
  <c r="Q45" i="670"/>
  <c r="T45" i="670" s="1"/>
  <c r="AB45" i="670" s="1"/>
  <c r="AH45" i="670"/>
  <c r="AI45" i="670" s="1"/>
  <c r="AR46" i="670"/>
  <c r="AC46" i="670"/>
  <c r="AH46" i="670"/>
  <c r="Q46" i="670"/>
  <c r="AI46" i="670"/>
  <c r="AI48" i="670"/>
  <c r="AT48" i="670"/>
  <c r="AL49" i="670"/>
  <c r="AM49" i="670" s="1"/>
  <c r="AT55" i="670"/>
  <c r="AU55" i="670" s="1"/>
  <c r="T59" i="670"/>
  <c r="AB59" i="670" s="1"/>
  <c r="Z61" i="670"/>
  <c r="AW61" i="670"/>
  <c r="AY61" i="670" s="1"/>
  <c r="AG73" i="670"/>
  <c r="AR74" i="670"/>
  <c r="AC74" i="670"/>
  <c r="AF74" i="670" s="1"/>
  <c r="AE74" i="670" s="1"/>
  <c r="AN74" i="670"/>
  <c r="AH74" i="670"/>
  <c r="AI74" i="670" s="1"/>
  <c r="AU81" i="670"/>
  <c r="X83" i="670"/>
  <c r="AR83" i="670"/>
  <c r="X84" i="670"/>
  <c r="AL88" i="670"/>
  <c r="AY89" i="670"/>
  <c r="AI91" i="670"/>
  <c r="AF93" i="670"/>
  <c r="AE93" i="670" s="1"/>
  <c r="X96" i="670"/>
  <c r="AA98" i="670"/>
  <c r="AQ98" i="670"/>
  <c r="AX101" i="670"/>
  <c r="Y103" i="670"/>
  <c r="P103" i="670"/>
  <c r="AL106" i="670"/>
  <c r="AM106" i="670" s="1"/>
  <c r="AO106" i="670"/>
  <c r="AQ106" i="670"/>
  <c r="AX111" i="670"/>
  <c r="AY111" i="670" s="1"/>
  <c r="AO113" i="670"/>
  <c r="Z115" i="670"/>
  <c r="X115" i="670"/>
  <c r="AD115" i="670"/>
  <c r="AQ118" i="670"/>
  <c r="AP119" i="670"/>
  <c r="BB119" i="670"/>
  <c r="AN120" i="670"/>
  <c r="AA127" i="670"/>
  <c r="AM128" i="670"/>
  <c r="AR130" i="670"/>
  <c r="AC130" i="670"/>
  <c r="AF130" i="670" s="1"/>
  <c r="AE130" i="670" s="1"/>
  <c r="AN130" i="670"/>
  <c r="AW130" i="670"/>
  <c r="AY130" i="670" s="1"/>
  <c r="AS130" i="670"/>
  <c r="AU130" i="670" s="1"/>
  <c r="AI133" i="670"/>
  <c r="AB134" i="670"/>
  <c r="AX137" i="670"/>
  <c r="AY137" i="670" s="1"/>
  <c r="AG137" i="670"/>
  <c r="AI137" i="670"/>
  <c r="AW142" i="670"/>
  <c r="AR142" i="670"/>
  <c r="Q142" i="670"/>
  <c r="AS142" i="670"/>
  <c r="Z142" i="670"/>
  <c r="AA148" i="670"/>
  <c r="AQ148" i="670"/>
  <c r="AW150" i="670"/>
  <c r="AR150" i="670"/>
  <c r="AS150" i="670"/>
  <c r="X150" i="670"/>
  <c r="AD150" i="670"/>
  <c r="AF150" i="670" s="1"/>
  <c r="AE150" i="670" s="1"/>
  <c r="AC150" i="670"/>
  <c r="BA154" i="670"/>
  <c r="AA164" i="670"/>
  <c r="X165" i="670"/>
  <c r="AR165" i="670"/>
  <c r="AC165" i="670"/>
  <c r="AS165" i="670"/>
  <c r="AU165" i="670" s="1"/>
  <c r="Z165" i="670"/>
  <c r="AW165" i="670"/>
  <c r="AY165" i="670" s="1"/>
  <c r="AR168" i="670"/>
  <c r="X168" i="670"/>
  <c r="AW168" i="670"/>
  <c r="AY168" i="670" s="1"/>
  <c r="AC168" i="670"/>
  <c r="AF168" i="670" s="1"/>
  <c r="AE168" i="670" s="1"/>
  <c r="AS168" i="670"/>
  <c r="AU168" i="670" s="1"/>
  <c r="Q168" i="670"/>
  <c r="AB170" i="670"/>
  <c r="P176" i="670"/>
  <c r="Y176" i="670"/>
  <c r="BA203" i="670"/>
  <c r="AO203" i="670"/>
  <c r="T203" i="670"/>
  <c r="AB203" i="670" s="1"/>
  <c r="AI212" i="670"/>
  <c r="AX212" i="670"/>
  <c r="AO212" i="670"/>
  <c r="AT212" i="670"/>
  <c r="AW215" i="670"/>
  <c r="Z215" i="670"/>
  <c r="X215" i="670"/>
  <c r="AH215" i="670"/>
  <c r="AS215" i="670"/>
  <c r="AR215" i="670"/>
  <c r="Q215" i="670"/>
  <c r="AC215" i="670"/>
  <c r="T216" i="670"/>
  <c r="AL217" i="670"/>
  <c r="AM217" i="670" s="1"/>
  <c r="AY223" i="670"/>
  <c r="AI225" i="670"/>
  <c r="AO225" i="670"/>
  <c r="AT225" i="670"/>
  <c r="AS231" i="670"/>
  <c r="AU231" i="670" s="1"/>
  <c r="AD231" i="670"/>
  <c r="Q231" i="670"/>
  <c r="AH231" i="670"/>
  <c r="AI231" i="670" s="1"/>
  <c r="AC231" i="670"/>
  <c r="AR231" i="670"/>
  <c r="X231" i="670"/>
  <c r="AW231" i="670"/>
  <c r="T257" i="670"/>
  <c r="AB257" i="670" s="1"/>
  <c r="BA257" i="670"/>
  <c r="AG16" i="671"/>
  <c r="AT16" i="671"/>
  <c r="AP16" i="671"/>
  <c r="AX31" i="671"/>
  <c r="AT31" i="671"/>
  <c r="BB39" i="671"/>
  <c r="AP39" i="671"/>
  <c r="AA51" i="671"/>
  <c r="AQ51" i="671"/>
  <c r="BA162" i="671"/>
  <c r="T162" i="671"/>
  <c r="AO162" i="671"/>
  <c r="AA15" i="670"/>
  <c r="AQ15" i="670"/>
  <c r="AT19" i="670"/>
  <c r="AU19" i="670" s="1"/>
  <c r="AI19" i="670"/>
  <c r="AX19" i="670"/>
  <c r="AY19" i="670" s="1"/>
  <c r="AH28" i="670"/>
  <c r="AI28" i="670" s="1"/>
  <c r="Q28" i="670"/>
  <c r="AD28" i="670"/>
  <c r="AR28" i="670"/>
  <c r="AN28" i="670"/>
  <c r="AW44" i="670"/>
  <c r="AY44" i="670" s="1"/>
  <c r="AH44" i="670"/>
  <c r="AI44" i="670" s="1"/>
  <c r="Z44" i="670"/>
  <c r="X44" i="670"/>
  <c r="AY55" i="670"/>
  <c r="AW58" i="670"/>
  <c r="X58" i="670"/>
  <c r="AR58" i="670"/>
  <c r="AR68" i="670"/>
  <c r="AC68" i="670"/>
  <c r="Q68" i="670"/>
  <c r="AH68" i="670"/>
  <c r="AI68" i="670" s="1"/>
  <c r="AW68" i="670"/>
  <c r="AY68" i="670" s="1"/>
  <c r="AD68" i="670"/>
  <c r="Z68" i="670"/>
  <c r="AD78" i="670"/>
  <c r="AF78" i="670" s="1"/>
  <c r="AE78" i="670" s="1"/>
  <c r="AS78" i="670"/>
  <c r="AU78" i="670" s="1"/>
  <c r="AC78" i="670"/>
  <c r="Z78" i="670"/>
  <c r="AO79" i="670"/>
  <c r="Z82" i="670"/>
  <c r="AW82" i="670"/>
  <c r="AX83" i="670"/>
  <c r="AG83" i="670"/>
  <c r="AI83" i="670"/>
  <c r="AS83" i="670"/>
  <c r="AU83" i="670" s="1"/>
  <c r="Z84" i="670"/>
  <c r="AA88" i="670"/>
  <c r="AQ88" i="670"/>
  <c r="AA92" i="670"/>
  <c r="AI95" i="670"/>
  <c r="AX95" i="670"/>
  <c r="AY95" i="670" s="1"/>
  <c r="AG95" i="670"/>
  <c r="AQ103" i="670"/>
  <c r="AU105" i="670"/>
  <c r="T110" i="670"/>
  <c r="AB110" i="670" s="1"/>
  <c r="AT116" i="670"/>
  <c r="AI116" i="670"/>
  <c r="AG116" i="670"/>
  <c r="AX116" i="670"/>
  <c r="AY116" i="670" s="1"/>
  <c r="AH117" i="670"/>
  <c r="AI117" i="670" s="1"/>
  <c r="Q117" i="670"/>
  <c r="AS117" i="670"/>
  <c r="AC117" i="670"/>
  <c r="AW117" i="670"/>
  <c r="AD117" i="670"/>
  <c r="AF117" i="670" s="1"/>
  <c r="AE117" i="670" s="1"/>
  <c r="Z117" i="670"/>
  <c r="AN117" i="670"/>
  <c r="AS120" i="670"/>
  <c r="AU120" i="670" s="1"/>
  <c r="Z120" i="670"/>
  <c r="Q120" i="670"/>
  <c r="AH120" i="670"/>
  <c r="AI120" i="670" s="1"/>
  <c r="AP123" i="670"/>
  <c r="AI124" i="670"/>
  <c r="AT126" i="670"/>
  <c r="AC139" i="670"/>
  <c r="BB148" i="670"/>
  <c r="AO149" i="670"/>
  <c r="BA149" i="670"/>
  <c r="AN151" i="670"/>
  <c r="AA158" i="670"/>
  <c r="AB158" i="670" s="1"/>
  <c r="AT178" i="670"/>
  <c r="AU178" i="670" s="1"/>
  <c r="AI178" i="670"/>
  <c r="X193" i="670"/>
  <c r="Q193" i="670"/>
  <c r="AS193" i="670"/>
  <c r="AR193" i="670"/>
  <c r="Z193" i="670"/>
  <c r="AW193" i="670"/>
  <c r="AY193" i="670" s="1"/>
  <c r="AD193" i="670"/>
  <c r="AC193" i="670"/>
  <c r="AR194" i="670"/>
  <c r="AC194" i="670"/>
  <c r="AD194" i="670"/>
  <c r="AS194" i="670"/>
  <c r="AU194" i="670" s="1"/>
  <c r="Z194" i="670"/>
  <c r="AW194" i="670"/>
  <c r="X194" i="670"/>
  <c r="AN194" i="670"/>
  <c r="Q194" i="670"/>
  <c r="AN199" i="670"/>
  <c r="AP202" i="670"/>
  <c r="BB202" i="670"/>
  <c r="AI210" i="670"/>
  <c r="AA216" i="670"/>
  <c r="AQ216" i="670"/>
  <c r="T226" i="670"/>
  <c r="AP240" i="670"/>
  <c r="BB240" i="670"/>
  <c r="AW22" i="671"/>
  <c r="AY22" i="671" s="1"/>
  <c r="AD22" i="671"/>
  <c r="AF22" i="671" s="1"/>
  <c r="AE22" i="671" s="1"/>
  <c r="Z22" i="671"/>
  <c r="AS22" i="671"/>
  <c r="AU22" i="671" s="1"/>
  <c r="AR22" i="671"/>
  <c r="AC22" i="671"/>
  <c r="X22" i="671"/>
  <c r="AN22" i="671"/>
  <c r="AH22" i="671"/>
  <c r="BA23" i="671"/>
  <c r="AL23" i="671"/>
  <c r="AM23" i="671" s="1"/>
  <c r="T23" i="671"/>
  <c r="AO23" i="671"/>
  <c r="AQ41" i="671"/>
  <c r="AQ64" i="671"/>
  <c r="AT70" i="671"/>
  <c r="AX70" i="671"/>
  <c r="AA70" i="671"/>
  <c r="BA97" i="671"/>
  <c r="AO97" i="671"/>
  <c r="T97" i="671"/>
  <c r="AB97" i="671" s="1"/>
  <c r="AL97" i="671"/>
  <c r="AM97" i="671" s="1"/>
  <c r="BB139" i="671"/>
  <c r="AP139" i="671"/>
  <c r="AG17" i="670"/>
  <c r="AX17" i="670"/>
  <c r="AR27" i="670"/>
  <c r="AC27" i="670"/>
  <c r="AF27" i="670" s="1"/>
  <c r="AE27" i="670" s="1"/>
  <c r="Q27" i="670"/>
  <c r="AH27" i="670"/>
  <c r="Y29" i="670"/>
  <c r="P29" i="670"/>
  <c r="AQ31" i="670"/>
  <c r="AF42" i="670"/>
  <c r="AE42" i="670" s="1"/>
  <c r="AR43" i="670"/>
  <c r="AC43" i="670"/>
  <c r="AF43" i="670" s="1"/>
  <c r="AE43" i="670" s="1"/>
  <c r="AQ49" i="670"/>
  <c r="AQ59" i="670"/>
  <c r="Z73" i="670"/>
  <c r="X73" i="670"/>
  <c r="AS73" i="670"/>
  <c r="AU73" i="670" s="1"/>
  <c r="AI73" i="670"/>
  <c r="T74" i="670"/>
  <c r="AB74" i="670" s="1"/>
  <c r="T76" i="670"/>
  <c r="AQ79" i="670"/>
  <c r="Z83" i="670"/>
  <c r="AO87" i="670"/>
  <c r="BA87" i="670"/>
  <c r="AL94" i="670"/>
  <c r="AM105" i="670"/>
  <c r="BA110" i="670"/>
  <c r="AU110" i="670"/>
  <c r="AF111" i="670"/>
  <c r="AE111" i="670" s="1"/>
  <c r="AX115" i="670"/>
  <c r="AT115" i="670"/>
  <c r="P126" i="670"/>
  <c r="AX126" i="670"/>
  <c r="AO128" i="670"/>
  <c r="AT130" i="670"/>
  <c r="AI130" i="670"/>
  <c r="AW136" i="670"/>
  <c r="AC136" i="670"/>
  <c r="AR136" i="670"/>
  <c r="Q136" i="670"/>
  <c r="AS136" i="670"/>
  <c r="AQ138" i="670"/>
  <c r="Y140" i="670"/>
  <c r="P140" i="670"/>
  <c r="Y144" i="670"/>
  <c r="AO144" i="670" s="1"/>
  <c r="P144" i="670"/>
  <c r="BB144" i="670"/>
  <c r="P150" i="670"/>
  <c r="T150" i="670" s="1"/>
  <c r="Y150" i="670"/>
  <c r="X151" i="670"/>
  <c r="Q151" i="670"/>
  <c r="AS151" i="670"/>
  <c r="AW151" i="670"/>
  <c r="AY151" i="670" s="1"/>
  <c r="AD151" i="670"/>
  <c r="AC151" i="670"/>
  <c r="AU155" i="670"/>
  <c r="AX159" i="670"/>
  <c r="AY159" i="670" s="1"/>
  <c r="AG159" i="670"/>
  <c r="AF160" i="670"/>
  <c r="AE160" i="670" s="1"/>
  <c r="AI165" i="670"/>
  <c r="AI168" i="670"/>
  <c r="AU169" i="670"/>
  <c r="AR174" i="670"/>
  <c r="Z174" i="670"/>
  <c r="AD174" i="670"/>
  <c r="AW174" i="670"/>
  <c r="AY174" i="670" s="1"/>
  <c r="AC174" i="670"/>
  <c r="AS174" i="670"/>
  <c r="AU174" i="670" s="1"/>
  <c r="BB178" i="670"/>
  <c r="AP178" i="670"/>
  <c r="AX181" i="670"/>
  <c r="AG181" i="670"/>
  <c r="AT181" i="670"/>
  <c r="AQ184" i="670"/>
  <c r="AA184" i="670"/>
  <c r="AW192" i="670"/>
  <c r="AC192" i="670"/>
  <c r="AR192" i="670"/>
  <c r="X192" i="670"/>
  <c r="AH192" i="670"/>
  <c r="AD192" i="670"/>
  <c r="AF192" i="670" s="1"/>
  <c r="AE192" i="670" s="1"/>
  <c r="AX207" i="670"/>
  <c r="AY207" i="670" s="1"/>
  <c r="AG207" i="670"/>
  <c r="AI207" i="670"/>
  <c r="AO207" i="670"/>
  <c r="AP207" i="670"/>
  <c r="AQ214" i="670"/>
  <c r="Q220" i="670"/>
  <c r="AA277" i="670"/>
  <c r="T277" i="670"/>
  <c r="AQ277" i="670"/>
  <c r="AB288" i="670"/>
  <c r="AQ31" i="671"/>
  <c r="P38" i="671"/>
  <c r="Y38" i="671"/>
  <c r="AQ222" i="671"/>
  <c r="BA75" i="669"/>
  <c r="AN88" i="669"/>
  <c r="AR100" i="669"/>
  <c r="AC100" i="669"/>
  <c r="AF100" i="669" s="1"/>
  <c r="AE100" i="669" s="1"/>
  <c r="AD149" i="669"/>
  <c r="AR184" i="669"/>
  <c r="AC184" i="669"/>
  <c r="AF184" i="669" s="1"/>
  <c r="AE184" i="669" s="1"/>
  <c r="AA192" i="669"/>
  <c r="AU193" i="669"/>
  <c r="AQ195" i="669"/>
  <c r="AQ201" i="669"/>
  <c r="AY202" i="669"/>
  <c r="AH205" i="669"/>
  <c r="AI205" i="669" s="1"/>
  <c r="Q205" i="669"/>
  <c r="AN214" i="669"/>
  <c r="Z217" i="669"/>
  <c r="X217" i="669"/>
  <c r="AN220" i="669"/>
  <c r="AQ241" i="669"/>
  <c r="AA241" i="669"/>
  <c r="AB241" i="669" s="1"/>
  <c r="Y254" i="669"/>
  <c r="AP254" i="669" s="1"/>
  <c r="P254" i="669"/>
  <c r="AN257" i="669"/>
  <c r="AQ262" i="669"/>
  <c r="AR262" i="669"/>
  <c r="AR263" i="669"/>
  <c r="AH267" i="669"/>
  <c r="AI267" i="669" s="1"/>
  <c r="Q267" i="669"/>
  <c r="AW267" i="669"/>
  <c r="AY267" i="669" s="1"/>
  <c r="AD267" i="669"/>
  <c r="AS267" i="669"/>
  <c r="AU267" i="669" s="1"/>
  <c r="AR268" i="669"/>
  <c r="X268" i="669"/>
  <c r="AH268" i="669"/>
  <c r="AI268" i="669" s="1"/>
  <c r="AX281" i="669"/>
  <c r="AY281" i="669" s="1"/>
  <c r="AL285" i="669"/>
  <c r="Z13" i="670"/>
  <c r="AU14" i="670"/>
  <c r="AC16" i="670"/>
  <c r="AF16" i="670" s="1"/>
  <c r="AE16" i="670" s="1"/>
  <c r="BB17" i="670"/>
  <c r="AY17" i="670"/>
  <c r="AF22" i="670"/>
  <c r="AE22" i="670" s="1"/>
  <c r="X26" i="670"/>
  <c r="AD26" i="670"/>
  <c r="AR26" i="670"/>
  <c r="AW26" i="670"/>
  <c r="AY26" i="670" s="1"/>
  <c r="AC26" i="670"/>
  <c r="AS26" i="670"/>
  <c r="AU26" i="670" s="1"/>
  <c r="Z26" i="670"/>
  <c r="AI26" i="670"/>
  <c r="AS31" i="670"/>
  <c r="AD33" i="670"/>
  <c r="AF33" i="670" s="1"/>
  <c r="AE33" i="670" s="1"/>
  <c r="AG37" i="670"/>
  <c r="AF41" i="670"/>
  <c r="AE41" i="670" s="1"/>
  <c r="AO51" i="670"/>
  <c r="AX54" i="670"/>
  <c r="P58" i="670"/>
  <c r="Y58" i="670"/>
  <c r="AC61" i="670"/>
  <c r="AF62" i="670"/>
  <c r="AE62" i="670" s="1"/>
  <c r="X67" i="670"/>
  <c r="AW67" i="670"/>
  <c r="AY67" i="670" s="1"/>
  <c r="AD67" i="670"/>
  <c r="AQ69" i="670"/>
  <c r="BA71" i="670"/>
  <c r="Q74" i="670"/>
  <c r="AN78" i="670"/>
  <c r="Z80" i="670"/>
  <c r="AD82" i="670"/>
  <c r="AW83" i="670"/>
  <c r="X88" i="670"/>
  <c r="AW90" i="670"/>
  <c r="AY90" i="670" s="1"/>
  <c r="AC90" i="670"/>
  <c r="AR90" i="670"/>
  <c r="AW92" i="670"/>
  <c r="AT95" i="670"/>
  <c r="AU95" i="670" s="1"/>
  <c r="AW100" i="670"/>
  <c r="AD100" i="670"/>
  <c r="AF100" i="670" s="1"/>
  <c r="AE100" i="670" s="1"/>
  <c r="AR100" i="670"/>
  <c r="X100" i="670"/>
  <c r="Q100" i="670"/>
  <c r="AG107" i="670"/>
  <c r="AN108" i="670"/>
  <c r="AA110" i="670"/>
  <c r="AQ110" i="670"/>
  <c r="AG111" i="670"/>
  <c r="AG112" i="670"/>
  <c r="P115" i="670"/>
  <c r="AS115" i="670"/>
  <c r="AU115" i="670" s="1"/>
  <c r="AR117" i="670"/>
  <c r="AD118" i="670"/>
  <c r="AR120" i="670"/>
  <c r="AT123" i="670"/>
  <c r="AB128" i="670"/>
  <c r="T130" i="670"/>
  <c r="AB130" i="670" s="1"/>
  <c r="AO133" i="670"/>
  <c r="AL144" i="670"/>
  <c r="AM144" i="670" s="1"/>
  <c r="Z146" i="670"/>
  <c r="AO147" i="670"/>
  <c r="BA147" i="670"/>
  <c r="Q150" i="670"/>
  <c r="AM155" i="670"/>
  <c r="P159" i="670"/>
  <c r="AG162" i="670"/>
  <c r="T165" i="670"/>
  <c r="X167" i="670"/>
  <c r="AQ172" i="670"/>
  <c r="AP173" i="670"/>
  <c r="AI181" i="670"/>
  <c r="AU187" i="670"/>
  <c r="AT194" i="670"/>
  <c r="AI194" i="670"/>
  <c r="AX194" i="670"/>
  <c r="AO210" i="670"/>
  <c r="BA210" i="670"/>
  <c r="T210" i="670"/>
  <c r="AQ220" i="670"/>
  <c r="P229" i="670"/>
  <c r="T229" i="670" s="1"/>
  <c r="Y229" i="670"/>
  <c r="AR230" i="670"/>
  <c r="Z230" i="670"/>
  <c r="AS230" i="670"/>
  <c r="AU230" i="670" s="1"/>
  <c r="X230" i="670"/>
  <c r="Q230" i="670"/>
  <c r="AH230" i="670"/>
  <c r="AI230" i="670" s="1"/>
  <c r="AW230" i="670"/>
  <c r="AY230" i="670" s="1"/>
  <c r="AD230" i="670"/>
  <c r="AC230" i="670"/>
  <c r="AY236" i="670"/>
  <c r="AA261" i="670"/>
  <c r="AQ261" i="670"/>
  <c r="AS278" i="670"/>
  <c r="AU278" i="670" s="1"/>
  <c r="AC278" i="670"/>
  <c r="AW278" i="670"/>
  <c r="AD278" i="670"/>
  <c r="AF278" i="670" s="1"/>
  <c r="AE278" i="670" s="1"/>
  <c r="X278" i="670"/>
  <c r="AH278" i="670"/>
  <c r="Z278" i="670"/>
  <c r="AN278" i="670"/>
  <c r="AA21" i="671"/>
  <c r="AQ21" i="671"/>
  <c r="AB83" i="671"/>
  <c r="Z98" i="671"/>
  <c r="X98" i="671"/>
  <c r="AW98" i="671"/>
  <c r="AD98" i="671"/>
  <c r="AR98" i="671"/>
  <c r="AC98" i="671"/>
  <c r="AH98" i="671"/>
  <c r="Q98" i="671"/>
  <c r="AS98" i="671"/>
  <c r="AU98" i="671" s="1"/>
  <c r="Z57" i="670"/>
  <c r="AA57" i="670" s="1"/>
  <c r="AD57" i="670"/>
  <c r="AS57" i="670"/>
  <c r="AC57" i="670"/>
  <c r="X57" i="670"/>
  <c r="AF61" i="670"/>
  <c r="AE61" i="670" s="1"/>
  <c r="AL86" i="670"/>
  <c r="AM86" i="670" s="1"/>
  <c r="T86" i="670"/>
  <c r="AB86" i="670" s="1"/>
  <c r="AO86" i="670"/>
  <c r="AP88" i="670"/>
  <c r="BB92" i="670"/>
  <c r="T97" i="670"/>
  <c r="AR102" i="670"/>
  <c r="AC102" i="670"/>
  <c r="AW102" i="670"/>
  <c r="AD102" i="670"/>
  <c r="AS102" i="670"/>
  <c r="Q102" i="670"/>
  <c r="AN102" i="670"/>
  <c r="AB105" i="670"/>
  <c r="BB106" i="670"/>
  <c r="AP106" i="670"/>
  <c r="AW108" i="670"/>
  <c r="AY108" i="670" s="1"/>
  <c r="AC108" i="670"/>
  <c r="AF108" i="670" s="1"/>
  <c r="AE108" i="670" s="1"/>
  <c r="AR108" i="670"/>
  <c r="AH108" i="670"/>
  <c r="AI108" i="670" s="1"/>
  <c r="AB112" i="670"/>
  <c r="AO115" i="670"/>
  <c r="AQ117" i="670"/>
  <c r="AA117" i="670"/>
  <c r="AQ123" i="670"/>
  <c r="AA123" i="670"/>
  <c r="AY123" i="670"/>
  <c r="AL130" i="670"/>
  <c r="AM130" i="670" s="1"/>
  <c r="AO130" i="670"/>
  <c r="AC132" i="670"/>
  <c r="AF132" i="670" s="1"/>
  <c r="AE132" i="670" s="1"/>
  <c r="AR132" i="670"/>
  <c r="Z132" i="670"/>
  <c r="AS132" i="670"/>
  <c r="AU132" i="670" s="1"/>
  <c r="P136" i="670"/>
  <c r="T136" i="670" s="1"/>
  <c r="Y136" i="670"/>
  <c r="AI151" i="670"/>
  <c r="AG151" i="670"/>
  <c r="AT151" i="670"/>
  <c r="AQ153" i="670"/>
  <c r="BB158" i="670"/>
  <c r="Y160" i="670"/>
  <c r="P160" i="670"/>
  <c r="T160" i="670" s="1"/>
  <c r="BA165" i="670"/>
  <c r="AO165" i="670"/>
  <c r="AX167" i="670"/>
  <c r="AT167" i="670"/>
  <c r="T172" i="670"/>
  <c r="T193" i="670"/>
  <c r="AB193" i="670" s="1"/>
  <c r="T194" i="670"/>
  <c r="Z196" i="670"/>
  <c r="AS196" i="670"/>
  <c r="X196" i="670"/>
  <c r="AR196" i="670"/>
  <c r="Q196" i="670"/>
  <c r="AC196" i="670"/>
  <c r="AF196" i="670" s="1"/>
  <c r="AE196" i="670" s="1"/>
  <c r="AW196" i="670"/>
  <c r="AL197" i="670"/>
  <c r="AM197" i="670" s="1"/>
  <c r="Z199" i="670"/>
  <c r="AW199" i="670"/>
  <c r="AY199" i="670" s="1"/>
  <c r="AD199" i="670"/>
  <c r="Q199" i="670"/>
  <c r="AS199" i="670"/>
  <c r="X199" i="670"/>
  <c r="AC199" i="670"/>
  <c r="AO229" i="670"/>
  <c r="AL229" i="670"/>
  <c r="Y262" i="670"/>
  <c r="P262" i="670"/>
  <c r="AA288" i="670"/>
  <c r="AQ288" i="670"/>
  <c r="Q22" i="671"/>
  <c r="Y136" i="671"/>
  <c r="P136" i="671"/>
  <c r="Q240" i="671"/>
  <c r="AH240" i="671"/>
  <c r="AR240" i="671"/>
  <c r="AC240" i="671"/>
  <c r="Z240" i="671"/>
  <c r="AS240" i="671"/>
  <c r="AD240" i="671"/>
  <c r="AF240" i="671" s="1"/>
  <c r="AE240" i="671" s="1"/>
  <c r="X240" i="671"/>
  <c r="AW240" i="671"/>
  <c r="AD29" i="669"/>
  <c r="AD34" i="669"/>
  <c r="AD48" i="669"/>
  <c r="AD62" i="669"/>
  <c r="AF62" i="669" s="1"/>
  <c r="AE62" i="669" s="1"/>
  <c r="AN74" i="669"/>
  <c r="AR86" i="669"/>
  <c r="AC86" i="669"/>
  <c r="AF86" i="669" s="1"/>
  <c r="AE86" i="669" s="1"/>
  <c r="AD135" i="669"/>
  <c r="AF135" i="669" s="1"/>
  <c r="AE135" i="669" s="1"/>
  <c r="AN172" i="669"/>
  <c r="AH184" i="669"/>
  <c r="AI184" i="669" s="1"/>
  <c r="AH202" i="669"/>
  <c r="AI202" i="669" s="1"/>
  <c r="AH217" i="669"/>
  <c r="AI217" i="669" s="1"/>
  <c r="AH228" i="669"/>
  <c r="AI228" i="669" s="1"/>
  <c r="Q228" i="669"/>
  <c r="T228" i="669" s="1"/>
  <c r="AB228" i="669" s="1"/>
  <c r="AH236" i="669"/>
  <c r="AY246" i="669"/>
  <c r="AH246" i="669"/>
  <c r="AI246" i="669" s="1"/>
  <c r="AQ253" i="669"/>
  <c r="AX261" i="669"/>
  <c r="AY261" i="669" s="1"/>
  <c r="AT261" i="669"/>
  <c r="AU261" i="669" s="1"/>
  <c r="AA262" i="669"/>
  <c r="AA266" i="669"/>
  <c r="Z271" i="669"/>
  <c r="X271" i="669"/>
  <c r="AS271" i="669"/>
  <c r="AH271" i="669"/>
  <c r="Z282" i="669"/>
  <c r="AS282" i="669"/>
  <c r="AP283" i="669"/>
  <c r="AW288" i="669"/>
  <c r="AC288" i="669"/>
  <c r="AF288" i="669" s="1"/>
  <c r="AE288" i="669" s="1"/>
  <c r="AH288" i="669"/>
  <c r="BB11" i="670"/>
  <c r="AC13" i="670"/>
  <c r="AY14" i="670"/>
  <c r="AG22" i="670"/>
  <c r="AW25" i="670"/>
  <c r="Q25" i="670"/>
  <c r="AC25" i="670"/>
  <c r="AF25" i="670" s="1"/>
  <c r="AE25" i="670" s="1"/>
  <c r="AN27" i="670"/>
  <c r="AA30" i="670"/>
  <c r="AB30" i="670" s="1"/>
  <c r="Z31" i="670"/>
  <c r="AN34" i="670"/>
  <c r="Z37" i="670"/>
  <c r="AL37" i="670" s="1"/>
  <c r="AM37" i="670" s="1"/>
  <c r="AR37" i="670"/>
  <c r="AW37" i="670"/>
  <c r="AY37" i="670" s="1"/>
  <c r="AD37" i="670"/>
  <c r="AF37" i="670" s="1"/>
  <c r="AE37" i="670" s="1"/>
  <c r="AH42" i="670"/>
  <c r="AI42" i="670" s="1"/>
  <c r="AW42" i="670"/>
  <c r="AY42" i="670" s="1"/>
  <c r="AC42" i="670"/>
  <c r="AR45" i="670"/>
  <c r="AP49" i="670"/>
  <c r="Y50" i="670"/>
  <c r="Y53" i="670"/>
  <c r="BB53" i="670" s="1"/>
  <c r="AQ58" i="670"/>
  <c r="AG62" i="670"/>
  <c r="AF64" i="670"/>
  <c r="AE64" i="670" s="1"/>
  <c r="Z65" i="670"/>
  <c r="AH65" i="670"/>
  <c r="AI65" i="670" s="1"/>
  <c r="AL67" i="670"/>
  <c r="AM67" i="670" s="1"/>
  <c r="AA68" i="670"/>
  <c r="AU71" i="670"/>
  <c r="P73" i="670"/>
  <c r="T73" i="670" s="1"/>
  <c r="AS74" i="670"/>
  <c r="Y75" i="670"/>
  <c r="AP75" i="670" s="1"/>
  <c r="Q78" i="670"/>
  <c r="BA79" i="670"/>
  <c r="AC80" i="670"/>
  <c r="AF80" i="670" s="1"/>
  <c r="AE80" i="670" s="1"/>
  <c r="AC83" i="670"/>
  <c r="AF83" i="670" s="1"/>
  <c r="AE83" i="670" s="1"/>
  <c r="AU87" i="670"/>
  <c r="AH89" i="670"/>
  <c r="AI89" i="670" s="1"/>
  <c r="Q89" i="670"/>
  <c r="AR89" i="670"/>
  <c r="Z93" i="670"/>
  <c r="AW93" i="670"/>
  <c r="AC93" i="670"/>
  <c r="AN93" i="670"/>
  <c r="AA97" i="670"/>
  <c r="AQ97" i="670"/>
  <c r="AU97" i="670"/>
  <c r="P100" i="670"/>
  <c r="T100" i="670" s="1"/>
  <c r="Y100" i="670"/>
  <c r="AO105" i="670"/>
  <c r="BA105" i="670"/>
  <c r="AL112" i="670"/>
  <c r="AM112" i="670" s="1"/>
  <c r="AU112" i="670"/>
  <c r="AW115" i="670"/>
  <c r="AX123" i="670"/>
  <c r="AI127" i="670"/>
  <c r="AQ128" i="670"/>
  <c r="AT128" i="670"/>
  <c r="AU128" i="670" s="1"/>
  <c r="AG135" i="670"/>
  <c r="AX138" i="670"/>
  <c r="AY138" i="670" s="1"/>
  <c r="AT138" i="670"/>
  <c r="X142" i="670"/>
  <c r="AH146" i="670"/>
  <c r="AI146" i="670" s="1"/>
  <c r="AG149" i="670"/>
  <c r="AX149" i="670"/>
  <c r="P151" i="670"/>
  <c r="T151" i="670" s="1"/>
  <c r="AB151" i="670" s="1"/>
  <c r="BA155" i="670"/>
  <c r="T155" i="670"/>
  <c r="AB155" i="670" s="1"/>
  <c r="AP161" i="670"/>
  <c r="AA167" i="670"/>
  <c r="Z168" i="670"/>
  <c r="AY169" i="670"/>
  <c r="AM172" i="670"/>
  <c r="AY172" i="670"/>
  <c r="T174" i="670"/>
  <c r="AB174" i="670" s="1"/>
  <c r="BB176" i="670"/>
  <c r="AP176" i="670"/>
  <c r="AU179" i="670"/>
  <c r="T187" i="670"/>
  <c r="AB187" i="670" s="1"/>
  <c r="Y191" i="670"/>
  <c r="P191" i="670"/>
  <c r="T191" i="670" s="1"/>
  <c r="Q192" i="670"/>
  <c r="AA193" i="670"/>
  <c r="BB200" i="670"/>
  <c r="AA211" i="670"/>
  <c r="AD215" i="670"/>
  <c r="AQ222" i="670"/>
  <c r="BA224" i="670"/>
  <c r="AO224" i="670"/>
  <c r="AI227" i="670"/>
  <c r="AX227" i="670"/>
  <c r="AY227" i="670" s="1"/>
  <c r="AG227" i="670"/>
  <c r="X252" i="670"/>
  <c r="X254" i="670"/>
  <c r="AR254" i="670"/>
  <c r="Q254" i="670"/>
  <c r="AC254" i="670"/>
  <c r="Z254" i="670"/>
  <c r="AW254" i="670"/>
  <c r="AH254" i="670"/>
  <c r="AD254" i="670"/>
  <c r="AF82" i="671"/>
  <c r="AE82" i="671" s="1"/>
  <c r="AG146" i="670"/>
  <c r="AR158" i="670"/>
  <c r="AC158" i="670"/>
  <c r="AW158" i="670"/>
  <c r="AY158" i="670" s="1"/>
  <c r="AD158" i="670"/>
  <c r="AH158" i="670"/>
  <c r="AI158" i="670" s="1"/>
  <c r="AL170" i="670"/>
  <c r="AM170" i="670" s="1"/>
  <c r="AO178" i="670"/>
  <c r="BA179" i="670"/>
  <c r="AR180" i="670"/>
  <c r="AC180" i="670"/>
  <c r="X180" i="670"/>
  <c r="AC181" i="670"/>
  <c r="AF181" i="670" s="1"/>
  <c r="AE181" i="670" s="1"/>
  <c r="AW181" i="670"/>
  <c r="AT195" i="670"/>
  <c r="AT199" i="670"/>
  <c r="AI199" i="670"/>
  <c r="Y201" i="670"/>
  <c r="P201" i="670"/>
  <c r="T201" i="670" s="1"/>
  <c r="AN201" i="670"/>
  <c r="AW206" i="670"/>
  <c r="X206" i="670"/>
  <c r="AM207" i="670"/>
  <c r="BB209" i="670"/>
  <c r="AU214" i="670"/>
  <c r="Q216" i="670"/>
  <c r="AH216" i="670"/>
  <c r="AS216" i="670"/>
  <c r="AU216" i="670" s="1"/>
  <c r="Z216" i="670"/>
  <c r="AR216" i="670"/>
  <c r="AB217" i="670"/>
  <c r="P219" i="670"/>
  <c r="Y219" i="670"/>
  <c r="AU223" i="670"/>
  <c r="BA228" i="670"/>
  <c r="AO228" i="670"/>
  <c r="AG241" i="670"/>
  <c r="AT241" i="670"/>
  <c r="AQ244" i="670"/>
  <c r="T250" i="670"/>
  <c r="AB250" i="670" s="1"/>
  <c r="AB253" i="670"/>
  <c r="AS256" i="670"/>
  <c r="AR256" i="670"/>
  <c r="Q256" i="670"/>
  <c r="AN256" i="670"/>
  <c r="AW256" i="670"/>
  <c r="Z256" i="670"/>
  <c r="AA258" i="670"/>
  <c r="AQ258" i="670"/>
  <c r="AQ268" i="670"/>
  <c r="AN282" i="670"/>
  <c r="AT284" i="670"/>
  <c r="AU284" i="670" s="1"/>
  <c r="AG284" i="670"/>
  <c r="AA11" i="671"/>
  <c r="AQ11" i="671"/>
  <c r="AG14" i="671"/>
  <c r="Y18" i="671"/>
  <c r="P18" i="671"/>
  <c r="T18" i="671" s="1"/>
  <c r="Y27" i="671"/>
  <c r="P27" i="671"/>
  <c r="T27" i="671" s="1"/>
  <c r="P28" i="671"/>
  <c r="Y28" i="671"/>
  <c r="AB34" i="671"/>
  <c r="AA36" i="671"/>
  <c r="AA40" i="671"/>
  <c r="AQ40" i="671"/>
  <c r="AM44" i="671"/>
  <c r="BB46" i="671"/>
  <c r="AX60" i="671"/>
  <c r="AY60" i="671" s="1"/>
  <c r="AG60" i="671"/>
  <c r="AT60" i="671"/>
  <c r="AO60" i="671"/>
  <c r="BB60" i="671"/>
  <c r="AI60" i="671"/>
  <c r="Q64" i="671"/>
  <c r="AD64" i="671"/>
  <c r="AW64" i="671"/>
  <c r="Z64" i="671"/>
  <c r="X64" i="671"/>
  <c r="AC64" i="671"/>
  <c r="AS64" i="671"/>
  <c r="AN64" i="671"/>
  <c r="AB71" i="671"/>
  <c r="AF107" i="671"/>
  <c r="AE107" i="671" s="1"/>
  <c r="AY149" i="671"/>
  <c r="Y166" i="671"/>
  <c r="P166" i="671"/>
  <c r="AG204" i="671"/>
  <c r="AL134" i="670"/>
  <c r="AM134" i="670" s="1"/>
  <c r="AR138" i="670"/>
  <c r="AC138" i="670"/>
  <c r="AS138" i="670"/>
  <c r="Z138" i="670"/>
  <c r="X138" i="670"/>
  <c r="AH138" i="670"/>
  <c r="AI138" i="670" s="1"/>
  <c r="P146" i="670"/>
  <c r="AU152" i="670"/>
  <c r="AU153" i="670"/>
  <c r="BB154" i="670"/>
  <c r="AH159" i="670"/>
  <c r="AI159" i="670" s="1"/>
  <c r="Q159" i="670"/>
  <c r="AN160" i="670"/>
  <c r="AA168" i="670"/>
  <c r="AQ168" i="670"/>
  <c r="P171" i="670"/>
  <c r="T178" i="670"/>
  <c r="AB178" i="670" s="1"/>
  <c r="AL179" i="670"/>
  <c r="AM179" i="670" s="1"/>
  <c r="AH180" i="670"/>
  <c r="AU185" i="670"/>
  <c r="AN187" i="670"/>
  <c r="P188" i="670"/>
  <c r="Q201" i="670"/>
  <c r="AT202" i="670"/>
  <c r="AU202" i="670" s="1"/>
  <c r="AA207" i="670"/>
  <c r="AB207" i="670" s="1"/>
  <c r="AQ207" i="670"/>
  <c r="AN210" i="670"/>
  <c r="AO211" i="670"/>
  <c r="AT214" i="670"/>
  <c r="AX214" i="670"/>
  <c r="AY214" i="670" s="1"/>
  <c r="AA228" i="670"/>
  <c r="X234" i="670"/>
  <c r="AR234" i="670"/>
  <c r="Q234" i="670"/>
  <c r="AH234" i="670"/>
  <c r="AS234" i="670"/>
  <c r="AU234" i="670" s="1"/>
  <c r="BB235" i="670"/>
  <c r="AP235" i="670"/>
  <c r="T238" i="670"/>
  <c r="AB238" i="670" s="1"/>
  <c r="BA248" i="670"/>
  <c r="AO248" i="670"/>
  <c r="AL248" i="670"/>
  <c r="AM248" i="670" s="1"/>
  <c r="AO250" i="670"/>
  <c r="BA250" i="670"/>
  <c r="AA255" i="670"/>
  <c r="AA260" i="670"/>
  <c r="AQ260" i="670"/>
  <c r="AI263" i="670"/>
  <c r="AX263" i="670"/>
  <c r="AO263" i="670"/>
  <c r="AM263" i="670"/>
  <c r="AA274" i="670"/>
  <c r="AQ274" i="670"/>
  <c r="Q282" i="670"/>
  <c r="X282" i="670"/>
  <c r="AS282" i="670"/>
  <c r="AU282" i="670" s="1"/>
  <c r="Z282" i="670"/>
  <c r="AR282" i="670"/>
  <c r="AW282" i="670"/>
  <c r="AY282" i="670" s="1"/>
  <c r="AD282" i="670"/>
  <c r="AC282" i="670"/>
  <c r="AP284" i="670"/>
  <c r="Q286" i="670"/>
  <c r="AW286" i="670"/>
  <c r="AY286" i="670" s="1"/>
  <c r="X286" i="670"/>
  <c r="AS286" i="670"/>
  <c r="AU286" i="670" s="1"/>
  <c r="AH286" i="670"/>
  <c r="X20" i="671"/>
  <c r="AR20" i="671"/>
  <c r="Q20" i="671"/>
  <c r="AH20" i="671"/>
  <c r="AI20" i="671" s="1"/>
  <c r="AD20" i="671"/>
  <c r="AW20" i="671"/>
  <c r="AY20" i="671" s="1"/>
  <c r="AC20" i="671"/>
  <c r="AR25" i="671"/>
  <c r="AC25" i="671"/>
  <c r="AH25" i="671"/>
  <c r="AW25" i="671"/>
  <c r="AD25" i="671"/>
  <c r="AF25" i="671" s="1"/>
  <c r="AE25" i="671" s="1"/>
  <c r="AS25" i="671"/>
  <c r="X25" i="671"/>
  <c r="AN25" i="671"/>
  <c r="Z25" i="671"/>
  <c r="Q25" i="671"/>
  <c r="AM38" i="671"/>
  <c r="X51" i="671"/>
  <c r="Z51" i="671"/>
  <c r="AS51" i="671"/>
  <c r="AU51" i="671" s="1"/>
  <c r="AW51" i="671"/>
  <c r="AY51" i="671" s="1"/>
  <c r="Q51" i="671"/>
  <c r="AR51" i="671"/>
  <c r="AH51" i="671"/>
  <c r="AD51" i="671"/>
  <c r="AC51" i="671"/>
  <c r="AH70" i="671"/>
  <c r="AI70" i="671" s="1"/>
  <c r="AS70" i="671"/>
  <c r="AU70" i="671" s="1"/>
  <c r="Z70" i="671"/>
  <c r="X70" i="671"/>
  <c r="AR70" i="671"/>
  <c r="AN70" i="671"/>
  <c r="AC70" i="671"/>
  <c r="AD70" i="671"/>
  <c r="AF70" i="671" s="1"/>
  <c r="AE70" i="671" s="1"/>
  <c r="AW70" i="671"/>
  <c r="AY70" i="671" s="1"/>
  <c r="AG73" i="671"/>
  <c r="AX73" i="671"/>
  <c r="AT73" i="671"/>
  <c r="AP73" i="671"/>
  <c r="AI73" i="671"/>
  <c r="P91" i="671"/>
  <c r="Y91" i="671"/>
  <c r="AA91" i="671" s="1"/>
  <c r="AF93" i="671"/>
  <c r="AE93" i="671" s="1"/>
  <c r="AR102" i="671"/>
  <c r="AC102" i="671"/>
  <c r="AW102" i="671"/>
  <c r="AN102" i="671"/>
  <c r="AH102" i="671"/>
  <c r="AD102" i="671"/>
  <c r="AF102" i="671" s="1"/>
  <c r="AE102" i="671" s="1"/>
  <c r="Z102" i="671"/>
  <c r="AS102" i="671"/>
  <c r="AF159" i="671"/>
  <c r="AE159" i="671" s="1"/>
  <c r="AG159" i="671"/>
  <c r="AA156" i="670"/>
  <c r="T169" i="670"/>
  <c r="AB169" i="670" s="1"/>
  <c r="Q171" i="670"/>
  <c r="AN171" i="670"/>
  <c r="AN174" i="670"/>
  <c r="AH181" i="670"/>
  <c r="Q181" i="670"/>
  <c r="AP186" i="670"/>
  <c r="Q188" i="670"/>
  <c r="Z191" i="670"/>
  <c r="AW191" i="670"/>
  <c r="AC191" i="670"/>
  <c r="AH191" i="670"/>
  <c r="AN192" i="670"/>
  <c r="X200" i="670"/>
  <c r="AD200" i="670"/>
  <c r="AF200" i="670" s="1"/>
  <c r="AE200" i="670" s="1"/>
  <c r="AS200" i="670"/>
  <c r="AQ201" i="670"/>
  <c r="P206" i="670"/>
  <c r="Y206" i="670"/>
  <c r="BB206" i="670" s="1"/>
  <c r="AR206" i="670"/>
  <c r="X210" i="670"/>
  <c r="AC210" i="670"/>
  <c r="AS210" i="670"/>
  <c r="AU210" i="670" s="1"/>
  <c r="Z210" i="670"/>
  <c r="AA212" i="670"/>
  <c r="AB212" i="670" s="1"/>
  <c r="AI216" i="670"/>
  <c r="AN220" i="670"/>
  <c r="AI221" i="670"/>
  <c r="AX221" i="670"/>
  <c r="AY221" i="670" s="1"/>
  <c r="AG221" i="670"/>
  <c r="AT221" i="670"/>
  <c r="AU221" i="670" s="1"/>
  <c r="AR222" i="670"/>
  <c r="AC222" i="670"/>
  <c r="AN222" i="670"/>
  <c r="Q222" i="670"/>
  <c r="AH222" i="670"/>
  <c r="AI222" i="670" s="1"/>
  <c r="AS222" i="670"/>
  <c r="AU222" i="670" s="1"/>
  <c r="X222" i="670"/>
  <c r="AX233" i="670"/>
  <c r="AY233" i="670" s="1"/>
  <c r="AT233" i="670"/>
  <c r="AD236" i="670"/>
  <c r="AS236" i="670"/>
  <c r="AH236" i="670"/>
  <c r="Z236" i="670"/>
  <c r="AR236" i="670"/>
  <c r="AA252" i="670"/>
  <c r="Y264" i="670"/>
  <c r="AA264" i="670" s="1"/>
  <c r="P264" i="670"/>
  <c r="T264" i="670" s="1"/>
  <c r="AU283" i="670"/>
  <c r="AF284" i="670"/>
  <c r="AE284" i="670" s="1"/>
  <c r="AU16" i="671"/>
  <c r="Y24" i="671"/>
  <c r="P24" i="671"/>
  <c r="AQ28" i="671"/>
  <c r="AA28" i="671"/>
  <c r="AH29" i="671"/>
  <c r="Q29" i="671"/>
  <c r="AC29" i="671"/>
  <c r="AR29" i="671"/>
  <c r="AD29" i="671"/>
  <c r="AW29" i="671"/>
  <c r="AY29" i="671" s="1"/>
  <c r="Z29" i="671"/>
  <c r="X29" i="671"/>
  <c r="AS29" i="671"/>
  <c r="AU29" i="671" s="1"/>
  <c r="P31" i="671"/>
  <c r="AA32" i="671"/>
  <c r="AQ32" i="671"/>
  <c r="AU66" i="671"/>
  <c r="AT79" i="671"/>
  <c r="AX79" i="671"/>
  <c r="AP84" i="671"/>
  <c r="AT84" i="671"/>
  <c r="AG84" i="671"/>
  <c r="AL85" i="671"/>
  <c r="AM85" i="671" s="1"/>
  <c r="BA85" i="671"/>
  <c r="AQ88" i="671"/>
  <c r="T121" i="671"/>
  <c r="AT126" i="671"/>
  <c r="AU126" i="671" s="1"/>
  <c r="AX126" i="671"/>
  <c r="AQ147" i="671"/>
  <c r="AO167" i="671"/>
  <c r="BA167" i="671"/>
  <c r="T167" i="671"/>
  <c r="AA282" i="671"/>
  <c r="AQ282" i="671"/>
  <c r="AG90" i="670"/>
  <c r="BB95" i="670"/>
  <c r="AQ99" i="670"/>
  <c r="AA99" i="670"/>
  <c r="AH103" i="670"/>
  <c r="Q103" i="670"/>
  <c r="AN104" i="670"/>
  <c r="AA114" i="670"/>
  <c r="AQ115" i="670"/>
  <c r="AI118" i="670"/>
  <c r="AA126" i="670"/>
  <c r="AN132" i="670"/>
  <c r="AI134" i="670"/>
  <c r="AX134" i="670"/>
  <c r="AY134" i="670" s="1"/>
  <c r="Q138" i="670"/>
  <c r="AH140" i="670"/>
  <c r="AN142" i="670"/>
  <c r="AF143" i="670"/>
  <c r="AE143" i="670" s="1"/>
  <c r="AS145" i="670"/>
  <c r="AU145" i="670" s="1"/>
  <c r="Q148" i="670"/>
  <c r="AF153" i="670"/>
  <c r="AE153" i="670" s="1"/>
  <c r="AN158" i="670"/>
  <c r="AQ159" i="670"/>
  <c r="Q160" i="670"/>
  <c r="BB169" i="670"/>
  <c r="AI170" i="670"/>
  <c r="AG170" i="670"/>
  <c r="AX170" i="670"/>
  <c r="AY170" i="670" s="1"/>
  <c r="AT170" i="670"/>
  <c r="AU170" i="670" s="1"/>
  <c r="AT171" i="670"/>
  <c r="AA180" i="670"/>
  <c r="AB180" i="670" s="1"/>
  <c r="AN180" i="670"/>
  <c r="AW184" i="670"/>
  <c r="AY184" i="670" s="1"/>
  <c r="AH184" i="670"/>
  <c r="AR187" i="670"/>
  <c r="AR188" i="670"/>
  <c r="Q190" i="670"/>
  <c r="P192" i="670"/>
  <c r="T192" i="670" s="1"/>
  <c r="Y192" i="670"/>
  <c r="AH195" i="670"/>
  <c r="AI195" i="670" s="1"/>
  <c r="Q195" i="670"/>
  <c r="X195" i="670"/>
  <c r="AG195" i="670"/>
  <c r="AN196" i="670"/>
  <c r="X201" i="670"/>
  <c r="AW205" i="670"/>
  <c r="AD205" i="670"/>
  <c r="AF205" i="670" s="1"/>
  <c r="AE205" i="670" s="1"/>
  <c r="AR205" i="670"/>
  <c r="Q205" i="670"/>
  <c r="AH205" i="670"/>
  <c r="AP219" i="670"/>
  <c r="BB219" i="670"/>
  <c r="AF221" i="670"/>
  <c r="AE221" i="670" s="1"/>
  <c r="AW222" i="670"/>
  <c r="AF228" i="670"/>
  <c r="AE228" i="670" s="1"/>
  <c r="Q236" i="670"/>
  <c r="AT238" i="670"/>
  <c r="AU238" i="670" s="1"/>
  <c r="AI238" i="670"/>
  <c r="AG238" i="670"/>
  <c r="AX238" i="670"/>
  <c r="AY238" i="670" s="1"/>
  <c r="AP241" i="670"/>
  <c r="BB242" i="670"/>
  <c r="AP242" i="670"/>
  <c r="T243" i="670"/>
  <c r="AF262" i="670"/>
  <c r="AE262" i="670" s="1"/>
  <c r="BB276" i="670"/>
  <c r="AP276" i="670"/>
  <c r="AA276" i="670"/>
  <c r="AO283" i="670"/>
  <c r="BA283" i="670"/>
  <c r="AS13" i="671"/>
  <c r="AU13" i="671" s="1"/>
  <c r="AC13" i="671"/>
  <c r="AW13" i="671"/>
  <c r="AN13" i="671"/>
  <c r="Q13" i="671"/>
  <c r="AD13" i="671"/>
  <c r="Z13" i="671"/>
  <c r="X13" i="671"/>
  <c r="AW50" i="671"/>
  <c r="AD50" i="671"/>
  <c r="AF50" i="671" s="1"/>
  <c r="AE50" i="671" s="1"/>
  <c r="AS50" i="671"/>
  <c r="Q50" i="671"/>
  <c r="AN50" i="671"/>
  <c r="AH50" i="671"/>
  <c r="AC50" i="671"/>
  <c r="Z50" i="671"/>
  <c r="X50" i="671"/>
  <c r="AA55" i="671"/>
  <c r="AB55" i="671" s="1"/>
  <c r="AQ55" i="671"/>
  <c r="AA63" i="671"/>
  <c r="AH64" i="671"/>
  <c r="T85" i="671"/>
  <c r="AS96" i="671"/>
  <c r="X96" i="671"/>
  <c r="AD96" i="671"/>
  <c r="AF96" i="671" s="1"/>
  <c r="AE96" i="671" s="1"/>
  <c r="Q96" i="671"/>
  <c r="AR96" i="671"/>
  <c r="AH96" i="671"/>
  <c r="Z96" i="671"/>
  <c r="AW96" i="671"/>
  <c r="AC96" i="671"/>
  <c r="P105" i="671"/>
  <c r="Y105" i="671"/>
  <c r="BB86" i="670"/>
  <c r="Y104" i="670"/>
  <c r="P104" i="670"/>
  <c r="T104" i="670" s="1"/>
  <c r="AP110" i="670"/>
  <c r="AF122" i="670"/>
  <c r="AE122" i="670" s="1"/>
  <c r="AX125" i="670"/>
  <c r="AG125" i="670"/>
  <c r="AL141" i="670"/>
  <c r="AM141" i="670" s="1"/>
  <c r="T142" i="670"/>
  <c r="AR144" i="670"/>
  <c r="AC144" i="670"/>
  <c r="AF144" i="670" s="1"/>
  <c r="AE144" i="670" s="1"/>
  <c r="AS144" i="670"/>
  <c r="AH144" i="670"/>
  <c r="X148" i="670"/>
  <c r="AQ149" i="670"/>
  <c r="AA150" i="670"/>
  <c r="AI152" i="670"/>
  <c r="AH153" i="670"/>
  <c r="Q153" i="670"/>
  <c r="Z153" i="670"/>
  <c r="AA153" i="670" s="1"/>
  <c r="X153" i="670"/>
  <c r="AI153" i="670"/>
  <c r="X158" i="670"/>
  <c r="AQ158" i="670"/>
  <c r="X159" i="670"/>
  <c r="AR159" i="670"/>
  <c r="AR160" i="670"/>
  <c r="AL164" i="670"/>
  <c r="AM164" i="670" s="1"/>
  <c r="AR166" i="670"/>
  <c r="AC166" i="670"/>
  <c r="AF166" i="670" s="1"/>
  <c r="AE166" i="670" s="1"/>
  <c r="Q166" i="670"/>
  <c r="AH166" i="670"/>
  <c r="AI166" i="670" s="1"/>
  <c r="AG166" i="670"/>
  <c r="AX171" i="670"/>
  <c r="AY171" i="670" s="1"/>
  <c r="BB172" i="670"/>
  <c r="AA174" i="670"/>
  <c r="AQ174" i="670"/>
  <c r="AD176" i="670"/>
  <c r="AF176" i="670" s="1"/>
  <c r="AE176" i="670" s="1"/>
  <c r="AS176" i="670"/>
  <c r="Z177" i="670"/>
  <c r="AR177" i="670"/>
  <c r="AH177" i="670"/>
  <c r="AD178" i="670"/>
  <c r="Q184" i="670"/>
  <c r="AI185" i="670"/>
  <c r="AR186" i="670"/>
  <c r="AC186" i="670"/>
  <c r="AF186" i="670" s="1"/>
  <c r="AE186" i="670" s="1"/>
  <c r="AN186" i="670"/>
  <c r="AH186" i="670"/>
  <c r="AX188" i="670"/>
  <c r="X190" i="670"/>
  <c r="Y196" i="670"/>
  <c r="P196" i="670"/>
  <c r="T196" i="670" s="1"/>
  <c r="AI197" i="670"/>
  <c r="AW200" i="670"/>
  <c r="AD201" i="670"/>
  <c r="AF201" i="670" s="1"/>
  <c r="AE201" i="670" s="1"/>
  <c r="AG202" i="670"/>
  <c r="X204" i="670"/>
  <c r="AW204" i="670"/>
  <c r="AC204" i="670"/>
  <c r="AF204" i="670" s="1"/>
  <c r="AE204" i="670" s="1"/>
  <c r="Z204" i="670"/>
  <c r="AS205" i="670"/>
  <c r="AA209" i="670"/>
  <c r="AC216" i="670"/>
  <c r="T218" i="670"/>
  <c r="AU218" i="670"/>
  <c r="AQ224" i="670"/>
  <c r="AA224" i="670"/>
  <c r="AB224" i="670" s="1"/>
  <c r="BB232" i="670"/>
  <c r="X236" i="670"/>
  <c r="AI237" i="670"/>
  <c r="AX241" i="670"/>
  <c r="AY241" i="670" s="1"/>
  <c r="AY243" i="670"/>
  <c r="AA249" i="670"/>
  <c r="AB249" i="670" s="1"/>
  <c r="AL250" i="670"/>
  <c r="AM250" i="670" s="1"/>
  <c r="AD256" i="670"/>
  <c r="AF256" i="670" s="1"/>
  <c r="AE256" i="670" s="1"/>
  <c r="AL262" i="670"/>
  <c r="AM262" i="670" s="1"/>
  <c r="AP263" i="670"/>
  <c r="AU273" i="670"/>
  <c r="AI278" i="670"/>
  <c r="AX278" i="670"/>
  <c r="AG278" i="670"/>
  <c r="AT278" i="670"/>
  <c r="AC286" i="670"/>
  <c r="AG288" i="670"/>
  <c r="AX288" i="670"/>
  <c r="Z20" i="671"/>
  <c r="AT33" i="671"/>
  <c r="AU33" i="671" s="1"/>
  <c r="BB33" i="671"/>
  <c r="AX33" i="671"/>
  <c r="AY33" i="671" s="1"/>
  <c r="AI33" i="671"/>
  <c r="AA42" i="671"/>
  <c r="AA43" i="671"/>
  <c r="AQ43" i="671"/>
  <c r="T56" i="671"/>
  <c r="AO77" i="671"/>
  <c r="AL77" i="671"/>
  <c r="AM77" i="671" s="1"/>
  <c r="BA77" i="671"/>
  <c r="AL108" i="671"/>
  <c r="AM108" i="671" s="1"/>
  <c r="T108" i="671"/>
  <c r="AB108" i="671" s="1"/>
  <c r="AO108" i="671"/>
  <c r="AF136" i="671"/>
  <c r="AE136" i="671" s="1"/>
  <c r="AL140" i="671"/>
  <c r="AM140" i="671" s="1"/>
  <c r="BA140" i="671"/>
  <c r="AO140" i="671"/>
  <c r="AF148" i="671"/>
  <c r="AE148" i="671" s="1"/>
  <c r="AO155" i="671"/>
  <c r="BA155" i="671"/>
  <c r="AL155" i="671"/>
  <c r="AM155" i="671" s="1"/>
  <c r="BA182" i="671"/>
  <c r="AO182" i="671"/>
  <c r="AL182" i="671"/>
  <c r="AM182" i="671" s="1"/>
  <c r="AY122" i="670"/>
  <c r="X123" i="670"/>
  <c r="AS123" i="670"/>
  <c r="AU123" i="670" s="1"/>
  <c r="AC123" i="670"/>
  <c r="AF123" i="670" s="1"/>
  <c r="AE123" i="670" s="1"/>
  <c r="BA134" i="670"/>
  <c r="BA135" i="670"/>
  <c r="AU137" i="670"/>
  <c r="AL140" i="670"/>
  <c r="AH145" i="670"/>
  <c r="AI145" i="670" s="1"/>
  <c r="Q145" i="670"/>
  <c r="AX146" i="670"/>
  <c r="AR148" i="670"/>
  <c r="AS158" i="670"/>
  <c r="AU158" i="670" s="1"/>
  <c r="Z159" i="670"/>
  <c r="AS159" i="670"/>
  <c r="AU159" i="670" s="1"/>
  <c r="X160" i="670"/>
  <c r="AS160" i="670"/>
  <c r="AN168" i="670"/>
  <c r="AG168" i="670"/>
  <c r="AL175" i="670"/>
  <c r="AM175" i="670" s="1"/>
  <c r="Z180" i="670"/>
  <c r="X181" i="670"/>
  <c r="AQ183" i="670"/>
  <c r="AH187" i="670"/>
  <c r="Q187" i="670"/>
  <c r="AW187" i="670"/>
  <c r="AR190" i="670"/>
  <c r="AR191" i="670"/>
  <c r="X202" i="670"/>
  <c r="AH202" i="670"/>
  <c r="AI202" i="670" s="1"/>
  <c r="AW202" i="670"/>
  <c r="AY202" i="670" s="1"/>
  <c r="AQ205" i="670"/>
  <c r="AC206" i="670"/>
  <c r="AF206" i="670" s="1"/>
  <c r="AE206" i="670" s="1"/>
  <c r="AR208" i="670"/>
  <c r="AC208" i="670"/>
  <c r="AF208" i="670" s="1"/>
  <c r="AE208" i="670" s="1"/>
  <c r="AH208" i="670"/>
  <c r="AI208" i="670" s="1"/>
  <c r="X208" i="670"/>
  <c r="AD216" i="670"/>
  <c r="BA218" i="670"/>
  <c r="Z222" i="670"/>
  <c r="AA222" i="670" s="1"/>
  <c r="AH223" i="670"/>
  <c r="AI223" i="670" s="1"/>
  <c r="Q223" i="670"/>
  <c r="AD223" i="670"/>
  <c r="AC223" i="670"/>
  <c r="Z223" i="670"/>
  <c r="T230" i="670"/>
  <c r="AB230" i="670" s="1"/>
  <c r="AN231" i="670"/>
  <c r="AA232" i="670"/>
  <c r="AC234" i="670"/>
  <c r="P235" i="670"/>
  <c r="T235" i="670" s="1"/>
  <c r="Y235" i="670"/>
  <c r="AI236" i="670"/>
  <c r="AT236" i="670"/>
  <c r="AO237" i="670"/>
  <c r="AL237" i="670"/>
  <c r="AM237" i="670" s="1"/>
  <c r="BA237" i="670"/>
  <c r="AH247" i="670"/>
  <c r="Q247" i="670"/>
  <c r="AW247" i="670"/>
  <c r="AD247" i="670"/>
  <c r="AF247" i="670" s="1"/>
  <c r="AE247" i="670" s="1"/>
  <c r="AC247" i="670"/>
  <c r="Z247" i="670"/>
  <c r="AS247" i="670"/>
  <c r="AU247" i="670" s="1"/>
  <c r="AQ255" i="670"/>
  <c r="AH256" i="670"/>
  <c r="AI256" i="670" s="1"/>
  <c r="AI257" i="670"/>
  <c r="AQ262" i="670"/>
  <c r="AF269" i="670"/>
  <c r="AE269" i="670" s="1"/>
  <c r="AG269" i="670"/>
  <c r="AP271" i="670"/>
  <c r="BA273" i="670"/>
  <c r="T273" i="670"/>
  <c r="AB273" i="670" s="1"/>
  <c r="AI283" i="670"/>
  <c r="AD286" i="670"/>
  <c r="AP288" i="670"/>
  <c r="BB288" i="670"/>
  <c r="AQ13" i="671"/>
  <c r="AI21" i="671"/>
  <c r="AG21" i="671"/>
  <c r="P33" i="671"/>
  <c r="X39" i="671"/>
  <c r="AC39" i="671"/>
  <c r="AW39" i="671"/>
  <c r="AY39" i="671" s="1"/>
  <c r="AR39" i="671"/>
  <c r="AS39" i="671"/>
  <c r="AD39" i="671"/>
  <c r="AT80" i="671"/>
  <c r="AI80" i="671"/>
  <c r="AG80" i="671"/>
  <c r="AO80" i="671"/>
  <c r="AX80" i="671"/>
  <c r="AM119" i="671"/>
  <c r="AX132" i="671"/>
  <c r="AI132" i="671"/>
  <c r="AG132" i="671"/>
  <c r="AP132" i="671"/>
  <c r="AT132" i="671"/>
  <c r="AA168" i="671"/>
  <c r="AQ168" i="671"/>
  <c r="AD179" i="669"/>
  <c r="AD193" i="669"/>
  <c r="AD207" i="669"/>
  <c r="AF207" i="669" s="1"/>
  <c r="AE207" i="669" s="1"/>
  <c r="AD221" i="669"/>
  <c r="AH231" i="669"/>
  <c r="AI231" i="669" s="1"/>
  <c r="Q231" i="669"/>
  <c r="AN240" i="669"/>
  <c r="Z243" i="669"/>
  <c r="AA243" i="669" s="1"/>
  <c r="X243" i="669"/>
  <c r="AN246" i="669"/>
  <c r="AQ22" i="670"/>
  <c r="AA22" i="670"/>
  <c r="AS24" i="670"/>
  <c r="AU24" i="670" s="1"/>
  <c r="AC24" i="670"/>
  <c r="AF24" i="670" s="1"/>
  <c r="AE24" i="670" s="1"/>
  <c r="Z24" i="670"/>
  <c r="AT38" i="670"/>
  <c r="AI38" i="670"/>
  <c r="AX38" i="670"/>
  <c r="AG38" i="670"/>
  <c r="Z41" i="670"/>
  <c r="X41" i="670"/>
  <c r="Z51" i="670"/>
  <c r="X51" i="670"/>
  <c r="AW51" i="670"/>
  <c r="AC51" i="670"/>
  <c r="AF51" i="670" s="1"/>
  <c r="AE51" i="670" s="1"/>
  <c r="AH51" i="670"/>
  <c r="AI51" i="670" s="1"/>
  <c r="AI56" i="670"/>
  <c r="AG56" i="670"/>
  <c r="AA60" i="670"/>
  <c r="AQ60" i="670"/>
  <c r="T62" i="670"/>
  <c r="AB62" i="670" s="1"/>
  <c r="AQ73" i="670"/>
  <c r="AR76" i="670"/>
  <c r="Z76" i="670"/>
  <c r="AH76" i="670"/>
  <c r="AI76" i="670" s="1"/>
  <c r="AG80" i="670"/>
  <c r="AT80" i="670"/>
  <c r="AU80" i="670" s="1"/>
  <c r="AI80" i="670"/>
  <c r="AX89" i="670"/>
  <c r="AG89" i="670"/>
  <c r="AA90" i="670"/>
  <c r="AB90" i="670" s="1"/>
  <c r="AO91" i="670"/>
  <c r="X95" i="670"/>
  <c r="Q95" i="670"/>
  <c r="AF97" i="670"/>
  <c r="AE97" i="670" s="1"/>
  <c r="X103" i="670"/>
  <c r="AQ105" i="670"/>
  <c r="BB110" i="670"/>
  <c r="AR124" i="670"/>
  <c r="AC124" i="670"/>
  <c r="AF124" i="670" s="1"/>
  <c r="AE124" i="670" s="1"/>
  <c r="Q124" i="670"/>
  <c r="AG124" i="670"/>
  <c r="BB128" i="670"/>
  <c r="AA132" i="670"/>
  <c r="AF134" i="670"/>
  <c r="AE134" i="670" s="1"/>
  <c r="AG134" i="670"/>
  <c r="Z135" i="670"/>
  <c r="AC135" i="670"/>
  <c r="AF135" i="670" s="1"/>
  <c r="AE135" i="670" s="1"/>
  <c r="AR135" i="670"/>
  <c r="AH135" i="670"/>
  <c r="AI135" i="670" s="1"/>
  <c r="AN136" i="670"/>
  <c r="AD138" i="670"/>
  <c r="AO143" i="670"/>
  <c r="BA143" i="670"/>
  <c r="AQ151" i="670"/>
  <c r="AA152" i="670"/>
  <c r="AW156" i="670"/>
  <c r="AR156" i="670"/>
  <c r="AH156" i="670"/>
  <c r="Z157" i="670"/>
  <c r="X157" i="670"/>
  <c r="Q157" i="670"/>
  <c r="AC159" i="670"/>
  <c r="AF159" i="670" s="1"/>
  <c r="AE159" i="670" s="1"/>
  <c r="AQ165" i="670"/>
  <c r="AA165" i="670"/>
  <c r="AG171" i="670"/>
  <c r="AU173" i="670"/>
  <c r="AD180" i="670"/>
  <c r="AF180" i="670" s="1"/>
  <c r="AE180" i="670" s="1"/>
  <c r="Z181" i="670"/>
  <c r="AR181" i="670"/>
  <c r="AP184" i="670"/>
  <c r="AL186" i="670"/>
  <c r="AM186" i="670" s="1"/>
  <c r="AG188" i="670"/>
  <c r="AQ194" i="670"/>
  <c r="AA197" i="670"/>
  <c r="AB197" i="670" s="1"/>
  <c r="Y198" i="670"/>
  <c r="AP198" i="670" s="1"/>
  <c r="P198" i="670"/>
  <c r="AN202" i="670"/>
  <c r="AQ203" i="670"/>
  <c r="X205" i="670"/>
  <c r="AP208" i="670"/>
  <c r="AD210" i="670"/>
  <c r="Z212" i="670"/>
  <c r="X212" i="670"/>
  <c r="AW212" i="670"/>
  <c r="AD212" i="670"/>
  <c r="AF212" i="670" s="1"/>
  <c r="AE212" i="670" s="1"/>
  <c r="AS212" i="670"/>
  <c r="AU212" i="670" s="1"/>
  <c r="BA213" i="670"/>
  <c r="AD222" i="670"/>
  <c r="AU225" i="670"/>
  <c r="AQ228" i="670"/>
  <c r="AI232" i="670"/>
  <c r="AT232" i="670"/>
  <c r="AU232" i="670" s="1"/>
  <c r="AX232" i="670"/>
  <c r="AC236" i="670"/>
  <c r="AL241" i="670"/>
  <c r="AM241" i="670" s="1"/>
  <c r="BB246" i="670"/>
  <c r="AX247" i="670"/>
  <c r="AT247" i="670"/>
  <c r="AI247" i="670"/>
  <c r="AX249" i="670"/>
  <c r="AY249" i="670" s="1"/>
  <c r="AP249" i="670"/>
  <c r="BB249" i="670"/>
  <c r="AT249" i="670"/>
  <c r="X250" i="670"/>
  <c r="AD250" i="670"/>
  <c r="AW250" i="670"/>
  <c r="AY250" i="670" s="1"/>
  <c r="AR250" i="670"/>
  <c r="AH250" i="670"/>
  <c r="AY263" i="670"/>
  <c r="AQ266" i="670"/>
  <c r="AA266" i="670"/>
  <c r="AB271" i="670"/>
  <c r="BB284" i="670"/>
  <c r="AY285" i="670"/>
  <c r="AW10" i="671"/>
  <c r="AY10" i="671" s="1"/>
  <c r="AS10" i="671"/>
  <c r="AR10" i="671"/>
  <c r="Z10" i="671"/>
  <c r="Q10" i="671"/>
  <c r="AC10" i="671"/>
  <c r="AF10" i="671" s="1"/>
  <c r="AE10" i="671" s="1"/>
  <c r="X10" i="671"/>
  <c r="AX13" i="671"/>
  <c r="AI13" i="671"/>
  <c r="AA23" i="671"/>
  <c r="AQ23" i="671"/>
  <c r="AU37" i="671"/>
  <c r="AI56" i="671"/>
  <c r="AX56" i="671"/>
  <c r="AG56" i="671"/>
  <c r="AT56" i="671"/>
  <c r="AY62" i="671"/>
  <c r="AL167" i="671"/>
  <c r="AM167" i="671" s="1"/>
  <c r="AF189" i="671"/>
  <c r="AE189" i="671" s="1"/>
  <c r="AG189" i="671"/>
  <c r="AA166" i="670"/>
  <c r="Z171" i="670"/>
  <c r="X171" i="670"/>
  <c r="AS171" i="670"/>
  <c r="AH171" i="670"/>
  <c r="AI171" i="670" s="1"/>
  <c r="AL176" i="670"/>
  <c r="AM176" i="670" s="1"/>
  <c r="AO177" i="670"/>
  <c r="AL178" i="670"/>
  <c r="AM178" i="670" s="1"/>
  <c r="AU181" i="670"/>
  <c r="AP183" i="670"/>
  <c r="AW188" i="670"/>
  <c r="AY188" i="670" s="1"/>
  <c r="AC188" i="670"/>
  <c r="AF188" i="670" s="1"/>
  <c r="AE188" i="670" s="1"/>
  <c r="AH188" i="670"/>
  <c r="AI188" i="670" s="1"/>
  <c r="AL198" i="670"/>
  <c r="AO198" i="670"/>
  <c r="AR201" i="670"/>
  <c r="AC201" i="670"/>
  <c r="AS201" i="670"/>
  <c r="T202" i="670"/>
  <c r="AU208" i="670"/>
  <c r="AX209" i="670"/>
  <c r="AG209" i="670"/>
  <c r="AG218" i="670"/>
  <c r="AX218" i="670"/>
  <c r="AY218" i="670" s="1"/>
  <c r="AT218" i="670"/>
  <c r="AI218" i="670"/>
  <c r="AM225" i="670"/>
  <c r="AU228" i="670"/>
  <c r="AQ239" i="670"/>
  <c r="AF246" i="670"/>
  <c r="AE246" i="670" s="1"/>
  <c r="P258" i="670"/>
  <c r="T258" i="670" s="1"/>
  <c r="Y258" i="670"/>
  <c r="P260" i="670"/>
  <c r="Y260" i="670"/>
  <c r="AA263" i="670"/>
  <c r="AQ263" i="670"/>
  <c r="AX273" i="670"/>
  <c r="AY273" i="670" s="1"/>
  <c r="AT273" i="670"/>
  <c r="AG273" i="670"/>
  <c r="AQ278" i="670"/>
  <c r="N294" i="671"/>
  <c r="AQ10" i="671"/>
  <c r="AL58" i="671"/>
  <c r="AM58" i="671" s="1"/>
  <c r="AO58" i="671"/>
  <c r="AQ66" i="671"/>
  <c r="AA66" i="671"/>
  <c r="AL73" i="671"/>
  <c r="AM73" i="671" s="1"/>
  <c r="T73" i="671"/>
  <c r="AO73" i="671"/>
  <c r="AB84" i="671"/>
  <c r="AQ129" i="671"/>
  <c r="AA129" i="671"/>
  <c r="AX190" i="671"/>
  <c r="AY190" i="671" s="1"/>
  <c r="AG190" i="671"/>
  <c r="AT190" i="671"/>
  <c r="AQ196" i="671"/>
  <c r="AA269" i="671"/>
  <c r="AQ269" i="671"/>
  <c r="AD75" i="669"/>
  <c r="AF75" i="669" s="1"/>
  <c r="AE75" i="669" s="1"/>
  <c r="AD89" i="669"/>
  <c r="AF89" i="669" s="1"/>
  <c r="AE89" i="669" s="1"/>
  <c r="AD103" i="669"/>
  <c r="AF103" i="669" s="1"/>
  <c r="AE103" i="669" s="1"/>
  <c r="AD117" i="669"/>
  <c r="AF117" i="669" s="1"/>
  <c r="AE117" i="669" s="1"/>
  <c r="AD131" i="669"/>
  <c r="AF131" i="669" s="1"/>
  <c r="AE131" i="669" s="1"/>
  <c r="AD145" i="669"/>
  <c r="AF145" i="669" s="1"/>
  <c r="AE145" i="669" s="1"/>
  <c r="AD159" i="669"/>
  <c r="AD173" i="669"/>
  <c r="AD187" i="669"/>
  <c r="AF187" i="669" s="1"/>
  <c r="AE187" i="669" s="1"/>
  <c r="AD201" i="669"/>
  <c r="AF201" i="669" s="1"/>
  <c r="AE201" i="669" s="1"/>
  <c r="AD215" i="669"/>
  <c r="AH243" i="669"/>
  <c r="AI243" i="669" s="1"/>
  <c r="AR252" i="669"/>
  <c r="AC252" i="669"/>
  <c r="AF252" i="669" s="1"/>
  <c r="AE252" i="669" s="1"/>
  <c r="AQ263" i="669"/>
  <c r="AQ269" i="669"/>
  <c r="AH273" i="669"/>
  <c r="AI273" i="669" s="1"/>
  <c r="Q273" i="669"/>
  <c r="AN282" i="669"/>
  <c r="Z285" i="669"/>
  <c r="X285" i="669"/>
  <c r="AN288" i="669"/>
  <c r="AQ18" i="670"/>
  <c r="AA18" i="670"/>
  <c r="AB18" i="670" s="1"/>
  <c r="T23" i="670"/>
  <c r="AO35" i="670"/>
  <c r="AL35" i="670"/>
  <c r="AM35" i="670" s="1"/>
  <c r="AA40" i="670"/>
  <c r="AH47" i="670"/>
  <c r="Q47" i="670"/>
  <c r="AS47" i="670"/>
  <c r="AC47" i="670"/>
  <c r="AF47" i="670" s="1"/>
  <c r="AE47" i="670" s="1"/>
  <c r="AN54" i="670"/>
  <c r="AT56" i="670"/>
  <c r="AU56" i="670" s="1"/>
  <c r="AY66" i="670"/>
  <c r="BB71" i="670"/>
  <c r="AW86" i="670"/>
  <c r="AY86" i="670" s="1"/>
  <c r="AH86" i="670"/>
  <c r="AI86" i="670" s="1"/>
  <c r="AA89" i="670"/>
  <c r="P94" i="670"/>
  <c r="T94" i="670" s="1"/>
  <c r="Y94" i="670"/>
  <c r="AH97" i="670"/>
  <c r="AI97" i="670" s="1"/>
  <c r="Q97" i="670"/>
  <c r="X97" i="670"/>
  <c r="AN98" i="670"/>
  <c r="AS103" i="670"/>
  <c r="AQ107" i="670"/>
  <c r="AA108" i="670"/>
  <c r="AH111" i="670"/>
  <c r="AI111" i="670" s="1"/>
  <c r="Q111" i="670"/>
  <c r="AS111" i="670"/>
  <c r="AU111" i="670" s="1"/>
  <c r="Z111" i="670"/>
  <c r="AN115" i="670"/>
  <c r="AQ120" i="670"/>
  <c r="Q123" i="670"/>
  <c r="AN126" i="670"/>
  <c r="AX131" i="670"/>
  <c r="AY131" i="670" s="1"/>
  <c r="AG131" i="670"/>
  <c r="Z140" i="670"/>
  <c r="AS140" i="670"/>
  <c r="Y142" i="670"/>
  <c r="AA144" i="670"/>
  <c r="AN144" i="670"/>
  <c r="AU147" i="670"/>
  <c r="AC148" i="670"/>
  <c r="AF148" i="670" s="1"/>
  <c r="AE148" i="670" s="1"/>
  <c r="AW148" i="670"/>
  <c r="P156" i="670"/>
  <c r="Y156" i="670"/>
  <c r="AN166" i="670"/>
  <c r="P168" i="670"/>
  <c r="AL169" i="670"/>
  <c r="AM169" i="670" s="1"/>
  <c r="AR172" i="670"/>
  <c r="AC172" i="670"/>
  <c r="AF172" i="670" s="1"/>
  <c r="AE172" i="670" s="1"/>
  <c r="AO176" i="670"/>
  <c r="AQ177" i="670"/>
  <c r="AA183" i="670"/>
  <c r="AI184" i="670"/>
  <c r="AG184" i="670"/>
  <c r="AR184" i="670"/>
  <c r="AU189" i="670"/>
  <c r="AC190" i="670"/>
  <c r="AF190" i="670" s="1"/>
  <c r="AE190" i="670" s="1"/>
  <c r="AW190" i="670"/>
  <c r="AD191" i="670"/>
  <c r="Z195" i="670"/>
  <c r="AS195" i="670"/>
  <c r="AU195" i="670" s="1"/>
  <c r="Q202" i="670"/>
  <c r="AR202" i="670"/>
  <c r="AS204" i="670"/>
  <c r="AN206" i="670"/>
  <c r="Q208" i="670"/>
  <c r="AP209" i="670"/>
  <c r="AQ212" i="670"/>
  <c r="Z214" i="670"/>
  <c r="X214" i="670"/>
  <c r="AD214" i="670"/>
  <c r="AF214" i="670" s="1"/>
  <c r="AE214" i="670" s="1"/>
  <c r="AR214" i="670"/>
  <c r="Q214" i="670"/>
  <c r="Y215" i="670"/>
  <c r="AR223" i="670"/>
  <c r="T225" i="670"/>
  <c r="AB225" i="670" s="1"/>
  <c r="AF227" i="670"/>
  <c r="AE227" i="670" s="1"/>
  <c r="T228" i="670"/>
  <c r="AB228" i="670" s="1"/>
  <c r="T231" i="670"/>
  <c r="AB231" i="670" s="1"/>
  <c r="T233" i="670"/>
  <c r="T255" i="670"/>
  <c r="Y268" i="670"/>
  <c r="P268" i="670"/>
  <c r="AA271" i="670"/>
  <c r="AT274" i="670"/>
  <c r="AG274" i="670"/>
  <c r="AD276" i="670"/>
  <c r="AR276" i="670"/>
  <c r="Q276" i="670"/>
  <c r="AH276" i="670"/>
  <c r="AI276" i="670" s="1"/>
  <c r="X276" i="670"/>
  <c r="AW276" i="670"/>
  <c r="AC276" i="670"/>
  <c r="AR286" i="670"/>
  <c r="AS20" i="671"/>
  <c r="AU20" i="671" s="1"/>
  <c r="Q39" i="671"/>
  <c r="BA58" i="671"/>
  <c r="AT71" i="671"/>
  <c r="AG71" i="671"/>
  <c r="AY71" i="671"/>
  <c r="AA73" i="671"/>
  <c r="BA73" i="671"/>
  <c r="AO79" i="671"/>
  <c r="BA79" i="671"/>
  <c r="AU103" i="671"/>
  <c r="AQ109" i="671"/>
  <c r="Z118" i="671"/>
  <c r="AH118" i="671"/>
  <c r="X118" i="671"/>
  <c r="AR118" i="671"/>
  <c r="AD118" i="671"/>
  <c r="AC118" i="671"/>
  <c r="AW118" i="671"/>
  <c r="Q118" i="671"/>
  <c r="AL126" i="671"/>
  <c r="AM126" i="671" s="1"/>
  <c r="AO126" i="671"/>
  <c r="BA126" i="671"/>
  <c r="AU186" i="671"/>
  <c r="AD282" i="671"/>
  <c r="AS282" i="671"/>
  <c r="AU282" i="671" s="1"/>
  <c r="X282" i="671"/>
  <c r="AH282" i="671"/>
  <c r="AI282" i="671" s="1"/>
  <c r="Z282" i="671"/>
  <c r="AW282" i="671"/>
  <c r="AY282" i="671" s="1"/>
  <c r="Q282" i="671"/>
  <c r="AR282" i="671"/>
  <c r="AC282" i="671"/>
  <c r="AH219" i="670"/>
  <c r="AW219" i="670"/>
  <c r="AI224" i="670"/>
  <c r="T227" i="670"/>
  <c r="AQ237" i="670"/>
  <c r="AP237" i="670"/>
  <c r="AI240" i="670"/>
  <c r="AT240" i="670"/>
  <c r="AU240" i="670" s="1"/>
  <c r="T241" i="670"/>
  <c r="BA253" i="670"/>
  <c r="AH267" i="670"/>
  <c r="AI267" i="670" s="1"/>
  <c r="Q267" i="670"/>
  <c r="AW267" i="670"/>
  <c r="AD267" i="670"/>
  <c r="AR267" i="670"/>
  <c r="AU269" i="670"/>
  <c r="AR274" i="670"/>
  <c r="AC274" i="670"/>
  <c r="AS274" i="670"/>
  <c r="AU274" i="670" s="1"/>
  <c r="Z274" i="670"/>
  <c r="AW274" i="670"/>
  <c r="AY274" i="670" s="1"/>
  <c r="AD274" i="670"/>
  <c r="AN274" i="670"/>
  <c r="AX285" i="670"/>
  <c r="AT11" i="671"/>
  <c r="AI11" i="671"/>
  <c r="AQ14" i="671"/>
  <c r="AA14" i="671"/>
  <c r="T19" i="671"/>
  <c r="AB19" i="671" s="1"/>
  <c r="AI29" i="671"/>
  <c r="AT29" i="671"/>
  <c r="AX29" i="671"/>
  <c r="BA30" i="671"/>
  <c r="AH31" i="671"/>
  <c r="AI31" i="671" s="1"/>
  <c r="Q31" i="671"/>
  <c r="X31" i="671"/>
  <c r="AD31" i="671"/>
  <c r="AW31" i="671"/>
  <c r="AY31" i="671" s="1"/>
  <c r="AC31" i="671"/>
  <c r="AS31" i="671"/>
  <c r="AU31" i="671" s="1"/>
  <c r="Z31" i="671"/>
  <c r="AR31" i="671"/>
  <c r="AF32" i="671"/>
  <c r="AE32" i="671" s="1"/>
  <c r="AL34" i="671"/>
  <c r="AM34" i="671" s="1"/>
  <c r="AO34" i="671"/>
  <c r="AU34" i="671"/>
  <c r="AT43" i="671"/>
  <c r="AU49" i="671"/>
  <c r="AG57" i="671"/>
  <c r="AX59" i="671"/>
  <c r="AY59" i="671" s="1"/>
  <c r="AG59" i="671"/>
  <c r="P63" i="671"/>
  <c r="Y63" i="671"/>
  <c r="Z79" i="671"/>
  <c r="AA79" i="671" s="1"/>
  <c r="AW79" i="671"/>
  <c r="AD79" i="671"/>
  <c r="AF79" i="671" s="1"/>
  <c r="AE79" i="671" s="1"/>
  <c r="AH79" i="671"/>
  <c r="AI79" i="671" s="1"/>
  <c r="AN79" i="671"/>
  <c r="AC79" i="671"/>
  <c r="X79" i="671"/>
  <c r="AS79" i="671"/>
  <c r="AT81" i="671"/>
  <c r="AG81" i="671"/>
  <c r="AX81" i="671"/>
  <c r="AM84" i="671"/>
  <c r="Y88" i="671"/>
  <c r="AO88" i="671" s="1"/>
  <c r="P88" i="671"/>
  <c r="T88" i="671" s="1"/>
  <c r="AO93" i="671"/>
  <c r="BA93" i="671"/>
  <c r="T93" i="671"/>
  <c r="AN94" i="671"/>
  <c r="AA98" i="671"/>
  <c r="AG110" i="671"/>
  <c r="AF110" i="671"/>
  <c r="AE110" i="671" s="1"/>
  <c r="AH115" i="671"/>
  <c r="AX117" i="671"/>
  <c r="AT117" i="671"/>
  <c r="AI117" i="671"/>
  <c r="AX123" i="671"/>
  <c r="AY123" i="671" s="1"/>
  <c r="AT123" i="671"/>
  <c r="AI123" i="671"/>
  <c r="AG123" i="671"/>
  <c r="AW128" i="671"/>
  <c r="Q128" i="671"/>
  <c r="AH128" i="671"/>
  <c r="AR128" i="671"/>
  <c r="Z128" i="671"/>
  <c r="X128" i="671"/>
  <c r="AD128" i="671"/>
  <c r="AF128" i="671" s="1"/>
  <c r="AE128" i="671" s="1"/>
  <c r="AC128" i="671"/>
  <c r="AP130" i="671"/>
  <c r="BB130" i="671"/>
  <c r="AQ139" i="671"/>
  <c r="AA139" i="671"/>
  <c r="AG143" i="671"/>
  <c r="AX143" i="671"/>
  <c r="BB143" i="671"/>
  <c r="AA143" i="671"/>
  <c r="AB143" i="671" s="1"/>
  <c r="AT143" i="671"/>
  <c r="AU143" i="671" s="1"/>
  <c r="AP143" i="671"/>
  <c r="AA146" i="671"/>
  <c r="AI149" i="671"/>
  <c r="AX149" i="671"/>
  <c r="T168" i="671"/>
  <c r="AB168" i="671" s="1"/>
  <c r="AL176" i="671"/>
  <c r="AM176" i="671" s="1"/>
  <c r="AX181" i="671"/>
  <c r="AG181" i="671"/>
  <c r="AB213" i="671"/>
  <c r="AD214" i="671"/>
  <c r="AR214" i="671"/>
  <c r="AC214" i="671"/>
  <c r="AW214" i="671"/>
  <c r="Z214" i="671"/>
  <c r="Q214" i="671"/>
  <c r="AH214" i="671"/>
  <c r="X214" i="671"/>
  <c r="P274" i="671"/>
  <c r="T274" i="671" s="1"/>
  <c r="Y274" i="671"/>
  <c r="AX20" i="672"/>
  <c r="AG20" i="672"/>
  <c r="AT20" i="672"/>
  <c r="AL239" i="670"/>
  <c r="AO241" i="670"/>
  <c r="AL243" i="670"/>
  <c r="AM243" i="670" s="1"/>
  <c r="AL246" i="670"/>
  <c r="AM246" i="670" s="1"/>
  <c r="AO246" i="670"/>
  <c r="T248" i="670"/>
  <c r="AL249" i="670"/>
  <c r="AM249" i="670" s="1"/>
  <c r="AI250" i="670"/>
  <c r="X259" i="670"/>
  <c r="AH259" i="670"/>
  <c r="AW259" i="670"/>
  <c r="Q268" i="670"/>
  <c r="AD287" i="670"/>
  <c r="AR287" i="670"/>
  <c r="AH287" i="670"/>
  <c r="AO288" i="670"/>
  <c r="AB17" i="671"/>
  <c r="AO19" i="671"/>
  <c r="AL19" i="671"/>
  <c r="AM19" i="671" s="1"/>
  <c r="AU21" i="671"/>
  <c r="AQ24" i="671"/>
  <c r="AA24" i="671"/>
  <c r="AM28" i="671"/>
  <c r="AI37" i="671"/>
  <c r="AX37" i="671"/>
  <c r="AY37" i="671" s="1"/>
  <c r="AG37" i="671"/>
  <c r="AM40" i="671"/>
  <c r="Y46" i="671"/>
  <c r="P46" i="671"/>
  <c r="AO49" i="671"/>
  <c r="AL49" i="671"/>
  <c r="AM49" i="671" s="1"/>
  <c r="AQ61" i="671"/>
  <c r="AA61" i="671"/>
  <c r="AO63" i="671"/>
  <c r="T64" i="671"/>
  <c r="AO65" i="671"/>
  <c r="BA65" i="671"/>
  <c r="Q66" i="671"/>
  <c r="AR66" i="671"/>
  <c r="Z66" i="671"/>
  <c r="X66" i="671"/>
  <c r="AD66" i="671"/>
  <c r="AF66" i="671" s="1"/>
  <c r="AE66" i="671" s="1"/>
  <c r="AW66" i="671"/>
  <c r="AY66" i="671" s="1"/>
  <c r="AC66" i="671"/>
  <c r="AM71" i="671"/>
  <c r="AG72" i="671"/>
  <c r="AI72" i="671"/>
  <c r="AT72" i="671"/>
  <c r="AU72" i="671" s="1"/>
  <c r="BA74" i="671"/>
  <c r="Y78" i="671"/>
  <c r="P78" i="671"/>
  <c r="AF81" i="671"/>
  <c r="AE81" i="671" s="1"/>
  <c r="AQ90" i="671"/>
  <c r="AA90" i="671"/>
  <c r="AG92" i="671"/>
  <c r="AX92" i="671"/>
  <c r="AY92" i="671" s="1"/>
  <c r="AA92" i="671"/>
  <c r="AB92" i="671" s="1"/>
  <c r="AT92" i="671"/>
  <c r="AU92" i="671" s="1"/>
  <c r="Z94" i="671"/>
  <c r="X94" i="671"/>
  <c r="AW94" i="671"/>
  <c r="AY94" i="671" s="1"/>
  <c r="AC94" i="671"/>
  <c r="AS94" i="671"/>
  <c r="AU94" i="671" s="1"/>
  <c r="Q94" i="671"/>
  <c r="AH94" i="671"/>
  <c r="AI94" i="671" s="1"/>
  <c r="AD94" i="671"/>
  <c r="AX98" i="671"/>
  <c r="AI98" i="671"/>
  <c r="AT99" i="671"/>
  <c r="AX99" i="671"/>
  <c r="AY113" i="671"/>
  <c r="AA119" i="671"/>
  <c r="T129" i="671"/>
  <c r="AB129" i="671" s="1"/>
  <c r="AX131" i="671"/>
  <c r="AI131" i="671"/>
  <c r="AT131" i="671"/>
  <c r="AP131" i="671"/>
  <c r="P133" i="671"/>
  <c r="Y133" i="671"/>
  <c r="AF181" i="671"/>
  <c r="AE181" i="671" s="1"/>
  <c r="P187" i="671"/>
  <c r="Y187" i="671"/>
  <c r="AA187" i="671" s="1"/>
  <c r="Z201" i="671"/>
  <c r="AW201" i="671"/>
  <c r="AY201" i="671" s="1"/>
  <c r="AC201" i="671"/>
  <c r="AD201" i="671"/>
  <c r="AH201" i="671"/>
  <c r="Q201" i="671"/>
  <c r="AS201" i="671"/>
  <c r="AR201" i="671"/>
  <c r="X201" i="671"/>
  <c r="BA36" i="672"/>
  <c r="T36" i="672"/>
  <c r="AO36" i="672"/>
  <c r="AL36" i="672"/>
  <c r="AM36" i="672" s="1"/>
  <c r="AU207" i="670"/>
  <c r="AY211" i="670"/>
  <c r="AX216" i="670"/>
  <c r="AY216" i="670" s="1"/>
  <c r="AX217" i="670"/>
  <c r="AY217" i="670" s="1"/>
  <c r="AG217" i="670"/>
  <c r="AT217" i="670"/>
  <c r="AU217" i="670" s="1"/>
  <c r="AQ219" i="670"/>
  <c r="P220" i="670"/>
  <c r="T220" i="670" s="1"/>
  <c r="Y220" i="670"/>
  <c r="X221" i="670"/>
  <c r="Q221" i="670"/>
  <c r="AX222" i="670"/>
  <c r="AX226" i="670"/>
  <c r="AS227" i="670"/>
  <c r="AU227" i="670" s="1"/>
  <c r="AX231" i="670"/>
  <c r="BB238" i="670"/>
  <c r="AO239" i="670"/>
  <c r="X241" i="670"/>
  <c r="AS242" i="670"/>
  <c r="AU242" i="670" s="1"/>
  <c r="AO243" i="670"/>
  <c r="AO249" i="670"/>
  <c r="AW258" i="670"/>
  <c r="Z258" i="670"/>
  <c r="X258" i="670"/>
  <c r="AR258" i="670"/>
  <c r="Q259" i="670"/>
  <c r="AW262" i="670"/>
  <c r="Z265" i="670"/>
  <c r="Q265" i="670"/>
  <c r="AH265" i="670"/>
  <c r="AI265" i="670" s="1"/>
  <c r="AA267" i="670"/>
  <c r="AH271" i="670"/>
  <c r="Q274" i="670"/>
  <c r="AR280" i="670"/>
  <c r="AC280" i="670"/>
  <c r="AF280" i="670" s="1"/>
  <c r="AE280" i="670" s="1"/>
  <c r="AH280" i="670"/>
  <c r="AI280" i="670" s="1"/>
  <c r="AW280" i="670"/>
  <c r="AY280" i="670" s="1"/>
  <c r="X280" i="670"/>
  <c r="AX281" i="670"/>
  <c r="AY281" i="670" s="1"/>
  <c r="AT281" i="670"/>
  <c r="T283" i="670"/>
  <c r="AB283" i="670" s="1"/>
  <c r="AY284" i="670"/>
  <c r="AN286" i="670"/>
  <c r="Q287" i="670"/>
  <c r="AN10" i="671"/>
  <c r="AC18" i="671"/>
  <c r="AF18" i="671" s="1"/>
  <c r="AE18" i="671" s="1"/>
  <c r="AS18" i="671"/>
  <c r="AR18" i="671"/>
  <c r="X18" i="671"/>
  <c r="X19" i="671"/>
  <c r="AN20" i="671"/>
  <c r="BB24" i="671"/>
  <c r="AM33" i="671"/>
  <c r="AI34" i="671"/>
  <c r="AG34" i="671"/>
  <c r="AX34" i="671"/>
  <c r="AY34" i="671" s="1"/>
  <c r="BB43" i="671"/>
  <c r="T49" i="671"/>
  <c r="BA55" i="671"/>
  <c r="AO55" i="671"/>
  <c r="AF61" i="671"/>
  <c r="AE61" i="671" s="1"/>
  <c r="Y64" i="671"/>
  <c r="AQ69" i="671"/>
  <c r="AU71" i="671"/>
  <c r="AP82" i="671"/>
  <c r="BB82" i="671"/>
  <c r="AI93" i="671"/>
  <c r="AG93" i="671"/>
  <c r="T94" i="671"/>
  <c r="P95" i="671"/>
  <c r="T95" i="671" s="1"/>
  <c r="Y95" i="671"/>
  <c r="Y107" i="671"/>
  <c r="AS112" i="671"/>
  <c r="AU112" i="671" s="1"/>
  <c r="Z112" i="671"/>
  <c r="AD112" i="671"/>
  <c r="AG112" i="671" s="1"/>
  <c r="AH112" i="671"/>
  <c r="AW112" i="671"/>
  <c r="Q112" i="671"/>
  <c r="AR112" i="671"/>
  <c r="AC112" i="671"/>
  <c r="BB119" i="671"/>
  <c r="AP119" i="671"/>
  <c r="P120" i="671"/>
  <c r="Y120" i="671"/>
  <c r="AQ128" i="671"/>
  <c r="AN134" i="671"/>
  <c r="AB152" i="671"/>
  <c r="AT163" i="671"/>
  <c r="AU163" i="671" s="1"/>
  <c r="AI163" i="671"/>
  <c r="AG163" i="671"/>
  <c r="AX163" i="671"/>
  <c r="BB202" i="671"/>
  <c r="AP202" i="671"/>
  <c r="AO203" i="671"/>
  <c r="BA236" i="671"/>
  <c r="AX11" i="672"/>
  <c r="AY11" i="672" s="1"/>
  <c r="AG11" i="672"/>
  <c r="BB11" i="672"/>
  <c r="AT11" i="672"/>
  <c r="Y57" i="672"/>
  <c r="P57" i="672"/>
  <c r="AA165" i="672"/>
  <c r="AQ165" i="672"/>
  <c r="AH198" i="670"/>
  <c r="AQ210" i="670"/>
  <c r="X219" i="670"/>
  <c r="AT224" i="670"/>
  <c r="X229" i="670"/>
  <c r="AX240" i="670"/>
  <c r="AY240" i="670" s="1"/>
  <c r="AW242" i="670"/>
  <c r="AY242" i="670" s="1"/>
  <c r="AU243" i="670"/>
  <c r="AX245" i="670"/>
  <c r="AX248" i="670"/>
  <c r="AX252" i="670"/>
  <c r="BB253" i="670"/>
  <c r="AO257" i="670"/>
  <c r="Q258" i="670"/>
  <c r="AS259" i="670"/>
  <c r="AS264" i="670"/>
  <c r="Z264" i="670"/>
  <c r="Q264" i="670"/>
  <c r="T265" i="670"/>
  <c r="X267" i="670"/>
  <c r="AS267" i="670"/>
  <c r="AU267" i="670" s="1"/>
  <c r="AN271" i="670"/>
  <c r="AA273" i="670"/>
  <c r="AQ273" i="670"/>
  <c r="AN279" i="670"/>
  <c r="AI279" i="670"/>
  <c r="Q280" i="670"/>
  <c r="AN285" i="670"/>
  <c r="AG285" i="670"/>
  <c r="O294" i="671"/>
  <c r="P10" i="671"/>
  <c r="T10" i="671" s="1"/>
  <c r="AA16" i="671"/>
  <c r="AB16" i="671" s="1"/>
  <c r="AQ16" i="671"/>
  <c r="BA18" i="671"/>
  <c r="AO18" i="671"/>
  <c r="P25" i="671"/>
  <c r="T25" i="671" s="1"/>
  <c r="Y25" i="671"/>
  <c r="T32" i="671"/>
  <c r="AB32" i="671" s="1"/>
  <c r="T41" i="671"/>
  <c r="AH45" i="671"/>
  <c r="Q45" i="671"/>
  <c r="AR45" i="671"/>
  <c r="AD45" i="671"/>
  <c r="Z45" i="671"/>
  <c r="X56" i="671"/>
  <c r="AC56" i="671"/>
  <c r="AF56" i="671" s="1"/>
  <c r="AE56" i="671" s="1"/>
  <c r="Z56" i="671"/>
  <c r="AS56" i="671"/>
  <c r="AU56" i="671" s="1"/>
  <c r="AH56" i="671"/>
  <c r="AO71" i="671"/>
  <c r="BA71" i="671"/>
  <c r="AR81" i="671"/>
  <c r="AC81" i="671"/>
  <c r="Z81" i="671"/>
  <c r="X81" i="671"/>
  <c r="Q81" i="671"/>
  <c r="AH81" i="671"/>
  <c r="AI81" i="671" s="1"/>
  <c r="AS81" i="671"/>
  <c r="AU81" i="671" s="1"/>
  <c r="AW81" i="671"/>
  <c r="AY81" i="671" s="1"/>
  <c r="T87" i="671"/>
  <c r="AB87" i="671" s="1"/>
  <c r="AO87" i="671"/>
  <c r="T112" i="671"/>
  <c r="X115" i="671"/>
  <c r="Z115" i="671"/>
  <c r="Q115" i="671"/>
  <c r="AC115" i="671"/>
  <c r="AS115" i="671"/>
  <c r="AY117" i="671"/>
  <c r="AY126" i="671"/>
  <c r="T135" i="671"/>
  <c r="BA135" i="671"/>
  <c r="Y147" i="671"/>
  <c r="AA147" i="671" s="1"/>
  <c r="P147" i="671"/>
  <c r="AU149" i="671"/>
  <c r="AU150" i="671"/>
  <c r="AQ163" i="671"/>
  <c r="Z173" i="671"/>
  <c r="AW173" i="671"/>
  <c r="AC173" i="671"/>
  <c r="AR173" i="671"/>
  <c r="AS173" i="671"/>
  <c r="AN173" i="671"/>
  <c r="Q173" i="671"/>
  <c r="AD173" i="671"/>
  <c r="AF173" i="671" s="1"/>
  <c r="AE173" i="671" s="1"/>
  <c r="AH173" i="671"/>
  <c r="X173" i="671"/>
  <c r="AN214" i="671"/>
  <c r="AN212" i="670"/>
  <c r="AR219" i="670"/>
  <c r="Z227" i="670"/>
  <c r="AH227" i="670"/>
  <c r="AC228" i="670"/>
  <c r="AA230" i="670"/>
  <c r="AR232" i="670"/>
  <c r="AW232" i="670"/>
  <c r="AY232" i="670" s="1"/>
  <c r="AD232" i="670"/>
  <c r="AF232" i="670" s="1"/>
  <c r="AE232" i="670" s="1"/>
  <c r="AH233" i="670"/>
  <c r="AI233" i="670" s="1"/>
  <c r="Q233" i="670"/>
  <c r="AD233" i="670"/>
  <c r="AR233" i="670"/>
  <c r="AS233" i="670"/>
  <c r="Z233" i="670"/>
  <c r="X233" i="670"/>
  <c r="AG237" i="670"/>
  <c r="BB237" i="670"/>
  <c r="BA241" i="670"/>
  <c r="AX251" i="670"/>
  <c r="AY251" i="670" s="1"/>
  <c r="AG251" i="670"/>
  <c r="AI251" i="670"/>
  <c r="AT251" i="670"/>
  <c r="AU251" i="670" s="1"/>
  <c r="AN254" i="670"/>
  <c r="AW255" i="670"/>
  <c r="AY255" i="670" s="1"/>
  <c r="AS255" i="670"/>
  <c r="AU255" i="670" s="1"/>
  <c r="AC255" i="670"/>
  <c r="Q255" i="670"/>
  <c r="AD255" i="670"/>
  <c r="AG256" i="670"/>
  <c r="AX256" i="670"/>
  <c r="AT256" i="670"/>
  <c r="AQ257" i="670"/>
  <c r="Z259" i="670"/>
  <c r="AU263" i="670"/>
  <c r="AX267" i="670"/>
  <c r="AG267" i="670"/>
  <c r="AT267" i="670"/>
  <c r="AH269" i="670"/>
  <c r="AI269" i="670" s="1"/>
  <c r="AW269" i="670"/>
  <c r="AY269" i="670" s="1"/>
  <c r="Q269" i="670"/>
  <c r="X274" i="670"/>
  <c r="X279" i="670"/>
  <c r="Q279" i="670"/>
  <c r="AC279" i="670"/>
  <c r="AF279" i="670" s="1"/>
  <c r="AE279" i="670" s="1"/>
  <c r="AS279" i="670"/>
  <c r="AU279" i="670" s="1"/>
  <c r="Z279" i="670"/>
  <c r="AY283" i="670"/>
  <c r="Z285" i="670"/>
  <c r="AR285" i="670"/>
  <c r="X285" i="670"/>
  <c r="Q285" i="670"/>
  <c r="AH285" i="670"/>
  <c r="AI285" i="670"/>
  <c r="X287" i="670"/>
  <c r="AW287" i="670"/>
  <c r="AT10" i="671"/>
  <c r="AI22" i="671"/>
  <c r="AH26" i="671"/>
  <c r="AI26" i="671" s="1"/>
  <c r="Q26" i="671"/>
  <c r="AC26" i="671"/>
  <c r="AR26" i="671"/>
  <c r="Z26" i="671"/>
  <c r="AD26" i="671"/>
  <c r="AS26" i="671"/>
  <c r="AU26" i="671" s="1"/>
  <c r="X26" i="671"/>
  <c r="BA32" i="671"/>
  <c r="AL32" i="671"/>
  <c r="AM32" i="671" s="1"/>
  <c r="AO41" i="671"/>
  <c r="BA41" i="671"/>
  <c r="AP44" i="671"/>
  <c r="BB44" i="671"/>
  <c r="AQ50" i="671"/>
  <c r="AU57" i="671"/>
  <c r="BB58" i="671"/>
  <c r="AP58" i="671"/>
  <c r="AG67" i="671"/>
  <c r="AX67" i="671"/>
  <c r="AY67" i="671" s="1"/>
  <c r="AT67" i="671"/>
  <c r="AU67" i="671" s="1"/>
  <c r="AI67" i="671"/>
  <c r="AG69" i="671"/>
  <c r="AI69" i="671"/>
  <c r="AA83" i="671"/>
  <c r="BB91" i="671"/>
  <c r="AQ97" i="671"/>
  <c r="BA104" i="671"/>
  <c r="AL104" i="671"/>
  <c r="AM104" i="671" s="1"/>
  <c r="AO104" i="671"/>
  <c r="AU106" i="671"/>
  <c r="P116" i="671"/>
  <c r="Y116" i="671"/>
  <c r="AN118" i="671"/>
  <c r="AH123" i="671"/>
  <c r="Q123" i="671"/>
  <c r="AD123" i="671"/>
  <c r="AR123" i="671"/>
  <c r="AS123" i="671"/>
  <c r="AU123" i="671" s="1"/>
  <c r="Z123" i="671"/>
  <c r="X123" i="671"/>
  <c r="AC123" i="671"/>
  <c r="AH165" i="671"/>
  <c r="AI165" i="671" s="1"/>
  <c r="Q165" i="671"/>
  <c r="AR165" i="671"/>
  <c r="Z165" i="671"/>
  <c r="X165" i="671"/>
  <c r="AW165" i="671"/>
  <c r="AS165" i="671"/>
  <c r="AD165" i="671"/>
  <c r="AC165" i="671"/>
  <c r="P179" i="671"/>
  <c r="T179" i="671" s="1"/>
  <c r="Y179" i="671"/>
  <c r="AM190" i="671"/>
  <c r="AF203" i="671"/>
  <c r="AE203" i="671" s="1"/>
  <c r="AU228" i="671"/>
  <c r="AB264" i="671"/>
  <c r="P133" i="672"/>
  <c r="Y133" i="672"/>
  <c r="AD233" i="669"/>
  <c r="AD247" i="669"/>
  <c r="AF247" i="669" s="1"/>
  <c r="AE247" i="669" s="1"/>
  <c r="AD261" i="669"/>
  <c r="AD275" i="669"/>
  <c r="AG34" i="670"/>
  <c r="AX34" i="670"/>
  <c r="AR110" i="670"/>
  <c r="AC110" i="670"/>
  <c r="AF110" i="670" s="1"/>
  <c r="AE110" i="670" s="1"/>
  <c r="AA118" i="670"/>
  <c r="AU119" i="670"/>
  <c r="AQ121" i="670"/>
  <c r="AQ127" i="670"/>
  <c r="AY128" i="670"/>
  <c r="AH131" i="670"/>
  <c r="AI131" i="670" s="1"/>
  <c r="Q131" i="670"/>
  <c r="AN140" i="670"/>
  <c r="Z143" i="670"/>
  <c r="X143" i="670"/>
  <c r="AN146" i="670"/>
  <c r="AN200" i="670"/>
  <c r="AU209" i="670"/>
  <c r="AF213" i="670"/>
  <c r="AE213" i="670" s="1"/>
  <c r="AA219" i="670"/>
  <c r="AX224" i="670"/>
  <c r="AY224" i="670" s="1"/>
  <c r="BB225" i="670"/>
  <c r="AP225" i="670"/>
  <c r="AR229" i="670"/>
  <c r="AQ230" i="670"/>
  <c r="BA235" i="670"/>
  <c r="AL235" i="670"/>
  <c r="AM235" i="670" s="1"/>
  <c r="Q238" i="670"/>
  <c r="AH238" i="670"/>
  <c r="AN242" i="670"/>
  <c r="BA246" i="670"/>
  <c r="AU253" i="670"/>
  <c r="AN255" i="670"/>
  <c r="AR264" i="670"/>
  <c r="X265" i="670"/>
  <c r="AN268" i="670"/>
  <c r="AQ270" i="670"/>
  <c r="AA270" i="670"/>
  <c r="AR271" i="670"/>
  <c r="BB273" i="670"/>
  <c r="AH275" i="670"/>
  <c r="Q275" i="670"/>
  <c r="AR275" i="670"/>
  <c r="Z275" i="670"/>
  <c r="X275" i="670"/>
  <c r="AI277" i="670"/>
  <c r="AY277" i="670"/>
  <c r="AG280" i="670"/>
  <c r="BB280" i="670"/>
  <c r="AQ282" i="670"/>
  <c r="BB283" i="670"/>
  <c r="AP283" i="670"/>
  <c r="AS285" i="670"/>
  <c r="AU285" i="670" s="1"/>
  <c r="Z287" i="670"/>
  <c r="AS14" i="671"/>
  <c r="AU14" i="671" s="1"/>
  <c r="Q14" i="671"/>
  <c r="AW14" i="671"/>
  <c r="AY14" i="671" s="1"/>
  <c r="AC14" i="671"/>
  <c r="AF14" i="671" s="1"/>
  <c r="AE14" i="671" s="1"/>
  <c r="AN14" i="671"/>
  <c r="BB16" i="671"/>
  <c r="AT17" i="671"/>
  <c r="AU17" i="671" s="1"/>
  <c r="AX17" i="671"/>
  <c r="AY17" i="671" s="1"/>
  <c r="Z18" i="671"/>
  <c r="AQ22" i="671"/>
  <c r="AX26" i="671"/>
  <c r="AY26" i="671" s="1"/>
  <c r="AT26" i="671"/>
  <c r="AN27" i="671"/>
  <c r="AL30" i="671"/>
  <c r="AM30" i="671" s="1"/>
  <c r="AN34" i="671"/>
  <c r="AW42" i="671"/>
  <c r="Q42" i="671"/>
  <c r="AC42" i="671"/>
  <c r="AF42" i="671" s="1"/>
  <c r="AE42" i="671" s="1"/>
  <c r="AS42" i="671"/>
  <c r="AR42" i="671"/>
  <c r="X42" i="671"/>
  <c r="AP43" i="671"/>
  <c r="AW45" i="671"/>
  <c r="AY45" i="671" s="1"/>
  <c r="Y54" i="671"/>
  <c r="P54" i="671"/>
  <c r="T54" i="671" s="1"/>
  <c r="Q56" i="671"/>
  <c r="T57" i="671"/>
  <c r="AU68" i="671"/>
  <c r="AP72" i="671"/>
  <c r="BB73" i="671"/>
  <c r="AT85" i="671"/>
  <c r="AU85" i="671" s="1"/>
  <c r="AX87" i="671"/>
  <c r="AY87" i="671" s="1"/>
  <c r="AG87" i="671"/>
  <c r="AI87" i="671"/>
  <c r="AA87" i="671"/>
  <c r="BA87" i="671"/>
  <c r="AR106" i="671"/>
  <c r="Z106" i="671"/>
  <c r="Q106" i="671"/>
  <c r="AD106" i="671"/>
  <c r="AF106" i="671" s="1"/>
  <c r="AE106" i="671" s="1"/>
  <c r="AW106" i="671"/>
  <c r="AH106" i="671"/>
  <c r="AC106" i="671"/>
  <c r="X112" i="671"/>
  <c r="AT114" i="671"/>
  <c r="AX114" i="671"/>
  <c r="AI114" i="671"/>
  <c r="AA114" i="671"/>
  <c r="BB125" i="671"/>
  <c r="AP125" i="671"/>
  <c r="AL125" i="671"/>
  <c r="AM125" i="671" s="1"/>
  <c r="AC126" i="671"/>
  <c r="AR126" i="671"/>
  <c r="X126" i="671"/>
  <c r="AD126" i="671"/>
  <c r="Z126" i="671"/>
  <c r="AH126" i="671"/>
  <c r="AI126" i="671" s="1"/>
  <c r="AS128" i="671"/>
  <c r="AD138" i="671"/>
  <c r="AF138" i="671" s="1"/>
  <c r="AE138" i="671" s="1"/>
  <c r="AS138" i="671"/>
  <c r="AH138" i="671"/>
  <c r="AW138" i="671"/>
  <c r="Q138" i="671"/>
  <c r="AC138" i="671"/>
  <c r="Z138" i="671"/>
  <c r="X138" i="671"/>
  <c r="AR138" i="671"/>
  <c r="T233" i="671"/>
  <c r="AR228" i="670"/>
  <c r="Z228" i="670"/>
  <c r="AS241" i="670"/>
  <c r="AC241" i="670"/>
  <c r="AH241" i="670"/>
  <c r="AI241" i="670" s="1"/>
  <c r="Q242" i="670"/>
  <c r="AH242" i="670"/>
  <c r="AI242" i="670" s="1"/>
  <c r="AU249" i="670"/>
  <c r="AG252" i="670"/>
  <c r="Y254" i="670"/>
  <c r="P254" i="670"/>
  <c r="T254" i="670" s="1"/>
  <c r="AX257" i="670"/>
  <c r="AY257" i="670" s="1"/>
  <c r="AG257" i="670"/>
  <c r="AC259" i="670"/>
  <c r="AR262" i="670"/>
  <c r="Z262" i="670"/>
  <c r="AH262" i="670"/>
  <c r="AC262" i="670"/>
  <c r="T263" i="670"/>
  <c r="AB263" i="670" s="1"/>
  <c r="AX265" i="670"/>
  <c r="AG265" i="670"/>
  <c r="AC267" i="670"/>
  <c r="Z268" i="670"/>
  <c r="AA268" i="670" s="1"/>
  <c r="X268" i="670"/>
  <c r="AC268" i="670"/>
  <c r="AF268" i="670" s="1"/>
  <c r="AE268" i="670" s="1"/>
  <c r="AR268" i="670"/>
  <c r="AG272" i="670"/>
  <c r="AX272" i="670"/>
  <c r="AT272" i="670"/>
  <c r="AU272" i="670" s="1"/>
  <c r="AC287" i="670"/>
  <c r="AL288" i="670"/>
  <c r="AM288" i="670" s="1"/>
  <c r="AI10" i="671"/>
  <c r="AG10" i="671"/>
  <c r="AA10" i="671"/>
  <c r="AW19" i="671"/>
  <c r="AY19" i="671" s="1"/>
  <c r="AD19" i="671"/>
  <c r="AN19" i="671"/>
  <c r="Q27" i="671"/>
  <c r="X27" i="671"/>
  <c r="AD27" i="671"/>
  <c r="AW27" i="671"/>
  <c r="AC27" i="671"/>
  <c r="AS27" i="671"/>
  <c r="Z27" i="671"/>
  <c r="AR27" i="671"/>
  <c r="T29" i="671"/>
  <c r="AR30" i="671"/>
  <c r="Z30" i="671"/>
  <c r="AS30" i="671"/>
  <c r="AU30" i="671" s="1"/>
  <c r="X30" i="671"/>
  <c r="AD30" i="671"/>
  <c r="AC30" i="671"/>
  <c r="AW30" i="671"/>
  <c r="AY30" i="671" s="1"/>
  <c r="AN30" i="671"/>
  <c r="AH34" i="671"/>
  <c r="AC34" i="671"/>
  <c r="AF34" i="671" s="1"/>
  <c r="AE34" i="671" s="1"/>
  <c r="AA39" i="671"/>
  <c r="AX41" i="671"/>
  <c r="AY41" i="671" s="1"/>
  <c r="AT41" i="671"/>
  <c r="AO52" i="671"/>
  <c r="BA52" i="671"/>
  <c r="AX57" i="671"/>
  <c r="AY57" i="671" s="1"/>
  <c r="AT59" i="671"/>
  <c r="AU59" i="671" s="1"/>
  <c r="BA68" i="671"/>
  <c r="AL68" i="671"/>
  <c r="AM68" i="671" s="1"/>
  <c r="AL72" i="671"/>
  <c r="AM72" i="671" s="1"/>
  <c r="BA72" i="671"/>
  <c r="AQ81" i="671"/>
  <c r="AT83" i="671"/>
  <c r="AU83" i="671" s="1"/>
  <c r="AI83" i="671"/>
  <c r="AG83" i="671"/>
  <c r="AX83" i="671"/>
  <c r="AY83" i="671" s="1"/>
  <c r="BA92" i="671"/>
  <c r="AL92" i="671"/>
  <c r="AM92" i="671" s="1"/>
  <c r="AO92" i="671"/>
  <c r="T98" i="671"/>
  <c r="AO99" i="671"/>
  <c r="BA99" i="671"/>
  <c r="P100" i="671"/>
  <c r="Y100" i="671"/>
  <c r="T104" i="671"/>
  <c r="Y118" i="671"/>
  <c r="P118" i="671"/>
  <c r="T118" i="671" s="1"/>
  <c r="T123" i="671"/>
  <c r="T131" i="671"/>
  <c r="AB131" i="671" s="1"/>
  <c r="T145" i="671"/>
  <c r="AQ146" i="671"/>
  <c r="AW148" i="671"/>
  <c r="X148" i="671"/>
  <c r="Z148" i="671"/>
  <c r="Q148" i="671"/>
  <c r="AS148" i="671"/>
  <c r="AQ156" i="671"/>
  <c r="BB161" i="671"/>
  <c r="AP161" i="671"/>
  <c r="AM203" i="671"/>
  <c r="Y13" i="672"/>
  <c r="P13" i="672"/>
  <c r="Y63" i="672"/>
  <c r="P63" i="672"/>
  <c r="AD227" i="669"/>
  <c r="AD241" i="669"/>
  <c r="AD255" i="669"/>
  <c r="AF255" i="669" s="1"/>
  <c r="AE255" i="669" s="1"/>
  <c r="AD269" i="669"/>
  <c r="AF269" i="669" s="1"/>
  <c r="AE269" i="669" s="1"/>
  <c r="AD283" i="669"/>
  <c r="AF283" i="669" s="1"/>
  <c r="AE283" i="669" s="1"/>
  <c r="AQ65" i="670"/>
  <c r="AQ71" i="670"/>
  <c r="AH75" i="670"/>
  <c r="Q75" i="670"/>
  <c r="T75" i="670" s="1"/>
  <c r="AN84" i="670"/>
  <c r="Z87" i="670"/>
  <c r="X87" i="670"/>
  <c r="AN90" i="670"/>
  <c r="AH110" i="670"/>
  <c r="AI110" i="670" s="1"/>
  <c r="AH128" i="670"/>
  <c r="AI128" i="670" s="1"/>
  <c r="AH143" i="670"/>
  <c r="AI143" i="670" s="1"/>
  <c r="AR152" i="670"/>
  <c r="AC152" i="670"/>
  <c r="AF152" i="670" s="1"/>
  <c r="AE152" i="670" s="1"/>
  <c r="AQ163" i="670"/>
  <c r="AQ169" i="670"/>
  <c r="AH173" i="670"/>
  <c r="AI173" i="670" s="1"/>
  <c r="Q173" i="670"/>
  <c r="AN182" i="670"/>
  <c r="Z185" i="670"/>
  <c r="X185" i="670"/>
  <c r="AN188" i="670"/>
  <c r="AN204" i="670"/>
  <c r="AY209" i="670"/>
  <c r="Z213" i="670"/>
  <c r="AH213" i="670"/>
  <c r="AW213" i="670"/>
  <c r="Z218" i="670"/>
  <c r="X218" i="670"/>
  <c r="AD219" i="670"/>
  <c r="AF219" i="670" s="1"/>
  <c r="AE219" i="670" s="1"/>
  <c r="Z221" i="670"/>
  <c r="AR221" i="670"/>
  <c r="AS224" i="670"/>
  <c r="AC224" i="670"/>
  <c r="AF224" i="670" s="1"/>
  <c r="AE224" i="670" s="1"/>
  <c r="AL227" i="670"/>
  <c r="AM227" i="670" s="1"/>
  <c r="AH228" i="670"/>
  <c r="AI228" i="670" s="1"/>
  <c r="AC229" i="670"/>
  <c r="AF229" i="670" s="1"/>
  <c r="AE229" i="670" s="1"/>
  <c r="Q232" i="670"/>
  <c r="AN232" i="670"/>
  <c r="P237" i="670"/>
  <c r="T237" i="670" s="1"/>
  <c r="AB237" i="670" s="1"/>
  <c r="Q240" i="670"/>
  <c r="AR240" i="670"/>
  <c r="AH240" i="670"/>
  <c r="AG242" i="670"/>
  <c r="AN244" i="670"/>
  <c r="X245" i="670"/>
  <c r="AW245" i="670"/>
  <c r="AD245" i="670"/>
  <c r="AH245" i="670"/>
  <c r="AI245" i="670" s="1"/>
  <c r="AR246" i="670"/>
  <c r="AC246" i="670"/>
  <c r="AN246" i="670"/>
  <c r="X246" i="670"/>
  <c r="Z248" i="670"/>
  <c r="AA248" i="670" s="1"/>
  <c r="AW248" i="670"/>
  <c r="AD248" i="670"/>
  <c r="AF248" i="670" s="1"/>
  <c r="AE248" i="670" s="1"/>
  <c r="AN250" i="670"/>
  <c r="AI252" i="670"/>
  <c r="AT257" i="670"/>
  <c r="AC258" i="670"/>
  <c r="AF258" i="670" s="1"/>
  <c r="AE258" i="670" s="1"/>
  <c r="AD259" i="670"/>
  <c r="AF259" i="670" s="1"/>
  <c r="AE259" i="670" s="1"/>
  <c r="BA263" i="670"/>
  <c r="AQ264" i="670"/>
  <c r="AW265" i="670"/>
  <c r="AY265" i="670" s="1"/>
  <c r="AQ269" i="670"/>
  <c r="AI271" i="670"/>
  <c r="AX271" i="670"/>
  <c r="AY271" i="670" s="1"/>
  <c r="AG271" i="670"/>
  <c r="AT271" i="670"/>
  <c r="AU271" i="670" s="1"/>
  <c r="AH274" i="670"/>
  <c r="AI274" i="670" s="1"/>
  <c r="P275" i="670"/>
  <c r="Y275" i="670"/>
  <c r="AS275" i="670"/>
  <c r="AX276" i="670"/>
  <c r="AQ279" i="670"/>
  <c r="AA279" i="670"/>
  <c r="AW279" i="670"/>
  <c r="AY279" i="670" s="1"/>
  <c r="AA280" i="670"/>
  <c r="AH281" i="670"/>
  <c r="AI281" i="670" s="1"/>
  <c r="Q281" i="670"/>
  <c r="T281" i="670" s="1"/>
  <c r="AC281" i="670"/>
  <c r="AF281" i="670" s="1"/>
  <c r="AE281" i="670" s="1"/>
  <c r="AR281" i="670"/>
  <c r="Z281" i="670"/>
  <c r="AS281" i="670"/>
  <c r="X281" i="670"/>
  <c r="AA282" i="670"/>
  <c r="AH284" i="670"/>
  <c r="AI284" i="670" s="1"/>
  <c r="Q284" i="670"/>
  <c r="AC284" i="670"/>
  <c r="AR284" i="670"/>
  <c r="AT286" i="670"/>
  <c r="AI286" i="670"/>
  <c r="AG286" i="670"/>
  <c r="AY288" i="670"/>
  <c r="AS11" i="671"/>
  <c r="AC11" i="671"/>
  <c r="AD11" i="671"/>
  <c r="AR11" i="671"/>
  <c r="Z11" i="671"/>
  <c r="AW11" i="671"/>
  <c r="AY11" i="671" s="1"/>
  <c r="X11" i="671"/>
  <c r="Q11" i="671"/>
  <c r="BB12" i="671"/>
  <c r="AP12" i="671"/>
  <c r="AI14" i="671"/>
  <c r="AR14" i="671"/>
  <c r="AG15" i="671"/>
  <c r="AT15" i="671"/>
  <c r="AU15" i="671" s="1"/>
  <c r="AX15" i="671"/>
  <c r="BA17" i="671"/>
  <c r="AL17" i="671"/>
  <c r="AM17" i="671" s="1"/>
  <c r="AP24" i="671"/>
  <c r="Y35" i="671"/>
  <c r="AA38" i="671"/>
  <c r="AO38" i="671"/>
  <c r="AY40" i="671"/>
  <c r="P42" i="671"/>
  <c r="T42" i="671" s="1"/>
  <c r="Y42" i="671"/>
  <c r="X43" i="671"/>
  <c r="AW43" i="671"/>
  <c r="AY43" i="671" s="1"/>
  <c r="AD43" i="671"/>
  <c r="AF43" i="671" s="1"/>
  <c r="AE43" i="671" s="1"/>
  <c r="AC43" i="671"/>
  <c r="AS43" i="671"/>
  <c r="AR43" i="671"/>
  <c r="Q43" i="671"/>
  <c r="AX43" i="671"/>
  <c r="AA45" i="671"/>
  <c r="BA54" i="671"/>
  <c r="T59" i="671"/>
  <c r="AQ59" i="671"/>
  <c r="Z65" i="671"/>
  <c r="AL65" i="671" s="1"/>
  <c r="AM65" i="671" s="1"/>
  <c r="AD65" i="671"/>
  <c r="AR65" i="671"/>
  <c r="AC65" i="671"/>
  <c r="AN65" i="671"/>
  <c r="AW65" i="671"/>
  <c r="AS65" i="671"/>
  <c r="AN66" i="671"/>
  <c r="AO69" i="671"/>
  <c r="AA85" i="671"/>
  <c r="AY90" i="671"/>
  <c r="AT93" i="671"/>
  <c r="AU93" i="671" s="1"/>
  <c r="AI106" i="671"/>
  <c r="AA106" i="671"/>
  <c r="AX106" i="671"/>
  <c r="AG106" i="671"/>
  <c r="AP110" i="671"/>
  <c r="BB110" i="671"/>
  <c r="AD115" i="671"/>
  <c r="AF115" i="671" s="1"/>
  <c r="AE115" i="671" s="1"/>
  <c r="AQ123" i="671"/>
  <c r="T126" i="671"/>
  <c r="AO127" i="671"/>
  <c r="AA131" i="671"/>
  <c r="AF135" i="671"/>
  <c r="AE135" i="671" s="1"/>
  <c r="Y144" i="671"/>
  <c r="P144" i="671"/>
  <c r="T146" i="671"/>
  <c r="AB146" i="671" s="1"/>
  <c r="AB160" i="671"/>
  <c r="Q178" i="671"/>
  <c r="X178" i="671"/>
  <c r="AR178" i="671"/>
  <c r="AC178" i="671"/>
  <c r="Z178" i="671"/>
  <c r="AS178" i="671"/>
  <c r="AH178" i="671"/>
  <c r="AD178" i="671"/>
  <c r="AF178" i="671" s="1"/>
  <c r="AE178" i="671" s="1"/>
  <c r="AW178" i="671"/>
  <c r="AT182" i="671"/>
  <c r="AI182" i="671"/>
  <c r="AX182" i="671"/>
  <c r="AP198" i="671"/>
  <c r="BB198" i="671"/>
  <c r="AH261" i="671"/>
  <c r="Q261" i="671"/>
  <c r="AD261" i="671"/>
  <c r="AW261" i="671"/>
  <c r="AC261" i="671"/>
  <c r="X261" i="671"/>
  <c r="AS261" i="671"/>
  <c r="AU261" i="671" s="1"/>
  <c r="AN261" i="671"/>
  <c r="Z261" i="671"/>
  <c r="AQ49" i="671"/>
  <c r="AX62" i="671"/>
  <c r="AG62" i="671"/>
  <c r="AP62" i="671"/>
  <c r="BA69" i="671"/>
  <c r="BB87" i="671"/>
  <c r="AX89" i="671"/>
  <c r="AY89" i="671" s="1"/>
  <c r="AG89" i="671"/>
  <c r="AT89" i="671"/>
  <c r="AU89" i="671" s="1"/>
  <c r="AI89" i="671"/>
  <c r="AN95" i="671"/>
  <c r="AF103" i="671"/>
  <c r="AE103" i="671" s="1"/>
  <c r="AT108" i="671"/>
  <c r="AU108" i="671" s="1"/>
  <c r="AX108" i="671"/>
  <c r="AY108" i="671" s="1"/>
  <c r="AG108" i="671"/>
  <c r="Z113" i="671"/>
  <c r="Q113" i="671"/>
  <c r="AH113" i="671"/>
  <c r="AR113" i="671"/>
  <c r="X113" i="671"/>
  <c r="AR116" i="671"/>
  <c r="AC116" i="671"/>
  <c r="AF116" i="671" s="1"/>
  <c r="AE116" i="671" s="1"/>
  <c r="Q116" i="671"/>
  <c r="AN116" i="671"/>
  <c r="BA119" i="671"/>
  <c r="T119" i="671"/>
  <c r="AQ124" i="671"/>
  <c r="BB131" i="671"/>
  <c r="AD132" i="671"/>
  <c r="AS132" i="671"/>
  <c r="AU132" i="671" s="1"/>
  <c r="AC132" i="671"/>
  <c r="AR132" i="671"/>
  <c r="T139" i="671"/>
  <c r="AB139" i="671" s="1"/>
  <c r="AF142" i="671"/>
  <c r="AE142" i="671" s="1"/>
  <c r="AP152" i="671"/>
  <c r="BB152" i="671"/>
  <c r="AW162" i="671"/>
  <c r="AS162" i="671"/>
  <c r="Z162" i="671"/>
  <c r="AC162" i="671"/>
  <c r="X162" i="671"/>
  <c r="AR162" i="671"/>
  <c r="AN162" i="671"/>
  <c r="AH162" i="671"/>
  <c r="AX165" i="671"/>
  <c r="AT165" i="671"/>
  <c r="AL195" i="671"/>
  <c r="P222" i="671"/>
  <c r="Y222" i="671"/>
  <c r="AO222" i="671" s="1"/>
  <c r="AX223" i="671"/>
  <c r="AG223" i="671"/>
  <c r="AG229" i="671"/>
  <c r="AT229" i="671"/>
  <c r="AW236" i="671"/>
  <c r="AR236" i="671"/>
  <c r="Z236" i="671"/>
  <c r="X236" i="671"/>
  <c r="AD236" i="671"/>
  <c r="AF236" i="671" s="1"/>
  <c r="AE236" i="671" s="1"/>
  <c r="AC236" i="671"/>
  <c r="AN236" i="671"/>
  <c r="AH236" i="671"/>
  <c r="P272" i="671"/>
  <c r="Y272" i="671"/>
  <c r="AU52" i="672"/>
  <c r="AX154" i="672"/>
  <c r="AT154" i="672"/>
  <c r="AI48" i="671"/>
  <c r="AG48" i="671"/>
  <c r="AO57" i="671"/>
  <c r="BA57" i="671"/>
  <c r="AU62" i="671"/>
  <c r="AU69" i="671"/>
  <c r="T74" i="671"/>
  <c r="AY76" i="671"/>
  <c r="AO83" i="671"/>
  <c r="AU87" i="671"/>
  <c r="AW95" i="671"/>
  <c r="Q95" i="671"/>
  <c r="AQ101" i="671"/>
  <c r="AA101" i="671"/>
  <c r="AU101" i="671"/>
  <c r="AP104" i="671"/>
  <c r="AN106" i="671"/>
  <c r="AH109" i="671"/>
  <c r="AI109" i="671" s="1"/>
  <c r="Q109" i="671"/>
  <c r="Z109" i="671"/>
  <c r="X109" i="671"/>
  <c r="AC109" i="671"/>
  <c r="AT111" i="671"/>
  <c r="AU111" i="671" s="1"/>
  <c r="AT122" i="671"/>
  <c r="AL130" i="671"/>
  <c r="AM130" i="671" s="1"/>
  <c r="AF150" i="671"/>
  <c r="AE150" i="671" s="1"/>
  <c r="T155" i="671"/>
  <c r="AA167" i="671"/>
  <c r="AQ167" i="671"/>
  <c r="AL184" i="671"/>
  <c r="AG198" i="671"/>
  <c r="AF198" i="671"/>
  <c r="AE198" i="671" s="1"/>
  <c r="AT237" i="671"/>
  <c r="AG237" i="671"/>
  <c r="AI237" i="671"/>
  <c r="AU248" i="671"/>
  <c r="AM272" i="671"/>
  <c r="AR80" i="672"/>
  <c r="AC80" i="672"/>
  <c r="Q80" i="672"/>
  <c r="AD80" i="672"/>
  <c r="AW80" i="672"/>
  <c r="AY80" i="672" s="1"/>
  <c r="AS80" i="672"/>
  <c r="AU80" i="672" s="1"/>
  <c r="X80" i="672"/>
  <c r="AH80" i="672"/>
  <c r="AN80" i="672"/>
  <c r="Z80" i="672"/>
  <c r="AQ17" i="671"/>
  <c r="AQ26" i="671"/>
  <c r="AA26" i="671"/>
  <c r="BB37" i="671"/>
  <c r="T39" i="671"/>
  <c r="AB39" i="671" s="1"/>
  <c r="T40" i="671"/>
  <c r="AB40" i="671" s="1"/>
  <c r="AF46" i="671"/>
  <c r="AE46" i="671" s="1"/>
  <c r="AN51" i="671"/>
  <c r="AT58" i="671"/>
  <c r="AU58" i="671" s="1"/>
  <c r="AG58" i="671"/>
  <c r="AX58" i="671"/>
  <c r="AT65" i="671"/>
  <c r="AX65" i="671"/>
  <c r="AG65" i="671"/>
  <c r="AQ72" i="671"/>
  <c r="AF76" i="671"/>
  <c r="AE76" i="671" s="1"/>
  <c r="X78" i="671"/>
  <c r="AS78" i="671"/>
  <c r="T79" i="671"/>
  <c r="AT82" i="671"/>
  <c r="AU82" i="671" s="1"/>
  <c r="BB84" i="671"/>
  <c r="AP85" i="671"/>
  <c r="AS95" i="671"/>
  <c r="AQ98" i="671"/>
  <c r="AW100" i="671"/>
  <c r="AR100" i="671"/>
  <c r="X100" i="671"/>
  <c r="AD100" i="671"/>
  <c r="Z100" i="671"/>
  <c r="AN100" i="671"/>
  <c r="AQ104" i="671"/>
  <c r="AA104" i="671"/>
  <c r="AX104" i="671"/>
  <c r="AI108" i="671"/>
  <c r="AS109" i="671"/>
  <c r="AU109" i="671" s="1"/>
  <c r="BB111" i="671"/>
  <c r="AQ113" i="671"/>
  <c r="AN115" i="671"/>
  <c r="AW116" i="671"/>
  <c r="AA121" i="671"/>
  <c r="AY121" i="671"/>
  <c r="AG122" i="671"/>
  <c r="BA129" i="671"/>
  <c r="Q132" i="671"/>
  <c r="AW132" i="671"/>
  <c r="AR136" i="671"/>
  <c r="AC136" i="671"/>
  <c r="X136" i="671"/>
  <c r="AN136" i="671"/>
  <c r="AW136" i="671"/>
  <c r="Y137" i="671"/>
  <c r="BB137" i="671" s="1"/>
  <c r="BB140" i="671"/>
  <c r="AP140" i="671"/>
  <c r="AP142" i="671"/>
  <c r="AX151" i="671"/>
  <c r="AY151" i="671" s="1"/>
  <c r="AG151" i="671"/>
  <c r="AT151" i="671"/>
  <c r="AU151" i="671" s="1"/>
  <c r="AI169" i="671"/>
  <c r="AG169" i="671"/>
  <c r="AX169" i="671"/>
  <c r="AY169" i="671" s="1"/>
  <c r="AS200" i="671"/>
  <c r="Z200" i="671"/>
  <c r="AW200" i="671"/>
  <c r="AY200" i="671" s="1"/>
  <c r="AC200" i="671"/>
  <c r="Q200" i="671"/>
  <c r="X200" i="671"/>
  <c r="AD200" i="671"/>
  <c r="AF200" i="671" s="1"/>
  <c r="AE200" i="671" s="1"/>
  <c r="AI201" i="671"/>
  <c r="AW226" i="671"/>
  <c r="AR226" i="671"/>
  <c r="AS226" i="671"/>
  <c r="X226" i="671"/>
  <c r="Z226" i="671"/>
  <c r="Q226" i="671"/>
  <c r="T226" i="671" s="1"/>
  <c r="AB226" i="671" s="1"/>
  <c r="AH226" i="671"/>
  <c r="AI226" i="671" s="1"/>
  <c r="AD226" i="671"/>
  <c r="AG226" i="671" s="1"/>
  <c r="AC226" i="671"/>
  <c r="AU19" i="672"/>
  <c r="AT30" i="672"/>
  <c r="AU30" i="672" s="1"/>
  <c r="AX30" i="672"/>
  <c r="AY30" i="672" s="1"/>
  <c r="AG30" i="672"/>
  <c r="AR260" i="670"/>
  <c r="AC260" i="670"/>
  <c r="Z260" i="670"/>
  <c r="AN260" i="670"/>
  <c r="X260" i="670"/>
  <c r="AI282" i="670"/>
  <c r="AC288" i="670"/>
  <c r="AF288" i="670" s="1"/>
  <c r="AE288" i="670" s="1"/>
  <c r="T12" i="671"/>
  <c r="AB12" i="671" s="1"/>
  <c r="AQ25" i="671"/>
  <c r="AQ39" i="671"/>
  <c r="AG47" i="671"/>
  <c r="AN48" i="671"/>
  <c r="T51" i="671"/>
  <c r="X61" i="671"/>
  <c r="Z61" i="671"/>
  <c r="AL61" i="671" s="1"/>
  <c r="AM61" i="671" s="1"/>
  <c r="Z63" i="671"/>
  <c r="X63" i="671"/>
  <c r="AH63" i="671"/>
  <c r="AR63" i="671"/>
  <c r="AI65" i="671"/>
  <c r="AI68" i="671"/>
  <c r="AX68" i="671"/>
  <c r="AY68" i="671" s="1"/>
  <c r="AT68" i="671"/>
  <c r="BB72" i="671"/>
  <c r="AU73" i="671"/>
  <c r="AG75" i="671"/>
  <c r="AC82" i="671"/>
  <c r="AX82" i="671"/>
  <c r="AY82" i="671" s="1"/>
  <c r="BB83" i="671"/>
  <c r="BA84" i="671"/>
  <c r="T90" i="671"/>
  <c r="AB90" i="671" s="1"/>
  <c r="Z95" i="671"/>
  <c r="Q100" i="671"/>
  <c r="AA103" i="671"/>
  <c r="AQ103" i="671"/>
  <c r="AL105" i="671"/>
  <c r="AM105" i="671" s="1"/>
  <c r="AW109" i="671"/>
  <c r="AY109" i="671" s="1"/>
  <c r="AI111" i="671"/>
  <c r="AG113" i="671"/>
  <c r="T115" i="671"/>
  <c r="Z116" i="671"/>
  <c r="AN117" i="671"/>
  <c r="AW120" i="671"/>
  <c r="AD120" i="671"/>
  <c r="AS120" i="671"/>
  <c r="AR120" i="671"/>
  <c r="AC120" i="671"/>
  <c r="AN120" i="671"/>
  <c r="AR122" i="671"/>
  <c r="AC122" i="671"/>
  <c r="AF122" i="671" s="1"/>
  <c r="AE122" i="671" s="1"/>
  <c r="Q122" i="671"/>
  <c r="AH122" i="671"/>
  <c r="AI122" i="671" s="1"/>
  <c r="AW122" i="671"/>
  <c r="AS122" i="671"/>
  <c r="AU122" i="671" s="1"/>
  <c r="Z122" i="671"/>
  <c r="AN122" i="671"/>
  <c r="P128" i="671"/>
  <c r="Y128" i="671"/>
  <c r="AT129" i="671"/>
  <c r="AU129" i="671" s="1"/>
  <c r="AI129" i="671"/>
  <c r="AG129" i="671"/>
  <c r="X132" i="671"/>
  <c r="Y138" i="671"/>
  <c r="P138" i="671"/>
  <c r="T138" i="671" s="1"/>
  <c r="AO142" i="671"/>
  <c r="T142" i="671"/>
  <c r="AB142" i="671" s="1"/>
  <c r="AR144" i="671"/>
  <c r="AC144" i="671"/>
  <c r="AF144" i="671" s="1"/>
  <c r="AE144" i="671" s="1"/>
  <c r="AS144" i="671"/>
  <c r="Q144" i="671"/>
  <c r="AN144" i="671"/>
  <c r="AH144" i="671"/>
  <c r="Z144" i="671"/>
  <c r="AW144" i="671"/>
  <c r="AR150" i="671"/>
  <c r="AC150" i="671"/>
  <c r="Z150" i="671"/>
  <c r="AN150" i="671"/>
  <c r="AH150" i="671"/>
  <c r="AI150" i="671" s="1"/>
  <c r="AW150" i="671"/>
  <c r="AY150" i="671" s="1"/>
  <c r="Q150" i="671"/>
  <c r="Y157" i="671"/>
  <c r="P157" i="671"/>
  <c r="T157" i="671" s="1"/>
  <c r="AD162" i="671"/>
  <c r="AF162" i="671" s="1"/>
  <c r="AE162" i="671" s="1"/>
  <c r="AF163" i="671"/>
  <c r="AE163" i="671" s="1"/>
  <c r="BA170" i="671"/>
  <c r="AO170" i="671"/>
  <c r="AL170" i="671"/>
  <c r="AM170" i="671" s="1"/>
  <c r="T170" i="671"/>
  <c r="AH172" i="671"/>
  <c r="AR172" i="671"/>
  <c r="AD172" i="671"/>
  <c r="AC172" i="671"/>
  <c r="X172" i="671"/>
  <c r="AS172" i="671"/>
  <c r="Q172" i="671"/>
  <c r="BB199" i="671"/>
  <c r="AP199" i="671"/>
  <c r="AL199" i="671"/>
  <c r="AM199" i="671" s="1"/>
  <c r="T200" i="671"/>
  <c r="BB213" i="671"/>
  <c r="AI213" i="671"/>
  <c r="AT213" i="671"/>
  <c r="AU213" i="671" s="1"/>
  <c r="AP213" i="671"/>
  <c r="AT223" i="671"/>
  <c r="AX229" i="671"/>
  <c r="AS236" i="671"/>
  <c r="AY275" i="671"/>
  <c r="AA33" i="671"/>
  <c r="AN36" i="671"/>
  <c r="AW48" i="671"/>
  <c r="AY48" i="671" s="1"/>
  <c r="Q48" i="671"/>
  <c r="AQ53" i="671"/>
  <c r="AI62" i="671"/>
  <c r="AP68" i="671"/>
  <c r="BB68" i="671"/>
  <c r="T70" i="671"/>
  <c r="AY73" i="671"/>
  <c r="T77" i="671"/>
  <c r="AB77" i="671" s="1"/>
  <c r="Q78" i="671"/>
  <c r="AR78" i="671"/>
  <c r="AP80" i="671"/>
  <c r="AY80" i="671"/>
  <c r="BA83" i="671"/>
  <c r="AO90" i="671"/>
  <c r="AL90" i="671"/>
  <c r="AM90" i="671" s="1"/>
  <c r="AN96" i="671"/>
  <c r="AQ100" i="671"/>
  <c r="Y102" i="671"/>
  <c r="P102" i="671"/>
  <c r="AX109" i="671"/>
  <c r="AI112" i="671"/>
  <c r="AX112" i="671"/>
  <c r="AH117" i="671"/>
  <c r="Q117" i="671"/>
  <c r="AC117" i="671"/>
  <c r="AF117" i="671" s="1"/>
  <c r="AE117" i="671" s="1"/>
  <c r="AR117" i="671"/>
  <c r="Z117" i="671"/>
  <c r="AA126" i="671"/>
  <c r="AQ126" i="671"/>
  <c r="BB132" i="671"/>
  <c r="BB146" i="671"/>
  <c r="AP146" i="671"/>
  <c r="AN148" i="671"/>
  <c r="AF155" i="671"/>
  <c r="AE155" i="671" s="1"/>
  <c r="AG155" i="671"/>
  <c r="AQ164" i="671"/>
  <c r="AA164" i="671"/>
  <c r="T164" i="671"/>
  <c r="AB164" i="671" s="1"/>
  <c r="AA170" i="671"/>
  <c r="Y178" i="671"/>
  <c r="P178" i="671"/>
  <c r="T178" i="671" s="1"/>
  <c r="X186" i="671"/>
  <c r="AW186" i="671"/>
  <c r="AY186" i="671" s="1"/>
  <c r="AC186" i="671"/>
  <c r="AR186" i="671"/>
  <c r="AD186" i="671"/>
  <c r="AF186" i="671" s="1"/>
  <c r="AE186" i="671" s="1"/>
  <c r="Z186" i="671"/>
  <c r="AH186" i="671"/>
  <c r="AI186" i="671" s="1"/>
  <c r="P188" i="671"/>
  <c r="T188" i="671" s="1"/>
  <c r="Y188" i="671"/>
  <c r="AA188" i="671" s="1"/>
  <c r="P193" i="671"/>
  <c r="Y193" i="671"/>
  <c r="T198" i="671"/>
  <c r="BA198" i="671"/>
  <c r="AA243" i="671"/>
  <c r="AA48" i="672"/>
  <c r="AQ48" i="672"/>
  <c r="AD55" i="670"/>
  <c r="AF55" i="670" s="1"/>
  <c r="AE55" i="670" s="1"/>
  <c r="AD77" i="670"/>
  <c r="AF77" i="670" s="1"/>
  <c r="AE77" i="670" s="1"/>
  <c r="AD91" i="670"/>
  <c r="AF91" i="670" s="1"/>
  <c r="AE91" i="670" s="1"/>
  <c r="AD105" i="670"/>
  <c r="AD119" i="670"/>
  <c r="AF119" i="670" s="1"/>
  <c r="AE119" i="670" s="1"/>
  <c r="AD133" i="670"/>
  <c r="AF133" i="670" s="1"/>
  <c r="AE133" i="670" s="1"/>
  <c r="AD147" i="670"/>
  <c r="AD161" i="670"/>
  <c r="AD175" i="670"/>
  <c r="AD189" i="670"/>
  <c r="AA202" i="670"/>
  <c r="AH209" i="670"/>
  <c r="AI209" i="670" s="1"/>
  <c r="Q209" i="670"/>
  <c r="T209" i="670" s="1"/>
  <c r="AB209" i="670" s="1"/>
  <c r="AQ241" i="670"/>
  <c r="AA241" i="670"/>
  <c r="AU257" i="670"/>
  <c r="AH261" i="670"/>
  <c r="AI261" i="670" s="1"/>
  <c r="Q261" i="670"/>
  <c r="AW261" i="670"/>
  <c r="AY261" i="670" s="1"/>
  <c r="AN262" i="670"/>
  <c r="AW272" i="670"/>
  <c r="AY272" i="670" s="1"/>
  <c r="AR272" i="670"/>
  <c r="Z272" i="670"/>
  <c r="AH272" i="670"/>
  <c r="AI272" i="670" s="1"/>
  <c r="AQ283" i="670"/>
  <c r="AA283" i="670"/>
  <c r="AW15" i="671"/>
  <c r="AY15" i="671" s="1"/>
  <c r="AD15" i="671"/>
  <c r="AF15" i="671" s="1"/>
  <c r="AE15" i="671" s="1"/>
  <c r="Q15" i="671"/>
  <c r="AH15" i="671"/>
  <c r="AI15" i="671" s="1"/>
  <c r="AA17" i="671"/>
  <c r="AA19" i="671"/>
  <c r="AW23" i="671"/>
  <c r="AY23" i="671" s="1"/>
  <c r="AH23" i="671"/>
  <c r="AI23" i="671" s="1"/>
  <c r="AR23" i="671"/>
  <c r="AN24" i="671"/>
  <c r="BB28" i="671"/>
  <c r="AQ33" i="671"/>
  <c r="AI36" i="671"/>
  <c r="X37" i="671"/>
  <c r="Q37" i="671"/>
  <c r="AT39" i="671"/>
  <c r="BB40" i="671"/>
  <c r="AO47" i="671"/>
  <c r="AT55" i="671"/>
  <c r="T61" i="671"/>
  <c r="AP67" i="671"/>
  <c r="BB67" i="671"/>
  <c r="AR69" i="671"/>
  <c r="Z69" i="671"/>
  <c r="AL69" i="671" s="1"/>
  <c r="AM69" i="671" s="1"/>
  <c r="AW69" i="671"/>
  <c r="AY69" i="671" s="1"/>
  <c r="AC69" i="671"/>
  <c r="AF69" i="671" s="1"/>
  <c r="AE69" i="671" s="1"/>
  <c r="AP76" i="671"/>
  <c r="AQ77" i="671"/>
  <c r="AP77" i="671"/>
  <c r="AN82" i="671"/>
  <c r="AP89" i="671"/>
  <c r="AF92" i="671"/>
  <c r="AE92" i="671" s="1"/>
  <c r="AD95" i="671"/>
  <c r="AF95" i="671" s="1"/>
  <c r="AE95" i="671" s="1"/>
  <c r="AH99" i="671"/>
  <c r="AI99" i="671" s="1"/>
  <c r="AW99" i="671"/>
  <c r="AY99" i="671" s="1"/>
  <c r="AC99" i="671"/>
  <c r="AF99" i="671" s="1"/>
  <c r="AE99" i="671" s="1"/>
  <c r="AS99" i="671"/>
  <c r="AU99" i="671" s="1"/>
  <c r="Z99" i="671"/>
  <c r="X99" i="671"/>
  <c r="AO105" i="671"/>
  <c r="AP105" i="671"/>
  <c r="AN107" i="671"/>
  <c r="AA108" i="671"/>
  <c r="AQ108" i="671"/>
  <c r="BA111" i="671"/>
  <c r="AD113" i="671"/>
  <c r="AF113" i="671" s="1"/>
  <c r="AE113" i="671" s="1"/>
  <c r="Y115" i="671"/>
  <c r="Q120" i="671"/>
  <c r="X124" i="671"/>
  <c r="Z124" i="671"/>
  <c r="AR124" i="671"/>
  <c r="Q124" i="671"/>
  <c r="Z127" i="671"/>
  <c r="X127" i="671"/>
  <c r="AC127" i="671"/>
  <c r="AF127" i="671" s="1"/>
  <c r="AE127" i="671" s="1"/>
  <c r="AO133" i="671"/>
  <c r="AL133" i="671"/>
  <c r="Z135" i="671"/>
  <c r="AL135" i="671" s="1"/>
  <c r="AM135" i="671" s="1"/>
  <c r="X135" i="671"/>
  <c r="AW135" i="671"/>
  <c r="AC135" i="671"/>
  <c r="AS135" i="671"/>
  <c r="AU135" i="671" s="1"/>
  <c r="AR135" i="671"/>
  <c r="AG142" i="671"/>
  <c r="AT142" i="671"/>
  <c r="AU142" i="671" s="1"/>
  <c r="AI142" i="671"/>
  <c r="BA142" i="671"/>
  <c r="AH145" i="671"/>
  <c r="AI145" i="671" s="1"/>
  <c r="Q145" i="671"/>
  <c r="AD145" i="671"/>
  <c r="AF145" i="671" s="1"/>
  <c r="AE145" i="671" s="1"/>
  <c r="AW145" i="671"/>
  <c r="AY145" i="671" s="1"/>
  <c r="Z145" i="671"/>
  <c r="AS145" i="671"/>
  <c r="X145" i="671"/>
  <c r="AR158" i="671"/>
  <c r="AC158" i="671"/>
  <c r="AF158" i="671" s="1"/>
  <c r="AE158" i="671" s="1"/>
  <c r="AW158" i="671"/>
  <c r="AY158" i="671" s="1"/>
  <c r="Q158" i="671"/>
  <c r="T158" i="671" s="1"/>
  <c r="AS158" i="671"/>
  <c r="AU158" i="671" s="1"/>
  <c r="AN158" i="671"/>
  <c r="AH158" i="671"/>
  <c r="AI158" i="671" s="1"/>
  <c r="Z158" i="671"/>
  <c r="T161" i="671"/>
  <c r="AB161" i="671" s="1"/>
  <c r="AT176" i="671"/>
  <c r="AO176" i="671"/>
  <c r="Y183" i="671"/>
  <c r="P183" i="671"/>
  <c r="T183" i="671" s="1"/>
  <c r="AB183" i="671" s="1"/>
  <c r="AQ189" i="671"/>
  <c r="T189" i="671"/>
  <c r="AQ211" i="671"/>
  <c r="T223" i="671"/>
  <c r="AH225" i="671"/>
  <c r="Q225" i="671"/>
  <c r="AS225" i="671"/>
  <c r="Z225" i="671"/>
  <c r="AC225" i="671"/>
  <c r="AR225" i="671"/>
  <c r="AD225" i="671"/>
  <c r="AF225" i="671" s="1"/>
  <c r="AE225" i="671" s="1"/>
  <c r="AW225" i="671"/>
  <c r="X225" i="671"/>
  <c r="AN225" i="671"/>
  <c r="AF232" i="671"/>
  <c r="AE232" i="671" s="1"/>
  <c r="AB245" i="671"/>
  <c r="AO250" i="671"/>
  <c r="AL250" i="671"/>
  <c r="T267" i="671"/>
  <c r="AF53" i="672"/>
  <c r="AE53" i="672" s="1"/>
  <c r="AA284" i="670"/>
  <c r="AH288" i="670"/>
  <c r="AI288" i="670" s="1"/>
  <c r="X288" i="670"/>
  <c r="T13" i="671"/>
  <c r="AA20" i="671"/>
  <c r="Q21" i="671"/>
  <c r="AN21" i="671"/>
  <c r="AG22" i="671"/>
  <c r="X24" i="671"/>
  <c r="Q24" i="671"/>
  <c r="AO35" i="671"/>
  <c r="AL46" i="671"/>
  <c r="AM47" i="671"/>
  <c r="P50" i="671"/>
  <c r="T50" i="671" s="1"/>
  <c r="Y50" i="671"/>
  <c r="AI51" i="671"/>
  <c r="AX51" i="671"/>
  <c r="AX52" i="671"/>
  <c r="AY52" i="671" s="1"/>
  <c r="AG52" i="671"/>
  <c r="AX53" i="671"/>
  <c r="AY53" i="671" s="1"/>
  <c r="AG53" i="671"/>
  <c r="AT53" i="671"/>
  <c r="AU53" i="671" s="1"/>
  <c r="AO61" i="671"/>
  <c r="BB71" i="671"/>
  <c r="AI74" i="671"/>
  <c r="T76" i="671"/>
  <c r="AB76" i="671" s="1"/>
  <c r="Z78" i="671"/>
  <c r="AW78" i="671"/>
  <c r="BB80" i="671"/>
  <c r="AL82" i="671"/>
  <c r="AM82" i="671" s="1"/>
  <c r="AG82" i="671"/>
  <c r="BA88" i="671"/>
  <c r="BA90" i="671"/>
  <c r="Y96" i="671"/>
  <c r="P96" i="671"/>
  <c r="AC100" i="671"/>
  <c r="X101" i="671"/>
  <c r="Q101" i="671"/>
  <c r="AC101" i="671"/>
  <c r="AF101" i="671" s="1"/>
  <c r="AE101" i="671" s="1"/>
  <c r="AH101" i="671"/>
  <c r="AI101" i="671" s="1"/>
  <c r="Z107" i="671"/>
  <c r="X107" i="671"/>
  <c r="Q107" i="671"/>
  <c r="AH107" i="671"/>
  <c r="AC107" i="671"/>
  <c r="AR107" i="671"/>
  <c r="AD109" i="671"/>
  <c r="AO111" i="671"/>
  <c r="AO130" i="671"/>
  <c r="AU131" i="671"/>
  <c r="Z136" i="671"/>
  <c r="AU139" i="671"/>
  <c r="AO141" i="671"/>
  <c r="P148" i="671"/>
  <c r="T148" i="671" s="1"/>
  <c r="Y148" i="671"/>
  <c r="BB151" i="671"/>
  <c r="AP151" i="671"/>
  <c r="AP153" i="671"/>
  <c r="BB153" i="671"/>
  <c r="BA161" i="671"/>
  <c r="AO161" i="671"/>
  <c r="AT164" i="671"/>
  <c r="AX164" i="671"/>
  <c r="AY164" i="671" s="1"/>
  <c r="AI164" i="671"/>
  <c r="AG164" i="671"/>
  <c r="AP164" i="671"/>
  <c r="T165" i="671"/>
  <c r="AB165" i="671" s="1"/>
  <c r="AG170" i="671"/>
  <c r="AT170" i="671"/>
  <c r="AX170" i="671"/>
  <c r="AQ172" i="671"/>
  <c r="AA183" i="671"/>
  <c r="Q186" i="671"/>
  <c r="AU190" i="671"/>
  <c r="P209" i="671"/>
  <c r="T209" i="671" s="1"/>
  <c r="Y209" i="671"/>
  <c r="AO209" i="671" s="1"/>
  <c r="AF215" i="671"/>
  <c r="AE215" i="671" s="1"/>
  <c r="AG215" i="671"/>
  <c r="AR218" i="671"/>
  <c r="AC218" i="671"/>
  <c r="AS218" i="671"/>
  <c r="Z218" i="671"/>
  <c r="X218" i="671"/>
  <c r="Q218" i="671"/>
  <c r="AN218" i="671"/>
  <c r="AD218" i="671"/>
  <c r="AW218" i="671"/>
  <c r="AH218" i="671"/>
  <c r="AI218" i="671" s="1"/>
  <c r="BB245" i="671"/>
  <c r="AP245" i="671"/>
  <c r="P260" i="671"/>
  <c r="Y260" i="671"/>
  <c r="AA260" i="671" s="1"/>
  <c r="AU287" i="671"/>
  <c r="AQ34" i="672"/>
  <c r="AQ208" i="672"/>
  <c r="AQ230" i="672"/>
  <c r="AA230" i="672"/>
  <c r="AD30" i="670"/>
  <c r="AD35" i="670"/>
  <c r="AD49" i="670"/>
  <c r="AF49" i="670" s="1"/>
  <c r="AE49" i="670" s="1"/>
  <c r="AD63" i="670"/>
  <c r="AD71" i="670"/>
  <c r="AD85" i="670"/>
  <c r="AF85" i="670" s="1"/>
  <c r="AE85" i="670" s="1"/>
  <c r="AD99" i="670"/>
  <c r="AF99" i="670" s="1"/>
  <c r="AE99" i="670" s="1"/>
  <c r="AD113" i="670"/>
  <c r="AF113" i="670" s="1"/>
  <c r="AE113" i="670" s="1"/>
  <c r="AD127" i="670"/>
  <c r="AF127" i="670" s="1"/>
  <c r="AE127" i="670" s="1"/>
  <c r="AD141" i="670"/>
  <c r="AF141" i="670" s="1"/>
  <c r="AE141" i="670" s="1"/>
  <c r="AD155" i="670"/>
  <c r="AD169" i="670"/>
  <c r="AD183" i="670"/>
  <c r="AF183" i="670" s="1"/>
  <c r="AE183" i="670" s="1"/>
  <c r="AN248" i="670"/>
  <c r="AO251" i="670"/>
  <c r="AL251" i="670"/>
  <c r="AM251" i="670" s="1"/>
  <c r="Y259" i="670"/>
  <c r="AQ271" i="670"/>
  <c r="X273" i="670"/>
  <c r="AH273" i="670"/>
  <c r="AI273" i="670" s="1"/>
  <c r="X16" i="671"/>
  <c r="AW16" i="671"/>
  <c r="AY16" i="671" s="1"/>
  <c r="AH16" i="671"/>
  <c r="AI16" i="671" s="1"/>
  <c r="AQ19" i="671"/>
  <c r="P22" i="671"/>
  <c r="T22" i="671" s="1"/>
  <c r="AH24" i="671"/>
  <c r="AP33" i="671"/>
  <c r="P36" i="671"/>
  <c r="T36" i="671" s="1"/>
  <c r="AB36" i="671" s="1"/>
  <c r="AR44" i="671"/>
  <c r="AC44" i="671"/>
  <c r="AF44" i="671" s="1"/>
  <c r="AE44" i="671" s="1"/>
  <c r="AN44" i="671"/>
  <c r="AW44" i="671"/>
  <c r="AA46" i="671"/>
  <c r="AQ46" i="671"/>
  <c r="AT52" i="671"/>
  <c r="AU52" i="671" s="1"/>
  <c r="BA59" i="671"/>
  <c r="AO59" i="671"/>
  <c r="AA60" i="671"/>
  <c r="AB60" i="671" s="1"/>
  <c r="AQ60" i="671"/>
  <c r="AS61" i="671"/>
  <c r="AU61" i="671" s="1"/>
  <c r="AO62" i="671"/>
  <c r="AG68" i="671"/>
  <c r="AN69" i="671"/>
  <c r="AR74" i="671"/>
  <c r="AC74" i="671"/>
  <c r="AS74" i="671"/>
  <c r="AU74" i="671" s="1"/>
  <c r="AD74" i="671"/>
  <c r="Z74" i="671"/>
  <c r="AP75" i="671"/>
  <c r="AO76" i="671"/>
  <c r="AL76" i="671"/>
  <c r="AM76" i="671" s="1"/>
  <c r="AH82" i="671"/>
  <c r="AI82" i="671" s="1"/>
  <c r="AP87" i="671"/>
  <c r="AH95" i="671"/>
  <c r="AQ105" i="671"/>
  <c r="AA105" i="671"/>
  <c r="AS107" i="671"/>
  <c r="AG109" i="671"/>
  <c r="AP111" i="671"/>
  <c r="AI113" i="671"/>
  <c r="AH116" i="671"/>
  <c r="AA117" i="671"/>
  <c r="AS117" i="671"/>
  <c r="AU117" i="671" s="1"/>
  <c r="AA120" i="671"/>
  <c r="AX122" i="671"/>
  <c r="AS124" i="671"/>
  <c r="AU124" i="671" s="1"/>
  <c r="P127" i="671"/>
  <c r="Y127" i="671"/>
  <c r="AS127" i="671"/>
  <c r="AY131" i="671"/>
  <c r="AH132" i="671"/>
  <c r="AT135" i="671"/>
  <c r="AX135" i="671"/>
  <c r="T140" i="671"/>
  <c r="AB140" i="671" s="1"/>
  <c r="AQ141" i="671"/>
  <c r="X150" i="671"/>
  <c r="Y154" i="671"/>
  <c r="P154" i="671"/>
  <c r="AF156" i="671"/>
  <c r="AE156" i="671" s="1"/>
  <c r="AA161" i="671"/>
  <c r="Y171" i="671"/>
  <c r="Z172" i="671"/>
  <c r="T182" i="671"/>
  <c r="BB194" i="671"/>
  <c r="AP194" i="671"/>
  <c r="BB203" i="671"/>
  <c r="AA210" i="671"/>
  <c r="AQ210" i="671"/>
  <c r="Y221" i="671"/>
  <c r="P221" i="671"/>
  <c r="T221" i="671" s="1"/>
  <c r="AI228" i="671"/>
  <c r="AX228" i="671"/>
  <c r="AT228" i="671"/>
  <c r="AB32" i="672"/>
  <c r="AO94" i="672"/>
  <c r="AL94" i="672"/>
  <c r="AM94" i="672" s="1"/>
  <c r="BA94" i="672"/>
  <c r="P207" i="672"/>
  <c r="T207" i="672" s="1"/>
  <c r="Y207" i="672"/>
  <c r="BB207" i="672" s="1"/>
  <c r="AG158" i="671"/>
  <c r="AQ170" i="671"/>
  <c r="AW174" i="671"/>
  <c r="AR174" i="671"/>
  <c r="X174" i="671"/>
  <c r="AC174" i="671"/>
  <c r="AF174" i="671" s="1"/>
  <c r="AE174" i="671" s="1"/>
  <c r="Z174" i="671"/>
  <c r="AS174" i="671"/>
  <c r="AX177" i="671"/>
  <c r="AY177" i="671" s="1"/>
  <c r="AG177" i="671"/>
  <c r="AL179" i="671"/>
  <c r="AM179" i="671" s="1"/>
  <c r="AO179" i="671"/>
  <c r="AA182" i="671"/>
  <c r="AQ182" i="671"/>
  <c r="AP190" i="671"/>
  <c r="BB190" i="671"/>
  <c r="AB199" i="671"/>
  <c r="BA202" i="671"/>
  <c r="AL202" i="671"/>
  <c r="AM202" i="671" s="1"/>
  <c r="AC206" i="671"/>
  <c r="AF206" i="671" s="1"/>
  <c r="AE206" i="671" s="1"/>
  <c r="AR206" i="671"/>
  <c r="AS206" i="671"/>
  <c r="Q206" i="671"/>
  <c r="AW206" i="671"/>
  <c r="X206" i="671"/>
  <c r="AQ208" i="671"/>
  <c r="T208" i="671"/>
  <c r="AB208" i="671" s="1"/>
  <c r="AW216" i="671"/>
  <c r="AR216" i="671"/>
  <c r="Q216" i="671"/>
  <c r="AH216" i="671"/>
  <c r="AC216" i="671"/>
  <c r="AF216" i="671" s="1"/>
  <c r="AE216" i="671" s="1"/>
  <c r="Z216" i="671"/>
  <c r="X216" i="671"/>
  <c r="AO221" i="671"/>
  <c r="BB228" i="671"/>
  <c r="AP228" i="671"/>
  <c r="AG244" i="671"/>
  <c r="AT244" i="671"/>
  <c r="AI244" i="671"/>
  <c r="AO244" i="671"/>
  <c r="P252" i="671"/>
  <c r="Y252" i="671"/>
  <c r="T269" i="671"/>
  <c r="AF273" i="671"/>
  <c r="AE273" i="671" s="1"/>
  <c r="BB18" i="672"/>
  <c r="AP18" i="672"/>
  <c r="AX24" i="672"/>
  <c r="AY24" i="672" s="1"/>
  <c r="AT24" i="672"/>
  <c r="AI24" i="672"/>
  <c r="AG24" i="672"/>
  <c r="AB41" i="672"/>
  <c r="AP61" i="672"/>
  <c r="BB61" i="672"/>
  <c r="AL61" i="672"/>
  <c r="AM61" i="672" s="1"/>
  <c r="BA87" i="672"/>
  <c r="AO87" i="672"/>
  <c r="P172" i="672"/>
  <c r="Y172" i="672"/>
  <c r="AX236" i="672"/>
  <c r="AY236" i="672" s="1"/>
  <c r="AI236" i="672"/>
  <c r="AT236" i="672"/>
  <c r="AL281" i="672"/>
  <c r="AM281" i="672" s="1"/>
  <c r="AO281" i="672"/>
  <c r="BA281" i="672"/>
  <c r="BA152" i="671"/>
  <c r="AO152" i="671"/>
  <c r="BA153" i="671"/>
  <c r="AX158" i="671"/>
  <c r="P163" i="671"/>
  <c r="AU164" i="671"/>
  <c r="P172" i="671"/>
  <c r="T172" i="671" s="1"/>
  <c r="Y172" i="671"/>
  <c r="AA172" i="671" s="1"/>
  <c r="AP177" i="671"/>
  <c r="Z181" i="671"/>
  <c r="X181" i="671"/>
  <c r="Q181" i="671"/>
  <c r="AH181" i="671"/>
  <c r="AI181" i="671" s="1"/>
  <c r="AC181" i="671"/>
  <c r="AS181" i="671"/>
  <c r="AU181" i="671" s="1"/>
  <c r="AT185" i="671"/>
  <c r="AU185" i="671" s="1"/>
  <c r="AX185" i="671"/>
  <c r="AY185" i="671" s="1"/>
  <c r="BB185" i="671"/>
  <c r="AG186" i="671"/>
  <c r="AA202" i="671"/>
  <c r="AB202" i="671" s="1"/>
  <c r="AQ202" i="671"/>
  <c r="AX205" i="671"/>
  <c r="AT210" i="671"/>
  <c r="AU210" i="671" s="1"/>
  <c r="AI210" i="671"/>
  <c r="AG210" i="671"/>
  <c r="AX210" i="671"/>
  <c r="AY210" i="671" s="1"/>
  <c r="AP210" i="671"/>
  <c r="AW222" i="671"/>
  <c r="AC222" i="671"/>
  <c r="Z222" i="671"/>
  <c r="AA222" i="671" s="1"/>
  <c r="AS222" i="671"/>
  <c r="X222" i="671"/>
  <c r="AD222" i="671"/>
  <c r="AF222" i="671" s="1"/>
  <c r="AE222" i="671" s="1"/>
  <c r="AH233" i="671"/>
  <c r="AI233" i="671" s="1"/>
  <c r="Q233" i="671"/>
  <c r="Z233" i="671"/>
  <c r="X233" i="671"/>
  <c r="AD233" i="671"/>
  <c r="AW233" i="671"/>
  <c r="AY233" i="671" s="1"/>
  <c r="AC233" i="671"/>
  <c r="BB244" i="671"/>
  <c r="AQ250" i="671"/>
  <c r="AO251" i="671"/>
  <c r="BA251" i="671"/>
  <c r="AU278" i="671"/>
  <c r="BB284" i="671"/>
  <c r="AP284" i="671"/>
  <c r="AA284" i="671"/>
  <c r="AI48" i="672"/>
  <c r="AT48" i="672"/>
  <c r="AO48" i="672"/>
  <c r="AX48" i="672"/>
  <c r="AY48" i="672" s="1"/>
  <c r="AG48" i="672"/>
  <c r="AQ53" i="672"/>
  <c r="AA61" i="672"/>
  <c r="AF128" i="672"/>
  <c r="AE128" i="672" s="1"/>
  <c r="AG128" i="672"/>
  <c r="AA171" i="672"/>
  <c r="AQ171" i="672"/>
  <c r="AX94" i="671"/>
  <c r="AX97" i="671"/>
  <c r="AY97" i="671" s="1"/>
  <c r="AG97" i="671"/>
  <c r="AT97" i="671"/>
  <c r="AU97" i="671" s="1"/>
  <c r="AI97" i="671"/>
  <c r="AS104" i="671"/>
  <c r="AU104" i="671" s="1"/>
  <c r="AC104" i="671"/>
  <c r="AW104" i="671"/>
  <c r="AD104" i="671"/>
  <c r="AA110" i="671"/>
  <c r="AQ110" i="671"/>
  <c r="AA111" i="671"/>
  <c r="AB111" i="671" s="1"/>
  <c r="Z121" i="671"/>
  <c r="X121" i="671"/>
  <c r="AR121" i="671"/>
  <c r="AD121" i="671"/>
  <c r="AI125" i="671"/>
  <c r="AY125" i="671"/>
  <c r="AN127" i="671"/>
  <c r="AH137" i="671"/>
  <c r="Q137" i="671"/>
  <c r="T137" i="671" s="1"/>
  <c r="AW137" i="671"/>
  <c r="AG145" i="671"/>
  <c r="Z149" i="671"/>
  <c r="X149" i="671"/>
  <c r="Q149" i="671"/>
  <c r="AA152" i="671"/>
  <c r="AQ152" i="671"/>
  <c r="AA153" i="671"/>
  <c r="AB153" i="671" s="1"/>
  <c r="BB159" i="671"/>
  <c r="AO163" i="671"/>
  <c r="Q166" i="671"/>
  <c r="AS166" i="671"/>
  <c r="Z166" i="671"/>
  <c r="AQ169" i="671"/>
  <c r="P174" i="671"/>
  <c r="Y174" i="671"/>
  <c r="AA177" i="671"/>
  <c r="BB177" i="671"/>
  <c r="AD180" i="671"/>
  <c r="AF180" i="671" s="1"/>
  <c r="AE180" i="671" s="1"/>
  <c r="AW188" i="671"/>
  <c r="AC188" i="671"/>
  <c r="AR188" i="671"/>
  <c r="AS188" i="671"/>
  <c r="Z188" i="671"/>
  <c r="AM193" i="671"/>
  <c r="Y195" i="671"/>
  <c r="P195" i="671"/>
  <c r="T195" i="671" s="1"/>
  <c r="Y196" i="671"/>
  <c r="AP197" i="671"/>
  <c r="AX199" i="671"/>
  <c r="AY199" i="671" s="1"/>
  <c r="AN200" i="671"/>
  <c r="Z205" i="671"/>
  <c r="Y206" i="671"/>
  <c r="P206" i="671"/>
  <c r="AP211" i="671"/>
  <c r="AA213" i="671"/>
  <c r="AQ213" i="671"/>
  <c r="AH219" i="671"/>
  <c r="Q219" i="671"/>
  <c r="AD219" i="671"/>
  <c r="AS219" i="671"/>
  <c r="AU219" i="671" s="1"/>
  <c r="Z219" i="671"/>
  <c r="AA219" i="671" s="1"/>
  <c r="X219" i="671"/>
  <c r="AR219" i="671"/>
  <c r="T229" i="671"/>
  <c r="AA244" i="671"/>
  <c r="AB244" i="671" s="1"/>
  <c r="BB48" i="672"/>
  <c r="AP48" i="672"/>
  <c r="AO60" i="672"/>
  <c r="AL60" i="672"/>
  <c r="AM60" i="672" s="1"/>
  <c r="AW72" i="672"/>
  <c r="AY72" i="672" s="1"/>
  <c r="AH72" i="672"/>
  <c r="AI72" i="672" s="1"/>
  <c r="AD72" i="672"/>
  <c r="AR72" i="672"/>
  <c r="X72" i="672"/>
  <c r="AS72" i="672"/>
  <c r="AN72" i="672"/>
  <c r="Z72" i="672"/>
  <c r="AC72" i="672"/>
  <c r="AX73" i="672"/>
  <c r="AT73" i="672"/>
  <c r="AG73" i="672"/>
  <c r="AI73" i="672"/>
  <c r="AI140" i="671"/>
  <c r="AG140" i="671"/>
  <c r="AX141" i="671"/>
  <c r="AY141" i="671" s="1"/>
  <c r="AL146" i="671"/>
  <c r="AM146" i="671" s="1"/>
  <c r="BA146" i="671"/>
  <c r="AA155" i="671"/>
  <c r="X157" i="671"/>
  <c r="Z157" i="671"/>
  <c r="AH159" i="671"/>
  <c r="AI159" i="671" s="1"/>
  <c r="Q159" i="671"/>
  <c r="AR159" i="671"/>
  <c r="AN165" i="671"/>
  <c r="AL168" i="671"/>
  <c r="AM168" i="671" s="1"/>
  <c r="BA168" i="671"/>
  <c r="AS171" i="671"/>
  <c r="AD171" i="671"/>
  <c r="AF171" i="671" s="1"/>
  <c r="AE171" i="671" s="1"/>
  <c r="X171" i="671"/>
  <c r="Z171" i="671"/>
  <c r="AA171" i="671" s="1"/>
  <c r="AB171" i="671" s="1"/>
  <c r="AH171" i="671"/>
  <c r="AN171" i="671"/>
  <c r="X175" i="671"/>
  <c r="Q175" i="671"/>
  <c r="AR175" i="671"/>
  <c r="Z175" i="671"/>
  <c r="AD175" i="671"/>
  <c r="AF175" i="671" s="1"/>
  <c r="AE175" i="671" s="1"/>
  <c r="AW175" i="671"/>
  <c r="BA176" i="671"/>
  <c r="BA179" i="671"/>
  <c r="AW181" i="671"/>
  <c r="AY181" i="671" s="1"/>
  <c r="T186" i="671"/>
  <c r="Q188" i="671"/>
  <c r="AQ193" i="671"/>
  <c r="AA193" i="671"/>
  <c r="Z206" i="671"/>
  <c r="P207" i="671"/>
  <c r="Y207" i="671"/>
  <c r="Z209" i="671"/>
  <c r="X209" i="671"/>
  <c r="AD209" i="671"/>
  <c r="AS209" i="671"/>
  <c r="AC209" i="671"/>
  <c r="AW209" i="671"/>
  <c r="AT218" i="671"/>
  <c r="AG218" i="671"/>
  <c r="AX218" i="671"/>
  <c r="AA223" i="671"/>
  <c r="AX226" i="671"/>
  <c r="AT226" i="671"/>
  <c r="AY227" i="671"/>
  <c r="AQ233" i="671"/>
  <c r="AQ237" i="671"/>
  <c r="AN239" i="671"/>
  <c r="AN240" i="671"/>
  <c r="AG264" i="671"/>
  <c r="AX264" i="671"/>
  <c r="AT264" i="671"/>
  <c r="AU264" i="671" s="1"/>
  <c r="AA264" i="671"/>
  <c r="AP264" i="671"/>
  <c r="AF16" i="672"/>
  <c r="AE16" i="672" s="1"/>
  <c r="AP20" i="672"/>
  <c r="P42" i="672"/>
  <c r="T42" i="672" s="1"/>
  <c r="Y42" i="672"/>
  <c r="BB59" i="672"/>
  <c r="AP59" i="672"/>
  <c r="Q72" i="672"/>
  <c r="Y118" i="672"/>
  <c r="BB118" i="672" s="1"/>
  <c r="P118" i="672"/>
  <c r="T118" i="672" s="1"/>
  <c r="AQ160" i="671"/>
  <c r="AQ161" i="671"/>
  <c r="AQ162" i="671"/>
  <c r="AH177" i="671"/>
  <c r="AI177" i="671" s="1"/>
  <c r="Q177" i="671"/>
  <c r="X177" i="671"/>
  <c r="AW180" i="671"/>
  <c r="Q180" i="671"/>
  <c r="Z180" i="671"/>
  <c r="AR180" i="671"/>
  <c r="AM185" i="671"/>
  <c r="AA186" i="671"/>
  <c r="AO190" i="671"/>
  <c r="AX197" i="671"/>
  <c r="AY197" i="671" s="1"/>
  <c r="AX201" i="671"/>
  <c r="AT201" i="671"/>
  <c r="Y203" i="671"/>
  <c r="P203" i="671"/>
  <c r="T203" i="671" s="1"/>
  <c r="AB203" i="671" s="1"/>
  <c r="AH205" i="671"/>
  <c r="AI205" i="671" s="1"/>
  <c r="Q205" i="671"/>
  <c r="AW205" i="671"/>
  <c r="AD205" i="671"/>
  <c r="AF205" i="671" s="1"/>
  <c r="AE205" i="671" s="1"/>
  <c r="AN205" i="671"/>
  <c r="AR205" i="671"/>
  <c r="AA207" i="671"/>
  <c r="AL209" i="671"/>
  <c r="BA209" i="671"/>
  <c r="AC212" i="671"/>
  <c r="AR212" i="671"/>
  <c r="Z212" i="671"/>
  <c r="AH212" i="671"/>
  <c r="AD212" i="671"/>
  <c r="AF212" i="671" s="1"/>
  <c r="AE212" i="671" s="1"/>
  <c r="X212" i="671"/>
  <c r="AS212" i="671"/>
  <c r="AW212" i="671"/>
  <c r="AY212" i="671" s="1"/>
  <c r="AG214" i="671"/>
  <c r="AX219" i="671"/>
  <c r="AY219" i="671" s="1"/>
  <c r="AG219" i="671"/>
  <c r="AT219" i="671"/>
  <c r="Y220" i="671"/>
  <c r="P220" i="671"/>
  <c r="AH222" i="671"/>
  <c r="Y224" i="671"/>
  <c r="P224" i="671"/>
  <c r="T224" i="671" s="1"/>
  <c r="P225" i="671"/>
  <c r="Y225" i="671"/>
  <c r="AA234" i="671"/>
  <c r="Y240" i="671"/>
  <c r="AA240" i="671" s="1"/>
  <c r="P240" i="671"/>
  <c r="T240" i="671" s="1"/>
  <c r="Z242" i="671"/>
  <c r="X242" i="671"/>
  <c r="AH242" i="671"/>
  <c r="AI242" i="671" s="1"/>
  <c r="AR242" i="671"/>
  <c r="AN242" i="671"/>
  <c r="Q242" i="671"/>
  <c r="AS242" i="671"/>
  <c r="AU242" i="671" s="1"/>
  <c r="AD242" i="671"/>
  <c r="AW242" i="671"/>
  <c r="Z243" i="671"/>
  <c r="AH243" i="671"/>
  <c r="AI243" i="671" s="1"/>
  <c r="AR243" i="671"/>
  <c r="AN243" i="671"/>
  <c r="X243" i="671"/>
  <c r="AD243" i="671"/>
  <c r="AC243" i="671"/>
  <c r="AQ244" i="671"/>
  <c r="AF259" i="671"/>
  <c r="AE259" i="671" s="1"/>
  <c r="AG259" i="671"/>
  <c r="T263" i="671"/>
  <c r="BA263" i="671"/>
  <c r="AQ265" i="671"/>
  <c r="BB280" i="671"/>
  <c r="AP280" i="671"/>
  <c r="AH26" i="672"/>
  <c r="AI26" i="672" s="1"/>
  <c r="Q26" i="672"/>
  <c r="X26" i="672"/>
  <c r="AS26" i="672"/>
  <c r="AU26" i="672" s="1"/>
  <c r="AR26" i="672"/>
  <c r="AD26" i="672"/>
  <c r="AW26" i="672"/>
  <c r="Z26" i="672"/>
  <c r="AC26" i="672"/>
  <c r="AO40" i="672"/>
  <c r="AA57" i="672"/>
  <c r="AF65" i="672"/>
  <c r="AE65" i="672" s="1"/>
  <c r="AG65" i="672"/>
  <c r="P67" i="672"/>
  <c r="T67" i="672" s="1"/>
  <c r="AB67" i="672" s="1"/>
  <c r="Y67" i="672"/>
  <c r="AL207" i="672"/>
  <c r="AF152" i="671"/>
  <c r="AE152" i="671" s="1"/>
  <c r="AG152" i="671"/>
  <c r="AW156" i="671"/>
  <c r="AS156" i="671"/>
  <c r="Z156" i="671"/>
  <c r="BA157" i="671"/>
  <c r="AO157" i="671"/>
  <c r="AL157" i="671"/>
  <c r="AM157" i="671" s="1"/>
  <c r="AA159" i="671"/>
  <c r="BB168" i="671"/>
  <c r="AP168" i="671"/>
  <c r="AO171" i="671"/>
  <c r="BA171" i="671"/>
  <c r="Y173" i="671"/>
  <c r="P173" i="671"/>
  <c r="AH174" i="671"/>
  <c r="AR182" i="671"/>
  <c r="AC182" i="671"/>
  <c r="AW182" i="671"/>
  <c r="AD182" i="671"/>
  <c r="AS182" i="671"/>
  <c r="AU182" i="671" s="1"/>
  <c r="Z182" i="671"/>
  <c r="X182" i="671"/>
  <c r="BB183" i="671"/>
  <c r="AT186" i="671"/>
  <c r="AX191" i="671"/>
  <c r="AY191" i="671" s="1"/>
  <c r="AT191" i="671"/>
  <c r="AW194" i="671"/>
  <c r="AC194" i="671"/>
  <c r="AF194" i="671" s="1"/>
  <c r="AE194" i="671" s="1"/>
  <c r="AR194" i="671"/>
  <c r="Q194" i="671"/>
  <c r="AI200" i="671"/>
  <c r="AT200" i="671"/>
  <c r="AA200" i="671"/>
  <c r="T201" i="671"/>
  <c r="AL221" i="671"/>
  <c r="AB255" i="671"/>
  <c r="Y268" i="671"/>
  <c r="P268" i="671"/>
  <c r="T268" i="671" s="1"/>
  <c r="AF280" i="671"/>
  <c r="AE280" i="671" s="1"/>
  <c r="AB18" i="672"/>
  <c r="BA30" i="672"/>
  <c r="T30" i="672"/>
  <c r="AA31" i="672"/>
  <c r="AQ31" i="672"/>
  <c r="AG34" i="672"/>
  <c r="AX39" i="672"/>
  <c r="AT39" i="672"/>
  <c r="AU39" i="672" s="1"/>
  <c r="AG39" i="672"/>
  <c r="AP39" i="672"/>
  <c r="AR44" i="672"/>
  <c r="AC44" i="672"/>
  <c r="Q44" i="672"/>
  <c r="AD44" i="672"/>
  <c r="AF44" i="672" s="1"/>
  <c r="AE44" i="672" s="1"/>
  <c r="AW44" i="672"/>
  <c r="X44" i="672"/>
  <c r="AS44" i="672"/>
  <c r="Z44" i="672"/>
  <c r="AN44" i="672"/>
  <c r="AH44" i="672"/>
  <c r="AB96" i="672"/>
  <c r="AQ117" i="672"/>
  <c r="AD253" i="670"/>
  <c r="BA277" i="670"/>
  <c r="AN16" i="671"/>
  <c r="AG23" i="671"/>
  <c r="AP38" i="671"/>
  <c r="Z41" i="671"/>
  <c r="AS41" i="671"/>
  <c r="X41" i="671"/>
  <c r="AH41" i="671"/>
  <c r="AI41" i="671" s="1"/>
  <c r="AX45" i="671"/>
  <c r="AI45" i="671"/>
  <c r="Z49" i="671"/>
  <c r="X49" i="671"/>
  <c r="AW49" i="671"/>
  <c r="AY49" i="671" s="1"/>
  <c r="AH49" i="671"/>
  <c r="AI49" i="671" s="1"/>
  <c r="AU55" i="671"/>
  <c r="AQ63" i="671"/>
  <c r="AU75" i="671"/>
  <c r="AL80" i="671"/>
  <c r="AM80" i="671" s="1"/>
  <c r="X84" i="671"/>
  <c r="AD84" i="671"/>
  <c r="AF84" i="671" s="1"/>
  <c r="AE84" i="671" s="1"/>
  <c r="AS84" i="671"/>
  <c r="AH84" i="671"/>
  <c r="AI84" i="671" s="1"/>
  <c r="AW85" i="671"/>
  <c r="AY85" i="671" s="1"/>
  <c r="AD85" i="671"/>
  <c r="X85" i="671"/>
  <c r="AN85" i="671"/>
  <c r="AH85" i="671"/>
  <c r="AI85" i="671" s="1"/>
  <c r="AW86" i="671"/>
  <c r="Q86" i="671"/>
  <c r="X90" i="671"/>
  <c r="AR90" i="671"/>
  <c r="Z93" i="671"/>
  <c r="AH93" i="671"/>
  <c r="AW93" i="671"/>
  <c r="AY93" i="671" s="1"/>
  <c r="AC93" i="671"/>
  <c r="AX103" i="671"/>
  <c r="AG103" i="671"/>
  <c r="X104" i="671"/>
  <c r="AQ119" i="671"/>
  <c r="AN132" i="671"/>
  <c r="P134" i="671"/>
  <c r="T134" i="671" s="1"/>
  <c r="Y134" i="671"/>
  <c r="AQ135" i="671"/>
  <c r="AF140" i="671"/>
  <c r="AE140" i="671" s="1"/>
  <c r="AW142" i="671"/>
  <c r="AY142" i="671" s="1"/>
  <c r="X142" i="671"/>
  <c r="AL143" i="671"/>
  <c r="AM143" i="671" s="1"/>
  <c r="AN151" i="671"/>
  <c r="AQ159" i="671"/>
  <c r="AA165" i="671"/>
  <c r="AQ165" i="671"/>
  <c r="AC166" i="671"/>
  <c r="AF166" i="671" s="1"/>
  <c r="AE166" i="671" s="1"/>
  <c r="BB167" i="671"/>
  <c r="AT167" i="671"/>
  <c r="AU167" i="671" s="1"/>
  <c r="AW170" i="671"/>
  <c r="AY170" i="671" s="1"/>
  <c r="AH170" i="671"/>
  <c r="AI170" i="671" s="1"/>
  <c r="AD170" i="671"/>
  <c r="AF170" i="671" s="1"/>
  <c r="AE170" i="671" s="1"/>
  <c r="AS170" i="671"/>
  <c r="AU170" i="671" s="1"/>
  <c r="Z170" i="671"/>
  <c r="AR177" i="671"/>
  <c r="P180" i="671"/>
  <c r="T180" i="671" s="1"/>
  <c r="Y180" i="671"/>
  <c r="AS180" i="671"/>
  <c r="AN182" i="671"/>
  <c r="AO185" i="671"/>
  <c r="AD188" i="671"/>
  <c r="AF188" i="671" s="1"/>
  <c r="AE188" i="671" s="1"/>
  <c r="AA191" i="671"/>
  <c r="X192" i="671"/>
  <c r="AR192" i="671"/>
  <c r="Q192" i="671"/>
  <c r="AW192" i="671"/>
  <c r="AS192" i="671"/>
  <c r="AS194" i="671"/>
  <c r="AF195" i="671"/>
  <c r="AE195" i="671" s="1"/>
  <c r="AQ203" i="671"/>
  <c r="AA203" i="671"/>
  <c r="AT205" i="671"/>
  <c r="AU205" i="671" s="1"/>
  <c r="AH206" i="671"/>
  <c r="T210" i="671"/>
  <c r="AB210" i="671" s="1"/>
  <c r="AT212" i="671"/>
  <c r="AG212" i="671"/>
  <c r="AX212" i="671"/>
  <c r="AI212" i="671"/>
  <c r="AC219" i="671"/>
  <c r="AQ224" i="671"/>
  <c r="AT238" i="671"/>
  <c r="AU238" i="671" s="1"/>
  <c r="AG238" i="671"/>
  <c r="AI238" i="671"/>
  <c r="AA241" i="671"/>
  <c r="AQ241" i="671"/>
  <c r="AU244" i="671"/>
  <c r="AI248" i="671"/>
  <c r="P253" i="671"/>
  <c r="T253" i="671" s="1"/>
  <c r="Y253" i="671"/>
  <c r="AH267" i="671"/>
  <c r="AI267" i="671" s="1"/>
  <c r="Q267" i="671"/>
  <c r="AS267" i="671"/>
  <c r="Z267" i="671"/>
  <c r="X267" i="671"/>
  <c r="AW267" i="671"/>
  <c r="AC267" i="671"/>
  <c r="AN267" i="671"/>
  <c r="AD267" i="671"/>
  <c r="AO271" i="671"/>
  <c r="AL271" i="671"/>
  <c r="AM271" i="671" s="1"/>
  <c r="BA271" i="671"/>
  <c r="AG134" i="672"/>
  <c r="AI134" i="672"/>
  <c r="AX134" i="672"/>
  <c r="AT134" i="672"/>
  <c r="AT145" i="671"/>
  <c r="AH151" i="671"/>
  <c r="AI151" i="671" s="1"/>
  <c r="Q151" i="671"/>
  <c r="X151" i="671"/>
  <c r="P156" i="671"/>
  <c r="T156" i="671" s="1"/>
  <c r="Y156" i="671"/>
  <c r="AI162" i="671"/>
  <c r="AG162" i="671"/>
  <c r="AX162" i="671"/>
  <c r="AT162" i="671"/>
  <c r="AI175" i="671"/>
  <c r="AX175" i="671"/>
  <c r="AG175" i="671"/>
  <c r="AS177" i="671"/>
  <c r="AQ185" i="671"/>
  <c r="AA185" i="671"/>
  <c r="AB185" i="671" s="1"/>
  <c r="AP185" i="671"/>
  <c r="Z187" i="671"/>
  <c r="AW187" i="671"/>
  <c r="AC187" i="671"/>
  <c r="AF187" i="671" s="1"/>
  <c r="AE187" i="671" s="1"/>
  <c r="AR187" i="671"/>
  <c r="AN187" i="671"/>
  <c r="P194" i="671"/>
  <c r="Y194" i="671"/>
  <c r="BA199" i="671"/>
  <c r="AO199" i="671"/>
  <c r="AY202" i="671"/>
  <c r="AL210" i="671"/>
  <c r="AM210" i="671" s="1"/>
  <c r="BA210" i="671"/>
  <c r="AU229" i="671"/>
  <c r="AN233" i="671"/>
  <c r="AO243" i="671"/>
  <c r="AL243" i="671"/>
  <c r="AM243" i="671" s="1"/>
  <c r="BA243" i="671"/>
  <c r="T243" i="671"/>
  <c r="AB243" i="671" s="1"/>
  <c r="AX244" i="671"/>
  <c r="T248" i="671"/>
  <c r="AB248" i="671" s="1"/>
  <c r="AP274" i="671"/>
  <c r="BB274" i="671"/>
  <c r="AI278" i="671"/>
  <c r="AX278" i="671"/>
  <c r="AT278" i="671"/>
  <c r="Z285" i="671"/>
  <c r="AD285" i="671"/>
  <c r="AF285" i="671" s="1"/>
  <c r="AE285" i="671" s="1"/>
  <c r="AS285" i="671"/>
  <c r="X285" i="671"/>
  <c r="AW285" i="671"/>
  <c r="Q285" i="671"/>
  <c r="AC285" i="671"/>
  <c r="AR285" i="671"/>
  <c r="AH285" i="671"/>
  <c r="AO24" i="672"/>
  <c r="BA24" i="672"/>
  <c r="AT44" i="672"/>
  <c r="AX44" i="672"/>
  <c r="AI44" i="672"/>
  <c r="AP56" i="672"/>
  <c r="AG76" i="672"/>
  <c r="AF76" i="672"/>
  <c r="AE76" i="672" s="1"/>
  <c r="Z79" i="672"/>
  <c r="X79" i="672"/>
  <c r="AC79" i="672"/>
  <c r="AR79" i="672"/>
  <c r="AD79" i="672"/>
  <c r="AS79" i="672"/>
  <c r="AH79" i="672"/>
  <c r="Q79" i="672"/>
  <c r="AO91" i="672"/>
  <c r="AL91" i="672"/>
  <c r="AM91" i="672" s="1"/>
  <c r="BA91" i="672"/>
  <c r="Y51" i="673"/>
  <c r="P51" i="673"/>
  <c r="AD197" i="670"/>
  <c r="AD211" i="670"/>
  <c r="AD225" i="670"/>
  <c r="AD239" i="670"/>
  <c r="AF239" i="670" s="1"/>
  <c r="AE239" i="670" s="1"/>
  <c r="AN276" i="670"/>
  <c r="AH32" i="671"/>
  <c r="AI32" i="671" s="1"/>
  <c r="Z35" i="671"/>
  <c r="X35" i="671"/>
  <c r="AT45" i="671"/>
  <c r="AU45" i="671" s="1"/>
  <c r="AN56" i="671"/>
  <c r="Z57" i="671"/>
  <c r="X57" i="671"/>
  <c r="AH57" i="671"/>
  <c r="AI57" i="671" s="1"/>
  <c r="AF58" i="671"/>
  <c r="AE58" i="671" s="1"/>
  <c r="BB62" i="671"/>
  <c r="AR67" i="671"/>
  <c r="AC67" i="671"/>
  <c r="AF67" i="671" s="1"/>
  <c r="AE67" i="671" s="1"/>
  <c r="Q67" i="671"/>
  <c r="AF68" i="671"/>
  <c r="AE68" i="671" s="1"/>
  <c r="AD71" i="671"/>
  <c r="AF71" i="671" s="1"/>
  <c r="AE71" i="671" s="1"/>
  <c r="AR71" i="671"/>
  <c r="AH71" i="671"/>
  <c r="AI71" i="671" s="1"/>
  <c r="P86" i="671"/>
  <c r="T86" i="671" s="1"/>
  <c r="Y86" i="671"/>
  <c r="AP86" i="671" s="1"/>
  <c r="AL91" i="671"/>
  <c r="AT103" i="671"/>
  <c r="AN113" i="671"/>
  <c r="AW114" i="671"/>
  <c r="AY114" i="671" s="1"/>
  <c r="AD114" i="671"/>
  <c r="AS114" i="671"/>
  <c r="AU114" i="671" s="1"/>
  <c r="Q114" i="671"/>
  <c r="BB129" i="671"/>
  <c r="AQ133" i="671"/>
  <c r="AQ134" i="671"/>
  <c r="AC137" i="671"/>
  <c r="AF137" i="671" s="1"/>
  <c r="AE137" i="671" s="1"/>
  <c r="AN138" i="671"/>
  <c r="AN142" i="671"/>
  <c r="AO143" i="671"/>
  <c r="AA144" i="671"/>
  <c r="AQ144" i="671"/>
  <c r="AD149" i="671"/>
  <c r="Q154" i="671"/>
  <c r="AC154" i="671"/>
  <c r="AF154" i="671" s="1"/>
  <c r="AE154" i="671" s="1"/>
  <c r="AS154" i="671"/>
  <c r="AH154" i="671"/>
  <c r="Q156" i="671"/>
  <c r="AS157" i="671"/>
  <c r="X159" i="671"/>
  <c r="AX161" i="671"/>
  <c r="AY161" i="671" s="1"/>
  <c r="AT161" i="671"/>
  <c r="AU161" i="671" s="1"/>
  <c r="Z163" i="671"/>
  <c r="X163" i="671"/>
  <c r="AW163" i="671"/>
  <c r="AY163" i="671" s="1"/>
  <c r="AC163" i="671"/>
  <c r="BA164" i="671"/>
  <c r="AO164" i="671"/>
  <c r="AX167" i="671"/>
  <c r="AY167" i="671" s="1"/>
  <c r="AN172" i="671"/>
  <c r="AR176" i="671"/>
  <c r="AC176" i="671"/>
  <c r="AD176" i="671"/>
  <c r="AS176" i="671"/>
  <c r="AU176" i="671" s="1"/>
  <c r="Z176" i="671"/>
  <c r="AN176" i="671"/>
  <c r="AH176" i="671"/>
  <c r="AI176" i="671" s="1"/>
  <c r="AT177" i="671"/>
  <c r="Y184" i="671"/>
  <c r="AO184" i="671" s="1"/>
  <c r="P184" i="671"/>
  <c r="AQ184" i="671"/>
  <c r="BA189" i="671"/>
  <c r="AO189" i="671"/>
  <c r="AF191" i="671"/>
  <c r="AE191" i="671" s="1"/>
  <c r="Y192" i="671"/>
  <c r="AP192" i="671" s="1"/>
  <c r="P192" i="671"/>
  <c r="Q212" i="671"/>
  <c r="AS216" i="671"/>
  <c r="AI219" i="671"/>
  <c r="AR222" i="671"/>
  <c r="AA228" i="671"/>
  <c r="AQ228" i="671"/>
  <c r="AR233" i="671"/>
  <c r="AA238" i="671"/>
  <c r="AB238" i="671" s="1"/>
  <c r="AX241" i="671"/>
  <c r="AY241" i="671" s="1"/>
  <c r="AT241" i="671"/>
  <c r="AI241" i="671"/>
  <c r="AG241" i="671"/>
  <c r="AL248" i="671"/>
  <c r="AM248" i="671" s="1"/>
  <c r="BA248" i="671"/>
  <c r="AO248" i="671"/>
  <c r="P250" i="671"/>
  <c r="Y250" i="671"/>
  <c r="BA266" i="671"/>
  <c r="AL266" i="671"/>
  <c r="AM266" i="671" s="1"/>
  <c r="AO266" i="671"/>
  <c r="AF23" i="672"/>
  <c r="AE23" i="672" s="1"/>
  <c r="AQ24" i="672"/>
  <c r="AA44" i="672"/>
  <c r="AQ197" i="671"/>
  <c r="AA197" i="671"/>
  <c r="AN228" i="671"/>
  <c r="AL230" i="671"/>
  <c r="Y234" i="671"/>
  <c r="AO234" i="671" s="1"/>
  <c r="P234" i="671"/>
  <c r="AQ234" i="671"/>
  <c r="AN237" i="671"/>
  <c r="AP238" i="671"/>
  <c r="AA249" i="671"/>
  <c r="AT249" i="671"/>
  <c r="AU249" i="671" s="1"/>
  <c r="AT251" i="671"/>
  <c r="AX251" i="671"/>
  <c r="AG254" i="671"/>
  <c r="AM255" i="671"/>
  <c r="AA256" i="671"/>
  <c r="AQ259" i="671"/>
  <c r="BB277" i="671"/>
  <c r="AL277" i="671"/>
  <c r="AM277" i="671" s="1"/>
  <c r="AP277" i="671"/>
  <c r="T280" i="671"/>
  <c r="AI287" i="671"/>
  <c r="AX287" i="671"/>
  <c r="AT287" i="671"/>
  <c r="BA288" i="671"/>
  <c r="AL288" i="671"/>
  <c r="AM288" i="671" s="1"/>
  <c r="AX12" i="672"/>
  <c r="AT12" i="672"/>
  <c r="AA13" i="672"/>
  <c r="AN16" i="672"/>
  <c r="AG19" i="672"/>
  <c r="AA20" i="672"/>
  <c r="Y27" i="672"/>
  <c r="P27" i="672"/>
  <c r="BA33" i="672"/>
  <c r="AO33" i="672"/>
  <c r="AH53" i="672"/>
  <c r="AI53" i="672" s="1"/>
  <c r="Q53" i="672"/>
  <c r="AC53" i="672"/>
  <c r="AW53" i="672"/>
  <c r="AY53" i="672" s="1"/>
  <c r="X53" i="672"/>
  <c r="AS53" i="672"/>
  <c r="AU53" i="672" s="1"/>
  <c r="AR53" i="672"/>
  <c r="Z53" i="672"/>
  <c r="T102" i="672"/>
  <c r="AG116" i="672"/>
  <c r="AX116" i="672"/>
  <c r="AY116" i="672" s="1"/>
  <c r="AT116" i="672"/>
  <c r="AI116" i="672"/>
  <c r="AU227" i="671"/>
  <c r="AH228" i="671"/>
  <c r="Q228" i="671"/>
  <c r="AQ230" i="671"/>
  <c r="AL234" i="671"/>
  <c r="Z237" i="671"/>
  <c r="X237" i="671"/>
  <c r="Q237" i="671"/>
  <c r="AS237" i="671"/>
  <c r="AL238" i="671"/>
  <c r="AM238" i="671" s="1"/>
  <c r="AO238" i="671"/>
  <c r="AB249" i="671"/>
  <c r="T251" i="671"/>
  <c r="Z271" i="671"/>
  <c r="AR271" i="671"/>
  <c r="X271" i="671"/>
  <c r="AH271" i="671"/>
  <c r="AD271" i="671"/>
  <c r="AF271" i="671" s="1"/>
  <c r="AE271" i="671" s="1"/>
  <c r="AS271" i="671"/>
  <c r="AW271" i="671"/>
  <c r="AF275" i="671"/>
  <c r="AE275" i="671" s="1"/>
  <c r="AG275" i="671"/>
  <c r="Y279" i="671"/>
  <c r="P279" i="671"/>
  <c r="AO280" i="671"/>
  <c r="BA280" i="671"/>
  <c r="AL280" i="671"/>
  <c r="AM280" i="671" s="1"/>
  <c r="AP283" i="671"/>
  <c r="AA283" i="671"/>
  <c r="AA288" i="671"/>
  <c r="AQ288" i="671"/>
  <c r="AF12" i="672"/>
  <c r="AE12" i="672" s="1"/>
  <c r="AM15" i="672"/>
  <c r="Z16" i="672"/>
  <c r="X16" i="672"/>
  <c r="AR16" i="672"/>
  <c r="AS16" i="672"/>
  <c r="AU16" i="672" s="1"/>
  <c r="Q16" i="672"/>
  <c r="AC16" i="672"/>
  <c r="AW16" i="672"/>
  <c r="AY16" i="672" s="1"/>
  <c r="AP19" i="672"/>
  <c r="BB19" i="672"/>
  <c r="Y22" i="672"/>
  <c r="AP22" i="672" s="1"/>
  <c r="P22" i="672"/>
  <c r="T22" i="672" s="1"/>
  <c r="AG25" i="672"/>
  <c r="AI37" i="672"/>
  <c r="AT37" i="672"/>
  <c r="AX52" i="672"/>
  <c r="AA59" i="672"/>
  <c r="AQ59" i="672"/>
  <c r="AI78" i="672"/>
  <c r="AG78" i="672"/>
  <c r="AT78" i="672"/>
  <c r="AF82" i="672"/>
  <c r="AE82" i="672" s="1"/>
  <c r="AG82" i="672"/>
  <c r="AA83" i="672"/>
  <c r="T83" i="672"/>
  <c r="AB83" i="672" s="1"/>
  <c r="AY93" i="672"/>
  <c r="P116" i="672"/>
  <c r="T116" i="672" s="1"/>
  <c r="AT171" i="672"/>
  <c r="AU171" i="672" s="1"/>
  <c r="AI171" i="672"/>
  <c r="AG171" i="672"/>
  <c r="AX171" i="672"/>
  <c r="AG180" i="672"/>
  <c r="AF180" i="672"/>
  <c r="AE180" i="672" s="1"/>
  <c r="AO220" i="672"/>
  <c r="BA220" i="672"/>
  <c r="AN201" i="671"/>
  <c r="AM213" i="671"/>
  <c r="Q215" i="671"/>
  <c r="AN215" i="671"/>
  <c r="AX217" i="671"/>
  <c r="AY217" i="671" s="1"/>
  <c r="AG217" i="671"/>
  <c r="AU217" i="671"/>
  <c r="AO229" i="671"/>
  <c r="AL229" i="671"/>
  <c r="AM229" i="671" s="1"/>
  <c r="AG231" i="671"/>
  <c r="AX231" i="671"/>
  <c r="AY231" i="671" s="1"/>
  <c r="AT231" i="671"/>
  <c r="AU231" i="671" s="1"/>
  <c r="AX232" i="671"/>
  <c r="AY232" i="671" s="1"/>
  <c r="AG232" i="671"/>
  <c r="AS234" i="671"/>
  <c r="AX242" i="671"/>
  <c r="AQ245" i="671"/>
  <c r="AA245" i="671"/>
  <c r="AI256" i="671"/>
  <c r="AX256" i="671"/>
  <c r="AY256" i="671" s="1"/>
  <c r="AT256" i="671"/>
  <c r="AG256" i="671"/>
  <c r="AO257" i="671"/>
  <c r="BA257" i="671"/>
  <c r="T262" i="671"/>
  <c r="AB262" i="671" s="1"/>
  <c r="P273" i="671"/>
  <c r="T273" i="671" s="1"/>
  <c r="Y273" i="671"/>
  <c r="BB273" i="671" s="1"/>
  <c r="AQ279" i="671"/>
  <c r="AA280" i="671"/>
  <c r="AG287" i="671"/>
  <c r="AG12" i="672"/>
  <c r="T52" i="672"/>
  <c r="AL54" i="672"/>
  <c r="AM54" i="672" s="1"/>
  <c r="AO54" i="672"/>
  <c r="T58" i="672"/>
  <c r="BA66" i="672"/>
  <c r="AO66" i="672"/>
  <c r="T66" i="672"/>
  <c r="AB66" i="672" s="1"/>
  <c r="AL66" i="672"/>
  <c r="AM66" i="672" s="1"/>
  <c r="AH67" i="672"/>
  <c r="Q67" i="672"/>
  <c r="AR67" i="672"/>
  <c r="Z67" i="672"/>
  <c r="AC67" i="672"/>
  <c r="AW67" i="672"/>
  <c r="AS67" i="672"/>
  <c r="AD67" i="672"/>
  <c r="AF67" i="672" s="1"/>
  <c r="AE67" i="672" s="1"/>
  <c r="BB101" i="672"/>
  <c r="AP101" i="672"/>
  <c r="AA101" i="672"/>
  <c r="AL101" i="672"/>
  <c r="AM101" i="672" s="1"/>
  <c r="T105" i="672"/>
  <c r="AB105" i="672" s="1"/>
  <c r="AX107" i="672"/>
  <c r="AY107" i="672" s="1"/>
  <c r="AG107" i="672"/>
  <c r="AI107" i="672"/>
  <c r="AN115" i="672"/>
  <c r="P141" i="672"/>
  <c r="T141" i="672" s="1"/>
  <c r="Y141" i="672"/>
  <c r="Y151" i="672"/>
  <c r="P151" i="672"/>
  <c r="T151" i="672" s="1"/>
  <c r="AI214" i="671"/>
  <c r="AX214" i="671"/>
  <c r="BA224" i="671"/>
  <c r="T228" i="671"/>
  <c r="AB228" i="671" s="1"/>
  <c r="AQ229" i="671"/>
  <c r="AP232" i="671"/>
  <c r="BB232" i="671"/>
  <c r="T241" i="671"/>
  <c r="AL241" i="671"/>
  <c r="AM241" i="671" s="1"/>
  <c r="AQ247" i="671"/>
  <c r="AI249" i="671"/>
  <c r="AG249" i="671"/>
  <c r="AR252" i="671"/>
  <c r="AC252" i="671"/>
  <c r="AN252" i="671"/>
  <c r="Z252" i="671"/>
  <c r="X252" i="671"/>
  <c r="AS252" i="671"/>
  <c r="AP269" i="671"/>
  <c r="AX269" i="671"/>
  <c r="AY269" i="671" s="1"/>
  <c r="AT269" i="671"/>
  <c r="AW17" i="672"/>
  <c r="AC17" i="672"/>
  <c r="AR17" i="672"/>
  <c r="AN17" i="672"/>
  <c r="X17" i="672"/>
  <c r="Q17" i="672"/>
  <c r="Z17" i="672"/>
  <c r="Y21" i="672"/>
  <c r="P21" i="672"/>
  <c r="T21" i="672" s="1"/>
  <c r="AQ22" i="672"/>
  <c r="AB33" i="672"/>
  <c r="BB47" i="672"/>
  <c r="AP47" i="672"/>
  <c r="AU48" i="672"/>
  <c r="BB51" i="672"/>
  <c r="AP51" i="672"/>
  <c r="AA54" i="672"/>
  <c r="Z57" i="672"/>
  <c r="X57" i="672"/>
  <c r="AW57" i="672"/>
  <c r="AS57" i="672"/>
  <c r="AC57" i="672"/>
  <c r="AR57" i="672"/>
  <c r="Q57" i="672"/>
  <c r="AH57" i="672"/>
  <c r="AD57" i="672"/>
  <c r="AN57" i="672"/>
  <c r="P109" i="672"/>
  <c r="T109" i="672" s="1"/>
  <c r="Y109" i="672"/>
  <c r="X115" i="672"/>
  <c r="AS115" i="672"/>
  <c r="AC115" i="672"/>
  <c r="AD115" i="672"/>
  <c r="AW115" i="672"/>
  <c r="AR115" i="672"/>
  <c r="Q115" i="672"/>
  <c r="AH115" i="672"/>
  <c r="Z115" i="672"/>
  <c r="AQ121" i="672"/>
  <c r="AA195" i="672"/>
  <c r="AQ195" i="672"/>
  <c r="T99" i="673"/>
  <c r="AB99" i="673" s="1"/>
  <c r="BA99" i="673"/>
  <c r="AA212" i="671"/>
  <c r="AA215" i="671"/>
  <c r="BB217" i="671"/>
  <c r="AO223" i="671"/>
  <c r="BA223" i="671"/>
  <c r="X228" i="671"/>
  <c r="AW237" i="671"/>
  <c r="AY237" i="671" s="1"/>
  <c r="AX247" i="671"/>
  <c r="AT247" i="671"/>
  <c r="AI247" i="671"/>
  <c r="AT248" i="671"/>
  <c r="AX248" i="671"/>
  <c r="Q252" i="671"/>
  <c r="AO254" i="671"/>
  <c r="AL254" i="671"/>
  <c r="AM254" i="671" s="1"/>
  <c r="AY254" i="671"/>
  <c r="AG255" i="671"/>
  <c r="AX255" i="671"/>
  <c r="AY255" i="671"/>
  <c r="AA257" i="671"/>
  <c r="AB257" i="671" s="1"/>
  <c r="AW258" i="671"/>
  <c r="AY258" i="671" s="1"/>
  <c r="AS258" i="671"/>
  <c r="Z258" i="671"/>
  <c r="AR258" i="671"/>
  <c r="AH258" i="671"/>
  <c r="AD258" i="671"/>
  <c r="AF258" i="671" s="1"/>
  <c r="AE258" i="671" s="1"/>
  <c r="AA266" i="671"/>
  <c r="AB266" i="671" s="1"/>
  <c r="AQ266" i="671"/>
  <c r="BB276" i="671"/>
  <c r="AP276" i="671"/>
  <c r="AX281" i="671"/>
  <c r="AI281" i="671"/>
  <c r="AG281" i="671"/>
  <c r="AN285" i="671"/>
  <c r="BA18" i="672"/>
  <c r="AO18" i="672"/>
  <c r="AL18" i="672"/>
  <c r="AM18" i="672" s="1"/>
  <c r="T24" i="672"/>
  <c r="AY28" i="672"/>
  <c r="AO34" i="672"/>
  <c r="BA34" i="672"/>
  <c r="AT35" i="672"/>
  <c r="AX35" i="672"/>
  <c r="AY35" i="672" s="1"/>
  <c r="AA39" i="672"/>
  <c r="AQ39" i="672"/>
  <c r="Z49" i="672"/>
  <c r="AS49" i="672"/>
  <c r="X49" i="672"/>
  <c r="Q49" i="672"/>
  <c r="AD49" i="672"/>
  <c r="AW49" i="672"/>
  <c r="AR49" i="672"/>
  <c r="AH49" i="672"/>
  <c r="AI49" i="672" s="1"/>
  <c r="AW50" i="672"/>
  <c r="AY50" i="672" s="1"/>
  <c r="Q50" i="672"/>
  <c r="AD50" i="672"/>
  <c r="AF50" i="672" s="1"/>
  <c r="AE50" i="672" s="1"/>
  <c r="AS50" i="672"/>
  <c r="AU50" i="672" s="1"/>
  <c r="AH50" i="672"/>
  <c r="AC50" i="672"/>
  <c r="Z50" i="672"/>
  <c r="AX53" i="672"/>
  <c r="AT53" i="672"/>
  <c r="T62" i="672"/>
  <c r="AT157" i="672"/>
  <c r="AU157" i="672" s="1"/>
  <c r="AX157" i="672"/>
  <c r="AY157" i="672" s="1"/>
  <c r="AG157" i="672"/>
  <c r="AP157" i="672"/>
  <c r="AY165" i="672"/>
  <c r="AB168" i="672"/>
  <c r="AH239" i="672"/>
  <c r="AS239" i="672"/>
  <c r="Z239" i="672"/>
  <c r="AW239" i="672"/>
  <c r="AC239" i="672"/>
  <c r="AD239" i="672"/>
  <c r="AR239" i="672"/>
  <c r="AN239" i="672"/>
  <c r="Q239" i="672"/>
  <c r="X239" i="672"/>
  <c r="AA166" i="671"/>
  <c r="AA174" i="671"/>
  <c r="AN177" i="671"/>
  <c r="AQ187" i="671"/>
  <c r="AH191" i="671"/>
  <c r="AI191" i="671" s="1"/>
  <c r="Q191" i="671"/>
  <c r="AS191" i="671"/>
  <c r="Z191" i="671"/>
  <c r="AX211" i="671"/>
  <c r="AG211" i="671"/>
  <c r="AN216" i="671"/>
  <c r="AU223" i="671"/>
  <c r="X231" i="671"/>
  <c r="Q231" i="671"/>
  <c r="AH231" i="671"/>
  <c r="AI231" i="671" s="1"/>
  <c r="P236" i="671"/>
  <c r="T236" i="671" s="1"/>
  <c r="Y236" i="671"/>
  <c r="AD237" i="671"/>
  <c r="AF237" i="671" s="1"/>
  <c r="AE237" i="671" s="1"/>
  <c r="AA248" i="671"/>
  <c r="AI251" i="671"/>
  <c r="Q258" i="671"/>
  <c r="AO270" i="671"/>
  <c r="BA270" i="671"/>
  <c r="AD17" i="672"/>
  <c r="AF31" i="672"/>
  <c r="AE31" i="672" s="1"/>
  <c r="Y46" i="672"/>
  <c r="P46" i="672"/>
  <c r="AG53" i="672"/>
  <c r="AT80" i="672"/>
  <c r="AI80" i="672"/>
  <c r="T87" i="672"/>
  <c r="Q98" i="672"/>
  <c r="AH98" i="672"/>
  <c r="AI98" i="672" s="1"/>
  <c r="AD98" i="672"/>
  <c r="AF98" i="672" s="1"/>
  <c r="AE98" i="672" s="1"/>
  <c r="AR98" i="672"/>
  <c r="AW98" i="672"/>
  <c r="AY98" i="672" s="1"/>
  <c r="X98" i="672"/>
  <c r="AS98" i="672"/>
  <c r="AU98" i="672" s="1"/>
  <c r="AC98" i="672"/>
  <c r="Z98" i="672"/>
  <c r="AX123" i="672"/>
  <c r="AY123" i="672" s="1"/>
  <c r="AG123" i="672"/>
  <c r="AT123" i="672"/>
  <c r="AP134" i="672"/>
  <c r="BB134" i="672"/>
  <c r="AL29" i="673"/>
  <c r="AM29" i="673" s="1"/>
  <c r="AH53" i="671"/>
  <c r="AI53" i="671" s="1"/>
  <c r="Q53" i="671"/>
  <c r="Z53" i="671"/>
  <c r="X53" i="671"/>
  <c r="AF54" i="671"/>
  <c r="AE54" i="671" s="1"/>
  <c r="AP55" i="671"/>
  <c r="AH58" i="671"/>
  <c r="AI58" i="671" s="1"/>
  <c r="AW58" i="671"/>
  <c r="AY58" i="671" s="1"/>
  <c r="AN63" i="671"/>
  <c r="AQ71" i="671"/>
  <c r="AA71" i="671"/>
  <c r="T72" i="671"/>
  <c r="AB72" i="671" s="1"/>
  <c r="AF83" i="671"/>
  <c r="AE83" i="671" s="1"/>
  <c r="Z92" i="671"/>
  <c r="X92" i="671"/>
  <c r="AF97" i="671"/>
  <c r="AE97" i="671" s="1"/>
  <c r="AH103" i="671"/>
  <c r="AI103" i="671" s="1"/>
  <c r="Q103" i="671"/>
  <c r="AW103" i="671"/>
  <c r="AY103" i="671" s="1"/>
  <c r="AN109" i="671"/>
  <c r="X129" i="671"/>
  <c r="AD129" i="671"/>
  <c r="AF129" i="671" s="1"/>
  <c r="AE129" i="671" s="1"/>
  <c r="AR129" i="671"/>
  <c r="AY140" i="671"/>
  <c r="Z141" i="671"/>
  <c r="AL141" i="671" s="1"/>
  <c r="AM141" i="671" s="1"/>
  <c r="AD141" i="671"/>
  <c r="AS141" i="671"/>
  <c r="AU141" i="671" s="1"/>
  <c r="AH141" i="671"/>
  <c r="AI141" i="671" s="1"/>
  <c r="AF143" i="671"/>
  <c r="AE143" i="671" s="1"/>
  <c r="AL160" i="671"/>
  <c r="AM160" i="671" s="1"/>
  <c r="AO160" i="671"/>
  <c r="BA160" i="671"/>
  <c r="AQ166" i="671"/>
  <c r="Z169" i="671"/>
  <c r="Q169" i="671"/>
  <c r="X189" i="671"/>
  <c r="AR189" i="671"/>
  <c r="Z189" i="671"/>
  <c r="AA189" i="671" s="1"/>
  <c r="AH189" i="671"/>
  <c r="AI189" i="671" s="1"/>
  <c r="AH197" i="671"/>
  <c r="AI197" i="671" s="1"/>
  <c r="Q197" i="671"/>
  <c r="AS197" i="671"/>
  <c r="AU197" i="671" s="1"/>
  <c r="AC197" i="671"/>
  <c r="AF197" i="671" s="1"/>
  <c r="AE197" i="671" s="1"/>
  <c r="AI198" i="671"/>
  <c r="AR204" i="671"/>
  <c r="AC204" i="671"/>
  <c r="AF204" i="671" s="1"/>
  <c r="AE204" i="671" s="1"/>
  <c r="Q204" i="671"/>
  <c r="AS204" i="671"/>
  <c r="AU204" i="671" s="1"/>
  <c r="BB210" i="671"/>
  <c r="AT211" i="671"/>
  <c r="AU211" i="671" s="1"/>
  <c r="AQ221" i="671"/>
  <c r="AY223" i="671"/>
  <c r="AA227" i="671"/>
  <c r="AC228" i="671"/>
  <c r="AW230" i="671"/>
  <c r="AR230" i="671"/>
  <c r="AH230" i="671"/>
  <c r="BA232" i="671"/>
  <c r="AO232" i="671"/>
  <c r="AN234" i="671"/>
  <c r="AO249" i="671"/>
  <c r="AD252" i="671"/>
  <c r="T256" i="671"/>
  <c r="AA258" i="671"/>
  <c r="AP259" i="671"/>
  <c r="AX259" i="671"/>
  <c r="AY259" i="671" s="1"/>
  <c r="AT259" i="671"/>
  <c r="AU259" i="671" s="1"/>
  <c r="AP262" i="671"/>
  <c r="T287" i="671"/>
  <c r="N294" i="672"/>
  <c r="P14" i="672"/>
  <c r="Y14" i="672"/>
  <c r="AH16" i="672"/>
  <c r="AI16" i="672" s="1"/>
  <c r="AO19" i="672"/>
  <c r="T19" i="672"/>
  <c r="AL19" i="672"/>
  <c r="AM19" i="672" s="1"/>
  <c r="AL22" i="672"/>
  <c r="BB23" i="672"/>
  <c r="AP23" i="672"/>
  <c r="T25" i="672"/>
  <c r="T26" i="672"/>
  <c r="BB28" i="672"/>
  <c r="AL28" i="672"/>
  <c r="AM28" i="672" s="1"/>
  <c r="P29" i="672"/>
  <c r="Y29" i="672"/>
  <c r="AT52" i="672"/>
  <c r="AY55" i="672"/>
  <c r="AQ68" i="672"/>
  <c r="AA80" i="672"/>
  <c r="AR102" i="672"/>
  <c r="AC102" i="672"/>
  <c r="AD102" i="672"/>
  <c r="AW102" i="672"/>
  <c r="AY102" i="672" s="1"/>
  <c r="X102" i="672"/>
  <c r="AS102" i="672"/>
  <c r="AN102" i="672"/>
  <c r="Z102" i="672"/>
  <c r="Q102" i="672"/>
  <c r="AH102" i="672"/>
  <c r="Y119" i="672"/>
  <c r="P119" i="672"/>
  <c r="Y222" i="672"/>
  <c r="P222" i="672"/>
  <c r="AP280" i="672"/>
  <c r="BB280" i="672"/>
  <c r="AF32" i="673"/>
  <c r="AE32" i="673" s="1"/>
  <c r="Z215" i="671"/>
  <c r="AC215" i="671"/>
  <c r="AR215" i="671"/>
  <c r="X215" i="671"/>
  <c r="P216" i="671"/>
  <c r="T216" i="671" s="1"/>
  <c r="Y216" i="671"/>
  <c r="AA218" i="671"/>
  <c r="AQ218" i="671"/>
  <c r="AL220" i="671"/>
  <c r="AD228" i="671"/>
  <c r="AF228" i="671" s="1"/>
  <c r="AE228" i="671" s="1"/>
  <c r="AP231" i="671"/>
  <c r="AA232" i="671"/>
  <c r="AB232" i="671" s="1"/>
  <c r="AQ232" i="671"/>
  <c r="AQ235" i="671"/>
  <c r="AA235" i="671"/>
  <c r="AB235" i="671" s="1"/>
  <c r="AQ236" i="671"/>
  <c r="AR238" i="671"/>
  <c r="AC238" i="671"/>
  <c r="AW238" i="671"/>
  <c r="AY238" i="671" s="1"/>
  <c r="AD238" i="671"/>
  <c r="AN238" i="671"/>
  <c r="X238" i="671"/>
  <c r="AP249" i="671"/>
  <c r="Z251" i="671"/>
  <c r="X251" i="671"/>
  <c r="AS251" i="671"/>
  <c r="AR251" i="671"/>
  <c r="AD251" i="671"/>
  <c r="AN251" i="671"/>
  <c r="AI255" i="671"/>
  <c r="AL256" i="671"/>
  <c r="AM256" i="671" s="1"/>
  <c r="BA256" i="671"/>
  <c r="X258" i="671"/>
  <c r="AP263" i="671"/>
  <c r="BB263" i="671"/>
  <c r="AA267" i="671"/>
  <c r="AO268" i="671"/>
  <c r="BB275" i="671"/>
  <c r="AP275" i="671"/>
  <c r="AQ287" i="671"/>
  <c r="AO14" i="672"/>
  <c r="AA19" i="672"/>
  <c r="AQ19" i="672"/>
  <c r="AL47" i="672"/>
  <c r="AM47" i="672" s="1"/>
  <c r="T47" i="672"/>
  <c r="AB47" i="672" s="1"/>
  <c r="AO47" i="672"/>
  <c r="BA47" i="672"/>
  <c r="AY52" i="672"/>
  <c r="P79" i="672"/>
  <c r="Y79" i="672"/>
  <c r="BB95" i="672"/>
  <c r="AP95" i="672"/>
  <c r="AW110" i="672"/>
  <c r="AY110" i="672" s="1"/>
  <c r="AD110" i="672"/>
  <c r="AH110" i="672"/>
  <c r="Z110" i="672"/>
  <c r="AR110" i="672"/>
  <c r="AS110" i="672"/>
  <c r="AU110" i="672" s="1"/>
  <c r="AC110" i="672"/>
  <c r="X110" i="672"/>
  <c r="Q110" i="672"/>
  <c r="BB230" i="672"/>
  <c r="AD235" i="670"/>
  <c r="AF235" i="670" s="1"/>
  <c r="AE235" i="670" s="1"/>
  <c r="AD249" i="670"/>
  <c r="AF249" i="670" s="1"/>
  <c r="AE249" i="670" s="1"/>
  <c r="AD263" i="670"/>
  <c r="AD277" i="670"/>
  <c r="AF277" i="670" s="1"/>
  <c r="AE277" i="670" s="1"/>
  <c r="AH54" i="671"/>
  <c r="AW54" i="671"/>
  <c r="AQ57" i="671"/>
  <c r="AA57" i="671"/>
  <c r="Z59" i="671"/>
  <c r="X59" i="671"/>
  <c r="AP60" i="671"/>
  <c r="AU60" i="671"/>
  <c r="T62" i="671"/>
  <c r="AB62" i="671" s="1"/>
  <c r="AH76" i="671"/>
  <c r="AI76" i="671" s="1"/>
  <c r="AR88" i="671"/>
  <c r="AC88" i="671"/>
  <c r="AF88" i="671" s="1"/>
  <c r="AE88" i="671" s="1"/>
  <c r="AH92" i="671"/>
  <c r="AI92" i="671" s="1"/>
  <c r="AN98" i="671"/>
  <c r="AX101" i="671"/>
  <c r="AY101" i="671" s="1"/>
  <c r="AG101" i="671"/>
  <c r="AQ102" i="671"/>
  <c r="AA102" i="671"/>
  <c r="AN104" i="671"/>
  <c r="Q110" i="671"/>
  <c r="AH110" i="671"/>
  <c r="AI110" i="671" s="1"/>
  <c r="AQ127" i="671"/>
  <c r="AR130" i="671"/>
  <c r="AC130" i="671"/>
  <c r="AF130" i="671" s="1"/>
  <c r="AE130" i="671" s="1"/>
  <c r="AN130" i="671"/>
  <c r="AL139" i="671"/>
  <c r="AM139" i="671" s="1"/>
  <c r="X143" i="671"/>
  <c r="AH143" i="671"/>
  <c r="AI143" i="671" s="1"/>
  <c r="AW143" i="671"/>
  <c r="AY143" i="671" s="1"/>
  <c r="AQ150" i="671"/>
  <c r="AU153" i="671"/>
  <c r="AT155" i="671"/>
  <c r="AU155" i="671" s="1"/>
  <c r="AI168" i="671"/>
  <c r="AQ173" i="671"/>
  <c r="T177" i="671"/>
  <c r="AB177" i="671" s="1"/>
  <c r="AF184" i="671"/>
  <c r="AE184" i="671" s="1"/>
  <c r="T190" i="671"/>
  <c r="AR191" i="671"/>
  <c r="Z195" i="671"/>
  <c r="X195" i="671"/>
  <c r="AH195" i="671"/>
  <c r="AR196" i="671"/>
  <c r="AC196" i="671"/>
  <c r="AF196" i="671" s="1"/>
  <c r="AE196" i="671" s="1"/>
  <c r="Q196" i="671"/>
  <c r="AO198" i="671"/>
  <c r="AL198" i="671"/>
  <c r="AM198" i="671" s="1"/>
  <c r="AQ200" i="671"/>
  <c r="AF202" i="671"/>
  <c r="AE202" i="671" s="1"/>
  <c r="X203" i="671"/>
  <c r="AS203" i="671"/>
  <c r="AC203" i="671"/>
  <c r="AR203" i="671"/>
  <c r="AG208" i="671"/>
  <c r="AX208" i="671"/>
  <c r="AR224" i="671"/>
  <c r="AC224" i="671"/>
  <c r="AS224" i="671"/>
  <c r="AD224" i="671"/>
  <c r="AF224" i="671" s="1"/>
  <c r="AE224" i="671" s="1"/>
  <c r="AW224" i="671"/>
  <c r="Z224" i="671"/>
  <c r="AL224" i="671"/>
  <c r="AM224" i="671" s="1"/>
  <c r="AN230" i="671"/>
  <c r="AU232" i="671"/>
  <c r="AP235" i="671"/>
  <c r="AH237" i="671"/>
  <c r="AT242" i="671"/>
  <c r="AI245" i="671"/>
  <c r="AT246" i="671"/>
  <c r="AU246" i="671" s="1"/>
  <c r="AG246" i="671"/>
  <c r="AX246" i="671"/>
  <c r="AG248" i="671"/>
  <c r="AW251" i="671"/>
  <c r="AY251" i="671" s="1"/>
  <c r="AA263" i="671"/>
  <c r="AX267" i="671"/>
  <c r="AT267" i="671"/>
  <c r="AQ268" i="671"/>
  <c r="AI269" i="671"/>
  <c r="AI270" i="671"/>
  <c r="AT270" i="671"/>
  <c r="AU270" i="671" s="1"/>
  <c r="BB270" i="671"/>
  <c r="Z279" i="671"/>
  <c r="X279" i="671"/>
  <c r="AW279" i="671"/>
  <c r="AC279" i="671"/>
  <c r="AD279" i="671"/>
  <c r="AS279" i="671"/>
  <c r="Q279" i="671"/>
  <c r="BB283" i="671"/>
  <c r="AF284" i="671"/>
  <c r="AE284" i="671" s="1"/>
  <c r="T288" i="671"/>
  <c r="T10" i="672"/>
  <c r="AQ14" i="672"/>
  <c r="AA14" i="672"/>
  <c r="AY20" i="672"/>
  <c r="AI35" i="672"/>
  <c r="AG36" i="672"/>
  <c r="AT36" i="672"/>
  <c r="AU36" i="672" s="1"/>
  <c r="AX36" i="672"/>
  <c r="AA36" i="672"/>
  <c r="P38" i="672"/>
  <c r="Y38" i="672"/>
  <c r="AC49" i="672"/>
  <c r="BA51" i="672"/>
  <c r="AO51" i="672"/>
  <c r="T64" i="672"/>
  <c r="AO99" i="672"/>
  <c r="AL99" i="672"/>
  <c r="AM99" i="672" s="1"/>
  <c r="AT107" i="672"/>
  <c r="AU107" i="672" s="1"/>
  <c r="Y212" i="672"/>
  <c r="AA212" i="672" s="1"/>
  <c r="P212" i="672"/>
  <c r="T212" i="672" s="1"/>
  <c r="P230" i="671"/>
  <c r="Y230" i="671"/>
  <c r="AY235" i="671"/>
  <c r="T254" i="671"/>
  <c r="AA259" i="671"/>
  <c r="AB259" i="671" s="1"/>
  <c r="AG265" i="671"/>
  <c r="Y271" i="671"/>
  <c r="AO272" i="671"/>
  <c r="AS274" i="671"/>
  <c r="AL276" i="671"/>
  <c r="AM276" i="671" s="1"/>
  <c r="X278" i="671"/>
  <c r="AR278" i="671"/>
  <c r="AG280" i="671"/>
  <c r="AH281" i="671"/>
  <c r="Q281" i="671"/>
  <c r="AW281" i="671"/>
  <c r="AY281" i="671" s="1"/>
  <c r="AR281" i="671"/>
  <c r="Z281" i="671"/>
  <c r="X281" i="671"/>
  <c r="AQ283" i="671"/>
  <c r="Y285" i="671"/>
  <c r="AO11" i="672"/>
  <c r="AA23" i="672"/>
  <c r="AQ23" i="672"/>
  <c r="AR25" i="672"/>
  <c r="AC25" i="672"/>
  <c r="AF25" i="672" s="1"/>
  <c r="AE25" i="672" s="1"/>
  <c r="AN25" i="672"/>
  <c r="AW25" i="672"/>
  <c r="Z25" i="672"/>
  <c r="AS25" i="672"/>
  <c r="AU25" i="672" s="1"/>
  <c r="X25" i="672"/>
  <c r="Q25" i="672"/>
  <c r="AU28" i="672"/>
  <c r="BA32" i="672"/>
  <c r="T34" i="672"/>
  <c r="AU34" i="672"/>
  <c r="AW36" i="672"/>
  <c r="AY36" i="672" s="1"/>
  <c r="AH36" i="672"/>
  <c r="AI36" i="672" s="1"/>
  <c r="AD36" i="672"/>
  <c r="AF36" i="672" s="1"/>
  <c r="AE36" i="672" s="1"/>
  <c r="X36" i="672"/>
  <c r="AW37" i="672"/>
  <c r="AY37" i="672" s="1"/>
  <c r="AS40" i="672"/>
  <c r="AU40" i="672" s="1"/>
  <c r="Z40" i="672"/>
  <c r="Z43" i="672"/>
  <c r="X43" i="672"/>
  <c r="AC43" i="672"/>
  <c r="AR43" i="672"/>
  <c r="AN43" i="672"/>
  <c r="AH45" i="672"/>
  <c r="Q45" i="672"/>
  <c r="AW45" i="672"/>
  <c r="AD45" i="672"/>
  <c r="AF45" i="672" s="1"/>
  <c r="AE45" i="672" s="1"/>
  <c r="AR45" i="672"/>
  <c r="Z45" i="672"/>
  <c r="X45" i="672"/>
  <c r="AN45" i="672"/>
  <c r="T48" i="672"/>
  <c r="AB48" i="672" s="1"/>
  <c r="AG49" i="672"/>
  <c r="AX49" i="672"/>
  <c r="T51" i="672"/>
  <c r="AX59" i="672"/>
  <c r="AI59" i="672"/>
  <c r="AG59" i="672"/>
  <c r="AI62" i="672"/>
  <c r="AG62" i="672"/>
  <c r="AA65" i="672"/>
  <c r="AU69" i="672"/>
  <c r="X76" i="672"/>
  <c r="P86" i="672"/>
  <c r="T86" i="672" s="1"/>
  <c r="Y86" i="672"/>
  <c r="Y99" i="672"/>
  <c r="P99" i="672"/>
  <c r="T99" i="672" s="1"/>
  <c r="AX103" i="672"/>
  <c r="AT103" i="672"/>
  <c r="AA103" i="672"/>
  <c r="AI103" i="672"/>
  <c r="AP109" i="672"/>
  <c r="AX113" i="672"/>
  <c r="AY113" i="672" s="1"/>
  <c r="AT113" i="672"/>
  <c r="AX132" i="672"/>
  <c r="AY132" i="672" s="1"/>
  <c r="AG132" i="672"/>
  <c r="AT132" i="672"/>
  <c r="AU132" i="672" s="1"/>
  <c r="AI132" i="672"/>
  <c r="AO132" i="672"/>
  <c r="AA154" i="672"/>
  <c r="AO162" i="672"/>
  <c r="AS176" i="672"/>
  <c r="X176" i="672"/>
  <c r="AR176" i="672"/>
  <c r="Z176" i="672"/>
  <c r="AH176" i="672"/>
  <c r="AD176" i="672"/>
  <c r="AC176" i="672"/>
  <c r="Q176" i="672"/>
  <c r="T176" i="672" s="1"/>
  <c r="AN176" i="672"/>
  <c r="Y192" i="672"/>
  <c r="P192" i="672"/>
  <c r="AA236" i="672"/>
  <c r="AQ236" i="672"/>
  <c r="AG283" i="672"/>
  <c r="AT283" i="672"/>
  <c r="AO283" i="672"/>
  <c r="AI283" i="672"/>
  <c r="AX283" i="672"/>
  <c r="AG67" i="673"/>
  <c r="AL244" i="671"/>
  <c r="AM244" i="671" s="1"/>
  <c r="AR246" i="671"/>
  <c r="AC246" i="671"/>
  <c r="Q246" i="671"/>
  <c r="T246" i="671" s="1"/>
  <c r="AH246" i="671"/>
  <c r="AI246" i="671" s="1"/>
  <c r="AA254" i="671"/>
  <c r="AQ254" i="671"/>
  <c r="AD256" i="671"/>
  <c r="AS256" i="671"/>
  <c r="AU256" i="671" s="1"/>
  <c r="Z257" i="671"/>
  <c r="AL257" i="671" s="1"/>
  <c r="AM257" i="671" s="1"/>
  <c r="AR257" i="671"/>
  <c r="AH257" i="671"/>
  <c r="AI257" i="671" s="1"/>
  <c r="Q262" i="671"/>
  <c r="AL264" i="671"/>
  <c r="AM264" i="671" s="1"/>
  <c r="AI265" i="671"/>
  <c r="AR266" i="671"/>
  <c r="AC266" i="671"/>
  <c r="AN266" i="671"/>
  <c r="AH266" i="671"/>
  <c r="AI266" i="671" s="1"/>
  <c r="AP270" i="671"/>
  <c r="AY270" i="671"/>
  <c r="AS273" i="671"/>
  <c r="AW274" i="671"/>
  <c r="AI275" i="671"/>
  <c r="AR275" i="671"/>
  <c r="Z278" i="671"/>
  <c r="AA278" i="671" s="1"/>
  <c r="AR280" i="671"/>
  <c r="AC280" i="671"/>
  <c r="X280" i="671"/>
  <c r="AW280" i="671"/>
  <c r="AY280" i="671" s="1"/>
  <c r="AS280" i="671"/>
  <c r="AU280" i="671" s="1"/>
  <c r="AI280" i="671"/>
  <c r="AI284" i="671"/>
  <c r="AG284" i="671"/>
  <c r="AT284" i="671"/>
  <c r="AU284" i="671" s="1"/>
  <c r="AS10" i="672"/>
  <c r="AU11" i="672"/>
  <c r="AG18" i="672"/>
  <c r="AR19" i="672"/>
  <c r="AC19" i="672"/>
  <c r="X19" i="672"/>
  <c r="AH19" i="672"/>
  <c r="AG23" i="672"/>
  <c r="AX23" i="672"/>
  <c r="AT23" i="672"/>
  <c r="AX25" i="672"/>
  <c r="AI40" i="672"/>
  <c r="Z42" i="672"/>
  <c r="AT43" i="672"/>
  <c r="AG43" i="672"/>
  <c r="AS43" i="672"/>
  <c r="AU43" i="672" s="1"/>
  <c r="AX45" i="672"/>
  <c r="AT45" i="672"/>
  <c r="AU45" i="672" s="1"/>
  <c r="AI45" i="672"/>
  <c r="AA51" i="672"/>
  <c r="AO55" i="672"/>
  <c r="BA55" i="672"/>
  <c r="AL55" i="672"/>
  <c r="AM55" i="672" s="1"/>
  <c r="AN79" i="672"/>
  <c r="X87" i="672"/>
  <c r="AW87" i="672"/>
  <c r="AD87" i="672"/>
  <c r="AN87" i="672"/>
  <c r="AC87" i="672"/>
  <c r="Z87" i="672"/>
  <c r="AA87" i="672" s="1"/>
  <c r="AS87" i="672"/>
  <c r="AR87" i="672"/>
  <c r="AH87" i="672"/>
  <c r="AI87" i="672" s="1"/>
  <c r="AU89" i="672"/>
  <c r="T91" i="672"/>
  <c r="AB91" i="672" s="1"/>
  <c r="AQ99" i="672"/>
  <c r="X135" i="672"/>
  <c r="AR135" i="672"/>
  <c r="Z135" i="672"/>
  <c r="AH135" i="672"/>
  <c r="Q135" i="672"/>
  <c r="AC135" i="672"/>
  <c r="AD135" i="672"/>
  <c r="AF135" i="672" s="1"/>
  <c r="AE135" i="672" s="1"/>
  <c r="AS135" i="672"/>
  <c r="AU135" i="672" s="1"/>
  <c r="AT149" i="672"/>
  <c r="AU149" i="672" s="1"/>
  <c r="AX149" i="672"/>
  <c r="BB149" i="672"/>
  <c r="AP150" i="672"/>
  <c r="BB150" i="672"/>
  <c r="AU152" i="672"/>
  <c r="T171" i="672"/>
  <c r="BA171" i="672"/>
  <c r="Q174" i="672"/>
  <c r="AS174" i="672"/>
  <c r="AU174" i="672" s="1"/>
  <c r="AH174" i="672"/>
  <c r="AI174" i="672" s="1"/>
  <c r="AD174" i="672"/>
  <c r="Z174" i="672"/>
  <c r="AA174" i="672" s="1"/>
  <c r="X174" i="672"/>
  <c r="AR174" i="672"/>
  <c r="AC174" i="672"/>
  <c r="AW174" i="672"/>
  <c r="AY174" i="672" s="1"/>
  <c r="AQ198" i="672"/>
  <c r="AO234" i="672"/>
  <c r="BA234" i="672"/>
  <c r="P240" i="672"/>
  <c r="T240" i="672" s="1"/>
  <c r="Y240" i="672"/>
  <c r="P247" i="672"/>
  <c r="T247" i="672" s="1"/>
  <c r="Y247" i="672"/>
  <c r="AO254" i="672"/>
  <c r="BA254" i="672"/>
  <c r="AL254" i="672"/>
  <c r="AM254" i="672" s="1"/>
  <c r="AP72" i="673"/>
  <c r="BB72" i="673"/>
  <c r="BA245" i="671"/>
  <c r="AO245" i="671"/>
  <c r="AL245" i="671"/>
  <c r="AM245" i="671" s="1"/>
  <c r="AH247" i="671"/>
  <c r="Q247" i="671"/>
  <c r="AW247" i="671"/>
  <c r="AY247" i="671" s="1"/>
  <c r="AD247" i="671"/>
  <c r="AS247" i="671"/>
  <c r="AU247" i="671" s="1"/>
  <c r="AR248" i="671"/>
  <c r="X248" i="671"/>
  <c r="AH248" i="671"/>
  <c r="AX261" i="671"/>
  <c r="AG261" i="671"/>
  <c r="AO264" i="671"/>
  <c r="AO265" i="671"/>
  <c r="AU269" i="671"/>
  <c r="BA269" i="671"/>
  <c r="BB272" i="671"/>
  <c r="AI276" i="671"/>
  <c r="AY277" i="671"/>
  <c r="AW286" i="671"/>
  <c r="AY286" i="671" s="1"/>
  <c r="X286" i="671"/>
  <c r="AH286" i="671"/>
  <c r="AI286" i="671" s="1"/>
  <c r="X287" i="671"/>
  <c r="AH287" i="671"/>
  <c r="AW287" i="671"/>
  <c r="Q287" i="671"/>
  <c r="X13" i="672"/>
  <c r="AS13" i="672"/>
  <c r="Z13" i="672"/>
  <c r="AL13" i="672" s="1"/>
  <c r="AM13" i="672" s="1"/>
  <c r="AP15" i="672"/>
  <c r="AI18" i="672"/>
  <c r="AA25" i="672"/>
  <c r="AL29" i="672"/>
  <c r="AM29" i="672" s="1"/>
  <c r="AH31" i="672"/>
  <c r="Q31" i="672"/>
  <c r="AR31" i="672"/>
  <c r="Z31" i="672"/>
  <c r="AA32" i="672"/>
  <c r="AQ32" i="672"/>
  <c r="AA33" i="672"/>
  <c r="Z35" i="672"/>
  <c r="Q35" i="672"/>
  <c r="AC35" i="672"/>
  <c r="AS35" i="672"/>
  <c r="AU35" i="672" s="1"/>
  <c r="AQ40" i="672"/>
  <c r="Q43" i="672"/>
  <c r="AX43" i="672"/>
  <c r="AY43" i="672" s="1"/>
  <c r="AT51" i="672"/>
  <c r="AU51" i="672" s="1"/>
  <c r="AR52" i="672"/>
  <c r="AC52" i="672"/>
  <c r="AN52" i="672"/>
  <c r="Z52" i="672"/>
  <c r="Y54" i="672"/>
  <c r="P54" i="672"/>
  <c r="AR58" i="672"/>
  <c r="AC58" i="672"/>
  <c r="Z58" i="672"/>
  <c r="X58" i="672"/>
  <c r="AH58" i="672"/>
  <c r="AI58" i="672" s="1"/>
  <c r="AD58" i="672"/>
  <c r="AW58" i="672"/>
  <c r="Q58" i="672"/>
  <c r="AA60" i="672"/>
  <c r="AQ60" i="672"/>
  <c r="AY61" i="672"/>
  <c r="AA66" i="672"/>
  <c r="AQ66" i="672"/>
  <c r="AN67" i="672"/>
  <c r="AL69" i="672"/>
  <c r="AM69" i="672" s="1"/>
  <c r="BA69" i="672"/>
  <c r="AO69" i="672"/>
  <c r="P71" i="672"/>
  <c r="Y71" i="672"/>
  <c r="AL77" i="672"/>
  <c r="AM77" i="672" s="1"/>
  <c r="AP77" i="672"/>
  <c r="AI88" i="672"/>
  <c r="AF92" i="672"/>
  <c r="AE92" i="672" s="1"/>
  <c r="AO100" i="672"/>
  <c r="AL100" i="672"/>
  <c r="AM100" i="672" s="1"/>
  <c r="AY101" i="672"/>
  <c r="AU139" i="672"/>
  <c r="AP180" i="672"/>
  <c r="AA180" i="672"/>
  <c r="BB180" i="672"/>
  <c r="P220" i="672"/>
  <c r="T220" i="672" s="1"/>
  <c r="Y220" i="672"/>
  <c r="Y230" i="672"/>
  <c r="P230" i="672"/>
  <c r="AA281" i="672"/>
  <c r="AQ281" i="672"/>
  <c r="BA259" i="671"/>
  <c r="AR260" i="671"/>
  <c r="AC260" i="671"/>
  <c r="AF260" i="671" s="1"/>
  <c r="AE260" i="671" s="1"/>
  <c r="X260" i="671"/>
  <c r="BB264" i="671"/>
  <c r="AF272" i="671"/>
  <c r="AE272" i="671" s="1"/>
  <c r="AC273" i="671"/>
  <c r="AR273" i="671"/>
  <c r="AD274" i="671"/>
  <c r="AF274" i="671" s="1"/>
  <c r="AE274" i="671" s="1"/>
  <c r="AR274" i="671"/>
  <c r="X274" i="671"/>
  <c r="AN274" i="671"/>
  <c r="AH274" i="671"/>
  <c r="AL275" i="671"/>
  <c r="AM275" i="671" s="1"/>
  <c r="BA275" i="671"/>
  <c r="AW278" i="671"/>
  <c r="AY278" i="671" s="1"/>
  <c r="Q278" i="671"/>
  <c r="T278" i="671" s="1"/>
  <c r="AB278" i="671" s="1"/>
  <c r="AD278" i="671"/>
  <c r="AF278" i="671" s="1"/>
  <c r="AE278" i="671" s="1"/>
  <c r="AU283" i="671"/>
  <c r="AH12" i="672"/>
  <c r="AI12" i="672" s="1"/>
  <c r="Q12" i="672"/>
  <c r="AS12" i="672"/>
  <c r="Z12" i="672"/>
  <c r="AW12" i="672"/>
  <c r="AR12" i="672"/>
  <c r="X12" i="672"/>
  <c r="BB14" i="672"/>
  <c r="AP14" i="672"/>
  <c r="T17" i="672"/>
  <c r="BB20" i="672"/>
  <c r="AW21" i="672"/>
  <c r="AC21" i="672"/>
  <c r="AD21" i="672"/>
  <c r="AF21" i="672" s="1"/>
  <c r="AE21" i="672" s="1"/>
  <c r="AS21" i="672"/>
  <c r="Z21" i="672"/>
  <c r="AP32" i="672"/>
  <c r="BB32" i="672"/>
  <c r="AG33" i="672"/>
  <c r="AX33" i="672"/>
  <c r="AT33" i="672"/>
  <c r="AQ35" i="672"/>
  <c r="AA35" i="672"/>
  <c r="X37" i="672"/>
  <c r="AR37" i="672"/>
  <c r="Z37" i="672"/>
  <c r="AA37" i="672" s="1"/>
  <c r="AH37" i="672"/>
  <c r="AW42" i="672"/>
  <c r="AD42" i="672"/>
  <c r="AF42" i="672" s="1"/>
  <c r="AE42" i="672" s="1"/>
  <c r="AC42" i="672"/>
  <c r="AR42" i="672"/>
  <c r="AN42" i="672"/>
  <c r="AT50" i="672"/>
  <c r="AI50" i="672"/>
  <c r="AA50" i="672"/>
  <c r="BA52" i="672"/>
  <c r="AO52" i="672"/>
  <c r="AU62" i="672"/>
  <c r="AA67" i="672"/>
  <c r="AG69" i="672"/>
  <c r="AI69" i="672"/>
  <c r="BB69" i="672"/>
  <c r="AT69" i="672"/>
  <c r="AS76" i="672"/>
  <c r="AU76" i="672" s="1"/>
  <c r="Z76" i="672"/>
  <c r="AH76" i="672"/>
  <c r="AI76" i="672" s="1"/>
  <c r="AC76" i="672"/>
  <c r="AR76" i="672"/>
  <c r="Q76" i="672"/>
  <c r="AP78" i="672"/>
  <c r="AI83" i="672"/>
  <c r="AX83" i="672"/>
  <c r="AY83" i="672" s="1"/>
  <c r="AG83" i="672"/>
  <c r="AP83" i="672"/>
  <c r="AP88" i="672"/>
  <c r="BB88" i="672"/>
  <c r="Y90" i="672"/>
  <c r="P90" i="672"/>
  <c r="AG94" i="672"/>
  <c r="AA107" i="672"/>
  <c r="AB107" i="672" s="1"/>
  <c r="T111" i="672"/>
  <c r="AB111" i="672" s="1"/>
  <c r="AW114" i="672"/>
  <c r="AY114" i="672" s="1"/>
  <c r="AS114" i="672"/>
  <c r="AC114" i="672"/>
  <c r="AH114" i="672"/>
  <c r="AI114" i="672" s="1"/>
  <c r="Q114" i="672"/>
  <c r="Z114" i="672"/>
  <c r="AN114" i="672"/>
  <c r="X114" i="672"/>
  <c r="AD114" i="672"/>
  <c r="AO131" i="672"/>
  <c r="BA131" i="672"/>
  <c r="AX135" i="672"/>
  <c r="AI135" i="672"/>
  <c r="AP136" i="672"/>
  <c r="BB136" i="672"/>
  <c r="AQ137" i="672"/>
  <c r="AN140" i="672"/>
  <c r="BA162" i="672"/>
  <c r="AQ175" i="672"/>
  <c r="AA229" i="672"/>
  <c r="AQ229" i="672"/>
  <c r="AG242" i="672"/>
  <c r="AT242" i="672"/>
  <c r="AU242" i="672" s="1"/>
  <c r="BB242" i="672"/>
  <c r="AX242" i="672"/>
  <c r="AY242" i="672" s="1"/>
  <c r="AI242" i="672"/>
  <c r="AP242" i="672"/>
  <c r="AQ256" i="671"/>
  <c r="AL259" i="671"/>
  <c r="AM259" i="671" s="1"/>
  <c r="AH260" i="671"/>
  <c r="AU265" i="671"/>
  <c r="AQ267" i="671"/>
  <c r="T271" i="671"/>
  <c r="AH273" i="671"/>
  <c r="AN282" i="671"/>
  <c r="X10" i="672"/>
  <c r="AC10" i="672"/>
  <c r="AF10" i="672" s="1"/>
  <c r="AE10" i="672" s="1"/>
  <c r="AH10" i="672"/>
  <c r="AI19" i="672"/>
  <c r="AX19" i="672"/>
  <c r="AY19" i="672" s="1"/>
  <c r="AW23" i="672"/>
  <c r="AY23" i="672" s="1"/>
  <c r="AH23" i="672"/>
  <c r="AI23" i="672" s="1"/>
  <c r="AC23" i="672"/>
  <c r="X23" i="672"/>
  <c r="AT28" i="672"/>
  <c r="BB29" i="672"/>
  <c r="AP33" i="672"/>
  <c r="BB33" i="672"/>
  <c r="AF40" i="672"/>
  <c r="AE40" i="672" s="1"/>
  <c r="AF43" i="672"/>
  <c r="AE43" i="672" s="1"/>
  <c r="P44" i="672"/>
  <c r="AX47" i="672"/>
  <c r="AY47" i="672" s="1"/>
  <c r="AT49" i="672"/>
  <c r="AN53" i="672"/>
  <c r="BB54" i="672"/>
  <c r="AP54" i="672"/>
  <c r="AT62" i="672"/>
  <c r="Z65" i="672"/>
  <c r="X65" i="672"/>
  <c r="AH65" i="672"/>
  <c r="AI65" i="672" s="1"/>
  <c r="AW65" i="672"/>
  <c r="AY65" i="672" s="1"/>
  <c r="AS65" i="672"/>
  <c r="AU65" i="672" s="1"/>
  <c r="AR65" i="672"/>
  <c r="Q65" i="672"/>
  <c r="AF66" i="672"/>
  <c r="AE66" i="672" s="1"/>
  <c r="AQ70" i="672"/>
  <c r="T72" i="672"/>
  <c r="X73" i="672"/>
  <c r="AR73" i="672"/>
  <c r="Z73" i="672"/>
  <c r="AA73" i="672" s="1"/>
  <c r="AH73" i="672"/>
  <c r="AD73" i="672"/>
  <c r="AF73" i="672" s="1"/>
  <c r="AE73" i="672" s="1"/>
  <c r="AC73" i="672"/>
  <c r="AW73" i="672"/>
  <c r="AY73" i="672" s="1"/>
  <c r="AS73" i="672"/>
  <c r="AU73" i="672" s="1"/>
  <c r="AQ81" i="672"/>
  <c r="P84" i="672"/>
  <c r="Y84" i="672"/>
  <c r="AT87" i="672"/>
  <c r="AX87" i="672"/>
  <c r="AG87" i="672"/>
  <c r="AX95" i="672"/>
  <c r="AY95" i="672" s="1"/>
  <c r="AI95" i="672"/>
  <c r="AG95" i="672"/>
  <c r="AA95" i="672"/>
  <c r="AI104" i="672"/>
  <c r="BA111" i="672"/>
  <c r="AU121" i="672"/>
  <c r="AX122" i="672"/>
  <c r="AG122" i="672"/>
  <c r="AP122" i="672"/>
  <c r="Y125" i="672"/>
  <c r="P125" i="672"/>
  <c r="X140" i="672"/>
  <c r="AH140" i="672"/>
  <c r="AD140" i="672"/>
  <c r="AF140" i="672" s="1"/>
  <c r="AE140" i="672" s="1"/>
  <c r="AC140" i="672"/>
  <c r="Z140" i="672"/>
  <c r="AS140" i="672"/>
  <c r="AT175" i="672"/>
  <c r="AI175" i="672"/>
  <c r="AP185" i="672"/>
  <c r="BB185" i="672"/>
  <c r="AA186" i="672"/>
  <c r="AG206" i="672"/>
  <c r="AF206" i="672"/>
  <c r="AE206" i="672" s="1"/>
  <c r="AQ207" i="672"/>
  <c r="AT229" i="672"/>
  <c r="AG229" i="672"/>
  <c r="AX229" i="672"/>
  <c r="AG43" i="673"/>
  <c r="AX43" i="673"/>
  <c r="AT43" i="673"/>
  <c r="AU43" i="673" s="1"/>
  <c r="AR52" i="671"/>
  <c r="AC52" i="671"/>
  <c r="AF52" i="671" s="1"/>
  <c r="AE52" i="671" s="1"/>
  <c r="AA82" i="671"/>
  <c r="AB82" i="671" s="1"/>
  <c r="AH89" i="671"/>
  <c r="Q89" i="671"/>
  <c r="AA130" i="671"/>
  <c r="AH131" i="671"/>
  <c r="Q131" i="671"/>
  <c r="AR164" i="671"/>
  <c r="AC164" i="671"/>
  <c r="AF164" i="671" s="1"/>
  <c r="AE164" i="671" s="1"/>
  <c r="AA176" i="671"/>
  <c r="AB176" i="671" s="1"/>
  <c r="AA190" i="671"/>
  <c r="AQ191" i="671"/>
  <c r="AG202" i="671"/>
  <c r="AT202" i="671"/>
  <c r="AU202" i="671" s="1"/>
  <c r="AI202" i="671"/>
  <c r="AR210" i="671"/>
  <c r="AC210" i="671"/>
  <c r="AF210" i="671" s="1"/>
  <c r="AE210" i="671" s="1"/>
  <c r="AN210" i="671"/>
  <c r="AY211" i="671"/>
  <c r="BA217" i="671"/>
  <c r="AL217" i="671"/>
  <c r="AM217" i="671" s="1"/>
  <c r="AA226" i="671"/>
  <c r="AO227" i="671"/>
  <c r="Z229" i="671"/>
  <c r="AW229" i="671"/>
  <c r="AY229" i="671" s="1"/>
  <c r="AH229" i="671"/>
  <c r="AI229" i="671" s="1"/>
  <c r="AD245" i="671"/>
  <c r="AW245" i="671"/>
  <c r="AY245" i="671" s="1"/>
  <c r="Z246" i="671"/>
  <c r="X247" i="671"/>
  <c r="Z248" i="671"/>
  <c r="AQ251" i="671"/>
  <c r="AR254" i="671"/>
  <c r="Z254" i="671"/>
  <c r="AH254" i="671"/>
  <c r="AI254" i="671" s="1"/>
  <c r="Z256" i="671"/>
  <c r="AC257" i="671"/>
  <c r="AF257" i="671" s="1"/>
  <c r="AE257" i="671" s="1"/>
  <c r="AW257" i="671"/>
  <c r="AY257" i="671" s="1"/>
  <c r="AG258" i="671"/>
  <c r="AT258" i="671"/>
  <c r="AI258" i="671"/>
  <c r="AO259" i="671"/>
  <c r="AI261" i="671"/>
  <c r="AG262" i="671"/>
  <c r="AW266" i="671"/>
  <c r="AY266" i="671" s="1"/>
  <c r="T283" i="671"/>
  <c r="AG286" i="671"/>
  <c r="AT286" i="671"/>
  <c r="AS286" i="671"/>
  <c r="Z287" i="671"/>
  <c r="O294" i="672"/>
  <c r="Y10" i="672"/>
  <c r="BB10" i="672" s="1"/>
  <c r="AL11" i="672"/>
  <c r="AM11" i="672" s="1"/>
  <c r="AW15" i="672"/>
  <c r="AC15" i="672"/>
  <c r="AF15" i="672" s="1"/>
  <c r="AE15" i="672" s="1"/>
  <c r="AR15" i="672"/>
  <c r="AS15" i="672"/>
  <c r="AA18" i="672"/>
  <c r="AT18" i="672"/>
  <c r="AU18" i="672" s="1"/>
  <c r="AR21" i="672"/>
  <c r="AI25" i="672"/>
  <c r="AX28" i="672"/>
  <c r="AX31" i="672"/>
  <c r="AI31" i="672"/>
  <c r="AW31" i="672"/>
  <c r="AY31" i="672" s="1"/>
  <c r="AR34" i="672"/>
  <c r="AW34" i="672"/>
  <c r="AY34" i="672" s="1"/>
  <c r="AC34" i="672"/>
  <c r="AF34" i="672" s="1"/>
  <c r="AE34" i="672" s="1"/>
  <c r="Z34" i="672"/>
  <c r="AL34" i="672" s="1"/>
  <c r="AM34" i="672" s="1"/>
  <c r="X35" i="672"/>
  <c r="AS37" i="672"/>
  <c r="BB39" i="672"/>
  <c r="AY39" i="672"/>
  <c r="AG40" i="672"/>
  <c r="AL41" i="672"/>
  <c r="AM41" i="672" s="1"/>
  <c r="Q42" i="672"/>
  <c r="AS42" i="672"/>
  <c r="AI43" i="672"/>
  <c r="AL46" i="672"/>
  <c r="AM46" i="672" s="1"/>
  <c r="AA47" i="672"/>
  <c r="AQ49" i="672"/>
  <c r="AA49" i="672"/>
  <c r="X52" i="672"/>
  <c r="AT59" i="672"/>
  <c r="AU59" i="672" s="1"/>
  <c r="AX62" i="672"/>
  <c r="AY62" i="672" s="1"/>
  <c r="T70" i="672"/>
  <c r="AB70" i="672" s="1"/>
  <c r="AL82" i="672"/>
  <c r="AM82" i="672" s="1"/>
  <c r="BA82" i="672"/>
  <c r="AO82" i="672"/>
  <c r="Z85" i="672"/>
  <c r="AS85" i="672"/>
  <c r="AU85" i="672" s="1"/>
  <c r="X85" i="672"/>
  <c r="AH85" i="672"/>
  <c r="AI85" i="672" s="1"/>
  <c r="AR85" i="672"/>
  <c r="Q85" i="672"/>
  <c r="AC85" i="672"/>
  <c r="AF85" i="672" s="1"/>
  <c r="AE85" i="672" s="1"/>
  <c r="AW85" i="672"/>
  <c r="AU88" i="672"/>
  <c r="BB89" i="672"/>
  <c r="AP89" i="672"/>
  <c r="BA96" i="672"/>
  <c r="AI106" i="672"/>
  <c r="AG106" i="672"/>
  <c r="AT106" i="672"/>
  <c r="AX106" i="672"/>
  <c r="AS112" i="672"/>
  <c r="AU112" i="672" s="1"/>
  <c r="AC112" i="672"/>
  <c r="AF112" i="672" s="1"/>
  <c r="AE112" i="672" s="1"/>
  <c r="X112" i="672"/>
  <c r="AR112" i="672"/>
  <c r="Z112" i="672"/>
  <c r="AA112" i="672" s="1"/>
  <c r="AW112" i="672"/>
  <c r="AY112" i="672" s="1"/>
  <c r="AN112" i="672"/>
  <c r="Q112" i="672"/>
  <c r="AO113" i="672"/>
  <c r="BA113" i="672"/>
  <c r="AA122" i="672"/>
  <c r="Y127" i="672"/>
  <c r="P127" i="672"/>
  <c r="AW135" i="672"/>
  <c r="T190" i="672"/>
  <c r="AB190" i="672" s="1"/>
  <c r="AG202" i="672"/>
  <c r="AX202" i="672"/>
  <c r="AI202" i="672"/>
  <c r="AT202" i="672"/>
  <c r="AU255" i="671"/>
  <c r="Q260" i="671"/>
  <c r="AW262" i="671"/>
  <c r="AY262" i="671" s="1"/>
  <c r="AC262" i="671"/>
  <c r="AF262" i="671" s="1"/>
  <c r="AE262" i="671" s="1"/>
  <c r="AH262" i="671"/>
  <c r="AI262" i="671" s="1"/>
  <c r="Q273" i="671"/>
  <c r="Q274" i="671"/>
  <c r="AL283" i="671"/>
  <c r="AM283" i="671" s="1"/>
  <c r="AO283" i="671"/>
  <c r="AL284" i="671"/>
  <c r="AM284" i="671" s="1"/>
  <c r="BA284" i="671"/>
  <c r="AO284" i="671"/>
  <c r="Z286" i="671"/>
  <c r="AN10" i="672"/>
  <c r="AQ12" i="672"/>
  <c r="AA12" i="672"/>
  <c r="AC13" i="672"/>
  <c r="AQ16" i="672"/>
  <c r="AD19" i="672"/>
  <c r="Q21" i="672"/>
  <c r="Q23" i="672"/>
  <c r="AR23" i="672"/>
  <c r="AP27" i="672"/>
  <c r="BB27" i="672"/>
  <c r="AD35" i="672"/>
  <c r="Q37" i="672"/>
  <c r="AH40" i="672"/>
  <c r="AQ46" i="672"/>
  <c r="AY59" i="672"/>
  <c r="Y64" i="672"/>
  <c r="T65" i="672"/>
  <c r="AL70" i="672"/>
  <c r="AM70" i="672" s="1"/>
  <c r="BA70" i="672"/>
  <c r="Q73" i="672"/>
  <c r="P74" i="672"/>
  <c r="T74" i="672" s="1"/>
  <c r="Y74" i="672"/>
  <c r="BB74" i="672" s="1"/>
  <c r="AO77" i="672"/>
  <c r="AI77" i="672"/>
  <c r="AT77" i="672"/>
  <c r="AU77" i="672" s="1"/>
  <c r="AY77" i="672"/>
  <c r="AX81" i="672"/>
  <c r="AT81" i="672"/>
  <c r="AU81" i="672" s="1"/>
  <c r="AT88" i="672"/>
  <c r="AG93" i="672"/>
  <c r="AX93" i="672"/>
  <c r="AT93" i="672"/>
  <c r="AI93" i="672"/>
  <c r="AQ114" i="672"/>
  <c r="AL127" i="672"/>
  <c r="BA129" i="672"/>
  <c r="AO129" i="672"/>
  <c r="Q140" i="672"/>
  <c r="AQ151" i="672"/>
  <c r="AL154" i="672"/>
  <c r="AM154" i="672" s="1"/>
  <c r="BA154" i="672"/>
  <c r="AO154" i="672"/>
  <c r="AA161" i="672"/>
  <c r="AQ161" i="672"/>
  <c r="AT165" i="672"/>
  <c r="AU165" i="672" s="1"/>
  <c r="AP165" i="672"/>
  <c r="AX175" i="672"/>
  <c r="AA223" i="672"/>
  <c r="T223" i="672"/>
  <c r="AQ223" i="672"/>
  <c r="AT238" i="672"/>
  <c r="AX238" i="672"/>
  <c r="AI238" i="672"/>
  <c r="AG238" i="672"/>
  <c r="AU259" i="672"/>
  <c r="AQ273" i="672"/>
  <c r="AD283" i="670"/>
  <c r="AD28" i="671"/>
  <c r="AF28" i="671" s="1"/>
  <c r="AE28" i="671" s="1"/>
  <c r="AD33" i="671"/>
  <c r="AD47" i="671"/>
  <c r="AF47" i="671" s="1"/>
  <c r="AE47" i="671" s="1"/>
  <c r="AA68" i="671"/>
  <c r="AB68" i="671" s="1"/>
  <c r="AH75" i="671"/>
  <c r="AI75" i="671" s="1"/>
  <c r="Q75" i="671"/>
  <c r="AR108" i="671"/>
  <c r="AC108" i="671"/>
  <c r="AF108" i="671" s="1"/>
  <c r="AE108" i="671" s="1"/>
  <c r="AH155" i="671"/>
  <c r="AI155" i="671" s="1"/>
  <c r="AH164" i="671"/>
  <c r="AQ176" i="671"/>
  <c r="AQ179" i="671"/>
  <c r="AA179" i="671"/>
  <c r="AH183" i="671"/>
  <c r="Q183" i="671"/>
  <c r="AN184" i="671"/>
  <c r="AQ190" i="671"/>
  <c r="AA194" i="671"/>
  <c r="AQ195" i="671"/>
  <c r="AA206" i="671"/>
  <c r="AN212" i="671"/>
  <c r="AO217" i="671"/>
  <c r="AH220" i="671"/>
  <c r="AN222" i="671"/>
  <c r="AF223" i="671"/>
  <c r="AE223" i="671" s="1"/>
  <c r="AQ239" i="671"/>
  <c r="AA239" i="671"/>
  <c r="AY244" i="671"/>
  <c r="AD246" i="671"/>
  <c r="AW246" i="671"/>
  <c r="Z247" i="671"/>
  <c r="AC248" i="671"/>
  <c r="AF248" i="671" s="1"/>
  <c r="AE248" i="671" s="1"/>
  <c r="AW248" i="671"/>
  <c r="AY248" i="671" s="1"/>
  <c r="BB249" i="671"/>
  <c r="AC256" i="671"/>
  <c r="AN260" i="671"/>
  <c r="AW264" i="671"/>
  <c r="AH264" i="671"/>
  <c r="AI264" i="671" s="1"/>
  <c r="BA265" i="671"/>
  <c r="AD266" i="671"/>
  <c r="BB269" i="671"/>
  <c r="AA274" i="671"/>
  <c r="AQ274" i="671"/>
  <c r="AO275" i="671"/>
  <c r="T276" i="671"/>
  <c r="AB276" i="671" s="1"/>
  <c r="AO276" i="671"/>
  <c r="AO277" i="671"/>
  <c r="P282" i="671"/>
  <c r="T282" i="671" s="1"/>
  <c r="AB282" i="671" s="1"/>
  <c r="AA286" i="671"/>
  <c r="AB286" i="671" s="1"/>
  <c r="AX286" i="671"/>
  <c r="Q10" i="672"/>
  <c r="AA11" i="672"/>
  <c r="AB11" i="672" s="1"/>
  <c r="AD13" i="672"/>
  <c r="AF13" i="672" s="1"/>
  <c r="AE13" i="672" s="1"/>
  <c r="P15" i="672"/>
  <c r="Y15" i="672"/>
  <c r="Y17" i="672"/>
  <c r="AF20" i="672"/>
  <c r="AE20" i="672" s="1"/>
  <c r="AS23" i="672"/>
  <c r="AC31" i="672"/>
  <c r="AU33" i="672"/>
  <c r="AI33" i="672"/>
  <c r="AI34" i="672"/>
  <c r="AT34" i="672"/>
  <c r="AQ37" i="672"/>
  <c r="AP38" i="672"/>
  <c r="BB38" i="672"/>
  <c r="AN40" i="672"/>
  <c r="AQ51" i="672"/>
  <c r="AD52" i="672"/>
  <c r="AF52" i="672" s="1"/>
  <c r="AE52" i="672" s="1"/>
  <c r="T56" i="672"/>
  <c r="T61" i="672"/>
  <c r="AB61" i="672" s="1"/>
  <c r="BA61" i="672"/>
  <c r="AG72" i="672"/>
  <c r="AT72" i="672"/>
  <c r="AX72" i="672"/>
  <c r="AL74" i="672"/>
  <c r="BA77" i="672"/>
  <c r="T77" i="672"/>
  <c r="AB77" i="672" s="1"/>
  <c r="AX77" i="672"/>
  <c r="AY88" i="672"/>
  <c r="P93" i="672"/>
  <c r="AP108" i="672"/>
  <c r="AT111" i="672"/>
  <c r="AX111" i="672"/>
  <c r="AY111" i="672" s="1"/>
  <c r="AP111" i="672"/>
  <c r="AI111" i="672"/>
  <c r="BB111" i="672"/>
  <c r="AO111" i="672"/>
  <c r="AM111" i="672"/>
  <c r="AT142" i="672"/>
  <c r="AX142" i="672"/>
  <c r="AG145" i="672"/>
  <c r="AW148" i="672"/>
  <c r="AY148" i="672" s="1"/>
  <c r="Q148" i="672"/>
  <c r="AS148" i="672"/>
  <c r="AU148" i="672" s="1"/>
  <c r="AD148" i="672"/>
  <c r="AF148" i="672" s="1"/>
  <c r="AE148" i="672" s="1"/>
  <c r="X148" i="672"/>
  <c r="AC148" i="672"/>
  <c r="Z148" i="672"/>
  <c r="AR148" i="672"/>
  <c r="AH81" i="672"/>
  <c r="AI81" i="672" s="1"/>
  <c r="Q81" i="672"/>
  <c r="T81" i="672" s="1"/>
  <c r="AW81" i="672"/>
  <c r="AD81" i="672"/>
  <c r="AF81" i="672" s="1"/>
  <c r="AE81" i="672" s="1"/>
  <c r="AN81" i="672"/>
  <c r="X81" i="672"/>
  <c r="AI92" i="672"/>
  <c r="AG92" i="672"/>
  <c r="AX92" i="672"/>
  <c r="AW100" i="672"/>
  <c r="Z100" i="672"/>
  <c r="X100" i="672"/>
  <c r="AH100" i="672"/>
  <c r="AT102" i="672"/>
  <c r="AX102" i="672"/>
  <c r="AH103" i="672"/>
  <c r="Q103" i="672"/>
  <c r="AW103" i="672"/>
  <c r="AY103" i="672" s="1"/>
  <c r="AS103" i="672"/>
  <c r="AU103" i="672" s="1"/>
  <c r="Z103" i="672"/>
  <c r="Z113" i="672"/>
  <c r="X113" i="672"/>
  <c r="AR113" i="672"/>
  <c r="AD113" i="672"/>
  <c r="AC113" i="672"/>
  <c r="T117" i="672"/>
  <c r="BA122" i="672"/>
  <c r="AO122" i="672"/>
  <c r="AH142" i="672"/>
  <c r="AI142" i="672" s="1"/>
  <c r="AC142" i="672"/>
  <c r="AN142" i="672"/>
  <c r="Q142" i="672"/>
  <c r="AD142" i="672"/>
  <c r="AW142" i="672"/>
  <c r="AY142" i="672" s="1"/>
  <c r="Z142" i="672"/>
  <c r="AS142" i="672"/>
  <c r="AU142" i="672" s="1"/>
  <c r="AX144" i="672"/>
  <c r="AG144" i="672"/>
  <c r="AT144" i="672"/>
  <c r="AO145" i="672"/>
  <c r="BA145" i="672"/>
  <c r="T145" i="672"/>
  <c r="AL149" i="672"/>
  <c r="AM149" i="672" s="1"/>
  <c r="AO149" i="672"/>
  <c r="AR150" i="672"/>
  <c r="AC150" i="672"/>
  <c r="Q150" i="672"/>
  <c r="AS150" i="672"/>
  <c r="AU150" i="672" s="1"/>
  <c r="AH150" i="672"/>
  <c r="X150" i="672"/>
  <c r="AW150" i="672"/>
  <c r="AY150" i="672" s="1"/>
  <c r="AD150" i="672"/>
  <c r="AA157" i="672"/>
  <c r="AQ157" i="672"/>
  <c r="BB160" i="672"/>
  <c r="AP160" i="672"/>
  <c r="AL160" i="672"/>
  <c r="AM160" i="672" s="1"/>
  <c r="BB163" i="672"/>
  <c r="AP163" i="672"/>
  <c r="AL163" i="672"/>
  <c r="AM163" i="672" s="1"/>
  <c r="BB192" i="672"/>
  <c r="AF193" i="672"/>
  <c r="AE193" i="672" s="1"/>
  <c r="Z198" i="672"/>
  <c r="AR198" i="672"/>
  <c r="AW198" i="672"/>
  <c r="AD198" i="672"/>
  <c r="AH198" i="672"/>
  <c r="AC198" i="672"/>
  <c r="X198" i="672"/>
  <c r="Q198" i="672"/>
  <c r="AU199" i="672"/>
  <c r="T210" i="672"/>
  <c r="BA210" i="672"/>
  <c r="AA224" i="672"/>
  <c r="AA231" i="672"/>
  <c r="AQ231" i="672"/>
  <c r="P232" i="672"/>
  <c r="Y232" i="672"/>
  <c r="BA238" i="672"/>
  <c r="AO238" i="672"/>
  <c r="AI241" i="672"/>
  <c r="AX241" i="672"/>
  <c r="AP241" i="672"/>
  <c r="AT241" i="672"/>
  <c r="AU241" i="672" s="1"/>
  <c r="T259" i="672"/>
  <c r="AB259" i="672" s="1"/>
  <c r="AQ283" i="672"/>
  <c r="AA283" i="672"/>
  <c r="AQ132" i="673"/>
  <c r="AX85" i="672"/>
  <c r="AR88" i="672"/>
  <c r="AC88" i="672"/>
  <c r="X88" i="672"/>
  <c r="AN88" i="672"/>
  <c r="Q88" i="672"/>
  <c r="AN100" i="672"/>
  <c r="AB101" i="672"/>
  <c r="AU101" i="672"/>
  <c r="AQ108" i="672"/>
  <c r="AH109" i="672"/>
  <c r="Q109" i="672"/>
  <c r="X109" i="672"/>
  <c r="AD109" i="672"/>
  <c r="AC109" i="672"/>
  <c r="AW109" i="672"/>
  <c r="AS109" i="672"/>
  <c r="AR109" i="672"/>
  <c r="AS113" i="672"/>
  <c r="BA117" i="672"/>
  <c r="AX120" i="672"/>
  <c r="AT120" i="672"/>
  <c r="AU120" i="672" s="1"/>
  <c r="AP130" i="672"/>
  <c r="BB130" i="672"/>
  <c r="AA132" i="672"/>
  <c r="AA134" i="672"/>
  <c r="AY139" i="672"/>
  <c r="AP144" i="672"/>
  <c r="BB144" i="672"/>
  <c r="AQ145" i="672"/>
  <c r="AA145" i="672"/>
  <c r="AX147" i="672"/>
  <c r="AT147" i="672"/>
  <c r="AG147" i="672"/>
  <c r="AG148" i="672"/>
  <c r="AI148" i="672"/>
  <c r="AX148" i="672"/>
  <c r="AT148" i="672"/>
  <c r="AF152" i="672"/>
  <c r="AE152" i="672" s="1"/>
  <c r="AG152" i="672"/>
  <c r="AS154" i="672"/>
  <c r="AU154" i="672" s="1"/>
  <c r="AD154" i="672"/>
  <c r="AG154" i="672" s="1"/>
  <c r="AW154" i="672"/>
  <c r="AY154" i="672" s="1"/>
  <c r="AC154" i="672"/>
  <c r="AR154" i="672"/>
  <c r="Z154" i="672"/>
  <c r="X154" i="672"/>
  <c r="AL164" i="672"/>
  <c r="AM164" i="672" s="1"/>
  <c r="BA164" i="672"/>
  <c r="AO164" i="672"/>
  <c r="AT173" i="672"/>
  <c r="AI173" i="672"/>
  <c r="AQ202" i="672"/>
  <c r="AH208" i="672"/>
  <c r="Q208" i="672"/>
  <c r="AS208" i="672"/>
  <c r="AU208" i="672" s="1"/>
  <c r="AC208" i="672"/>
  <c r="AW208" i="672"/>
  <c r="AY208" i="672" s="1"/>
  <c r="AD208" i="672"/>
  <c r="X208" i="672"/>
  <c r="Z208" i="672"/>
  <c r="AL242" i="672"/>
  <c r="AM242" i="672" s="1"/>
  <c r="T242" i="672"/>
  <c r="AB242" i="672" s="1"/>
  <c r="AO242" i="672"/>
  <c r="AX256" i="672"/>
  <c r="AY256" i="672" s="1"/>
  <c r="AG256" i="672"/>
  <c r="AP256" i="672"/>
  <c r="AI256" i="672"/>
  <c r="AA256" i="672"/>
  <c r="Z276" i="672"/>
  <c r="AA276" i="672" s="1"/>
  <c r="AH276" i="672"/>
  <c r="Q276" i="672"/>
  <c r="AR276" i="672"/>
  <c r="AD276" i="672"/>
  <c r="AF276" i="672" s="1"/>
  <c r="AE276" i="672" s="1"/>
  <c r="AC276" i="672"/>
  <c r="AS276" i="672"/>
  <c r="AN276" i="672"/>
  <c r="X276" i="672"/>
  <c r="AW276" i="672"/>
  <c r="AA25" i="673"/>
  <c r="AQ25" i="673"/>
  <c r="AA39" i="673"/>
  <c r="AQ39" i="673"/>
  <c r="AG85" i="673"/>
  <c r="AF85" i="673"/>
  <c r="AE85" i="673" s="1"/>
  <c r="AA62" i="672"/>
  <c r="AQ62" i="672"/>
  <c r="AQ75" i="672"/>
  <c r="BB78" i="672"/>
  <c r="AF86" i="672"/>
  <c r="AE86" i="672" s="1"/>
  <c r="AA89" i="672"/>
  <c r="AQ89" i="672"/>
  <c r="BB90" i="672"/>
  <c r="AA92" i="672"/>
  <c r="AU95" i="672"/>
  <c r="AA97" i="672"/>
  <c r="AB97" i="672" s="1"/>
  <c r="P100" i="672"/>
  <c r="T100" i="672" s="1"/>
  <c r="Y100" i="672"/>
  <c r="AR100" i="672"/>
  <c r="AI101" i="672"/>
  <c r="AT101" i="672"/>
  <c r="AQ106" i="672"/>
  <c r="T113" i="672"/>
  <c r="P129" i="672"/>
  <c r="T129" i="672" s="1"/>
  <c r="AX129" i="672"/>
  <c r="AH131" i="672"/>
  <c r="AI131" i="672" s="1"/>
  <c r="AD131" i="672"/>
  <c r="AC131" i="672"/>
  <c r="AS131" i="672"/>
  <c r="AU131" i="672" s="1"/>
  <c r="AF141" i="672"/>
  <c r="AE141" i="672" s="1"/>
  <c r="AU155" i="672"/>
  <c r="AB169" i="672"/>
  <c r="AR179" i="672"/>
  <c r="AC179" i="672"/>
  <c r="AW179" i="672"/>
  <c r="AY179" i="672" s="1"/>
  <c r="AD179" i="672"/>
  <c r="AN179" i="672"/>
  <c r="Q179" i="672"/>
  <c r="Z179" i="672"/>
  <c r="AA179" i="672" s="1"/>
  <c r="AS179" i="672"/>
  <c r="AU179" i="672" s="1"/>
  <c r="AH179" i="672"/>
  <c r="AI179" i="672" s="1"/>
  <c r="Y186" i="672"/>
  <c r="P186" i="672"/>
  <c r="T186" i="672" s="1"/>
  <c r="AB186" i="672" s="1"/>
  <c r="AO205" i="672"/>
  <c r="BA205" i="672"/>
  <c r="AL205" i="672"/>
  <c r="AM205" i="672" s="1"/>
  <c r="AH233" i="672"/>
  <c r="Q233" i="672"/>
  <c r="AW233" i="672"/>
  <c r="AY233" i="672" s="1"/>
  <c r="AD233" i="672"/>
  <c r="Z233" i="672"/>
  <c r="AA233" i="672" s="1"/>
  <c r="AR233" i="672"/>
  <c r="X233" i="672"/>
  <c r="AC233" i="672"/>
  <c r="AN233" i="672"/>
  <c r="AA242" i="672"/>
  <c r="AQ242" i="672"/>
  <c r="BA242" i="672"/>
  <c r="AP251" i="672"/>
  <c r="BB251" i="672"/>
  <c r="AL251" i="672"/>
  <c r="AM251" i="672" s="1"/>
  <c r="AX266" i="672"/>
  <c r="AY266" i="672" s="1"/>
  <c r="AG266" i="672"/>
  <c r="AT266" i="672"/>
  <c r="AI266" i="672"/>
  <c r="AA266" i="672"/>
  <c r="AI284" i="672"/>
  <c r="AT284" i="672"/>
  <c r="AG284" i="672"/>
  <c r="AX284" i="672"/>
  <c r="AA24" i="673"/>
  <c r="AB24" i="673" s="1"/>
  <c r="AQ24" i="673"/>
  <c r="AQ84" i="673"/>
  <c r="AA43" i="672"/>
  <c r="AS46" i="672"/>
  <c r="X46" i="672"/>
  <c r="AH46" i="672"/>
  <c r="AA52" i="672"/>
  <c r="AQ52" i="672"/>
  <c r="BB62" i="672"/>
  <c r="AF63" i="672"/>
  <c r="AE63" i="672" s="1"/>
  <c r="AY68" i="672"/>
  <c r="BB70" i="672"/>
  <c r="AP70" i="672"/>
  <c r="AY70" i="672"/>
  <c r="AX75" i="672"/>
  <c r="AY75" i="672" s="1"/>
  <c r="AT75" i="672"/>
  <c r="AU75" i="672" s="1"/>
  <c r="AR81" i="672"/>
  <c r="BB83" i="672"/>
  <c r="AA88" i="672"/>
  <c r="AQ88" i="672"/>
  <c r="AX89" i="672"/>
  <c r="AF90" i="672"/>
  <c r="AE90" i="672" s="1"/>
  <c r="AG96" i="672"/>
  <c r="AI102" i="672"/>
  <c r="BA116" i="672"/>
  <c r="AO116" i="672"/>
  <c r="AQ119" i="672"/>
  <c r="AL121" i="672"/>
  <c r="AM121" i="672" s="1"/>
  <c r="AY121" i="672"/>
  <c r="BB122" i="672"/>
  <c r="AY122" i="672"/>
  <c r="Y126" i="672"/>
  <c r="AR131" i="672"/>
  <c r="BB132" i="672"/>
  <c r="AP132" i="672"/>
  <c r="AY137" i="672"/>
  <c r="X142" i="672"/>
  <c r="Y143" i="672"/>
  <c r="P143" i="672"/>
  <c r="AW152" i="672"/>
  <c r="AY152" i="672" s="1"/>
  <c r="X152" i="672"/>
  <c r="AR152" i="672"/>
  <c r="AH152" i="672"/>
  <c r="AX168" i="672"/>
  <c r="AY168" i="672" s="1"/>
  <c r="AO168" i="672"/>
  <c r="BB168" i="672"/>
  <c r="AI168" i="672"/>
  <c r="AT168" i="672"/>
  <c r="AU168" i="672" s="1"/>
  <c r="Z170" i="672"/>
  <c r="AC170" i="672"/>
  <c r="AR170" i="672"/>
  <c r="Q170" i="672"/>
  <c r="AD170" i="672"/>
  <c r="AS170" i="672"/>
  <c r="AW170" i="672"/>
  <c r="X170" i="672"/>
  <c r="T179" i="672"/>
  <c r="AL182" i="672"/>
  <c r="AM192" i="672"/>
  <c r="AH194" i="672"/>
  <c r="AI194" i="672" s="1"/>
  <c r="Q194" i="672"/>
  <c r="T194" i="672" s="1"/>
  <c r="AB194" i="672" s="1"/>
  <c r="AD194" i="672"/>
  <c r="AC194" i="672"/>
  <c r="AW194" i="672"/>
  <c r="AY194" i="672" s="1"/>
  <c r="AS194" i="672"/>
  <c r="AU194" i="672" s="1"/>
  <c r="X194" i="672"/>
  <c r="Z194" i="672"/>
  <c r="Q200" i="672"/>
  <c r="AW200" i="672"/>
  <c r="AY200" i="672" s="1"/>
  <c r="AC200" i="672"/>
  <c r="AR200" i="672"/>
  <c r="Z200" i="672"/>
  <c r="X200" i="672"/>
  <c r="T205" i="672"/>
  <c r="AP232" i="672"/>
  <c r="T233" i="672"/>
  <c r="AQ274" i="672"/>
  <c r="AP22" i="673"/>
  <c r="BB22" i="673"/>
  <c r="AL22" i="673"/>
  <c r="AM22" i="673" s="1"/>
  <c r="BB71" i="673"/>
  <c r="AP71" i="673"/>
  <c r="AA73" i="673"/>
  <c r="AQ73" i="673"/>
  <c r="AS20" i="672"/>
  <c r="AU20" i="672" s="1"/>
  <c r="AW27" i="672"/>
  <c r="AC27" i="672"/>
  <c r="AF27" i="672" s="1"/>
  <c r="AE27" i="672" s="1"/>
  <c r="AH27" i="672"/>
  <c r="AR38" i="672"/>
  <c r="AC38" i="672"/>
  <c r="AF38" i="672" s="1"/>
  <c r="AE38" i="672" s="1"/>
  <c r="AQ55" i="672"/>
  <c r="AF60" i="672"/>
  <c r="AE60" i="672" s="1"/>
  <c r="AW64" i="672"/>
  <c r="AS64" i="672"/>
  <c r="Z64" i="672"/>
  <c r="BB64" i="672" s="1"/>
  <c r="X64" i="672"/>
  <c r="AH64" i="672"/>
  <c r="BB68" i="672"/>
  <c r="Z71" i="672"/>
  <c r="Q71" i="672"/>
  <c r="AD71" i="672"/>
  <c r="AF71" i="672" s="1"/>
  <c r="AE71" i="672" s="1"/>
  <c r="BB75" i="672"/>
  <c r="AW78" i="672"/>
  <c r="AY78" i="672" s="1"/>
  <c r="AD78" i="672"/>
  <c r="AF78" i="672" s="1"/>
  <c r="AE78" i="672" s="1"/>
  <c r="AR78" i="672"/>
  <c r="X78" i="672"/>
  <c r="Z81" i="672"/>
  <c r="AQ87" i="672"/>
  <c r="AO93" i="672"/>
  <c r="AG101" i="672"/>
  <c r="AC103" i="672"/>
  <c r="BA105" i="672"/>
  <c r="AO105" i="672"/>
  <c r="AL105" i="672"/>
  <c r="AM105" i="672" s="1"/>
  <c r="AL118" i="672"/>
  <c r="AA119" i="672"/>
  <c r="AP120" i="672"/>
  <c r="AU123" i="672"/>
  <c r="AQ127" i="672"/>
  <c r="AA127" i="672"/>
  <c r="AF129" i="672"/>
  <c r="AE129" i="672" s="1"/>
  <c r="AO133" i="672"/>
  <c r="AH138" i="672"/>
  <c r="AD138" i="672"/>
  <c r="AF138" i="672" s="1"/>
  <c r="AE138" i="672" s="1"/>
  <c r="AW138" i="672"/>
  <c r="AC138" i="672"/>
  <c r="AS138" i="672"/>
  <c r="Z138" i="672"/>
  <c r="AR138" i="672"/>
  <c r="Q144" i="672"/>
  <c r="AH144" i="672"/>
  <c r="AI144" i="672" s="1"/>
  <c r="AW144" i="672"/>
  <c r="AY144" i="672" s="1"/>
  <c r="X144" i="672"/>
  <c r="AS144" i="672"/>
  <c r="AU144" i="672" s="1"/>
  <c r="AC144" i="672"/>
  <c r="AF144" i="672" s="1"/>
  <c r="AE144" i="672" s="1"/>
  <c r="Y156" i="672"/>
  <c r="P156" i="672"/>
  <c r="T156" i="672" s="1"/>
  <c r="AP178" i="672"/>
  <c r="BB178" i="672"/>
  <c r="X179" i="672"/>
  <c r="Y184" i="672"/>
  <c r="P184" i="672"/>
  <c r="BB188" i="672"/>
  <c r="AP188" i="672"/>
  <c r="AA188" i="672"/>
  <c r="AO190" i="672"/>
  <c r="BA190" i="672"/>
  <c r="AL190" i="672"/>
  <c r="AM190" i="672" s="1"/>
  <c r="AS198" i="672"/>
  <c r="AR208" i="672"/>
  <c r="BA214" i="672"/>
  <c r="AO214" i="672"/>
  <c r="AL214" i="672"/>
  <c r="AM214" i="672" s="1"/>
  <c r="AN217" i="672"/>
  <c r="AI233" i="672"/>
  <c r="AT233" i="672"/>
  <c r="AG233" i="672"/>
  <c r="AT249" i="672"/>
  <c r="AU249" i="672" s="1"/>
  <c r="AI249" i="672"/>
  <c r="AG249" i="672"/>
  <c r="AO249" i="672"/>
  <c r="AX249" i="672"/>
  <c r="AY249" i="672" s="1"/>
  <c r="Y288" i="672"/>
  <c r="P288" i="672"/>
  <c r="T288" i="672" s="1"/>
  <c r="AX58" i="672"/>
  <c r="AN76" i="672"/>
  <c r="AD88" i="672"/>
  <c r="AF88" i="672" s="1"/>
  <c r="AE88" i="672" s="1"/>
  <c r="AM96" i="672"/>
  <c r="AL97" i="672"/>
  <c r="AM97" i="672" s="1"/>
  <c r="AC100" i="672"/>
  <c r="AF100" i="672" s="1"/>
  <c r="AE100" i="672" s="1"/>
  <c r="AD103" i="672"/>
  <c r="T114" i="672"/>
  <c r="AP116" i="672"/>
  <c r="BB116" i="672"/>
  <c r="AQ118" i="672"/>
  <c r="AH128" i="672"/>
  <c r="AI128" i="672" s="1"/>
  <c r="AW128" i="672"/>
  <c r="AY128" i="672" s="1"/>
  <c r="AS128" i="672"/>
  <c r="AU128" i="672" s="1"/>
  <c r="X128" i="672"/>
  <c r="AC128" i="672"/>
  <c r="Z128" i="672"/>
  <c r="AR128" i="672"/>
  <c r="AL130" i="672"/>
  <c r="AM130" i="672" s="1"/>
  <c r="AQ133" i="672"/>
  <c r="AA133" i="672"/>
  <c r="AX137" i="672"/>
  <c r="AG137" i="672"/>
  <c r="AT137" i="672"/>
  <c r="AI137" i="672"/>
  <c r="Q152" i="672"/>
  <c r="AH154" i="672"/>
  <c r="AI154" i="672" s="1"/>
  <c r="AG178" i="672"/>
  <c r="AA201" i="672"/>
  <c r="T201" i="672"/>
  <c r="AB201" i="672" s="1"/>
  <c r="AH217" i="672"/>
  <c r="AI217" i="672" s="1"/>
  <c r="AD217" i="672"/>
  <c r="AS217" i="672"/>
  <c r="AU217" i="672" s="1"/>
  <c r="AC217" i="672"/>
  <c r="AR217" i="672"/>
  <c r="X217" i="672"/>
  <c r="Z217" i="672"/>
  <c r="Q217" i="672"/>
  <c r="AW217" i="672"/>
  <c r="AA220" i="672"/>
  <c r="Y226" i="672"/>
  <c r="P226" i="672"/>
  <c r="BA250" i="672"/>
  <c r="AO250" i="672"/>
  <c r="P254" i="672"/>
  <c r="T254" i="672" s="1"/>
  <c r="Y254" i="672"/>
  <c r="AX281" i="672"/>
  <c r="AI281" i="672"/>
  <c r="AG281" i="672"/>
  <c r="AT281" i="672"/>
  <c r="AO288" i="672"/>
  <c r="AQ44" i="673"/>
  <c r="AA44" i="673"/>
  <c r="AO75" i="673"/>
  <c r="AL75" i="673"/>
  <c r="AM75" i="673" s="1"/>
  <c r="AD111" i="671"/>
  <c r="AD125" i="671"/>
  <c r="AF125" i="671" s="1"/>
  <c r="AE125" i="671" s="1"/>
  <c r="AD139" i="671"/>
  <c r="AD153" i="671"/>
  <c r="AD167" i="671"/>
  <c r="AF167" i="671" s="1"/>
  <c r="AE167" i="671" s="1"/>
  <c r="AR190" i="671"/>
  <c r="AC190" i="671"/>
  <c r="AF190" i="671" s="1"/>
  <c r="AE190" i="671" s="1"/>
  <c r="AA198" i="671"/>
  <c r="AU199" i="671"/>
  <c r="AQ201" i="671"/>
  <c r="AQ207" i="671"/>
  <c r="AY208" i="671"/>
  <c r="AH211" i="671"/>
  <c r="AI211" i="671" s="1"/>
  <c r="Q211" i="671"/>
  <c r="AN220" i="671"/>
  <c r="Z223" i="671"/>
  <c r="X223" i="671"/>
  <c r="AN226" i="671"/>
  <c r="AD276" i="671"/>
  <c r="AF276" i="671" s="1"/>
  <c r="AE276" i="671" s="1"/>
  <c r="AS276" i="671"/>
  <c r="AU276" i="671" s="1"/>
  <c r="T284" i="671"/>
  <c r="AB284" i="671" s="1"/>
  <c r="AR288" i="671"/>
  <c r="AC288" i="671"/>
  <c r="AF288" i="671" s="1"/>
  <c r="AE288" i="671" s="1"/>
  <c r="AH288" i="671"/>
  <c r="AI288" i="671" s="1"/>
  <c r="AU24" i="672"/>
  <c r="Q38" i="672"/>
  <c r="AR46" i="672"/>
  <c r="AP55" i="672"/>
  <c r="AU61" i="672"/>
  <c r="Q62" i="672"/>
  <c r="AD62" i="672"/>
  <c r="AF62" i="672" s="1"/>
  <c r="AE62" i="672" s="1"/>
  <c r="AR62" i="672"/>
  <c r="Q64" i="672"/>
  <c r="AR64" i="672"/>
  <c r="AT66" i="672"/>
  <c r="AU66" i="672" s="1"/>
  <c r="AX66" i="672"/>
  <c r="AY66" i="672" s="1"/>
  <c r="Q68" i="672"/>
  <c r="AD68" i="672"/>
  <c r="AF68" i="672" s="1"/>
  <c r="AE68" i="672" s="1"/>
  <c r="AH70" i="672"/>
  <c r="AQ72" i="672"/>
  <c r="AG75" i="672"/>
  <c r="Q78" i="672"/>
  <c r="T78" i="672" s="1"/>
  <c r="AB78" i="672" s="1"/>
  <c r="AS82" i="672"/>
  <c r="AU82" i="672" s="1"/>
  <c r="X82" i="672"/>
  <c r="AH82" i="672"/>
  <c r="AI82" i="672" s="1"/>
  <c r="AH89" i="672"/>
  <c r="AI89" i="672" s="1"/>
  <c r="Q89" i="672"/>
  <c r="AW89" i="672"/>
  <c r="AY89" i="672" s="1"/>
  <c r="AD89" i="672"/>
  <c r="AR89" i="672"/>
  <c r="T104" i="672"/>
  <c r="AB104" i="672" s="1"/>
  <c r="AN106" i="672"/>
  <c r="AR108" i="672"/>
  <c r="AS108" i="672"/>
  <c r="AC108" i="672"/>
  <c r="AD108" i="672"/>
  <c r="Q108" i="672"/>
  <c r="AH113" i="672"/>
  <c r="AI113" i="672" s="1"/>
  <c r="AH117" i="672"/>
  <c r="AI117" i="672" s="1"/>
  <c r="AR117" i="672"/>
  <c r="Z117" i="672"/>
  <c r="AA117" i="672" s="1"/>
  <c r="AD117" i="672"/>
  <c r="AF117" i="672" s="1"/>
  <c r="AE117" i="672" s="1"/>
  <c r="AW117" i="672"/>
  <c r="AY117" i="672" s="1"/>
  <c r="AN117" i="672"/>
  <c r="AG121" i="672"/>
  <c r="AF121" i="672"/>
  <c r="AE121" i="672" s="1"/>
  <c r="AF127" i="672"/>
  <c r="AE127" i="672" s="1"/>
  <c r="AX128" i="672"/>
  <c r="AQ130" i="672"/>
  <c r="Z131" i="672"/>
  <c r="AL131" i="672" s="1"/>
  <c r="AM131" i="672" s="1"/>
  <c r="AQ134" i="672"/>
  <c r="AA135" i="672"/>
  <c r="Q138" i="672"/>
  <c r="AF143" i="672"/>
  <c r="AE143" i="672" s="1"/>
  <c r="AA146" i="672"/>
  <c r="AQ146" i="672"/>
  <c r="AP149" i="672"/>
  <c r="BA149" i="672"/>
  <c r="AN150" i="672"/>
  <c r="AN154" i="672"/>
  <c r="BB155" i="672"/>
  <c r="AP155" i="672"/>
  <c r="AQ160" i="672"/>
  <c r="AX162" i="672"/>
  <c r="AY162" i="672" s="1"/>
  <c r="AT162" i="672"/>
  <c r="T167" i="672"/>
  <c r="AT170" i="672"/>
  <c r="AX170" i="672"/>
  <c r="AG170" i="672"/>
  <c r="AL173" i="672"/>
  <c r="AM173" i="672" s="1"/>
  <c r="AO173" i="672"/>
  <c r="BA177" i="672"/>
  <c r="AL177" i="672"/>
  <c r="AM177" i="672" s="1"/>
  <c r="AO177" i="672"/>
  <c r="T177" i="672"/>
  <c r="AB177" i="672" s="1"/>
  <c r="AD200" i="672"/>
  <c r="AS233" i="672"/>
  <c r="AT256" i="672"/>
  <c r="AU281" i="672"/>
  <c r="AH20" i="672"/>
  <c r="AI20" i="672" s="1"/>
  <c r="Q20" i="672"/>
  <c r="Q27" i="672"/>
  <c r="AR30" i="672"/>
  <c r="Z30" i="672"/>
  <c r="BB30" i="672" s="1"/>
  <c r="AC30" i="672"/>
  <c r="AF30" i="672" s="1"/>
  <c r="AE30" i="672" s="1"/>
  <c r="AH30" i="672"/>
  <c r="AI30" i="672" s="1"/>
  <c r="AY33" i="672"/>
  <c r="AL48" i="672"/>
  <c r="AM48" i="672" s="1"/>
  <c r="X51" i="672"/>
  <c r="AW51" i="672"/>
  <c r="AY51" i="672" s="1"/>
  <c r="AD51" i="672"/>
  <c r="AF51" i="672" s="1"/>
  <c r="AE51" i="672" s="1"/>
  <c r="AI60" i="672"/>
  <c r="AO63" i="672"/>
  <c r="AH88" i="672"/>
  <c r="AL90" i="672"/>
  <c r="AM90" i="672" s="1"/>
  <c r="AO90" i="672"/>
  <c r="AA96" i="672"/>
  <c r="AO101" i="672"/>
  <c r="AW106" i="672"/>
  <c r="AY106" i="672" s="1"/>
  <c r="AR106" i="672"/>
  <c r="Z106" i="672"/>
  <c r="AD106" i="672"/>
  <c r="AF106" i="672" s="1"/>
  <c r="AE106" i="672" s="1"/>
  <c r="AC106" i="672"/>
  <c r="Q106" i="672"/>
  <c r="T106" i="672" s="1"/>
  <c r="AS106" i="672"/>
  <c r="AU111" i="672"/>
  <c r="AI112" i="672"/>
  <c r="AX112" i="672"/>
  <c r="P115" i="672"/>
  <c r="Y115" i="672"/>
  <c r="AO117" i="672"/>
  <c r="AL122" i="672"/>
  <c r="AM122" i="672" s="1"/>
  <c r="AH124" i="672"/>
  <c r="AW124" i="672"/>
  <c r="AR124" i="672"/>
  <c r="Z124" i="672"/>
  <c r="AD124" i="672"/>
  <c r="AF124" i="672" s="1"/>
  <c r="AE124" i="672" s="1"/>
  <c r="Q124" i="672"/>
  <c r="AP125" i="672"/>
  <c r="Q128" i="672"/>
  <c r="AA144" i="672"/>
  <c r="AQ144" i="672"/>
  <c r="Z152" i="672"/>
  <c r="AA168" i="672"/>
  <c r="AA173" i="672"/>
  <c r="AQ173" i="672"/>
  <c r="AQ193" i="672"/>
  <c r="AG201" i="672"/>
  <c r="AT201" i="672"/>
  <c r="AU201" i="672" s="1"/>
  <c r="AO201" i="672"/>
  <c r="AY202" i="672"/>
  <c r="P239" i="672"/>
  <c r="T239" i="672" s="1"/>
  <c r="Y239" i="672"/>
  <c r="T250" i="672"/>
  <c r="T256" i="672"/>
  <c r="AO256" i="672"/>
  <c r="BA256" i="672"/>
  <c r="AL256" i="672"/>
  <c r="AM256" i="672" s="1"/>
  <c r="Y27" i="673"/>
  <c r="P27" i="673"/>
  <c r="AQ85" i="673"/>
  <c r="AA85" i="673"/>
  <c r="AD55" i="671"/>
  <c r="AD77" i="671"/>
  <c r="AD91" i="671"/>
  <c r="AF91" i="671" s="1"/>
  <c r="AE91" i="671" s="1"/>
  <c r="AD105" i="671"/>
  <c r="AF105" i="671" s="1"/>
  <c r="AE105" i="671" s="1"/>
  <c r="AD119" i="671"/>
  <c r="AF119" i="671" s="1"/>
  <c r="AE119" i="671" s="1"/>
  <c r="AD133" i="671"/>
  <c r="AF133" i="671" s="1"/>
  <c r="AE133" i="671" s="1"/>
  <c r="AD147" i="671"/>
  <c r="AF147" i="671" s="1"/>
  <c r="AE147" i="671" s="1"/>
  <c r="AD161" i="671"/>
  <c r="AF161" i="671" s="1"/>
  <c r="AE161" i="671" s="1"/>
  <c r="AH190" i="671"/>
  <c r="AI190" i="671" s="1"/>
  <c r="AH208" i="671"/>
  <c r="AI208" i="671" s="1"/>
  <c r="AH223" i="671"/>
  <c r="AI223" i="671" s="1"/>
  <c r="AR232" i="671"/>
  <c r="AC232" i="671"/>
  <c r="AU241" i="671"/>
  <c r="AQ243" i="671"/>
  <c r="AQ249" i="671"/>
  <c r="AH253" i="671"/>
  <c r="Q253" i="671"/>
  <c r="AN262" i="671"/>
  <c r="Z265" i="671"/>
  <c r="AA265" i="671" s="1"/>
  <c r="AB265" i="671" s="1"/>
  <c r="X265" i="671"/>
  <c r="AQ285" i="671"/>
  <c r="AA285" i="671"/>
  <c r="AP11" i="672"/>
  <c r="AX26" i="672"/>
  <c r="AG26" i="672"/>
  <c r="AO28" i="672"/>
  <c r="P40" i="672"/>
  <c r="T40" i="672" s="1"/>
  <c r="Z46" i="672"/>
  <c r="AH51" i="672"/>
  <c r="AI51" i="672" s="1"/>
  <c r="Y56" i="672"/>
  <c r="P60" i="672"/>
  <c r="T60" i="672" s="1"/>
  <c r="AB60" i="672" s="1"/>
  <c r="AN62" i="672"/>
  <c r="AQ63" i="672"/>
  <c r="AG68" i="672"/>
  <c r="T69" i="672"/>
  <c r="AB69" i="672" s="1"/>
  <c r="AI70" i="672"/>
  <c r="AG70" i="672"/>
  <c r="AR71" i="672"/>
  <c r="AA78" i="672"/>
  <c r="AS78" i="672"/>
  <c r="AL83" i="672"/>
  <c r="AM83" i="672" s="1"/>
  <c r="AO83" i="672"/>
  <c r="AO84" i="672"/>
  <c r="AN89" i="672"/>
  <c r="AA90" i="672"/>
  <c r="AT92" i="672"/>
  <c r="AR94" i="672"/>
  <c r="AC94" i="672"/>
  <c r="AF94" i="672" s="1"/>
  <c r="AE94" i="672" s="1"/>
  <c r="Z94" i="672"/>
  <c r="X94" i="672"/>
  <c r="AH94" i="672"/>
  <c r="AI94" i="672" s="1"/>
  <c r="AU96" i="672"/>
  <c r="AN103" i="672"/>
  <c r="AA104" i="672"/>
  <c r="Y108" i="672"/>
  <c r="BB108" i="672" s="1"/>
  <c r="P108" i="672"/>
  <c r="T108" i="672" s="1"/>
  <c r="P112" i="672"/>
  <c r="T112" i="672" s="1"/>
  <c r="AN113" i="672"/>
  <c r="AT114" i="672"/>
  <c r="AX114" i="672"/>
  <c r="AA120" i="672"/>
  <c r="AB120" i="672" s="1"/>
  <c r="T122" i="672"/>
  <c r="AQ128" i="672"/>
  <c r="Z129" i="672"/>
  <c r="AL129" i="672" s="1"/>
  <c r="AM129" i="672" s="1"/>
  <c r="X129" i="672"/>
  <c r="AR129" i="672"/>
  <c r="AW129" i="672"/>
  <c r="AS129" i="672"/>
  <c r="AU129" i="672" s="1"/>
  <c r="T132" i="672"/>
  <c r="AB132" i="672" s="1"/>
  <c r="AQ132" i="672"/>
  <c r="AU134" i="672"/>
  <c r="AY136" i="672"/>
  <c r="AO139" i="672"/>
  <c r="AR142" i="672"/>
  <c r="AQ147" i="672"/>
  <c r="AA147" i="672"/>
  <c r="AQ148" i="672"/>
  <c r="T149" i="672"/>
  <c r="AL155" i="672"/>
  <c r="AM155" i="672" s="1"/>
  <c r="AO159" i="672"/>
  <c r="AQ167" i="672"/>
  <c r="AA167" i="672"/>
  <c r="BA169" i="672"/>
  <c r="AO169" i="672"/>
  <c r="AL169" i="672"/>
  <c r="AM169" i="672" s="1"/>
  <c r="AH170" i="672"/>
  <c r="AI170" i="672" s="1"/>
  <c r="AY188" i="672"/>
  <c r="AH200" i="672"/>
  <c r="AT210" i="672"/>
  <c r="AX210" i="672"/>
  <c r="AY210" i="672" s="1"/>
  <c r="AI210" i="672"/>
  <c r="AG210" i="672"/>
  <c r="AP210" i="672"/>
  <c r="AM210" i="672"/>
  <c r="BB210" i="672"/>
  <c r="AQ212" i="672"/>
  <c r="T238" i="672"/>
  <c r="AT259" i="672"/>
  <c r="AI259" i="672"/>
  <c r="AG259" i="672"/>
  <c r="AX259" i="672"/>
  <c r="AY259" i="672" s="1"/>
  <c r="AP259" i="672"/>
  <c r="BA277" i="672"/>
  <c r="AL277" i="672"/>
  <c r="AM277" i="672" s="1"/>
  <c r="AO277" i="672"/>
  <c r="AQ12" i="673"/>
  <c r="Y104" i="673"/>
  <c r="P104" i="673"/>
  <c r="AI155" i="672"/>
  <c r="AX155" i="672"/>
  <c r="AT155" i="672"/>
  <c r="AU160" i="672"/>
  <c r="BB161" i="672"/>
  <c r="AP161" i="672"/>
  <c r="X162" i="672"/>
  <c r="AH162" i="672"/>
  <c r="AI162" i="672" s="1"/>
  <c r="AD162" i="672"/>
  <c r="AF162" i="672" s="1"/>
  <c r="AE162" i="672" s="1"/>
  <c r="Z162" i="672"/>
  <c r="AX166" i="672"/>
  <c r="AG166" i="672"/>
  <c r="BA185" i="672"/>
  <c r="T185" i="672"/>
  <c r="AB185" i="672" s="1"/>
  <c r="AN205" i="672"/>
  <c r="P211" i="672"/>
  <c r="T211" i="672" s="1"/>
  <c r="Y211" i="672"/>
  <c r="T218" i="672"/>
  <c r="AN222" i="672"/>
  <c r="AN224" i="672"/>
  <c r="Y235" i="672"/>
  <c r="P235" i="672"/>
  <c r="AT248" i="672"/>
  <c r="AU248" i="672" s="1"/>
  <c r="AX248" i="672"/>
  <c r="BB252" i="672"/>
  <c r="AP252" i="672"/>
  <c r="AI260" i="672"/>
  <c r="AG260" i="672"/>
  <c r="AP265" i="672"/>
  <c r="T268" i="672"/>
  <c r="AF271" i="672"/>
  <c r="AE271" i="672" s="1"/>
  <c r="AR281" i="672"/>
  <c r="Z281" i="672"/>
  <c r="AH281" i="672"/>
  <c r="AD281" i="672"/>
  <c r="AF281" i="672" s="1"/>
  <c r="AE281" i="672" s="1"/>
  <c r="AC281" i="672"/>
  <c r="AW281" i="672"/>
  <c r="AY281" i="672" s="1"/>
  <c r="X281" i="672"/>
  <c r="AO28" i="673"/>
  <c r="BA28" i="673"/>
  <c r="AL28" i="673"/>
  <c r="AM28" i="673" s="1"/>
  <c r="AI34" i="673"/>
  <c r="AT34" i="673"/>
  <c r="AU34" i="673" s="1"/>
  <c r="AG34" i="673"/>
  <c r="AX34" i="673"/>
  <c r="Q60" i="673"/>
  <c r="X60" i="673"/>
  <c r="AR60" i="673"/>
  <c r="AD60" i="673"/>
  <c r="Z60" i="673"/>
  <c r="AW60" i="673"/>
  <c r="AS60" i="673"/>
  <c r="AC60" i="673"/>
  <c r="AA67" i="673"/>
  <c r="AQ67" i="673"/>
  <c r="AP75" i="673"/>
  <c r="BB75" i="673"/>
  <c r="AA75" i="673"/>
  <c r="T116" i="673"/>
  <c r="AX122" i="673"/>
  <c r="AP122" i="673"/>
  <c r="AT122" i="673"/>
  <c r="AO122" i="673"/>
  <c r="AM171" i="672"/>
  <c r="AD175" i="672"/>
  <c r="AF175" i="672" s="1"/>
  <c r="AE175" i="672" s="1"/>
  <c r="AR175" i="672"/>
  <c r="X175" i="672"/>
  <c r="AN175" i="672"/>
  <c r="Q175" i="672"/>
  <c r="T175" i="672" s="1"/>
  <c r="AS175" i="672"/>
  <c r="AH175" i="672"/>
  <c r="AL185" i="672"/>
  <c r="AM185" i="672" s="1"/>
  <c r="X188" i="672"/>
  <c r="AC188" i="672"/>
  <c r="AD188" i="672"/>
  <c r="AP192" i="672"/>
  <c r="AH197" i="672"/>
  <c r="Q197" i="672"/>
  <c r="AW197" i="672"/>
  <c r="AD197" i="672"/>
  <c r="Z197" i="672"/>
  <c r="AN197" i="672"/>
  <c r="AF203" i="672"/>
  <c r="AE203" i="672" s="1"/>
  <c r="AO204" i="672"/>
  <c r="BA204" i="672"/>
  <c r="AW205" i="672"/>
  <c r="AY205" i="672" s="1"/>
  <c r="AH205" i="672"/>
  <c r="AI205" i="672" s="1"/>
  <c r="X205" i="672"/>
  <c r="AR205" i="672"/>
  <c r="AD205" i="672"/>
  <c r="AC205" i="672"/>
  <c r="AS205" i="672"/>
  <c r="AU205" i="672" s="1"/>
  <c r="AU210" i="672"/>
  <c r="AI215" i="672"/>
  <c r="AR216" i="672"/>
  <c r="Z216" i="672"/>
  <c r="AH216" i="672"/>
  <c r="AI216" i="672" s="1"/>
  <c r="AW216" i="672"/>
  <c r="AY216" i="672" s="1"/>
  <c r="AN216" i="672"/>
  <c r="Q216" i="672"/>
  <c r="AQ218" i="672"/>
  <c r="AI219" i="672"/>
  <c r="AX219" i="672"/>
  <c r="AT221" i="672"/>
  <c r="AI221" i="672"/>
  <c r="X222" i="672"/>
  <c r="Q222" i="672"/>
  <c r="AS222" i="672"/>
  <c r="AC222" i="672"/>
  <c r="AW222" i="672"/>
  <c r="Z222" i="672"/>
  <c r="AR222" i="672"/>
  <c r="Z224" i="672"/>
  <c r="X224" i="672"/>
  <c r="AD224" i="672"/>
  <c r="AW224" i="672"/>
  <c r="AY224" i="672" s="1"/>
  <c r="AH224" i="672"/>
  <c r="AI224" i="672" s="1"/>
  <c r="AR224" i="672"/>
  <c r="Q224" i="672"/>
  <c r="AS224" i="672"/>
  <c r="AU224" i="672" s="1"/>
  <c r="AO229" i="672"/>
  <c r="AL229" i="672"/>
  <c r="AM229" i="672" s="1"/>
  <c r="BB232" i="672"/>
  <c r="AA235" i="672"/>
  <c r="AQ235" i="672"/>
  <c r="AP237" i="672"/>
  <c r="BB237" i="672"/>
  <c r="AA241" i="672"/>
  <c r="AA249" i="672"/>
  <c r="AT253" i="672"/>
  <c r="BB260" i="672"/>
  <c r="AP260" i="672"/>
  <c r="AU275" i="672"/>
  <c r="X284" i="672"/>
  <c r="Q284" i="672"/>
  <c r="AR284" i="672"/>
  <c r="Z284" i="672"/>
  <c r="AN284" i="672"/>
  <c r="AD284" i="672"/>
  <c r="AF284" i="672" s="1"/>
  <c r="AE284" i="672" s="1"/>
  <c r="AC284" i="672"/>
  <c r="AH284" i="672"/>
  <c r="AM288" i="672"/>
  <c r="T11" i="673"/>
  <c r="AB11" i="673" s="1"/>
  <c r="T42" i="673"/>
  <c r="AA136" i="673"/>
  <c r="AQ136" i="673"/>
  <c r="AI136" i="672"/>
  <c r="AX136" i="672"/>
  <c r="AG136" i="672"/>
  <c r="AT136" i="672"/>
  <c r="AU136" i="672" s="1"/>
  <c r="AN138" i="672"/>
  <c r="AO141" i="672"/>
  <c r="Q146" i="672"/>
  <c r="AW146" i="672"/>
  <c r="AC146" i="672"/>
  <c r="X146" i="672"/>
  <c r="AN146" i="672"/>
  <c r="AA149" i="672"/>
  <c r="AQ149" i="672"/>
  <c r="AY155" i="672"/>
  <c r="AT159" i="672"/>
  <c r="AU159" i="672" s="1"/>
  <c r="AG159" i="672"/>
  <c r="AX159" i="672"/>
  <c r="AY159" i="672" s="1"/>
  <c r="AX160" i="672"/>
  <c r="AY160" i="672" s="1"/>
  <c r="AG160" i="672"/>
  <c r="AS162" i="672"/>
  <c r="AG163" i="672"/>
  <c r="AI163" i="672"/>
  <c r="AX163" i="672"/>
  <c r="T173" i="672"/>
  <c r="AB173" i="672" s="1"/>
  <c r="AU173" i="672"/>
  <c r="AW175" i="672"/>
  <c r="AY175" i="672" s="1"/>
  <c r="Y182" i="672"/>
  <c r="P182" i="672"/>
  <c r="T182" i="672" s="1"/>
  <c r="AT189" i="672"/>
  <c r="AU189" i="672" s="1"/>
  <c r="AI189" i="672"/>
  <c r="AX189" i="672"/>
  <c r="AR193" i="672"/>
  <c r="AC193" i="672"/>
  <c r="AH193" i="672"/>
  <c r="AW193" i="672"/>
  <c r="Z193" i="672"/>
  <c r="X193" i="672"/>
  <c r="AN193" i="672"/>
  <c r="AU202" i="672"/>
  <c r="AS216" i="672"/>
  <c r="AU216" i="672" s="1"/>
  <c r="P219" i="672"/>
  <c r="T219" i="672" s="1"/>
  <c r="AP221" i="672"/>
  <c r="AU236" i="672"/>
  <c r="AU238" i="672"/>
  <c r="AT246" i="672"/>
  <c r="AP246" i="672"/>
  <c r="BB246" i="672"/>
  <c r="AI251" i="672"/>
  <c r="AG251" i="672"/>
  <c r="AX251" i="672"/>
  <c r="AY251" i="672" s="1"/>
  <c r="P253" i="672"/>
  <c r="T253" i="672" s="1"/>
  <c r="AB253" i="672" s="1"/>
  <c r="AY253" i="672"/>
  <c r="AF265" i="672"/>
  <c r="AE265" i="672" s="1"/>
  <c r="T267" i="672"/>
  <c r="T283" i="672"/>
  <c r="AT16" i="673"/>
  <c r="AU16" i="673" s="1"/>
  <c r="AI16" i="673"/>
  <c r="Q46" i="673"/>
  <c r="AH46" i="673"/>
  <c r="AI46" i="673" s="1"/>
  <c r="AR46" i="673"/>
  <c r="X46" i="673"/>
  <c r="AS46" i="673"/>
  <c r="AU46" i="673" s="1"/>
  <c r="AC46" i="673"/>
  <c r="Z46" i="673"/>
  <c r="AD46" i="673"/>
  <c r="T64" i="673"/>
  <c r="AB64" i="673" s="1"/>
  <c r="AP68" i="673"/>
  <c r="BB68" i="673"/>
  <c r="AS56" i="672"/>
  <c r="AS86" i="672"/>
  <c r="AS92" i="672"/>
  <c r="AR101" i="672"/>
  <c r="AQ102" i="672"/>
  <c r="AA102" i="672"/>
  <c r="AX105" i="672"/>
  <c r="AY105" i="672" s="1"/>
  <c r="AO107" i="672"/>
  <c r="AA116" i="672"/>
  <c r="X120" i="672"/>
  <c r="Z127" i="672"/>
  <c r="X127" i="672"/>
  <c r="AR127" i="672"/>
  <c r="AL132" i="672"/>
  <c r="AM132" i="672" s="1"/>
  <c r="Y138" i="672"/>
  <c r="P138" i="672"/>
  <c r="AQ139" i="672"/>
  <c r="AA139" i="672"/>
  <c r="AB139" i="672" s="1"/>
  <c r="T146" i="672"/>
  <c r="AB146" i="672" s="1"/>
  <c r="AR146" i="672"/>
  <c r="T154" i="672"/>
  <c r="AB154" i="672" s="1"/>
  <c r="AF163" i="672"/>
  <c r="AE163" i="672" s="1"/>
  <c r="AO167" i="672"/>
  <c r="AY171" i="672"/>
  <c r="AN174" i="672"/>
  <c r="AI183" i="672"/>
  <c r="AT183" i="672"/>
  <c r="AU183" i="672" s="1"/>
  <c r="AP183" i="672"/>
  <c r="BB183" i="672"/>
  <c r="AX183" i="672"/>
  <c r="AY183" i="672" s="1"/>
  <c r="AT185" i="672"/>
  <c r="AU185" i="672" s="1"/>
  <c r="AX185" i="672"/>
  <c r="AY185" i="672" s="1"/>
  <c r="AG185" i="672"/>
  <c r="AI185" i="672"/>
  <c r="Q188" i="672"/>
  <c r="AQ190" i="672"/>
  <c r="AU190" i="672"/>
  <c r="AG191" i="672"/>
  <c r="AT191" i="672"/>
  <c r="Q193" i="672"/>
  <c r="AA214" i="672"/>
  <c r="AB214" i="672" s="1"/>
  <c r="AG215" i="672"/>
  <c r="AG221" i="672"/>
  <c r="BB229" i="672"/>
  <c r="AP229" i="672"/>
  <c r="AI231" i="672"/>
  <c r="AX231" i="672"/>
  <c r="AY231" i="672" s="1"/>
  <c r="BB245" i="672"/>
  <c r="AP245" i="672"/>
  <c r="AL252" i="672"/>
  <c r="AM252" i="672" s="1"/>
  <c r="AA253" i="672"/>
  <c r="AQ253" i="672"/>
  <c r="AO259" i="672"/>
  <c r="AL259" i="672"/>
  <c r="AM259" i="672" s="1"/>
  <c r="BA259" i="672"/>
  <c r="AG261" i="672"/>
  <c r="AT261" i="672"/>
  <c r="AU261" i="672" s="1"/>
  <c r="AO261" i="672"/>
  <c r="Y267" i="672"/>
  <c r="P276" i="672"/>
  <c r="Y276" i="672"/>
  <c r="AQ15" i="673"/>
  <c r="AF20" i="673"/>
  <c r="AE20" i="673" s="1"/>
  <c r="P31" i="673"/>
  <c r="Y31" i="673"/>
  <c r="T40" i="673"/>
  <c r="AH60" i="673"/>
  <c r="AF64" i="673"/>
  <c r="AE64" i="673" s="1"/>
  <c r="AY100" i="673"/>
  <c r="AG131" i="673"/>
  <c r="AH59" i="672"/>
  <c r="Q59" i="672"/>
  <c r="AP60" i="672"/>
  <c r="AR74" i="672"/>
  <c r="AC74" i="672"/>
  <c r="AF74" i="672" s="1"/>
  <c r="AE74" i="672" s="1"/>
  <c r="AA82" i="672"/>
  <c r="AB82" i="672" s="1"/>
  <c r="AU83" i="672"/>
  <c r="BB84" i="672"/>
  <c r="AQ85" i="672"/>
  <c r="AQ91" i="672"/>
  <c r="AY92" i="672"/>
  <c r="AS93" i="672"/>
  <c r="AU93" i="672" s="1"/>
  <c r="AH95" i="672"/>
  <c r="Q95" i="672"/>
  <c r="AP96" i="672"/>
  <c r="AL104" i="672"/>
  <c r="AM104" i="672" s="1"/>
  <c r="BA104" i="672"/>
  <c r="AP104" i="672"/>
  <c r="AQ105" i="672"/>
  <c r="AU116" i="672"/>
  <c r="AU122" i="672"/>
  <c r="AH126" i="672"/>
  <c r="AS126" i="672"/>
  <c r="Z126" i="672"/>
  <c r="X126" i="672"/>
  <c r="AX130" i="672"/>
  <c r="AY130" i="672" s="1"/>
  <c r="AG130" i="672"/>
  <c r="AT130" i="672"/>
  <c r="AU130" i="672" s="1"/>
  <c r="AF134" i="672"/>
  <c r="AE134" i="672" s="1"/>
  <c r="AR136" i="672"/>
  <c r="AC136" i="672"/>
  <c r="AF136" i="672" s="1"/>
  <c r="AE136" i="672" s="1"/>
  <c r="Q136" i="672"/>
  <c r="AA138" i="672"/>
  <c r="AQ138" i="672"/>
  <c r="AT139" i="672"/>
  <c r="AI140" i="672"/>
  <c r="AX140" i="672"/>
  <c r="AY140" i="672" s="1"/>
  <c r="AT140" i="672"/>
  <c r="BA141" i="672"/>
  <c r="Z143" i="672"/>
  <c r="AR143" i="672"/>
  <c r="AH143" i="672"/>
  <c r="AX146" i="672"/>
  <c r="AT146" i="672"/>
  <c r="AU146" i="672" s="1"/>
  <c r="AI150" i="672"/>
  <c r="AA150" i="672"/>
  <c r="AP151" i="672"/>
  <c r="BB151" i="672"/>
  <c r="Y153" i="672"/>
  <c r="AO153" i="672" s="1"/>
  <c r="P153" i="672"/>
  <c r="AA155" i="672"/>
  <c r="AB155" i="672" s="1"/>
  <c r="BB157" i="672"/>
  <c r="AP159" i="672"/>
  <c r="BB159" i="672"/>
  <c r="T161" i="672"/>
  <c r="BB165" i="672"/>
  <c r="AP166" i="672"/>
  <c r="AH172" i="672"/>
  <c r="Q172" i="672"/>
  <c r="AD172" i="672"/>
  <c r="AC172" i="672"/>
  <c r="Z172" i="672"/>
  <c r="Z175" i="672"/>
  <c r="AG177" i="672"/>
  <c r="AX177" i="672"/>
  <c r="AY177" i="672" s="1"/>
  <c r="AI177" i="672"/>
  <c r="AT177" i="672"/>
  <c r="AU177" i="672" s="1"/>
  <c r="X197" i="672"/>
  <c r="Y198" i="672"/>
  <c r="P198" i="672"/>
  <c r="T198" i="672" s="1"/>
  <c r="X206" i="672"/>
  <c r="AS206" i="672"/>
  <c r="AU206" i="672" s="1"/>
  <c r="AC206" i="672"/>
  <c r="Q206" i="672"/>
  <c r="Z206" i="672"/>
  <c r="AR206" i="672"/>
  <c r="AH215" i="672"/>
  <c r="Q215" i="672"/>
  <c r="AW215" i="672"/>
  <c r="Z215" i="672"/>
  <c r="X216" i="672"/>
  <c r="AQ220" i="672"/>
  <c r="AD222" i="672"/>
  <c r="AL225" i="672"/>
  <c r="AM225" i="672" s="1"/>
  <c r="AY228" i="672"/>
  <c r="AF238" i="672"/>
  <c r="AE238" i="672" s="1"/>
  <c r="AU246" i="672"/>
  <c r="AI246" i="672"/>
  <c r="AQ250" i="672"/>
  <c r="T252" i="672"/>
  <c r="AB252" i="672" s="1"/>
  <c r="BB259" i="672"/>
  <c r="AF283" i="672"/>
  <c r="AE283" i="672" s="1"/>
  <c r="AG12" i="673"/>
  <c r="AA15" i="673"/>
  <c r="AI25" i="673"/>
  <c r="AX25" i="673"/>
  <c r="AT25" i="673"/>
  <c r="AU25" i="673" s="1"/>
  <c r="AG25" i="673"/>
  <c r="AP44" i="673"/>
  <c r="BB44" i="673"/>
  <c r="BB59" i="673"/>
  <c r="AP59" i="673"/>
  <c r="AS147" i="672"/>
  <c r="AU147" i="672" s="1"/>
  <c r="AC147" i="672"/>
  <c r="AF147" i="672" s="1"/>
  <c r="AE147" i="672" s="1"/>
  <c r="Z147" i="672"/>
  <c r="AW147" i="672"/>
  <c r="AR147" i="672"/>
  <c r="AL153" i="672"/>
  <c r="AO156" i="672"/>
  <c r="AI158" i="672"/>
  <c r="AT158" i="672"/>
  <c r="AG158" i="672"/>
  <c r="AL161" i="672"/>
  <c r="AM161" i="672" s="1"/>
  <c r="BA161" i="672"/>
  <c r="AC162" i="672"/>
  <c r="AY164" i="672"/>
  <c r="AN170" i="672"/>
  <c r="BB171" i="672"/>
  <c r="AP171" i="672"/>
  <c r="AP177" i="672"/>
  <c r="BB177" i="672"/>
  <c r="AU181" i="672"/>
  <c r="AL187" i="672"/>
  <c r="AM187" i="672" s="1"/>
  <c r="AW189" i="672"/>
  <c r="AY189" i="672" s="1"/>
  <c r="AD189" i="672"/>
  <c r="AF189" i="672" s="1"/>
  <c r="AE189" i="672" s="1"/>
  <c r="Q189" i="672"/>
  <c r="AH189" i="672"/>
  <c r="Z189" i="672"/>
  <c r="AR189" i="672"/>
  <c r="AO196" i="672"/>
  <c r="BA196" i="672"/>
  <c r="AL196" i="672"/>
  <c r="AM196" i="672" s="1"/>
  <c r="AI200" i="672"/>
  <c r="Z205" i="672"/>
  <c r="Q213" i="672"/>
  <c r="AR213" i="672"/>
  <c r="Z213" i="672"/>
  <c r="AC213" i="672"/>
  <c r="AF213" i="672" s="1"/>
  <c r="AE213" i="672" s="1"/>
  <c r="AH213" i="672"/>
  <c r="AP214" i="672"/>
  <c r="BB214" i="672"/>
  <c r="AC224" i="672"/>
  <c r="AU237" i="672"/>
  <c r="Z248" i="672"/>
  <c r="AW248" i="672"/>
  <c r="AY248" i="672" s="1"/>
  <c r="AD248" i="672"/>
  <c r="AH248" i="672"/>
  <c r="AI248" i="672" s="1"/>
  <c r="AN248" i="672"/>
  <c r="AC248" i="672"/>
  <c r="X248" i="672"/>
  <c r="Q248" i="672"/>
  <c r="AG253" i="672"/>
  <c r="AU256" i="672"/>
  <c r="AX260" i="672"/>
  <c r="AY260" i="672" s="1"/>
  <c r="T278" i="672"/>
  <c r="BB285" i="672"/>
  <c r="AP285" i="672"/>
  <c r="AO14" i="673"/>
  <c r="BA14" i="673"/>
  <c r="AL14" i="673"/>
  <c r="AM14" i="673" s="1"/>
  <c r="AD185" i="671"/>
  <c r="AD199" i="671"/>
  <c r="AD213" i="671"/>
  <c r="AF213" i="671" s="1"/>
  <c r="AE213" i="671" s="1"/>
  <c r="AD227" i="671"/>
  <c r="AD241" i="671"/>
  <c r="AF241" i="671" s="1"/>
  <c r="AE241" i="671" s="1"/>
  <c r="AD255" i="671"/>
  <c r="AF255" i="671" s="1"/>
  <c r="AE255" i="671" s="1"/>
  <c r="AC268" i="671"/>
  <c r="AF268" i="671" s="1"/>
  <c r="AE268" i="671" s="1"/>
  <c r="AR270" i="671"/>
  <c r="AR272" i="671"/>
  <c r="AR11" i="672"/>
  <c r="H2" i="672" s="1"/>
  <c r="AC11" i="672"/>
  <c r="AF11" i="672" s="1"/>
  <c r="AE11" i="672" s="1"/>
  <c r="Q56" i="672"/>
  <c r="AR66" i="672"/>
  <c r="AC66" i="672"/>
  <c r="AQ82" i="672"/>
  <c r="Q86" i="672"/>
  <c r="Q92" i="672"/>
  <c r="T92" i="672" s="1"/>
  <c r="AB92" i="672" s="1"/>
  <c r="AD99" i="672"/>
  <c r="AF99" i="672" s="1"/>
  <c r="AE99" i="672" s="1"/>
  <c r="AH101" i="672"/>
  <c r="AN121" i="672"/>
  <c r="Q126" i="672"/>
  <c r="BA132" i="672"/>
  <c r="AN136" i="672"/>
  <c r="Q143" i="672"/>
  <c r="AD146" i="672"/>
  <c r="AF146" i="672" s="1"/>
  <c r="AE146" i="672" s="1"/>
  <c r="BA158" i="672"/>
  <c r="AO158" i="672"/>
  <c r="AO160" i="672"/>
  <c r="AT164" i="672"/>
  <c r="AU164" i="672" s="1"/>
  <c r="AI164" i="672"/>
  <c r="AA166" i="672"/>
  <c r="AU166" i="672"/>
  <c r="X178" i="672"/>
  <c r="AC178" i="672"/>
  <c r="AF178" i="672" s="1"/>
  <c r="AE178" i="672" s="1"/>
  <c r="AS178" i="672"/>
  <c r="AU178" i="672" s="1"/>
  <c r="AR178" i="672"/>
  <c r="Q178" i="672"/>
  <c r="AT179" i="672"/>
  <c r="AH180" i="672"/>
  <c r="AI180" i="672" s="1"/>
  <c r="Q180" i="672"/>
  <c r="T180" i="672" s="1"/>
  <c r="AB180" i="672" s="1"/>
  <c r="AR180" i="672"/>
  <c r="X180" i="672"/>
  <c r="AO183" i="672"/>
  <c r="AF185" i="672"/>
  <c r="AE185" i="672" s="1"/>
  <c r="AW187" i="672"/>
  <c r="AY187" i="672" s="1"/>
  <c r="AD187" i="672"/>
  <c r="AR187" i="672"/>
  <c r="AC187" i="672"/>
  <c r="Z187" i="672"/>
  <c r="X187" i="672"/>
  <c r="AO187" i="672"/>
  <c r="AY191" i="672"/>
  <c r="AN195" i="672"/>
  <c r="AR204" i="672"/>
  <c r="AC204" i="672"/>
  <c r="AS204" i="672"/>
  <c r="AU204" i="672" s="1"/>
  <c r="X204" i="672"/>
  <c r="AD204" i="672"/>
  <c r="Z204" i="672"/>
  <c r="AL204" i="672" s="1"/>
  <c r="AM204" i="672" s="1"/>
  <c r="Q209" i="672"/>
  <c r="AR209" i="672"/>
  <c r="Z209" i="672"/>
  <c r="AD209" i="672"/>
  <c r="AW209" i="672"/>
  <c r="AY209" i="672" s="1"/>
  <c r="X209" i="672"/>
  <c r="AS209" i="672"/>
  <c r="AU209" i="672" s="1"/>
  <c r="AH209" i="672"/>
  <c r="AT213" i="672"/>
  <c r="AU213" i="672" s="1"/>
  <c r="AI213" i="672"/>
  <c r="AG213" i="672"/>
  <c r="AX213" i="672"/>
  <c r="AW213" i="672"/>
  <c r="AY213" i="672" s="1"/>
  <c r="AT215" i="672"/>
  <c r="AU215" i="672" s="1"/>
  <c r="AD216" i="672"/>
  <c r="AS218" i="672"/>
  <c r="AU218" i="672" s="1"/>
  <c r="AD218" i="672"/>
  <c r="AR218" i="672"/>
  <c r="AC218" i="672"/>
  <c r="Z218" i="672"/>
  <c r="X218" i="672"/>
  <c r="Q218" i="672"/>
  <c r="AX221" i="672"/>
  <c r="AI228" i="672"/>
  <c r="AG228" i="672"/>
  <c r="AU229" i="672"/>
  <c r="AL232" i="672"/>
  <c r="AM232" i="672" s="1"/>
  <c r="AQ237" i="672"/>
  <c r="AQ249" i="672"/>
  <c r="AT250" i="672"/>
  <c r="AU250" i="672" s="1"/>
  <c r="AG250" i="672"/>
  <c r="AX250" i="672"/>
  <c r="AY250" i="672" s="1"/>
  <c r="AQ252" i="672"/>
  <c r="AW264" i="672"/>
  <c r="Q264" i="672"/>
  <c r="AC264" i="672"/>
  <c r="AF264" i="672" s="1"/>
  <c r="AE264" i="672" s="1"/>
  <c r="Z264" i="672"/>
  <c r="X264" i="672"/>
  <c r="AS264" i="672"/>
  <c r="AO279" i="672"/>
  <c r="T279" i="672"/>
  <c r="AS284" i="672"/>
  <c r="AW28" i="673"/>
  <c r="AS28" i="673"/>
  <c r="AC28" i="673"/>
  <c r="X28" i="673"/>
  <c r="Z28" i="673"/>
  <c r="AD28" i="673"/>
  <c r="AF28" i="673" s="1"/>
  <c r="AE28" i="673" s="1"/>
  <c r="AH28" i="673"/>
  <c r="AR28" i="673"/>
  <c r="BB30" i="673"/>
  <c r="P61" i="673"/>
  <c r="T61" i="673" s="1"/>
  <c r="Y61" i="673"/>
  <c r="AT102" i="673"/>
  <c r="AX102" i="673"/>
  <c r="Z93" i="672"/>
  <c r="AA93" i="672" s="1"/>
  <c r="X93" i="672"/>
  <c r="BA101" i="672"/>
  <c r="AW120" i="672"/>
  <c r="AY120" i="672" s="1"/>
  <c r="AD120" i="672"/>
  <c r="AF120" i="672" s="1"/>
  <c r="AE120" i="672" s="1"/>
  <c r="AN120" i="672"/>
  <c r="AH120" i="672"/>
  <c r="AI120" i="672" s="1"/>
  <c r="X121" i="672"/>
  <c r="Z121" i="672"/>
  <c r="AH121" i="672"/>
  <c r="AI121" i="672" s="1"/>
  <c r="Y124" i="672"/>
  <c r="P124" i="672"/>
  <c r="AU137" i="672"/>
  <c r="X149" i="672"/>
  <c r="AD149" i="672"/>
  <c r="AF149" i="672" s="1"/>
  <c r="AE149" i="672" s="1"/>
  <c r="AR149" i="672"/>
  <c r="AW149" i="672"/>
  <c r="AY149" i="672" s="1"/>
  <c r="AN149" i="672"/>
  <c r="AI152" i="672"/>
  <c r="AX158" i="672"/>
  <c r="AY158" i="672" s="1"/>
  <c r="T160" i="672"/>
  <c r="AA163" i="672"/>
  <c r="AB163" i="672" s="1"/>
  <c r="AQ163" i="672"/>
  <c r="AT166" i="672"/>
  <c r="AB181" i="672"/>
  <c r="BB181" i="672"/>
  <c r="AQ183" i="672"/>
  <c r="AO185" i="672"/>
  <c r="T189" i="672"/>
  <c r="Q195" i="672"/>
  <c r="AW195" i="672"/>
  <c r="AY195" i="672" s="1"/>
  <c r="AC195" i="672"/>
  <c r="AF195" i="672" s="1"/>
  <c r="AE195" i="672" s="1"/>
  <c r="T196" i="672"/>
  <c r="Y203" i="672"/>
  <c r="AQ206" i="672"/>
  <c r="AH211" i="672"/>
  <c r="Q211" i="672"/>
  <c r="AW211" i="672"/>
  <c r="Z211" i="672"/>
  <c r="AS211" i="672"/>
  <c r="AX215" i="672"/>
  <c r="AX217" i="672"/>
  <c r="AG217" i="672"/>
  <c r="AH222" i="672"/>
  <c r="BB225" i="672"/>
  <c r="AO243" i="672"/>
  <c r="AX244" i="672"/>
  <c r="AY244" i="672" s="1"/>
  <c r="AP244" i="672"/>
  <c r="AG244" i="672"/>
  <c r="AO246" i="672"/>
  <c r="AL246" i="672"/>
  <c r="AM246" i="672" s="1"/>
  <c r="AO253" i="672"/>
  <c r="AQ260" i="672"/>
  <c r="AA260" i="672"/>
  <c r="AH268" i="672"/>
  <c r="AW268" i="672"/>
  <c r="AC268" i="672"/>
  <c r="AS268" i="672"/>
  <c r="Z268" i="672"/>
  <c r="Q268" i="672"/>
  <c r="AR268" i="672"/>
  <c r="X268" i="672"/>
  <c r="AD268" i="672"/>
  <c r="AQ270" i="672"/>
  <c r="Y278" i="672"/>
  <c r="AW284" i="672"/>
  <c r="AY284" i="672" s="1"/>
  <c r="AI35" i="673"/>
  <c r="AT35" i="673"/>
  <c r="AU35" i="673" s="1"/>
  <c r="AX35" i="673"/>
  <c r="AY35" i="673" s="1"/>
  <c r="AG35" i="673"/>
  <c r="AR42" i="673"/>
  <c r="Z42" i="673"/>
  <c r="AS42" i="673"/>
  <c r="AU42" i="673" s="1"/>
  <c r="AD42" i="673"/>
  <c r="AW42" i="673"/>
  <c r="AY42" i="673" s="1"/>
  <c r="Q42" i="673"/>
  <c r="X42" i="673"/>
  <c r="AH42" i="673"/>
  <c r="AC42" i="673"/>
  <c r="AG48" i="673"/>
  <c r="AT48" i="673"/>
  <c r="AX48" i="673"/>
  <c r="AY48" i="673" s="1"/>
  <c r="AO48" i="673"/>
  <c r="AI48" i="673"/>
  <c r="AL68" i="673"/>
  <c r="AM68" i="673" s="1"/>
  <c r="BA68" i="673"/>
  <c r="AO68" i="673"/>
  <c r="AQ77" i="673"/>
  <c r="AF89" i="673"/>
  <c r="AE89" i="673" s="1"/>
  <c r="AG89" i="673"/>
  <c r="AM142" i="673"/>
  <c r="AD179" i="671"/>
  <c r="AF179" i="671" s="1"/>
  <c r="AE179" i="671" s="1"/>
  <c r="AD193" i="671"/>
  <c r="AF193" i="671" s="1"/>
  <c r="AE193" i="671" s="1"/>
  <c r="AD207" i="671"/>
  <c r="AF207" i="671" s="1"/>
  <c r="AE207" i="671" s="1"/>
  <c r="AD221" i="671"/>
  <c r="AF221" i="671" s="1"/>
  <c r="AE221" i="671" s="1"/>
  <c r="AD235" i="671"/>
  <c r="AF235" i="671" s="1"/>
  <c r="AE235" i="671" s="1"/>
  <c r="AD249" i="671"/>
  <c r="AF249" i="671" s="1"/>
  <c r="AE249" i="671" s="1"/>
  <c r="AD263" i="671"/>
  <c r="AN276" i="671"/>
  <c r="AH11" i="672"/>
  <c r="AI11" i="672" s="1"/>
  <c r="AN21" i="672"/>
  <c r="Z24" i="672"/>
  <c r="X24" i="672"/>
  <c r="AN27" i="672"/>
  <c r="AA38" i="672"/>
  <c r="AH39" i="672"/>
  <c r="AI39" i="672" s="1"/>
  <c r="Q39" i="672"/>
  <c r="AH66" i="672"/>
  <c r="AI66" i="672" s="1"/>
  <c r="AH75" i="672"/>
  <c r="AI75" i="672" s="1"/>
  <c r="Q75" i="672"/>
  <c r="T75" i="672" s="1"/>
  <c r="AB75" i="672" s="1"/>
  <c r="AA85" i="672"/>
  <c r="AA105" i="672"/>
  <c r="BA107" i="672"/>
  <c r="AG117" i="672"/>
  <c r="X119" i="672"/>
  <c r="AR119" i="672"/>
  <c r="Q119" i="672"/>
  <c r="AH119" i="672"/>
  <c r="AH123" i="672"/>
  <c r="AI123" i="672" s="1"/>
  <c r="Q123" i="672"/>
  <c r="T123" i="672" s="1"/>
  <c r="Z123" i="672"/>
  <c r="X123" i="672"/>
  <c r="AC123" i="672"/>
  <c r="AF123" i="672" s="1"/>
  <c r="AE123" i="672" s="1"/>
  <c r="AR126" i="672"/>
  <c r="AN129" i="672"/>
  <c r="AF132" i="672"/>
  <c r="AE132" i="672" s="1"/>
  <c r="Z133" i="672"/>
  <c r="X133" i="672"/>
  <c r="AS143" i="672"/>
  <c r="AH146" i="672"/>
  <c r="AI146" i="672" s="1"/>
  <c r="Q147" i="672"/>
  <c r="T152" i="672"/>
  <c r="AA160" i="672"/>
  <c r="AN162" i="672"/>
  <c r="T170" i="672"/>
  <c r="AB170" i="672" s="1"/>
  <c r="X172" i="672"/>
  <c r="AW178" i="672"/>
  <c r="AY178" i="672" s="1"/>
  <c r="AF184" i="672"/>
  <c r="AE184" i="672" s="1"/>
  <c r="AH188" i="672"/>
  <c r="AI188" i="672" s="1"/>
  <c r="AM191" i="672"/>
  <c r="AR195" i="672"/>
  <c r="AR211" i="672"/>
  <c r="AH219" i="672"/>
  <c r="Q219" i="672"/>
  <c r="X219" i="672"/>
  <c r="AR219" i="672"/>
  <c r="AD219" i="672"/>
  <c r="AC219" i="672"/>
  <c r="AW219" i="672"/>
  <c r="AY219" i="672" s="1"/>
  <c r="Z219" i="672"/>
  <c r="AS219" i="672"/>
  <c r="AT219" i="672"/>
  <c r="BB221" i="672"/>
  <c r="AI223" i="672"/>
  <c r="AX223" i="672"/>
  <c r="AF225" i="672"/>
  <c r="AE225" i="672" s="1"/>
  <c r="AW227" i="672"/>
  <c r="AY227" i="672" s="1"/>
  <c r="AH227" i="672"/>
  <c r="AI227" i="672" s="1"/>
  <c r="Q227" i="672"/>
  <c r="AD227" i="672"/>
  <c r="AF227" i="672" s="1"/>
  <c r="AE227" i="672" s="1"/>
  <c r="AC227" i="672"/>
  <c r="Z227" i="672"/>
  <c r="AR227" i="672"/>
  <c r="AS227" i="672"/>
  <c r="AU227" i="672" s="1"/>
  <c r="BA229" i="672"/>
  <c r="AG231" i="672"/>
  <c r="AL241" i="672"/>
  <c r="AM241" i="672" s="1"/>
  <c r="BA241" i="672"/>
  <c r="AO241" i="672"/>
  <c r="AX246" i="672"/>
  <c r="AY246" i="672" s="1"/>
  <c r="AQ248" i="672"/>
  <c r="BA249" i="672"/>
  <c r="T249" i="672"/>
  <c r="AB249" i="672" s="1"/>
  <c r="AT251" i="672"/>
  <c r="AU251" i="672" s="1"/>
  <c r="AT252" i="672"/>
  <c r="AU252" i="672" s="1"/>
  <c r="AI252" i="672"/>
  <c r="AG252" i="672"/>
  <c r="AP253" i="672"/>
  <c r="AQ263" i="672"/>
  <c r="BA266" i="672"/>
  <c r="AL266" i="672"/>
  <c r="AM266" i="672" s="1"/>
  <c r="T266" i="672"/>
  <c r="AB266" i="672" s="1"/>
  <c r="AO266" i="672"/>
  <c r="BB271" i="672"/>
  <c r="AN281" i="672"/>
  <c r="AU12" i="673"/>
  <c r="AY22" i="673"/>
  <c r="P28" i="673"/>
  <c r="T28" i="673" s="1"/>
  <c r="Y28" i="673"/>
  <c r="AW46" i="673"/>
  <c r="AY46" i="673" s="1"/>
  <c r="AQ68" i="673"/>
  <c r="AA68" i="673"/>
  <c r="AC91" i="673"/>
  <c r="AR91" i="673"/>
  <c r="AD91" i="673"/>
  <c r="AF91" i="673" s="1"/>
  <c r="AE91" i="673" s="1"/>
  <c r="AH91" i="673"/>
  <c r="AW91" i="673"/>
  <c r="AY91" i="673" s="1"/>
  <c r="Q91" i="673"/>
  <c r="T91" i="673" s="1"/>
  <c r="AB91" i="673" s="1"/>
  <c r="AS91" i="673"/>
  <c r="Z91" i="673"/>
  <c r="AA91" i="673" s="1"/>
  <c r="AN91" i="673"/>
  <c r="X91" i="673"/>
  <c r="AH125" i="673"/>
  <c r="Q125" i="673"/>
  <c r="AW125" i="673"/>
  <c r="AD125" i="673"/>
  <c r="Z125" i="673"/>
  <c r="AS125" i="673"/>
  <c r="AU125" i="673" s="1"/>
  <c r="AC125" i="673"/>
  <c r="AN125" i="673"/>
  <c r="X125" i="673"/>
  <c r="AY261" i="672"/>
  <c r="AF262" i="672"/>
  <c r="AE262" i="672" s="1"/>
  <c r="BB266" i="672"/>
  <c r="BA273" i="672"/>
  <c r="AR20" i="673"/>
  <c r="Q20" i="673"/>
  <c r="T20" i="673" s="1"/>
  <c r="X20" i="673"/>
  <c r="AW20" i="673"/>
  <c r="Z20" i="673"/>
  <c r="AN28" i="673"/>
  <c r="P29" i="673"/>
  <c r="Y29" i="673"/>
  <c r="AA29" i="673" s="1"/>
  <c r="X34" i="673"/>
  <c r="Q34" i="673"/>
  <c r="AC34" i="673"/>
  <c r="AR34" i="673"/>
  <c r="AH34" i="673"/>
  <c r="AN34" i="673"/>
  <c r="AW34" i="673"/>
  <c r="AD34" i="673"/>
  <c r="AF34" i="673" s="1"/>
  <c r="AE34" i="673" s="1"/>
  <c r="Z34" i="673"/>
  <c r="AQ37" i="673"/>
  <c r="T59" i="673"/>
  <c r="AD75" i="673"/>
  <c r="AC75" i="673"/>
  <c r="AS75" i="673"/>
  <c r="AU75" i="673" s="1"/>
  <c r="AH75" i="673"/>
  <c r="AW75" i="673"/>
  <c r="AR75" i="673"/>
  <c r="AO102" i="673"/>
  <c r="BA102" i="673"/>
  <c r="BA103" i="673"/>
  <c r="AL103" i="673"/>
  <c r="AM103" i="673" s="1"/>
  <c r="AF105" i="673"/>
  <c r="AE105" i="673" s="1"/>
  <c r="AG105" i="673"/>
  <c r="AB173" i="673"/>
  <c r="AF199" i="673"/>
  <c r="AE199" i="673" s="1"/>
  <c r="AD66" i="673"/>
  <c r="AW66" i="673"/>
  <c r="AY66" i="673" s="1"/>
  <c r="AS66" i="673"/>
  <c r="AU66" i="673" s="1"/>
  <c r="AR66" i="673"/>
  <c r="Q66" i="673"/>
  <c r="T66" i="673" s="1"/>
  <c r="AB66" i="673" s="1"/>
  <c r="AH66" i="673"/>
  <c r="AI66" i="673" s="1"/>
  <c r="Z66" i="673"/>
  <c r="X66" i="673"/>
  <c r="AC66" i="673"/>
  <c r="AA71" i="673"/>
  <c r="Y82" i="673"/>
  <c r="P82" i="673"/>
  <c r="AU105" i="673"/>
  <c r="Z267" i="672"/>
  <c r="X267" i="672"/>
  <c r="AW267" i="672"/>
  <c r="AD267" i="672"/>
  <c r="AF267" i="672" s="1"/>
  <c r="AE267" i="672" s="1"/>
  <c r="AS267" i="672"/>
  <c r="Q267" i="672"/>
  <c r="X270" i="672"/>
  <c r="Q270" i="672"/>
  <c r="AS270" i="672"/>
  <c r="AU270" i="672" s="1"/>
  <c r="AH270" i="672"/>
  <c r="AI270" i="672" s="1"/>
  <c r="AC270" i="672"/>
  <c r="AW270" i="672"/>
  <c r="AY270" i="672" s="1"/>
  <c r="AI275" i="672"/>
  <c r="AT275" i="672"/>
  <c r="AX275" i="672"/>
  <c r="AG275" i="672"/>
  <c r="AR279" i="672"/>
  <c r="AS279" i="672"/>
  <c r="AU279" i="672" s="1"/>
  <c r="X279" i="672"/>
  <c r="AD279" i="672"/>
  <c r="AW279" i="672"/>
  <c r="AY279" i="672" s="1"/>
  <c r="Z279" i="672"/>
  <c r="AA279" i="672" s="1"/>
  <c r="AH279" i="672"/>
  <c r="AI279" i="672" s="1"/>
  <c r="BB282" i="672"/>
  <c r="AT285" i="672"/>
  <c r="AU285" i="672" s="1"/>
  <c r="AX285" i="672"/>
  <c r="AY285" i="672" s="1"/>
  <c r="BA24" i="673"/>
  <c r="AO24" i="673"/>
  <c r="P32" i="673"/>
  <c r="Y32" i="673"/>
  <c r="BA33" i="673"/>
  <c r="AO33" i="673"/>
  <c r="T48" i="673"/>
  <c r="BA48" i="673"/>
  <c r="T65" i="673"/>
  <c r="AP79" i="673"/>
  <c r="BB79" i="673"/>
  <c r="AA117" i="673"/>
  <c r="AB117" i="673" s="1"/>
  <c r="Y159" i="673"/>
  <c r="P159" i="673"/>
  <c r="AH151" i="672"/>
  <c r="Q151" i="672"/>
  <c r="AD151" i="672"/>
  <c r="AF151" i="672" s="1"/>
  <c r="AE151" i="672" s="1"/>
  <c r="AR151" i="672"/>
  <c r="AQ156" i="672"/>
  <c r="X165" i="672"/>
  <c r="AW186" i="672"/>
  <c r="AC186" i="672"/>
  <c r="AF186" i="672" s="1"/>
  <c r="AE186" i="672" s="1"/>
  <c r="AQ188" i="672"/>
  <c r="BB191" i="672"/>
  <c r="AU191" i="672"/>
  <c r="AI196" i="672"/>
  <c r="AP201" i="672"/>
  <c r="BB201" i="672"/>
  <c r="AN209" i="672"/>
  <c r="AH230" i="672"/>
  <c r="Q230" i="672"/>
  <c r="AS230" i="672"/>
  <c r="AC230" i="672"/>
  <c r="AR230" i="672"/>
  <c r="AW230" i="672"/>
  <c r="X230" i="672"/>
  <c r="AT234" i="672"/>
  <c r="AU234" i="672" s="1"/>
  <c r="AX234" i="672"/>
  <c r="Q235" i="672"/>
  <c r="AR235" i="672"/>
  <c r="Z235" i="672"/>
  <c r="X235" i="672"/>
  <c r="AD235" i="672"/>
  <c r="AF235" i="672" s="1"/>
  <c r="AE235" i="672" s="1"/>
  <c r="AF245" i="672"/>
  <c r="AE245" i="672" s="1"/>
  <c r="X247" i="672"/>
  <c r="AW247" i="672"/>
  <c r="AH247" i="672"/>
  <c r="AQ259" i="672"/>
  <c r="AA259" i="672"/>
  <c r="AN264" i="672"/>
  <c r="AN268" i="672"/>
  <c r="T270" i="672"/>
  <c r="AQ276" i="672"/>
  <c r="T281" i="672"/>
  <c r="AQ11" i="673"/>
  <c r="Y20" i="673"/>
  <c r="AF22" i="673"/>
  <c r="AE22" i="673" s="1"/>
  <c r="AG22" i="673"/>
  <c r="AR26" i="673"/>
  <c r="AW26" i="673"/>
  <c r="AY26" i="673" s="1"/>
  <c r="AC26" i="673"/>
  <c r="Z26" i="673"/>
  <c r="Q26" i="673"/>
  <c r="X26" i="673"/>
  <c r="AS26" i="673"/>
  <c r="AQ28" i="673"/>
  <c r="AA28" i="673"/>
  <c r="AI38" i="673"/>
  <c r="AX38" i="673"/>
  <c r="AY38" i="673" s="1"/>
  <c r="AO38" i="673"/>
  <c r="AT38" i="673"/>
  <c r="AU38" i="673" s="1"/>
  <c r="AA38" i="673"/>
  <c r="AB38" i="673" s="1"/>
  <c r="P49" i="673"/>
  <c r="T49" i="673" s="1"/>
  <c r="Y49" i="673"/>
  <c r="AI81" i="673"/>
  <c r="AG81" i="673"/>
  <c r="AT81" i="673"/>
  <c r="AX81" i="673"/>
  <c r="BA94" i="673"/>
  <c r="Z141" i="672"/>
  <c r="AS141" i="672"/>
  <c r="AC141" i="672"/>
  <c r="AH141" i="672"/>
  <c r="AU145" i="672"/>
  <c r="AA170" i="672"/>
  <c r="AP173" i="672"/>
  <c r="BB173" i="672"/>
  <c r="Z184" i="672"/>
  <c r="AR184" i="672"/>
  <c r="X184" i="672"/>
  <c r="AQ187" i="672"/>
  <c r="X192" i="672"/>
  <c r="AW192" i="672"/>
  <c r="AD192" i="672"/>
  <c r="AF192" i="672" s="1"/>
  <c r="AE192" i="672" s="1"/>
  <c r="P193" i="672"/>
  <c r="T193" i="672" s="1"/>
  <c r="Y193" i="672"/>
  <c r="AA193" i="672" s="1"/>
  <c r="AQ196" i="672"/>
  <c r="AA196" i="672"/>
  <c r="AQ197" i="672"/>
  <c r="AN200" i="672"/>
  <c r="AF201" i="672"/>
  <c r="AE201" i="672" s="1"/>
  <c r="AH203" i="672"/>
  <c r="AW203" i="672"/>
  <c r="AC203" i="672"/>
  <c r="AS203" i="672"/>
  <c r="Q203" i="672"/>
  <c r="T203" i="672" s="1"/>
  <c r="AB203" i="672" s="1"/>
  <c r="AQ204" i="672"/>
  <c r="AI208" i="672"/>
  <c r="AI209" i="672"/>
  <c r="AT209" i="672"/>
  <c r="AD220" i="672"/>
  <c r="AF220" i="672" s="1"/>
  <c r="AE220" i="672" s="1"/>
  <c r="Q221" i="672"/>
  <c r="AC221" i="672"/>
  <c r="AF221" i="672" s="1"/>
  <c r="AE221" i="672" s="1"/>
  <c r="AR221" i="672"/>
  <c r="AA222" i="672"/>
  <c r="AQ222" i="672"/>
  <c r="AX224" i="672"/>
  <c r="AT224" i="672"/>
  <c r="AP236" i="672"/>
  <c r="BB236" i="672"/>
  <c r="AD240" i="672"/>
  <c r="AR240" i="672"/>
  <c r="AC240" i="672"/>
  <c r="AM247" i="672"/>
  <c r="AL253" i="672"/>
  <c r="AM253" i="672" s="1"/>
  <c r="BA253" i="672"/>
  <c r="AA258" i="672"/>
  <c r="AF263" i="672"/>
  <c r="AE263" i="672" s="1"/>
  <c r="P264" i="672"/>
  <c r="Y264" i="672"/>
  <c r="AT277" i="672"/>
  <c r="AG277" i="672"/>
  <c r="AX277" i="672"/>
  <c r="AY277" i="672" s="1"/>
  <c r="BA16" i="673"/>
  <c r="AO16" i="673"/>
  <c r="AO19" i="673"/>
  <c r="AA19" i="673"/>
  <c r="AB19" i="673" s="1"/>
  <c r="AI19" i="673"/>
  <c r="AT19" i="673"/>
  <c r="AU19" i="673" s="1"/>
  <c r="AP35" i="673"/>
  <c r="BB35" i="673"/>
  <c r="T58" i="673"/>
  <c r="AY62" i="673"/>
  <c r="AA69" i="673"/>
  <c r="AQ69" i="673"/>
  <c r="AP74" i="673"/>
  <c r="AO80" i="673"/>
  <c r="BA80" i="673"/>
  <c r="P83" i="673"/>
  <c r="Y83" i="673"/>
  <c r="AA99" i="673"/>
  <c r="AQ99" i="673"/>
  <c r="AS126" i="673"/>
  <c r="AC126" i="673"/>
  <c r="X126" i="673"/>
  <c r="AH126" i="673"/>
  <c r="AI126" i="673" s="1"/>
  <c r="Z126" i="673"/>
  <c r="AA126" i="673" s="1"/>
  <c r="AR126" i="673"/>
  <c r="AD126" i="673"/>
  <c r="AF126" i="673" s="1"/>
  <c r="AE126" i="673" s="1"/>
  <c r="Q126" i="673"/>
  <c r="P130" i="673"/>
  <c r="T130" i="673" s="1"/>
  <c r="AB130" i="673" s="1"/>
  <c r="Y130" i="673"/>
  <c r="AR138" i="673"/>
  <c r="AC138" i="673"/>
  <c r="AD138" i="673"/>
  <c r="Q138" i="673"/>
  <c r="AH138" i="673"/>
  <c r="AI138" i="673" s="1"/>
  <c r="AW138" i="673"/>
  <c r="AY138" i="673" s="1"/>
  <c r="Z138" i="673"/>
  <c r="AN138" i="673"/>
  <c r="X138" i="673"/>
  <c r="AS138" i="673"/>
  <c r="AU138" i="673" s="1"/>
  <c r="T246" i="672"/>
  <c r="AB246" i="672" s="1"/>
  <c r="AP254" i="672"/>
  <c r="BB254" i="672"/>
  <c r="AG257" i="672"/>
  <c r="AX257" i="672"/>
  <c r="AY257" i="672" s="1"/>
  <c r="AM257" i="672"/>
  <c r="AC267" i="672"/>
  <c r="Z270" i="672"/>
  <c r="BB272" i="672"/>
  <c r="AP272" i="672"/>
  <c r="AR275" i="672"/>
  <c r="Z275" i="672"/>
  <c r="Q275" i="672"/>
  <c r="AW275" i="672"/>
  <c r="AY275" i="672" s="1"/>
  <c r="X275" i="672"/>
  <c r="AH275" i="672"/>
  <c r="T277" i="672"/>
  <c r="AU277" i="672"/>
  <c r="AH282" i="672"/>
  <c r="AW282" i="672"/>
  <c r="AS282" i="672"/>
  <c r="AD282" i="672"/>
  <c r="AF282" i="672" s="1"/>
  <c r="AE282" i="672" s="1"/>
  <c r="AR282" i="672"/>
  <c r="BA288" i="672"/>
  <c r="T14" i="673"/>
  <c r="AB14" i="673" s="1"/>
  <c r="AI39" i="673"/>
  <c r="AT39" i="673"/>
  <c r="AX39" i="673"/>
  <c r="AO39" i="673"/>
  <c r="AP39" i="673"/>
  <c r="AT40" i="673"/>
  <c r="AI40" i="673"/>
  <c r="AY43" i="673"/>
  <c r="BA56" i="673"/>
  <c r="AL56" i="673"/>
  <c r="AM56" i="673" s="1"/>
  <c r="AO56" i="673"/>
  <c r="AL58" i="673"/>
  <c r="AM58" i="673" s="1"/>
  <c r="AO58" i="673"/>
  <c r="BA58" i="673"/>
  <c r="AL70" i="673"/>
  <c r="AL74" i="673"/>
  <c r="AM74" i="673" s="1"/>
  <c r="AO74" i="673"/>
  <c r="BA74" i="673"/>
  <c r="AT84" i="673"/>
  <c r="AG84" i="673"/>
  <c r="AX84" i="673"/>
  <c r="AI84" i="673"/>
  <c r="AF86" i="673"/>
  <c r="AE86" i="673" s="1"/>
  <c r="AG86" i="673"/>
  <c r="AQ88" i="673"/>
  <c r="T88" i="673"/>
  <c r="AX90" i="673"/>
  <c r="AG90" i="673"/>
  <c r="AI90" i="673"/>
  <c r="AP90" i="673"/>
  <c r="AM90" i="673"/>
  <c r="T175" i="673"/>
  <c r="AD269" i="671"/>
  <c r="AF269" i="671" s="1"/>
  <c r="AE269" i="671" s="1"/>
  <c r="AD283" i="671"/>
  <c r="AD28" i="672"/>
  <c r="AD33" i="672"/>
  <c r="AF33" i="672" s="1"/>
  <c r="AE33" i="672" s="1"/>
  <c r="AD47" i="672"/>
  <c r="AD61" i="672"/>
  <c r="AD69" i="672"/>
  <c r="AF69" i="672" s="1"/>
  <c r="AE69" i="672" s="1"/>
  <c r="AD83" i="672"/>
  <c r="AF83" i="672" s="1"/>
  <c r="AE83" i="672" s="1"/>
  <c r="AD97" i="672"/>
  <c r="AG104" i="672"/>
  <c r="AQ129" i="672"/>
  <c r="AN133" i="672"/>
  <c r="AN135" i="672"/>
  <c r="AN144" i="672"/>
  <c r="AF160" i="672"/>
  <c r="AE160" i="672" s="1"/>
  <c r="AR161" i="672"/>
  <c r="AD161" i="672"/>
  <c r="AS161" i="672"/>
  <c r="AU161" i="672" s="1"/>
  <c r="AH161" i="672"/>
  <c r="AI161" i="672" s="1"/>
  <c r="X164" i="672"/>
  <c r="AC164" i="672"/>
  <c r="AF164" i="672" s="1"/>
  <c r="AE164" i="672" s="1"/>
  <c r="AR164" i="672"/>
  <c r="AH164" i="672"/>
  <c r="AG167" i="672"/>
  <c r="BB167" i="672"/>
  <c r="AR186" i="672"/>
  <c r="AI197" i="672"/>
  <c r="AX197" i="672"/>
  <c r="AT197" i="672"/>
  <c r="AU197" i="672" s="1"/>
  <c r="BA199" i="672"/>
  <c r="AO199" i="672"/>
  <c r="AH199" i="672"/>
  <c r="AI199" i="672" s="1"/>
  <c r="AA203" i="672"/>
  <c r="AQ203" i="672"/>
  <c r="AR214" i="672"/>
  <c r="AC214" i="672"/>
  <c r="X214" i="672"/>
  <c r="AD214" i="672"/>
  <c r="AH214" i="672"/>
  <c r="AI214" i="672" s="1"/>
  <c r="AN220" i="672"/>
  <c r="AP223" i="672"/>
  <c r="BB223" i="672"/>
  <c r="AH225" i="672"/>
  <c r="AW225" i="672"/>
  <c r="AS225" i="672"/>
  <c r="AC225" i="672"/>
  <c r="AR229" i="672"/>
  <c r="AC229" i="672"/>
  <c r="AF229" i="672" s="1"/>
  <c r="AE229" i="672" s="1"/>
  <c r="AH229" i="672"/>
  <c r="AI229" i="672" s="1"/>
  <c r="AW229" i="672"/>
  <c r="AY229" i="672" s="1"/>
  <c r="AN229" i="672"/>
  <c r="X229" i="672"/>
  <c r="AS240" i="672"/>
  <c r="BB241" i="672"/>
  <c r="T245" i="672"/>
  <c r="AB245" i="672" s="1"/>
  <c r="AO257" i="672"/>
  <c r="BA257" i="672"/>
  <c r="AP257" i="672"/>
  <c r="Y262" i="672"/>
  <c r="AQ266" i="672"/>
  <c r="AU266" i="672"/>
  <c r="AH267" i="672"/>
  <c r="AD270" i="672"/>
  <c r="AS273" i="672"/>
  <c r="AC273" i="672"/>
  <c r="AW273" i="672"/>
  <c r="AD273" i="672"/>
  <c r="AF273" i="672" s="1"/>
  <c r="AE273" i="672" s="1"/>
  <c r="X273" i="672"/>
  <c r="AR273" i="672"/>
  <c r="Z273" i="672"/>
  <c r="AQ277" i="672"/>
  <c r="AA277" i="672"/>
  <c r="P282" i="672"/>
  <c r="Y282" i="672"/>
  <c r="T285" i="672"/>
  <c r="AB285" i="672" s="1"/>
  <c r="AO287" i="672"/>
  <c r="N294" i="673"/>
  <c r="AX19" i="673"/>
  <c r="AY19" i="673" s="1"/>
  <c r="AD26" i="673"/>
  <c r="AQ41" i="673"/>
  <c r="AA41" i="673"/>
  <c r="AT45" i="673"/>
  <c r="AU45" i="673" s="1"/>
  <c r="AI45" i="673"/>
  <c r="AG45" i="673"/>
  <c r="AX45" i="673"/>
  <c r="AY45" i="673" s="1"/>
  <c r="AQ57" i="673"/>
  <c r="AD59" i="673"/>
  <c r="AR59" i="673"/>
  <c r="AN59" i="673"/>
  <c r="Q59" i="673"/>
  <c r="AH59" i="673"/>
  <c r="AI59" i="673" s="1"/>
  <c r="X59" i="673"/>
  <c r="AW59" i="673"/>
  <c r="AY59" i="673" s="1"/>
  <c r="AS59" i="673"/>
  <c r="AC59" i="673"/>
  <c r="AF68" i="673"/>
  <c r="AE68" i="673" s="1"/>
  <c r="X102" i="673"/>
  <c r="AH102" i="673"/>
  <c r="AI102" i="673" s="1"/>
  <c r="AW102" i="673"/>
  <c r="AY102" i="673" s="1"/>
  <c r="AS102" i="673"/>
  <c r="AU102" i="673" s="1"/>
  <c r="Z102" i="673"/>
  <c r="AD102" i="673"/>
  <c r="AC102" i="673"/>
  <c r="AR165" i="672"/>
  <c r="AC165" i="672"/>
  <c r="AD165" i="672"/>
  <c r="AF165" i="672" s="1"/>
  <c r="AE165" i="672" s="1"/>
  <c r="Q165" i="672"/>
  <c r="AH165" i="672"/>
  <c r="AI165" i="672" s="1"/>
  <c r="AI169" i="672"/>
  <c r="AT169" i="672"/>
  <c r="AU169" i="672" s="1"/>
  <c r="AG169" i="672"/>
  <c r="AA178" i="672"/>
  <c r="AQ178" i="672"/>
  <c r="AO181" i="672"/>
  <c r="AO184" i="672"/>
  <c r="AO192" i="672"/>
  <c r="AM201" i="672"/>
  <c r="Z220" i="672"/>
  <c r="AL220" i="672" s="1"/>
  <c r="AM220" i="672" s="1"/>
  <c r="AR220" i="672"/>
  <c r="AU221" i="672"/>
  <c r="AY223" i="672"/>
  <c r="AP230" i="672"/>
  <c r="Q240" i="672"/>
  <c r="AO245" i="672"/>
  <c r="AL245" i="672"/>
  <c r="AM245" i="672" s="1"/>
  <c r="BB253" i="672"/>
  <c r="P255" i="672"/>
  <c r="Y255" i="672"/>
  <c r="Q282" i="672"/>
  <c r="AO285" i="672"/>
  <c r="AL285" i="672"/>
  <c r="AM285" i="672" s="1"/>
  <c r="O294" i="673"/>
  <c r="Y10" i="673"/>
  <c r="P10" i="673"/>
  <c r="T10" i="673" s="1"/>
  <c r="AI12" i="673"/>
  <c r="AX12" i="673"/>
  <c r="AY12" i="673" s="1"/>
  <c r="AT12" i="673"/>
  <c r="BA19" i="673"/>
  <c r="AS20" i="673"/>
  <c r="AB22" i="673"/>
  <c r="AH23" i="673"/>
  <c r="Q23" i="673"/>
  <c r="T23" i="673" s="1"/>
  <c r="AB23" i="673" s="1"/>
  <c r="AW23" i="673"/>
  <c r="AD23" i="673"/>
  <c r="AS23" i="673"/>
  <c r="AR23" i="673"/>
  <c r="X23" i="673"/>
  <c r="AC23" i="673"/>
  <c r="AX36" i="673"/>
  <c r="AY36" i="673" s="1"/>
  <c r="AG36" i="673"/>
  <c r="AT36" i="673"/>
  <c r="AA36" i="673"/>
  <c r="AP51" i="673"/>
  <c r="BB51" i="673"/>
  <c r="AL51" i="673"/>
  <c r="AM51" i="673" s="1"/>
  <c r="AP57" i="673"/>
  <c r="BB57" i="673"/>
  <c r="AX175" i="673"/>
  <c r="AT175" i="673"/>
  <c r="AG175" i="673"/>
  <c r="AQ182" i="673"/>
  <c r="AD277" i="671"/>
  <c r="AF277" i="671" s="1"/>
  <c r="AE277" i="671" s="1"/>
  <c r="AD14" i="672"/>
  <c r="AF14" i="672" s="1"/>
  <c r="AE14" i="672" s="1"/>
  <c r="AD22" i="672"/>
  <c r="AF22" i="672" s="1"/>
  <c r="AE22" i="672" s="1"/>
  <c r="AD41" i="672"/>
  <c r="AD55" i="672"/>
  <c r="AD77" i="672"/>
  <c r="AF77" i="672" s="1"/>
  <c r="AE77" i="672" s="1"/>
  <c r="AD91" i="672"/>
  <c r="T121" i="672"/>
  <c r="AN123" i="672"/>
  <c r="AN124" i="672"/>
  <c r="AA130" i="672"/>
  <c r="AB130" i="672" s="1"/>
  <c r="T131" i="672"/>
  <c r="AW134" i="672"/>
  <c r="AY134" i="672" s="1"/>
  <c r="Q134" i="672"/>
  <c r="X134" i="672"/>
  <c r="AQ141" i="672"/>
  <c r="AA141" i="672"/>
  <c r="AS151" i="672"/>
  <c r="AQ153" i="672"/>
  <c r="AR155" i="672"/>
  <c r="AD155" i="672"/>
  <c r="AH155" i="672"/>
  <c r="AR157" i="672"/>
  <c r="Q157" i="672"/>
  <c r="AH157" i="672"/>
  <c r="AI157" i="672" s="1"/>
  <c r="AD157" i="672"/>
  <c r="AF157" i="672" s="1"/>
  <c r="AE157" i="672" s="1"/>
  <c r="AS158" i="672"/>
  <c r="AU158" i="672" s="1"/>
  <c r="AC158" i="672"/>
  <c r="AF158" i="672" s="1"/>
  <c r="AE158" i="672" s="1"/>
  <c r="Z158" i="672"/>
  <c r="AH159" i="672"/>
  <c r="AI159" i="672" s="1"/>
  <c r="AH166" i="672"/>
  <c r="AI166" i="672" s="1"/>
  <c r="Q166" i="672"/>
  <c r="AW166" i="672"/>
  <c r="AY166" i="672" s="1"/>
  <c r="AD166" i="672"/>
  <c r="AF166" i="672" s="1"/>
  <c r="AE166" i="672" s="1"/>
  <c r="AI167" i="672"/>
  <c r="AD173" i="672"/>
  <c r="AR173" i="672"/>
  <c r="AW173" i="672"/>
  <c r="AY173" i="672" s="1"/>
  <c r="AC173" i="672"/>
  <c r="Y176" i="672"/>
  <c r="Z186" i="672"/>
  <c r="AN188" i="672"/>
  <c r="AQ192" i="672"/>
  <c r="AA192" i="672"/>
  <c r="AS192" i="672"/>
  <c r="AA200" i="672"/>
  <c r="BA202" i="672"/>
  <c r="AO202" i="672"/>
  <c r="X203" i="672"/>
  <c r="AR207" i="672"/>
  <c r="AC207" i="672"/>
  <c r="AF207" i="672" s="1"/>
  <c r="AE207" i="672" s="1"/>
  <c r="AH207" i="672"/>
  <c r="AW207" i="672"/>
  <c r="X207" i="672"/>
  <c r="P208" i="672"/>
  <c r="T208" i="672" s="1"/>
  <c r="AW221" i="672"/>
  <c r="AY221" i="672" s="1"/>
  <c r="AR225" i="672"/>
  <c r="T229" i="672"/>
  <c r="AB229" i="672" s="1"/>
  <c r="AD230" i="672"/>
  <c r="AF230" i="672" s="1"/>
  <c r="AE230" i="672" s="1"/>
  <c r="Q231" i="672"/>
  <c r="AR231" i="672"/>
  <c r="Z231" i="672"/>
  <c r="AC231" i="672"/>
  <c r="AF231" i="672" s="1"/>
  <c r="AE231" i="672" s="1"/>
  <c r="AR236" i="672"/>
  <c r="AC236" i="672"/>
  <c r="Q236" i="672"/>
  <c r="AD236" i="672"/>
  <c r="AF236" i="672" s="1"/>
  <c r="AE236" i="672" s="1"/>
  <c r="AW240" i="672"/>
  <c r="AR243" i="672"/>
  <c r="AC243" i="672"/>
  <c r="AF243" i="672" s="1"/>
  <c r="AE243" i="672" s="1"/>
  <c r="AS243" i="672"/>
  <c r="AU243" i="672" s="1"/>
  <c r="Z243" i="672"/>
  <c r="AA243" i="672" s="1"/>
  <c r="AB243" i="672" s="1"/>
  <c r="BA247" i="672"/>
  <c r="AU257" i="672"/>
  <c r="AL260" i="672"/>
  <c r="AM260" i="672" s="1"/>
  <c r="AO260" i="672"/>
  <c r="AO263" i="672"/>
  <c r="X265" i="672"/>
  <c r="AR265" i="672"/>
  <c r="Q265" i="672"/>
  <c r="AH265" i="672"/>
  <c r="AS265" i="672"/>
  <c r="Y268" i="672"/>
  <c r="P269" i="672"/>
  <c r="T269" i="672" s="1"/>
  <c r="Y269" i="672"/>
  <c r="AO269" i="672" s="1"/>
  <c r="BA269" i="672"/>
  <c r="Y273" i="672"/>
  <c r="P273" i="672"/>
  <c r="T273" i="672" s="1"/>
  <c r="AW278" i="672"/>
  <c r="AS278" i="672"/>
  <c r="Z278" i="672"/>
  <c r="AR278" i="672"/>
  <c r="X278" i="672"/>
  <c r="Q278" i="672"/>
  <c r="AA280" i="672"/>
  <c r="BA285" i="672"/>
  <c r="AQ287" i="672"/>
  <c r="BA10" i="673"/>
  <c r="P12" i="673"/>
  <c r="AA17" i="673"/>
  <c r="AH26" i="673"/>
  <c r="AA43" i="673"/>
  <c r="AQ43" i="673"/>
  <c r="AQ47" i="673"/>
  <c r="AA47" i="673"/>
  <c r="AL53" i="673"/>
  <c r="AM53" i="673" s="1"/>
  <c r="AP53" i="673"/>
  <c r="AG58" i="673"/>
  <c r="AI58" i="673"/>
  <c r="AX58" i="673"/>
  <c r="AY58" i="673" s="1"/>
  <c r="AP58" i="673"/>
  <c r="BA71" i="673"/>
  <c r="T71" i="673"/>
  <c r="AB71" i="673" s="1"/>
  <c r="AY72" i="673"/>
  <c r="AQ126" i="673"/>
  <c r="BA134" i="673"/>
  <c r="AO134" i="673"/>
  <c r="AW160" i="673"/>
  <c r="AR160" i="673"/>
  <c r="X160" i="673"/>
  <c r="Z160" i="673"/>
  <c r="AD160" i="673"/>
  <c r="AH160" i="673"/>
  <c r="AI160" i="673" s="1"/>
  <c r="AC160" i="673"/>
  <c r="Q160" i="673"/>
  <c r="AS160" i="673"/>
  <c r="AU160" i="673" s="1"/>
  <c r="AX171" i="673"/>
  <c r="AT171" i="673"/>
  <c r="AI171" i="673"/>
  <c r="Z31" i="673"/>
  <c r="AA31" i="673" s="1"/>
  <c r="AR31" i="673"/>
  <c r="X31" i="673"/>
  <c r="AS31" i="673"/>
  <c r="Q31" i="673"/>
  <c r="AC31" i="673"/>
  <c r="AF31" i="673" s="1"/>
  <c r="AE31" i="673" s="1"/>
  <c r="AS37" i="673"/>
  <c r="AC37" i="673"/>
  <c r="AF37" i="673" s="1"/>
  <c r="AE37" i="673" s="1"/>
  <c r="Z37" i="673"/>
  <c r="Q37" i="673"/>
  <c r="AW37" i="673"/>
  <c r="BB38" i="673"/>
  <c r="AP38" i="673"/>
  <c r="T39" i="673"/>
  <c r="AA51" i="673"/>
  <c r="BA55" i="673"/>
  <c r="T55" i="673"/>
  <c r="AB55" i="673" s="1"/>
  <c r="AA59" i="673"/>
  <c r="AQ59" i="673"/>
  <c r="AH64" i="673"/>
  <c r="AI64" i="673" s="1"/>
  <c r="Q64" i="673"/>
  <c r="AC64" i="673"/>
  <c r="AW64" i="673"/>
  <c r="AY64" i="673" s="1"/>
  <c r="AN64" i="673"/>
  <c r="Z64" i="673"/>
  <c r="BB64" i="673" s="1"/>
  <c r="X64" i="673"/>
  <c r="AR64" i="673"/>
  <c r="AS64" i="673"/>
  <c r="AU64" i="673" s="1"/>
  <c r="BA78" i="673"/>
  <c r="AO78" i="673"/>
  <c r="AQ83" i="673"/>
  <c r="AA83" i="673"/>
  <c r="AQ90" i="673"/>
  <c r="AA90" i="673"/>
  <c r="AG100" i="673"/>
  <c r="AT100" i="673"/>
  <c r="BA117" i="673"/>
  <c r="AL117" i="673"/>
  <c r="AM117" i="673" s="1"/>
  <c r="AQ122" i="673"/>
  <c r="AA122" i="673"/>
  <c r="P123" i="673"/>
  <c r="Y123" i="673"/>
  <c r="BA131" i="673"/>
  <c r="AO131" i="673"/>
  <c r="AL131" i="673"/>
  <c r="AM131" i="673" s="1"/>
  <c r="BA140" i="673"/>
  <c r="AL140" i="673"/>
  <c r="AM140" i="673" s="1"/>
  <c r="P171" i="673"/>
  <c r="BB197" i="673"/>
  <c r="AP197" i="673"/>
  <c r="AD27" i="673"/>
  <c r="AF27" i="673" s="1"/>
  <c r="AE27" i="673" s="1"/>
  <c r="AR27" i="673"/>
  <c r="Z27" i="673"/>
  <c r="X27" i="673"/>
  <c r="AW27" i="673"/>
  <c r="AS27" i="673"/>
  <c r="Q27" i="673"/>
  <c r="AH32" i="673"/>
  <c r="Q32" i="673"/>
  <c r="AS32" i="673"/>
  <c r="Z32" i="673"/>
  <c r="X32" i="673"/>
  <c r="AC32" i="673"/>
  <c r="AW32" i="673"/>
  <c r="AU39" i="673"/>
  <c r="AF41" i="673"/>
  <c r="AE41" i="673" s="1"/>
  <c r="AG44" i="673"/>
  <c r="AR49" i="673"/>
  <c r="AC49" i="673"/>
  <c r="AD49" i="673"/>
  <c r="AW49" i="673"/>
  <c r="Z49" i="673"/>
  <c r="X49" i="673"/>
  <c r="AN49" i="673"/>
  <c r="AH49" i="673"/>
  <c r="AT56" i="673"/>
  <c r="AX56" i="673"/>
  <c r="Q57" i="673"/>
  <c r="T60" i="673"/>
  <c r="T68" i="673"/>
  <c r="AB68" i="673" s="1"/>
  <c r="AT71" i="673"/>
  <c r="AU71" i="673" s="1"/>
  <c r="AX71" i="673"/>
  <c r="AM76" i="673"/>
  <c r="AY78" i="673"/>
  <c r="AG80" i="673"/>
  <c r="AU87" i="673"/>
  <c r="BB98" i="673"/>
  <c r="AP98" i="673"/>
  <c r="P106" i="673"/>
  <c r="Y106" i="673"/>
  <c r="BB106" i="673" s="1"/>
  <c r="AB124" i="673"/>
  <c r="AT149" i="673"/>
  <c r="AI149" i="673"/>
  <c r="AX149" i="673"/>
  <c r="AG149" i="673"/>
  <c r="AQ151" i="673"/>
  <c r="AQ156" i="673"/>
  <c r="BA185" i="673"/>
  <c r="AO185" i="673"/>
  <c r="T185" i="673"/>
  <c r="AU237" i="673"/>
  <c r="AW269" i="672"/>
  <c r="AR269" i="672"/>
  <c r="X269" i="672"/>
  <c r="Z269" i="672"/>
  <c r="AS269" i="672"/>
  <c r="AD269" i="672"/>
  <c r="AP286" i="672"/>
  <c r="AA288" i="672"/>
  <c r="Z13" i="673"/>
  <c r="Q13" i="673"/>
  <c r="T13" i="673" s="1"/>
  <c r="AB13" i="673" s="1"/>
  <c r="AS13" i="673"/>
  <c r="AU13" i="673" s="1"/>
  <c r="AQ14" i="673"/>
  <c r="AA14" i="673"/>
  <c r="AN20" i="673"/>
  <c r="AX24" i="673"/>
  <c r="AY24" i="673" s="1"/>
  <c r="AG24" i="673"/>
  <c r="AI24" i="673"/>
  <c r="X29" i="673"/>
  <c r="AH29" i="673"/>
  <c r="AR29" i="673"/>
  <c r="AD29" i="673"/>
  <c r="AC29" i="673"/>
  <c r="AW29" i="673"/>
  <c r="AS29" i="673"/>
  <c r="AQ32" i="673"/>
  <c r="AA32" i="673"/>
  <c r="AW33" i="673"/>
  <c r="AY33" i="673" s="1"/>
  <c r="AH33" i="673"/>
  <c r="AN33" i="673"/>
  <c r="AC33" i="673"/>
  <c r="AF33" i="673" s="1"/>
  <c r="AE33" i="673" s="1"/>
  <c r="Z33" i="673"/>
  <c r="AS33" i="673"/>
  <c r="AQ45" i="673"/>
  <c r="T47" i="673"/>
  <c r="AB47" i="673" s="1"/>
  <c r="Q49" i="673"/>
  <c r="X57" i="673"/>
  <c r="AI65" i="673"/>
  <c r="AT65" i="673"/>
  <c r="AU65" i="673" s="1"/>
  <c r="AX65" i="673"/>
  <c r="BB73" i="673"/>
  <c r="AP73" i="673"/>
  <c r="P76" i="673"/>
  <c r="Y76" i="673"/>
  <c r="BB78" i="673"/>
  <c r="AX78" i="673"/>
  <c r="AP78" i="673"/>
  <c r="AI78" i="673"/>
  <c r="AG101" i="673"/>
  <c r="AO127" i="673"/>
  <c r="AL127" i="673"/>
  <c r="AM127" i="673" s="1"/>
  <c r="BA127" i="673"/>
  <c r="AT263" i="672"/>
  <c r="AI263" i="672"/>
  <c r="AX263" i="672"/>
  <c r="AQ269" i="672"/>
  <c r="AR271" i="672"/>
  <c r="AC271" i="672"/>
  <c r="AW271" i="672"/>
  <c r="X271" i="672"/>
  <c r="AN271" i="672"/>
  <c r="Q280" i="672"/>
  <c r="AW280" i="672"/>
  <c r="AS280" i="672"/>
  <c r="AU280" i="672" s="1"/>
  <c r="AR280" i="672"/>
  <c r="BA283" i="672"/>
  <c r="AX286" i="672"/>
  <c r="AY286" i="672" s="1"/>
  <c r="AT286" i="672"/>
  <c r="AU286" i="672" s="1"/>
  <c r="AY287" i="672"/>
  <c r="AI11" i="673"/>
  <c r="AX11" i="673"/>
  <c r="AY11" i="673" s="1"/>
  <c r="AP11" i="673"/>
  <c r="AT11" i="673"/>
  <c r="AU11" i="673" s="1"/>
  <c r="AR13" i="673"/>
  <c r="AQ16" i="673"/>
  <c r="AO18" i="673"/>
  <c r="AL18" i="673"/>
  <c r="AM18" i="673" s="1"/>
  <c r="BA18" i="673"/>
  <c r="AH31" i="673"/>
  <c r="AR41" i="673"/>
  <c r="Z41" i="673"/>
  <c r="X41" i="673"/>
  <c r="AW41" i="673"/>
  <c r="AH41" i="673"/>
  <c r="AS41" i="673"/>
  <c r="AP43" i="673"/>
  <c r="BB43" i="673"/>
  <c r="AD56" i="673"/>
  <c r="AR56" i="673"/>
  <c r="AN56" i="673"/>
  <c r="AW56" i="673"/>
  <c r="AY56" i="673" s="1"/>
  <c r="X56" i="673"/>
  <c r="AS56" i="673"/>
  <c r="AU56" i="673" s="1"/>
  <c r="AC56" i="673"/>
  <c r="Z56" i="673"/>
  <c r="AM61" i="673"/>
  <c r="X62" i="673"/>
  <c r="AC62" i="673"/>
  <c r="AR62" i="673"/>
  <c r="Z62" i="673"/>
  <c r="AA62" i="673" s="1"/>
  <c r="AS62" i="673"/>
  <c r="Q62" i="673"/>
  <c r="AD62" i="673"/>
  <c r="AF62" i="673" s="1"/>
  <c r="AE62" i="673" s="1"/>
  <c r="AN84" i="673"/>
  <c r="AA87" i="673"/>
  <c r="AO89" i="673"/>
  <c r="BA89" i="673"/>
  <c r="AL98" i="673"/>
  <c r="AM98" i="673" s="1"/>
  <c r="AX100" i="673"/>
  <c r="P121" i="673"/>
  <c r="Y121" i="673"/>
  <c r="AR124" i="673"/>
  <c r="AC124" i="673"/>
  <c r="AW124" i="673"/>
  <c r="AY124" i="673" s="1"/>
  <c r="X124" i="673"/>
  <c r="AH124" i="673"/>
  <c r="AI124" i="673" s="1"/>
  <c r="AD124" i="673"/>
  <c r="Z124" i="673"/>
  <c r="AS124" i="673"/>
  <c r="T126" i="673"/>
  <c r="AA13" i="673"/>
  <c r="AT22" i="673"/>
  <c r="AU22" i="673"/>
  <c r="AY25" i="673"/>
  <c r="AH37" i="673"/>
  <c r="AU44" i="673"/>
  <c r="AG47" i="673"/>
  <c r="AX47" i="673"/>
  <c r="AX50" i="673"/>
  <c r="AG50" i="673"/>
  <c r="AP50" i="673"/>
  <c r="AI53" i="673"/>
  <c r="AT53" i="673"/>
  <c r="AU53" i="673" s="1"/>
  <c r="AX53" i="673"/>
  <c r="Z54" i="673"/>
  <c r="AR54" i="673"/>
  <c r="X54" i="673"/>
  <c r="AD54" i="673"/>
  <c r="AF54" i="673" s="1"/>
  <c r="AE54" i="673" s="1"/>
  <c r="Q54" i="673"/>
  <c r="T54" i="673" s="1"/>
  <c r="AS54" i="673"/>
  <c r="AC54" i="673"/>
  <c r="AP65" i="673"/>
  <c r="BB65" i="673"/>
  <c r="P70" i="673"/>
  <c r="T70" i="673" s="1"/>
  <c r="Y70" i="673"/>
  <c r="BB70" i="673" s="1"/>
  <c r="T72" i="673"/>
  <c r="AC77" i="673"/>
  <c r="AR77" i="673"/>
  <c r="AS77" i="673"/>
  <c r="AD77" i="673"/>
  <c r="AF77" i="673" s="1"/>
  <c r="AE77" i="673" s="1"/>
  <c r="Z77" i="673"/>
  <c r="AX79" i="673"/>
  <c r="AY79" i="673" s="1"/>
  <c r="X84" i="673"/>
  <c r="AW84" i="673"/>
  <c r="Q84" i="673"/>
  <c r="AH84" i="673"/>
  <c r="AR84" i="673"/>
  <c r="Z84" i="673"/>
  <c r="AA84" i="673" s="1"/>
  <c r="AD84" i="673"/>
  <c r="AF84" i="673" s="1"/>
  <c r="AE84" i="673" s="1"/>
  <c r="AS84" i="673"/>
  <c r="AL92" i="673"/>
  <c r="AM92" i="673" s="1"/>
  <c r="AO92" i="673"/>
  <c r="BA92" i="673"/>
  <c r="AA95" i="673"/>
  <c r="AQ95" i="673"/>
  <c r="AN102" i="673"/>
  <c r="AQ105" i="673"/>
  <c r="AA105" i="673"/>
  <c r="AW108" i="673"/>
  <c r="AD108" i="673"/>
  <c r="AF108" i="673" s="1"/>
  <c r="AE108" i="673" s="1"/>
  <c r="Z108" i="673"/>
  <c r="AR108" i="673"/>
  <c r="AH108" i="673"/>
  <c r="X108" i="673"/>
  <c r="Q108" i="673"/>
  <c r="AN108" i="673"/>
  <c r="AO117" i="673"/>
  <c r="BB228" i="673"/>
  <c r="AP228" i="673"/>
  <c r="AB267" i="673"/>
  <c r="Z107" i="672"/>
  <c r="X107" i="672"/>
  <c r="AI110" i="672"/>
  <c r="AN127" i="672"/>
  <c r="AH137" i="672"/>
  <c r="Q137" i="672"/>
  <c r="T137" i="672" s="1"/>
  <c r="AR137" i="672"/>
  <c r="Z137" i="672"/>
  <c r="AA137" i="672" s="1"/>
  <c r="AN152" i="672"/>
  <c r="Z156" i="672"/>
  <c r="X156" i="672"/>
  <c r="AO171" i="672"/>
  <c r="AQ174" i="672"/>
  <c r="AQ199" i="672"/>
  <c r="AG205" i="672"/>
  <c r="AI206" i="672"/>
  <c r="AR226" i="672"/>
  <c r="AS226" i="672"/>
  <c r="X226" i="672"/>
  <c r="AQ228" i="672"/>
  <c r="AA228" i="672"/>
  <c r="AB228" i="672" s="1"/>
  <c r="Z234" i="672"/>
  <c r="AA234" i="672" s="1"/>
  <c r="AB234" i="672" s="1"/>
  <c r="AD234" i="672"/>
  <c r="AR234" i="672"/>
  <c r="AC234" i="672"/>
  <c r="AW234" i="672"/>
  <c r="AY234" i="672" s="1"/>
  <c r="X234" i="672"/>
  <c r="AR238" i="672"/>
  <c r="Z238" i="672"/>
  <c r="AA238" i="672" s="1"/>
  <c r="AW238" i="672"/>
  <c r="AC238" i="672"/>
  <c r="X238" i="672"/>
  <c r="AQ239" i="672"/>
  <c r="AW241" i="672"/>
  <c r="AY241" i="672" s="1"/>
  <c r="AD241" i="672"/>
  <c r="AF241" i="672" s="1"/>
  <c r="AE241" i="672" s="1"/>
  <c r="AQ244" i="672"/>
  <c r="AQ245" i="672"/>
  <c r="AP255" i="672"/>
  <c r="BB256" i="672"/>
  <c r="BB257" i="672"/>
  <c r="T260" i="672"/>
  <c r="BA261" i="672"/>
  <c r="AC269" i="672"/>
  <c r="Q271" i="672"/>
  <c r="AS271" i="672"/>
  <c r="P274" i="672"/>
  <c r="T274" i="672" s="1"/>
  <c r="Y274" i="672"/>
  <c r="AM274" i="672" s="1"/>
  <c r="AC12" i="673"/>
  <c r="AF12" i="673" s="1"/>
  <c r="AE12" i="673" s="1"/>
  <c r="Z12" i="673"/>
  <c r="AA12" i="673" s="1"/>
  <c r="Q12" i="673"/>
  <c r="AN12" i="673"/>
  <c r="X13" i="673"/>
  <c r="AM19" i="673"/>
  <c r="AX22" i="673"/>
  <c r="AN26" i="673"/>
  <c r="Z29" i="673"/>
  <c r="Y30" i="673"/>
  <c r="P30" i="673"/>
  <c r="T30" i="673" s="1"/>
  <c r="AB30" i="673" s="1"/>
  <c r="AW31" i="673"/>
  <c r="AG33" i="673"/>
  <c r="AX33" i="673"/>
  <c r="AI33" i="673"/>
  <c r="AT33" i="673"/>
  <c r="AR37" i="673"/>
  <c r="Q41" i="673"/>
  <c r="AX44" i="673"/>
  <c r="AQ51" i="673"/>
  <c r="AA53" i="673"/>
  <c r="AB53" i="673" s="1"/>
  <c r="AF55" i="673"/>
  <c r="AE55" i="673" s="1"/>
  <c r="T56" i="673"/>
  <c r="BB58" i="673"/>
  <c r="T62" i="673"/>
  <c r="AG65" i="673"/>
  <c r="Q67" i="673"/>
  <c r="T67" i="673" s="1"/>
  <c r="AB67" i="673" s="1"/>
  <c r="AH67" i="673"/>
  <c r="AI67" i="673" s="1"/>
  <c r="AS67" i="673"/>
  <c r="AU67" i="673" s="1"/>
  <c r="Z67" i="673"/>
  <c r="AC67" i="673"/>
  <c r="AF67" i="673" s="1"/>
  <c r="AE67" i="673" s="1"/>
  <c r="AW67" i="673"/>
  <c r="AQ72" i="673"/>
  <c r="AA72" i="673"/>
  <c r="AL78" i="673"/>
  <c r="AM78" i="673" s="1"/>
  <c r="AW83" i="673"/>
  <c r="X83" i="673"/>
  <c r="Z83" i="673"/>
  <c r="AD83" i="673"/>
  <c r="AF83" i="673" s="1"/>
  <c r="AE83" i="673" s="1"/>
  <c r="Q83" i="673"/>
  <c r="AS83" i="673"/>
  <c r="AG87" i="673"/>
  <c r="AF87" i="673"/>
  <c r="AE87" i="673" s="1"/>
  <c r="AR96" i="673"/>
  <c r="AC96" i="673"/>
  <c r="Z96" i="673"/>
  <c r="X96" i="673"/>
  <c r="AN96" i="673"/>
  <c r="AD96" i="673"/>
  <c r="AF96" i="673" s="1"/>
  <c r="AE96" i="673" s="1"/>
  <c r="AW96" i="673"/>
  <c r="Q96" i="673"/>
  <c r="AS96" i="673"/>
  <c r="AA121" i="673"/>
  <c r="AI157" i="673"/>
  <c r="AD57" i="673"/>
  <c r="AF57" i="673" s="1"/>
  <c r="AE57" i="673" s="1"/>
  <c r="AN57" i="673"/>
  <c r="AW57" i="673"/>
  <c r="AS57" i="673"/>
  <c r="AC57" i="673"/>
  <c r="AG63" i="673"/>
  <c r="AX63" i="673"/>
  <c r="AT63" i="673"/>
  <c r="AU63" i="673" s="1"/>
  <c r="AI63" i="673"/>
  <c r="AS68" i="673"/>
  <c r="AC68" i="673"/>
  <c r="AW68" i="673"/>
  <c r="AY68" i="673" s="1"/>
  <c r="AH68" i="673"/>
  <c r="AI68" i="673" s="1"/>
  <c r="AI71" i="673"/>
  <c r="AN75" i="673"/>
  <c r="Q77" i="673"/>
  <c r="AA92" i="673"/>
  <c r="AI92" i="673"/>
  <c r="AQ109" i="673"/>
  <c r="AQ110" i="673"/>
  <c r="Q119" i="673"/>
  <c r="AH119" i="673"/>
  <c r="AI119" i="673" s="1"/>
  <c r="AD119" i="673"/>
  <c r="AF119" i="673" s="1"/>
  <c r="AE119" i="673" s="1"/>
  <c r="AW119" i="673"/>
  <c r="AY119" i="673" s="1"/>
  <c r="Z119" i="673"/>
  <c r="AR119" i="673"/>
  <c r="AL124" i="673"/>
  <c r="AM124" i="673" s="1"/>
  <c r="BA124" i="673"/>
  <c r="AO124" i="673"/>
  <c r="Y240" i="673"/>
  <c r="P240" i="673"/>
  <c r="T240" i="673" s="1"/>
  <c r="Y245" i="673"/>
  <c r="P245" i="673"/>
  <c r="T245" i="673" s="1"/>
  <c r="AA130" i="673"/>
  <c r="AF135" i="673"/>
  <c r="AE135" i="673" s="1"/>
  <c r="AG135" i="673"/>
  <c r="AT145" i="673"/>
  <c r="AU145" i="673" s="1"/>
  <c r="AX145" i="673"/>
  <c r="AA146" i="673"/>
  <c r="AP154" i="673"/>
  <c r="BB154" i="673"/>
  <c r="BA173" i="673"/>
  <c r="AO173" i="673"/>
  <c r="AL173" i="673"/>
  <c r="AM173" i="673" s="1"/>
  <c r="P207" i="673"/>
  <c r="Y207" i="673"/>
  <c r="AF144" i="673"/>
  <c r="AE144" i="673" s="1"/>
  <c r="AG144" i="673"/>
  <c r="AQ167" i="673"/>
  <c r="AA167" i="673"/>
  <c r="AB183" i="673"/>
  <c r="AR198" i="673"/>
  <c r="AW198" i="673"/>
  <c r="AD198" i="673"/>
  <c r="AH198" i="673"/>
  <c r="AI198" i="673" s="1"/>
  <c r="X198" i="673"/>
  <c r="AC198" i="673"/>
  <c r="Z198" i="673"/>
  <c r="Q198" i="673"/>
  <c r="AS198" i="673"/>
  <c r="AU198" i="673" s="1"/>
  <c r="AI26" i="673"/>
  <c r="AG26" i="673"/>
  <c r="AT26" i="673"/>
  <c r="AM39" i="673"/>
  <c r="P41" i="673"/>
  <c r="Y41" i="673"/>
  <c r="BB47" i="673"/>
  <c r="AL47" i="673"/>
  <c r="AM47" i="673" s="1"/>
  <c r="AQ54" i="673"/>
  <c r="AQ58" i="673"/>
  <c r="AA58" i="673"/>
  <c r="AU58" i="673"/>
  <c r="AQ62" i="673"/>
  <c r="X92" i="673"/>
  <c r="AT101" i="673"/>
  <c r="AX101" i="673"/>
  <c r="AA102" i="673"/>
  <c r="AQ102" i="673"/>
  <c r="P113" i="673"/>
  <c r="Y113" i="673"/>
  <c r="AX115" i="673"/>
  <c r="AA115" i="673"/>
  <c r="AB115" i="673" s="1"/>
  <c r="AT115" i="673"/>
  <c r="AU115" i="673" s="1"/>
  <c r="AI115" i="673"/>
  <c r="AG115" i="673"/>
  <c r="X123" i="673"/>
  <c r="Q123" i="673"/>
  <c r="AR123" i="673"/>
  <c r="AH123" i="673"/>
  <c r="AW123" i="673"/>
  <c r="AS123" i="673"/>
  <c r="AD123" i="673"/>
  <c r="AC123" i="673"/>
  <c r="Z123" i="673"/>
  <c r="AA150" i="673"/>
  <c r="AT172" i="673"/>
  <c r="AI172" i="673"/>
  <c r="AX172" i="673"/>
  <c r="AG172" i="673"/>
  <c r="AU36" i="673"/>
  <c r="AI42" i="673"/>
  <c r="AN67" i="673"/>
  <c r="AL69" i="673"/>
  <c r="AM69" i="673" s="1"/>
  <c r="AD79" i="673"/>
  <c r="AG79" i="673" s="1"/>
  <c r="AN79" i="673"/>
  <c r="AC79" i="673"/>
  <c r="AH79" i="673"/>
  <c r="AI79" i="673" s="1"/>
  <c r="AS79" i="673"/>
  <c r="AU79" i="673" s="1"/>
  <c r="AR79" i="673"/>
  <c r="AT85" i="673"/>
  <c r="AI85" i="673"/>
  <c r="AX85" i="673"/>
  <c r="AD92" i="673"/>
  <c r="AA103" i="673"/>
  <c r="AX107" i="673"/>
  <c r="AT107" i="673"/>
  <c r="AG107" i="673"/>
  <c r="BB111" i="673"/>
  <c r="AP111" i="673"/>
  <c r="AY116" i="673"/>
  <c r="Y129" i="673"/>
  <c r="P129" i="673"/>
  <c r="T129" i="673" s="1"/>
  <c r="AL137" i="673"/>
  <c r="BB150" i="673"/>
  <c r="AP150" i="673"/>
  <c r="AL150" i="673"/>
  <c r="AM150" i="673" s="1"/>
  <c r="Y151" i="673"/>
  <c r="AA151" i="673" s="1"/>
  <c r="P151" i="673"/>
  <c r="T151" i="673" s="1"/>
  <c r="Z157" i="673"/>
  <c r="X157" i="673"/>
  <c r="AD157" i="673"/>
  <c r="AC157" i="673"/>
  <c r="Q157" i="673"/>
  <c r="T157" i="673" s="1"/>
  <c r="AB157" i="673" s="1"/>
  <c r="AS157" i="673"/>
  <c r="AU157" i="673" s="1"/>
  <c r="AH157" i="673"/>
  <c r="AW157" i="673"/>
  <c r="AY157" i="673" s="1"/>
  <c r="AN157" i="673"/>
  <c r="AP166" i="673"/>
  <c r="BB166" i="673"/>
  <c r="AA177" i="673"/>
  <c r="AQ177" i="673"/>
  <c r="T177" i="673"/>
  <c r="AB177" i="673" s="1"/>
  <c r="AO210" i="673"/>
  <c r="BA210" i="673"/>
  <c r="AL210" i="673"/>
  <c r="AM210" i="673" s="1"/>
  <c r="AB211" i="673"/>
  <c r="AY132" i="673"/>
  <c r="T138" i="673"/>
  <c r="Y142" i="673"/>
  <c r="P142" i="673"/>
  <c r="AL155" i="673"/>
  <c r="AF159" i="673"/>
  <c r="AE159" i="673" s="1"/>
  <c r="AI191" i="673"/>
  <c r="AX191" i="673"/>
  <c r="AG191" i="673"/>
  <c r="AT191" i="673"/>
  <c r="AU191" i="673" s="1"/>
  <c r="AO191" i="673"/>
  <c r="BB249" i="673"/>
  <c r="AP249" i="673"/>
  <c r="Y252" i="673"/>
  <c r="P252" i="673"/>
  <c r="BB279" i="673"/>
  <c r="AI279" i="673"/>
  <c r="AA279" i="673"/>
  <c r="AB279" i="673" s="1"/>
  <c r="AP279" i="673"/>
  <c r="AX279" i="673"/>
  <c r="AM279" i="673"/>
  <c r="AT279" i="673"/>
  <c r="AU279" i="673" s="1"/>
  <c r="AG279" i="673"/>
  <c r="AX258" i="672"/>
  <c r="AY258" i="672" s="1"/>
  <c r="AG258" i="672"/>
  <c r="AT258" i="672"/>
  <c r="AU258" i="672" s="1"/>
  <c r="BB258" i="672"/>
  <c r="BA262" i="672"/>
  <c r="Y271" i="672"/>
  <c r="P271" i="672"/>
  <c r="T271" i="672" s="1"/>
  <c r="AB271" i="672" s="1"/>
  <c r="AN275" i="672"/>
  <c r="AU287" i="672"/>
  <c r="AH15" i="673"/>
  <c r="AI15" i="673" s="1"/>
  <c r="Q15" i="673"/>
  <c r="AW15" i="673"/>
  <c r="AY15" i="673" s="1"/>
  <c r="AD15" i="673"/>
  <c r="AS15" i="673"/>
  <c r="AU15" i="673" s="1"/>
  <c r="Z15" i="673"/>
  <c r="AR15" i="673"/>
  <c r="X15" i="673"/>
  <c r="AT21" i="673"/>
  <c r="AU21" i="673" s="1"/>
  <c r="AI21" i="673"/>
  <c r="AA30" i="673"/>
  <c r="T33" i="673"/>
  <c r="BB36" i="673"/>
  <c r="AP36" i="673"/>
  <c r="Z40" i="673"/>
  <c r="AW40" i="673"/>
  <c r="AY40" i="673" s="1"/>
  <c r="AD40" i="673"/>
  <c r="AS40" i="673"/>
  <c r="AU40" i="673" s="1"/>
  <c r="AR40" i="673"/>
  <c r="Q40" i="673"/>
  <c r="AC40" i="673"/>
  <c r="BB50" i="673"/>
  <c r="P52" i="673"/>
  <c r="Y52" i="673"/>
  <c r="BB52" i="673" s="1"/>
  <c r="Y57" i="673"/>
  <c r="P57" i="673"/>
  <c r="T57" i="673" s="1"/>
  <c r="AP63" i="673"/>
  <c r="BB63" i="673"/>
  <c r="Q79" i="673"/>
  <c r="AY81" i="673"/>
  <c r="AN92" i="673"/>
  <c r="AO98" i="673"/>
  <c r="BA98" i="673"/>
  <c r="T100" i="673"/>
  <c r="BA100" i="673"/>
  <c r="AN101" i="673"/>
  <c r="Y114" i="673"/>
  <c r="P114" i="673"/>
  <c r="BB127" i="673"/>
  <c r="AP127" i="673"/>
  <c r="T132" i="673"/>
  <c r="BA132" i="673"/>
  <c r="Y153" i="673"/>
  <c r="P153" i="673"/>
  <c r="T153" i="673" s="1"/>
  <c r="AW92" i="673"/>
  <c r="AY92" i="673" s="1"/>
  <c r="AC92" i="673"/>
  <c r="AS92" i="673"/>
  <c r="AU92" i="673" s="1"/>
  <c r="AR92" i="673"/>
  <c r="AA98" i="673"/>
  <c r="Z101" i="673"/>
  <c r="AW101" i="673"/>
  <c r="AY101" i="673" s="1"/>
  <c r="AC101" i="673"/>
  <c r="AF101" i="673" s="1"/>
  <c r="AE101" i="673" s="1"/>
  <c r="Q101" i="673"/>
  <c r="AS101" i="673"/>
  <c r="AU101" i="673" s="1"/>
  <c r="X101" i="673"/>
  <c r="AR101" i="673"/>
  <c r="AH101" i="673"/>
  <c r="AI101" i="673" s="1"/>
  <c r="AR110" i="673"/>
  <c r="AC110" i="673"/>
  <c r="AS110" i="673"/>
  <c r="AN110" i="673"/>
  <c r="Q110" i="673"/>
  <c r="AD110" i="673"/>
  <c r="AF110" i="673" s="1"/>
  <c r="AE110" i="673" s="1"/>
  <c r="AW110" i="673"/>
  <c r="Z110" i="673"/>
  <c r="AQ112" i="673"/>
  <c r="AA112" i="673"/>
  <c r="AT116" i="673"/>
  <c r="AU116" i="673" s="1"/>
  <c r="AI116" i="673"/>
  <c r="AG116" i="673"/>
  <c r="AX116" i="673"/>
  <c r="AF137" i="673"/>
  <c r="AE137" i="673" s="1"/>
  <c r="AA154" i="673"/>
  <c r="AQ154" i="673"/>
  <c r="Z179" i="673"/>
  <c r="Q179" i="673"/>
  <c r="AH179" i="673"/>
  <c r="AR179" i="673"/>
  <c r="AS179" i="673"/>
  <c r="AD179" i="673"/>
  <c r="AF179" i="673" s="1"/>
  <c r="AE179" i="673" s="1"/>
  <c r="AC179" i="673"/>
  <c r="X179" i="673"/>
  <c r="AW179" i="673"/>
  <c r="AY179" i="673" s="1"/>
  <c r="AT210" i="673"/>
  <c r="AX210" i="673"/>
  <c r="BB210" i="673"/>
  <c r="AG210" i="673"/>
  <c r="AA118" i="673"/>
  <c r="AQ118" i="673"/>
  <c r="AU133" i="673"/>
  <c r="AA139" i="673"/>
  <c r="Y141" i="673"/>
  <c r="P141" i="673"/>
  <c r="P143" i="673"/>
  <c r="T143" i="673" s="1"/>
  <c r="Y143" i="673"/>
  <c r="AO143" i="673" s="1"/>
  <c r="AW164" i="673"/>
  <c r="Q164" i="673"/>
  <c r="AH164" i="673"/>
  <c r="AR164" i="673"/>
  <c r="Z164" i="673"/>
  <c r="AD164" i="673"/>
  <c r="AC164" i="673"/>
  <c r="X164" i="673"/>
  <c r="AN164" i="673"/>
  <c r="AY165" i="673"/>
  <c r="AU167" i="673"/>
  <c r="AW186" i="673"/>
  <c r="AY186" i="673" s="1"/>
  <c r="Z186" i="673"/>
  <c r="AD186" i="673"/>
  <c r="AF186" i="673" s="1"/>
  <c r="AE186" i="673" s="1"/>
  <c r="AC186" i="673"/>
  <c r="AH186" i="673"/>
  <c r="AI186" i="673" s="1"/>
  <c r="AS186" i="673"/>
  <c r="Q186" i="673"/>
  <c r="AY210" i="673"/>
  <c r="BA169" i="673"/>
  <c r="T169" i="673"/>
  <c r="AB169" i="673" s="1"/>
  <c r="Q199" i="673"/>
  <c r="AS199" i="673"/>
  <c r="AU199" i="673" s="1"/>
  <c r="AR199" i="673"/>
  <c r="Z199" i="673"/>
  <c r="AC199" i="673"/>
  <c r="X199" i="673"/>
  <c r="AW199" i="673"/>
  <c r="AH199" i="673"/>
  <c r="AW216" i="673"/>
  <c r="AY216" i="673" s="1"/>
  <c r="AS216" i="673"/>
  <c r="AU216" i="673" s="1"/>
  <c r="AC216" i="673"/>
  <c r="AR216" i="673"/>
  <c r="Z216" i="673"/>
  <c r="AD216" i="673"/>
  <c r="AF216" i="673" s="1"/>
  <c r="AE216" i="673" s="1"/>
  <c r="X216" i="673"/>
  <c r="AH216" i="673"/>
  <c r="AI216" i="673" s="1"/>
  <c r="Q216" i="673"/>
  <c r="AW283" i="672"/>
  <c r="AY283" i="672" s="1"/>
  <c r="AS283" i="672"/>
  <c r="AU283" i="672" s="1"/>
  <c r="AC283" i="672"/>
  <c r="AI287" i="672"/>
  <c r="AR10" i="673"/>
  <c r="Z10" i="673"/>
  <c r="AW10" i="673"/>
  <c r="AD10" i="673"/>
  <c r="AF10" i="673" s="1"/>
  <c r="AE10" i="673" s="1"/>
  <c r="Z16" i="673"/>
  <c r="AA16" i="673" s="1"/>
  <c r="AB16" i="673" s="1"/>
  <c r="AC16" i="673"/>
  <c r="AR16" i="673"/>
  <c r="AW16" i="673"/>
  <c r="AY16" i="673" s="1"/>
  <c r="AA22" i="673"/>
  <c r="AR24" i="673"/>
  <c r="AD24" i="673"/>
  <c r="AF24" i="673" s="1"/>
  <c r="AE24" i="673" s="1"/>
  <c r="AS24" i="673"/>
  <c r="AU24" i="673" s="1"/>
  <c r="Z24" i="673"/>
  <c r="AC24" i="673"/>
  <c r="AL52" i="673"/>
  <c r="AM52" i="673" s="1"/>
  <c r="Y54" i="673"/>
  <c r="BB55" i="673"/>
  <c r="AP55" i="673"/>
  <c r="AT59" i="673"/>
  <c r="AG59" i="673"/>
  <c r="Y60" i="673"/>
  <c r="AA65" i="673"/>
  <c r="AG68" i="673"/>
  <c r="AT68" i="673"/>
  <c r="AH72" i="673"/>
  <c r="AI72" i="673" s="1"/>
  <c r="Q72" i="673"/>
  <c r="AD72" i="673"/>
  <c r="AN72" i="673"/>
  <c r="AA74" i="673"/>
  <c r="AB74" i="673" s="1"/>
  <c r="AQ74" i="673"/>
  <c r="T78" i="673"/>
  <c r="AB78" i="673" s="1"/>
  <c r="Q85" i="673"/>
  <c r="AU88" i="673"/>
  <c r="AT91" i="673"/>
  <c r="AG91" i="673"/>
  <c r="Y95" i="673"/>
  <c r="AM95" i="673" s="1"/>
  <c r="P95" i="673"/>
  <c r="T95" i="673" s="1"/>
  <c r="Y96" i="673"/>
  <c r="T103" i="673"/>
  <c r="AB103" i="673" s="1"/>
  <c r="AT105" i="673"/>
  <c r="AI105" i="673"/>
  <c r="AF107" i="673"/>
  <c r="AE107" i="673" s="1"/>
  <c r="P108" i="673"/>
  <c r="Y108" i="673"/>
  <c r="AA111" i="673"/>
  <c r="AF121" i="673"/>
  <c r="AE121" i="673" s="1"/>
  <c r="AX125" i="673"/>
  <c r="AI125" i="673"/>
  <c r="AR128" i="673"/>
  <c r="AW128" i="673"/>
  <c r="AY128" i="673" s="1"/>
  <c r="X128" i="673"/>
  <c r="AH128" i="673"/>
  <c r="AC128" i="673"/>
  <c r="Z128" i="673"/>
  <c r="Q128" i="673"/>
  <c r="T128" i="673" s="1"/>
  <c r="AN128" i="673"/>
  <c r="AQ133" i="673"/>
  <c r="AA133" i="673"/>
  <c r="AW136" i="673"/>
  <c r="AY136" i="673" s="1"/>
  <c r="AS136" i="673"/>
  <c r="AC136" i="673"/>
  <c r="AH136" i="673"/>
  <c r="AI136" i="673" s="1"/>
  <c r="Q136" i="673"/>
  <c r="Z136" i="673"/>
  <c r="X136" i="673"/>
  <c r="AD136" i="673"/>
  <c r="AQ143" i="673"/>
  <c r="AT158" i="673"/>
  <c r="AX158" i="673"/>
  <c r="AG158" i="673"/>
  <c r="AI158" i="673"/>
  <c r="AL165" i="673"/>
  <c r="AM165" i="673" s="1"/>
  <c r="BA165" i="673"/>
  <c r="Z171" i="673"/>
  <c r="AS171" i="673"/>
  <c r="AU171" i="673" s="1"/>
  <c r="AC171" i="673"/>
  <c r="AR171" i="673"/>
  <c r="AD171" i="673"/>
  <c r="AG171" i="673" s="1"/>
  <c r="AW171" i="673"/>
  <c r="X171" i="673"/>
  <c r="Q171" i="673"/>
  <c r="AH171" i="673"/>
  <c r="AX179" i="673"/>
  <c r="AT179" i="673"/>
  <c r="AI179" i="673"/>
  <c r="AA187" i="673"/>
  <c r="AU211" i="673"/>
  <c r="AI213" i="673"/>
  <c r="AX213" i="673"/>
  <c r="AT213" i="673"/>
  <c r="AG213" i="673"/>
  <c r="AP226" i="673"/>
  <c r="BB226" i="673"/>
  <c r="BA122" i="673"/>
  <c r="AL122" i="673"/>
  <c r="AM122" i="673" s="1"/>
  <c r="AT126" i="673"/>
  <c r="AX126" i="673"/>
  <c r="AY126" i="673" s="1"/>
  <c r="AX139" i="673"/>
  <c r="AY139" i="673" s="1"/>
  <c r="AG139" i="673"/>
  <c r="AT139" i="673"/>
  <c r="AU139" i="673" s="1"/>
  <c r="AQ141" i="673"/>
  <c r="BB158" i="673"/>
  <c r="AP158" i="673"/>
  <c r="AQ163" i="673"/>
  <c r="AR166" i="673"/>
  <c r="AC166" i="673"/>
  <c r="Q166" i="673"/>
  <c r="AH166" i="673"/>
  <c r="AN166" i="673"/>
  <c r="AS166" i="673"/>
  <c r="AU166" i="673" s="1"/>
  <c r="AD166" i="673"/>
  <c r="AW166" i="673"/>
  <c r="AY166" i="673" s="1"/>
  <c r="AH170" i="673"/>
  <c r="Q170" i="673"/>
  <c r="AW170" i="673"/>
  <c r="AY170" i="673" s="1"/>
  <c r="AD170" i="673"/>
  <c r="AR170" i="673"/>
  <c r="X170" i="673"/>
  <c r="Z170" i="673"/>
  <c r="AS170" i="673"/>
  <c r="AU170" i="673" s="1"/>
  <c r="AI173" i="673"/>
  <c r="Q174" i="673"/>
  <c r="AH174" i="673"/>
  <c r="AW174" i="673"/>
  <c r="Z174" i="673"/>
  <c r="AC174" i="673"/>
  <c r="AF174" i="673" s="1"/>
  <c r="AE174" i="673" s="1"/>
  <c r="X174" i="673"/>
  <c r="AR174" i="673"/>
  <c r="AT176" i="673"/>
  <c r="AX176" i="673"/>
  <c r="AY176" i="673" s="1"/>
  <c r="AA176" i="673"/>
  <c r="AB176" i="673" s="1"/>
  <c r="AG176" i="673"/>
  <c r="AI176" i="673"/>
  <c r="BA181" i="673"/>
  <c r="AO181" i="673"/>
  <c r="X184" i="673"/>
  <c r="AR184" i="673"/>
  <c r="AD184" i="673"/>
  <c r="Q184" i="673"/>
  <c r="AW184" i="673"/>
  <c r="AY184" i="673" s="1"/>
  <c r="AS184" i="673"/>
  <c r="AU184" i="673" s="1"/>
  <c r="AC184" i="673"/>
  <c r="Z184" i="673"/>
  <c r="Y192" i="673"/>
  <c r="AM192" i="673" s="1"/>
  <c r="P192" i="673"/>
  <c r="T192" i="673" s="1"/>
  <c r="AG64" i="673"/>
  <c r="AN66" i="673"/>
  <c r="Y77" i="673"/>
  <c r="P77" i="673"/>
  <c r="AN83" i="673"/>
  <c r="AP85" i="673"/>
  <c r="AO90" i="673"/>
  <c r="T90" i="673"/>
  <c r="AW94" i="673"/>
  <c r="AC94" i="673"/>
  <c r="AF94" i="673" s="1"/>
  <c r="AE94" i="673" s="1"/>
  <c r="AS94" i="673"/>
  <c r="AN94" i="673"/>
  <c r="T98" i="673"/>
  <c r="AB98" i="673" s="1"/>
  <c r="Y110" i="673"/>
  <c r="P110" i="673"/>
  <c r="T110" i="673" s="1"/>
  <c r="AY111" i="673"/>
  <c r="AF112" i="673"/>
  <c r="AE112" i="673" s="1"/>
  <c r="Z114" i="673"/>
  <c r="X114" i="673"/>
  <c r="AR114" i="673"/>
  <c r="Q114" i="673"/>
  <c r="AH114" i="673"/>
  <c r="AX117" i="673"/>
  <c r="T122" i="673"/>
  <c r="AB122" i="673" s="1"/>
  <c r="BA130" i="673"/>
  <c r="AO130" i="673"/>
  <c r="BA145" i="673"/>
  <c r="AP152" i="673"/>
  <c r="BB152" i="673"/>
  <c r="AN160" i="673"/>
  <c r="AG164" i="673"/>
  <c r="AI164" i="673"/>
  <c r="AX164" i="673"/>
  <c r="AT164" i="673"/>
  <c r="AU164" i="673" s="1"/>
  <c r="AP165" i="673"/>
  <c r="BB165" i="673"/>
  <c r="T170" i="673"/>
  <c r="BB215" i="673"/>
  <c r="AP215" i="673"/>
  <c r="AX249" i="673"/>
  <c r="AI249" i="673"/>
  <c r="AT249" i="673"/>
  <c r="AO249" i="673"/>
  <c r="AO107" i="673"/>
  <c r="X109" i="673"/>
  <c r="AR109" i="673"/>
  <c r="Z109" i="673"/>
  <c r="AA109" i="673" s="1"/>
  <c r="AW109" i="673"/>
  <c r="AQ121" i="673"/>
  <c r="BB122" i="673"/>
  <c r="AX124" i="673"/>
  <c r="AT124" i="673"/>
  <c r="Y127" i="673"/>
  <c r="P127" i="673"/>
  <c r="T127" i="673" s="1"/>
  <c r="AI128" i="673"/>
  <c r="AT128" i="673"/>
  <c r="AU128" i="673" s="1"/>
  <c r="AQ134" i="673"/>
  <c r="AL147" i="673"/>
  <c r="AM147" i="673" s="1"/>
  <c r="BA147" i="673"/>
  <c r="AX167" i="673"/>
  <c r="AY167" i="673" s="1"/>
  <c r="AT167" i="673"/>
  <c r="AC170" i="673"/>
  <c r="AP173" i="673"/>
  <c r="BB173" i="673"/>
  <c r="AR186" i="673"/>
  <c r="T241" i="673"/>
  <c r="AN110" i="672"/>
  <c r="AR122" i="672"/>
  <c r="AC122" i="672"/>
  <c r="AF122" i="672" s="1"/>
  <c r="AE122" i="672" s="1"/>
  <c r="AA159" i="672"/>
  <c r="AB159" i="672" s="1"/>
  <c r="BA160" i="672"/>
  <c r="AW163" i="672"/>
  <c r="AS163" i="672"/>
  <c r="AU163" i="672" s="1"/>
  <c r="AC163" i="672"/>
  <c r="AY169" i="672"/>
  <c r="AN186" i="672"/>
  <c r="AQ194" i="672"/>
  <c r="AA194" i="672"/>
  <c r="AI195" i="672"/>
  <c r="AH201" i="672"/>
  <c r="AI201" i="672" s="1"/>
  <c r="AW201" i="672"/>
  <c r="AY201" i="672" s="1"/>
  <c r="AF202" i="672"/>
  <c r="AE202" i="672" s="1"/>
  <c r="AQ210" i="672"/>
  <c r="AA210" i="672"/>
  <c r="AA221" i="672"/>
  <c r="P225" i="672"/>
  <c r="Y225" i="672"/>
  <c r="AQ226" i="672"/>
  <c r="BA228" i="672"/>
  <c r="AO228" i="672"/>
  <c r="AI237" i="672"/>
  <c r="AX237" i="672"/>
  <c r="AY237" i="672" s="1"/>
  <c r="AQ243" i="672"/>
  <c r="AQ246" i="672"/>
  <c r="AR250" i="672"/>
  <c r="AC250" i="672"/>
  <c r="AF250" i="672" s="1"/>
  <c r="AE250" i="672" s="1"/>
  <c r="Z250" i="672"/>
  <c r="X250" i="672"/>
  <c r="AH250" i="672"/>
  <c r="AI250" i="672" s="1"/>
  <c r="AF261" i="672"/>
  <c r="AE261" i="672" s="1"/>
  <c r="Z263" i="672"/>
  <c r="X263" i="672"/>
  <c r="AW263" i="672"/>
  <c r="AY263" i="672" s="1"/>
  <c r="AC263" i="672"/>
  <c r="AS263" i="672"/>
  <c r="Y265" i="672"/>
  <c r="BB265" i="672" s="1"/>
  <c r="P265" i="672"/>
  <c r="T265" i="672" s="1"/>
  <c r="AI280" i="672"/>
  <c r="AX280" i="672"/>
  <c r="AG280" i="672"/>
  <c r="Z283" i="672"/>
  <c r="AT287" i="672"/>
  <c r="BB288" i="672"/>
  <c r="AP288" i="672"/>
  <c r="AI13" i="673"/>
  <c r="AX13" i="673"/>
  <c r="AY13" i="673" s="1"/>
  <c r="AG13" i="673"/>
  <c r="AD16" i="673"/>
  <c r="AG16" i="673" s="1"/>
  <c r="AF17" i="673"/>
  <c r="AE17" i="673" s="1"/>
  <c r="AS18" i="673"/>
  <c r="AC18" i="673"/>
  <c r="AF18" i="673" s="1"/>
  <c r="AE18" i="673" s="1"/>
  <c r="AR18" i="673"/>
  <c r="X18" i="673"/>
  <c r="BA22" i="673"/>
  <c r="AR35" i="673"/>
  <c r="AC35" i="673"/>
  <c r="AF35" i="673" s="1"/>
  <c r="AE35" i="673" s="1"/>
  <c r="AN35" i="673"/>
  <c r="Q35" i="673"/>
  <c r="T35" i="673" s="1"/>
  <c r="AB35" i="673" s="1"/>
  <c r="AH35" i="673"/>
  <c r="AR45" i="673"/>
  <c r="AC45" i="673"/>
  <c r="AF45" i="673" s="1"/>
  <c r="AE45" i="673" s="1"/>
  <c r="Z45" i="673"/>
  <c r="Q45" i="673"/>
  <c r="T45" i="673" s="1"/>
  <c r="AL48" i="673"/>
  <c r="AM48" i="673" s="1"/>
  <c r="AA56" i="673"/>
  <c r="AT62" i="673"/>
  <c r="AI62" i="673"/>
  <c r="AX67" i="673"/>
  <c r="AW69" i="673"/>
  <c r="AR69" i="673"/>
  <c r="Z69" i="673"/>
  <c r="AN73" i="673"/>
  <c r="Q81" i="673"/>
  <c r="T81" i="673" s="1"/>
  <c r="AH81" i="673"/>
  <c r="AS81" i="673"/>
  <c r="Z81" i="673"/>
  <c r="AN81" i="673"/>
  <c r="AO82" i="673"/>
  <c r="AX86" i="673"/>
  <c r="AI86" i="673"/>
  <c r="AX88" i="673"/>
  <c r="AY88" i="673" s="1"/>
  <c r="T93" i="673"/>
  <c r="AB93" i="673" s="1"/>
  <c r="T105" i="673"/>
  <c r="AL106" i="673"/>
  <c r="AY115" i="673"/>
  <c r="AA123" i="673"/>
  <c r="AQ123" i="673"/>
  <c r="AD128" i="673"/>
  <c r="AF128" i="673" s="1"/>
  <c r="AE128" i="673" s="1"/>
  <c r="AP139" i="673"/>
  <c r="T148" i="673"/>
  <c r="AU152" i="673"/>
  <c r="AQ160" i="673"/>
  <c r="AU185" i="673"/>
  <c r="AQ193" i="673"/>
  <c r="AW200" i="673"/>
  <c r="AS200" i="673"/>
  <c r="AC200" i="673"/>
  <c r="AR200" i="673"/>
  <c r="X200" i="673"/>
  <c r="Q200" i="673"/>
  <c r="AD200" i="673"/>
  <c r="Z200" i="673"/>
  <c r="AO21" i="673"/>
  <c r="BA21" i="673"/>
  <c r="T26" i="673"/>
  <c r="Y37" i="673"/>
  <c r="P37" i="673"/>
  <c r="T37" i="673" s="1"/>
  <c r="AL38" i="673"/>
  <c r="AM38" i="673" s="1"/>
  <c r="BA39" i="673"/>
  <c r="T46" i="673"/>
  <c r="AQ48" i="673"/>
  <c r="AA61" i="673"/>
  <c r="Q65" i="673"/>
  <c r="AW65" i="673"/>
  <c r="AC65" i="673"/>
  <c r="AF65" i="673" s="1"/>
  <c r="AE65" i="673" s="1"/>
  <c r="Q73" i="673"/>
  <c r="AH73" i="673"/>
  <c r="AI73" i="673" s="1"/>
  <c r="AW73" i="673"/>
  <c r="AY73" i="673" s="1"/>
  <c r="AD73" i="673"/>
  <c r="AI75" i="673"/>
  <c r="AX75" i="673"/>
  <c r="AS80" i="673"/>
  <c r="AU80" i="673" s="1"/>
  <c r="AC80" i="673"/>
  <c r="AF80" i="673" s="1"/>
  <c r="AE80" i="673" s="1"/>
  <c r="AN80" i="673"/>
  <c r="AH80" i="673"/>
  <c r="AI80" i="673" s="1"/>
  <c r="AW80" i="673"/>
  <c r="AY80" i="673" s="1"/>
  <c r="AQ82" i="673"/>
  <c r="AR85" i="673"/>
  <c r="AC85" i="673"/>
  <c r="AN85" i="673"/>
  <c r="X85" i="673"/>
  <c r="AW85" i="673"/>
  <c r="AY85" i="673" s="1"/>
  <c r="AS85" i="673"/>
  <c r="T86" i="673"/>
  <c r="AP89" i="673"/>
  <c r="BB89" i="673"/>
  <c r="AA89" i="673"/>
  <c r="AB89" i="673" s="1"/>
  <c r="BA90" i="673"/>
  <c r="BA93" i="673"/>
  <c r="AL93" i="673"/>
  <c r="AM93" i="673" s="1"/>
  <c r="X94" i="673"/>
  <c r="AS104" i="673"/>
  <c r="AC104" i="673"/>
  <c r="AF104" i="673" s="1"/>
  <c r="AE104" i="673" s="1"/>
  <c r="AR104" i="673"/>
  <c r="Z104" i="673"/>
  <c r="AL105" i="673"/>
  <c r="AM105" i="673" s="1"/>
  <c r="AO105" i="673"/>
  <c r="AA106" i="673"/>
  <c r="AQ106" i="673"/>
  <c r="BA107" i="673"/>
  <c r="AH111" i="673"/>
  <c r="AI111" i="673" s="1"/>
  <c r="Q111" i="673"/>
  <c r="AR111" i="673"/>
  <c r="T112" i="673"/>
  <c r="AQ113" i="673"/>
  <c r="AA113" i="673"/>
  <c r="AW114" i="673"/>
  <c r="AW117" i="673"/>
  <c r="AY117" i="673" s="1"/>
  <c r="AD117" i="673"/>
  <c r="AF117" i="673" s="1"/>
  <c r="AE117" i="673" s="1"/>
  <c r="AS117" i="673"/>
  <c r="AU117" i="673" s="1"/>
  <c r="AN117" i="673"/>
  <c r="AC117" i="673"/>
  <c r="AI117" i="673"/>
  <c r="T118" i="673"/>
  <c r="AT125" i="673"/>
  <c r="AT134" i="673"/>
  <c r="AI134" i="673"/>
  <c r="AB135" i="673"/>
  <c r="AQ139" i="673"/>
  <c r="AP140" i="673"/>
  <c r="AO145" i="673"/>
  <c r="AG147" i="673"/>
  <c r="AX147" i="673"/>
  <c r="AA147" i="673"/>
  <c r="AO148" i="673"/>
  <c r="BA148" i="673"/>
  <c r="AQ157" i="673"/>
  <c r="AA157" i="673"/>
  <c r="AA159" i="673"/>
  <c r="AQ159" i="673"/>
  <c r="AA161" i="673"/>
  <c r="AB161" i="673" s="1"/>
  <c r="AO165" i="673"/>
  <c r="AG167" i="673"/>
  <c r="AS174" i="673"/>
  <c r="AF183" i="673"/>
  <c r="AE183" i="673" s="1"/>
  <c r="AT202" i="673"/>
  <c r="BB202" i="673"/>
  <c r="AP202" i="673"/>
  <c r="AI202" i="673"/>
  <c r="AX202" i="673"/>
  <c r="AA202" i="673"/>
  <c r="AB202" i="673" s="1"/>
  <c r="BA226" i="673"/>
  <c r="AL226" i="673"/>
  <c r="AM226" i="673" s="1"/>
  <c r="AO226" i="673"/>
  <c r="T226" i="673"/>
  <c r="AB226" i="673" s="1"/>
  <c r="AD105" i="672"/>
  <c r="AF105" i="672" s="1"/>
  <c r="AE105" i="672" s="1"/>
  <c r="AH160" i="672"/>
  <c r="AI160" i="672" s="1"/>
  <c r="AU167" i="672"/>
  <c r="AT199" i="672"/>
  <c r="AX199" i="672"/>
  <c r="AY199" i="672" s="1"/>
  <c r="AG199" i="672"/>
  <c r="Z202" i="672"/>
  <c r="AL202" i="672" s="1"/>
  <c r="AM202" i="672" s="1"/>
  <c r="X202" i="672"/>
  <c r="Z212" i="672"/>
  <c r="AD212" i="672"/>
  <c r="AF212" i="672" s="1"/>
  <c r="AE212" i="672" s="1"/>
  <c r="AR212" i="672"/>
  <c r="AA225" i="672"/>
  <c r="AQ225" i="672"/>
  <c r="AG227" i="672"/>
  <c r="AU244" i="672"/>
  <c r="AL249" i="672"/>
  <c r="AM249" i="672" s="1"/>
  <c r="X253" i="672"/>
  <c r="AD253" i="672"/>
  <c r="AF253" i="672" s="1"/>
  <c r="AE253" i="672" s="1"/>
  <c r="AS253" i="672"/>
  <c r="AH253" i="672"/>
  <c r="AI253" i="672" s="1"/>
  <c r="AW254" i="672"/>
  <c r="AD254" i="672"/>
  <c r="AF254" i="672" s="1"/>
  <c r="AE254" i="672" s="1"/>
  <c r="X254" i="672"/>
  <c r="AN254" i="672"/>
  <c r="AH254" i="672"/>
  <c r="AW255" i="672"/>
  <c r="Q255" i="672"/>
  <c r="X259" i="672"/>
  <c r="AR259" i="672"/>
  <c r="Z262" i="672"/>
  <c r="AH262" i="672"/>
  <c r="AW262" i="672"/>
  <c r="AC262" i="672"/>
  <c r="AX272" i="672"/>
  <c r="AG272" i="672"/>
  <c r="AR285" i="672"/>
  <c r="AC285" i="672"/>
  <c r="AD285" i="672"/>
  <c r="AH285" i="672"/>
  <c r="AI285" i="672" s="1"/>
  <c r="AH286" i="672"/>
  <c r="AI286" i="672" s="1"/>
  <c r="Q286" i="672"/>
  <c r="AX287" i="672"/>
  <c r="AT15" i="673"/>
  <c r="AH17" i="673"/>
  <c r="AI17" i="673" s="1"/>
  <c r="Q17" i="673"/>
  <c r="AS17" i="673"/>
  <c r="AU17" i="673" s="1"/>
  <c r="AG17" i="673"/>
  <c r="Y18" i="673"/>
  <c r="AA18" i="673" s="1"/>
  <c r="P18" i="673"/>
  <c r="T18" i="673" s="1"/>
  <c r="AQ19" i="673"/>
  <c r="AI23" i="673"/>
  <c r="AX23" i="673"/>
  <c r="AT23" i="673"/>
  <c r="Q25" i="673"/>
  <c r="X25" i="673"/>
  <c r="AC25" i="673"/>
  <c r="AF25" i="673" s="1"/>
  <c r="AE25" i="673" s="1"/>
  <c r="AC30" i="673"/>
  <c r="AD30" i="673"/>
  <c r="AW30" i="673"/>
  <c r="AS30" i="673"/>
  <c r="AR30" i="673"/>
  <c r="Q30" i="673"/>
  <c r="AR43" i="673"/>
  <c r="Q43" i="673"/>
  <c r="T43" i="673" s="1"/>
  <c r="AB43" i="673" s="1"/>
  <c r="X43" i="673"/>
  <c r="AH43" i="673"/>
  <c r="AI43" i="673" s="1"/>
  <c r="Q44" i="673"/>
  <c r="AW44" i="673"/>
  <c r="AY44" i="673" s="1"/>
  <c r="AD44" i="673"/>
  <c r="AF44" i="673" s="1"/>
  <c r="AE44" i="673" s="1"/>
  <c r="AN44" i="673"/>
  <c r="AH44" i="673"/>
  <c r="AI44" i="673" s="1"/>
  <c r="BA47" i="673"/>
  <c r="P69" i="673"/>
  <c r="T69" i="673" s="1"/>
  <c r="Y69" i="673"/>
  <c r="P75" i="673"/>
  <c r="AT86" i="673"/>
  <c r="AI91" i="673"/>
  <c r="T92" i="673"/>
  <c r="AB92" i="673" s="1"/>
  <c r="AQ93" i="673"/>
  <c r="Z94" i="673"/>
  <c r="AL94" i="673" s="1"/>
  <c r="AM94" i="673" s="1"/>
  <c r="AF98" i="673"/>
  <c r="AE98" i="673" s="1"/>
  <c r="Q109" i="673"/>
  <c r="T109" i="673" s="1"/>
  <c r="AB109" i="673" s="1"/>
  <c r="AS109" i="673"/>
  <c r="AU109" i="673" s="1"/>
  <c r="BA112" i="673"/>
  <c r="AO112" i="673"/>
  <c r="AQ119" i="673"/>
  <c r="AT120" i="673"/>
  <c r="AU120" i="673" s="1"/>
  <c r="AQ125" i="673"/>
  <c r="AA125" i="673"/>
  <c r="AR136" i="673"/>
  <c r="X149" i="673"/>
  <c r="Z149" i="673"/>
  <c r="AA149" i="673" s="1"/>
  <c r="AW149" i="673"/>
  <c r="Q149" i="673"/>
  <c r="T149" i="673" s="1"/>
  <c r="AS149" i="673"/>
  <c r="AH149" i="673"/>
  <c r="AD149" i="673"/>
  <c r="AC149" i="673"/>
  <c r="AP151" i="673"/>
  <c r="AW162" i="673"/>
  <c r="AD162" i="673"/>
  <c r="AR162" i="673"/>
  <c r="X162" i="673"/>
  <c r="AC162" i="673"/>
  <c r="Q162" i="673"/>
  <c r="Z162" i="673"/>
  <c r="AN170" i="673"/>
  <c r="AU173" i="673"/>
  <c r="AQ178" i="673"/>
  <c r="X181" i="673"/>
  <c r="AW181" i="673"/>
  <c r="AY181" i="673" s="1"/>
  <c r="AC181" i="673"/>
  <c r="AD181" i="673"/>
  <c r="Z181" i="673"/>
  <c r="AA181" i="673" s="1"/>
  <c r="AB181" i="673" s="1"/>
  <c r="AH181" i="673"/>
  <c r="AI181" i="673" s="1"/>
  <c r="AR181" i="673"/>
  <c r="AS181" i="673"/>
  <c r="AU181" i="673" s="1"/>
  <c r="AH195" i="673"/>
  <c r="Q195" i="673"/>
  <c r="AW195" i="673"/>
  <c r="Z195" i="673"/>
  <c r="AD195" i="673"/>
  <c r="AF195" i="673" s="1"/>
  <c r="AE195" i="673" s="1"/>
  <c r="X195" i="673"/>
  <c r="AR195" i="673"/>
  <c r="AC195" i="673"/>
  <c r="AQ213" i="673"/>
  <c r="AS236" i="673"/>
  <c r="AU236" i="673" s="1"/>
  <c r="AC236" i="673"/>
  <c r="AN236" i="673"/>
  <c r="X236" i="673"/>
  <c r="AD236" i="673"/>
  <c r="AF236" i="673" s="1"/>
  <c r="AE236" i="673" s="1"/>
  <c r="Z236" i="673"/>
  <c r="Q236" i="673"/>
  <c r="AW236" i="673"/>
  <c r="AY236" i="673" s="1"/>
  <c r="AR236" i="673"/>
  <c r="AH236" i="673"/>
  <c r="BA246" i="673"/>
  <c r="AO246" i="673"/>
  <c r="AL246" i="673"/>
  <c r="AM246" i="673" s="1"/>
  <c r="AI132" i="673"/>
  <c r="AG132" i="673"/>
  <c r="BB135" i="673"/>
  <c r="AP135" i="673"/>
  <c r="AA140" i="673"/>
  <c r="T146" i="673"/>
  <c r="AB146" i="673" s="1"/>
  <c r="AR146" i="673"/>
  <c r="Z159" i="673"/>
  <c r="AS159" i="673"/>
  <c r="AC159" i="673"/>
  <c r="AW159" i="673"/>
  <c r="X159" i="673"/>
  <c r="AR159" i="673"/>
  <c r="Q159" i="673"/>
  <c r="AH159" i="673"/>
  <c r="AX162" i="673"/>
  <c r="AG162" i="673"/>
  <c r="AT162" i="673"/>
  <c r="AU162" i="673" s="1"/>
  <c r="AA175" i="673"/>
  <c r="AQ175" i="673"/>
  <c r="BA183" i="673"/>
  <c r="AL183" i="673"/>
  <c r="AM183" i="673" s="1"/>
  <c r="AO183" i="673"/>
  <c r="AA186" i="673"/>
  <c r="T196" i="673"/>
  <c r="AO196" i="673"/>
  <c r="AO248" i="673"/>
  <c r="BA248" i="673"/>
  <c r="T248" i="673"/>
  <c r="T261" i="673"/>
  <c r="AB261" i="673" s="1"/>
  <c r="AO274" i="673"/>
  <c r="BA274" i="673"/>
  <c r="AL274" i="673"/>
  <c r="AM274" i="673" s="1"/>
  <c r="AU134" i="673"/>
  <c r="AA135" i="673"/>
  <c r="Q146" i="673"/>
  <c r="AF147" i="673"/>
  <c r="AE147" i="673" s="1"/>
  <c r="AT148" i="673"/>
  <c r="AI148" i="673"/>
  <c r="AI150" i="673"/>
  <c r="AA152" i="673"/>
  <c r="Q154" i="673"/>
  <c r="AW154" i="673"/>
  <c r="AY154" i="673" s="1"/>
  <c r="AA158" i="673"/>
  <c r="AQ158" i="673"/>
  <c r="AI170" i="673"/>
  <c r="AT170" i="673"/>
  <c r="AA172" i="673"/>
  <c r="AO178" i="673"/>
  <c r="AL178" i="673"/>
  <c r="AM178" i="673" s="1"/>
  <c r="T178" i="673"/>
  <c r="AN184" i="673"/>
  <c r="Y190" i="673"/>
  <c r="P190" i="673"/>
  <c r="AQ196" i="673"/>
  <c r="AQ204" i="673"/>
  <c r="AA218" i="673"/>
  <c r="T219" i="673"/>
  <c r="AB219" i="673" s="1"/>
  <c r="T238" i="673"/>
  <c r="AB238" i="673" s="1"/>
  <c r="BA238" i="673"/>
  <c r="AF175" i="673"/>
  <c r="AE175" i="673" s="1"/>
  <c r="AL176" i="673"/>
  <c r="AM176" i="673" s="1"/>
  <c r="BA176" i="673"/>
  <c r="AG183" i="673"/>
  <c r="AI184" i="673"/>
  <c r="AT193" i="673"/>
  <c r="AU193" i="673" s="1"/>
  <c r="AM202" i="673"/>
  <c r="AL214" i="673"/>
  <c r="AM214" i="673" s="1"/>
  <c r="BA214" i="673"/>
  <c r="Y220" i="673"/>
  <c r="P220" i="673"/>
  <c r="AT224" i="673"/>
  <c r="AU224" i="673" s="1"/>
  <c r="AX224" i="673"/>
  <c r="AY224" i="673" s="1"/>
  <c r="AG224" i="673"/>
  <c r="AO224" i="673"/>
  <c r="AP224" i="673"/>
  <c r="AQ232" i="673"/>
  <c r="BB271" i="673"/>
  <c r="AP271" i="673"/>
  <c r="AG274" i="673"/>
  <c r="AF274" i="673"/>
  <c r="AE274" i="673" s="1"/>
  <c r="AN60" i="673"/>
  <c r="AQ64" i="673"/>
  <c r="AQ66" i="673"/>
  <c r="AA66" i="673"/>
  <c r="X70" i="673"/>
  <c r="AD70" i="673"/>
  <c r="AF70" i="673" s="1"/>
  <c r="AE70" i="673" s="1"/>
  <c r="AH86" i="673"/>
  <c r="Q86" i="673"/>
  <c r="AW86" i="673"/>
  <c r="Z87" i="673"/>
  <c r="Q87" i="673"/>
  <c r="T87" i="673" s="1"/>
  <c r="AB87" i="673" s="1"/>
  <c r="AH87" i="673"/>
  <c r="AI87" i="673" s="1"/>
  <c r="T94" i="673"/>
  <c r="X100" i="673"/>
  <c r="AH100" i="673"/>
  <c r="AI100" i="673" s="1"/>
  <c r="AR100" i="673"/>
  <c r="Z100" i="673"/>
  <c r="T102" i="673"/>
  <c r="AB102" i="673" s="1"/>
  <c r="AW107" i="673"/>
  <c r="AR107" i="673"/>
  <c r="Z107" i="673"/>
  <c r="AH107" i="673"/>
  <c r="AI107" i="673" s="1"/>
  <c r="AN114" i="673"/>
  <c r="AF115" i="673"/>
  <c r="AE115" i="673" s="1"/>
  <c r="AF118" i="673"/>
  <c r="AE118" i="673" s="1"/>
  <c r="AI131" i="673"/>
  <c r="AT131" i="673"/>
  <c r="AU131" i="673" s="1"/>
  <c r="AA131" i="673"/>
  <c r="AB131" i="673" s="1"/>
  <c r="AX131" i="673"/>
  <c r="AY131" i="673" s="1"/>
  <c r="T136" i="673"/>
  <c r="AB136" i="673" s="1"/>
  <c r="AM144" i="673"/>
  <c r="AW147" i="673"/>
  <c r="AY147" i="673" s="1"/>
  <c r="AC147" i="673"/>
  <c r="AS147" i="673"/>
  <c r="AU147" i="673" s="1"/>
  <c r="Z147" i="673"/>
  <c r="AN147" i="673"/>
  <c r="AQ148" i="673"/>
  <c r="Y155" i="673"/>
  <c r="P155" i="673"/>
  <c r="T155" i="673" s="1"/>
  <c r="AQ155" i="673"/>
  <c r="AI162" i="673"/>
  <c r="AA164" i="673"/>
  <c r="AQ164" i="673"/>
  <c r="AI166" i="673"/>
  <c r="AG166" i="673"/>
  <c r="AA166" i="673"/>
  <c r="AI169" i="673"/>
  <c r="AQ173" i="673"/>
  <c r="AA173" i="673"/>
  <c r="AN174" i="673"/>
  <c r="AG178" i="673"/>
  <c r="T179" i="673"/>
  <c r="X182" i="673"/>
  <c r="AH182" i="673"/>
  <c r="AI182" i="673" s="1"/>
  <c r="AS182" i="673"/>
  <c r="AU182" i="673" s="1"/>
  <c r="AW182" i="673"/>
  <c r="AY182" i="673" s="1"/>
  <c r="Z182" i="673"/>
  <c r="AD182" i="673"/>
  <c r="Q182" i="673"/>
  <c r="AH185" i="673"/>
  <c r="AI185" i="673" s="1"/>
  <c r="AC185" i="673"/>
  <c r="AR185" i="673"/>
  <c r="AW185" i="673"/>
  <c r="X185" i="673"/>
  <c r="AD185" i="673"/>
  <c r="AF185" i="673" s="1"/>
  <c r="AE185" i="673" s="1"/>
  <c r="Z185" i="673"/>
  <c r="AA191" i="673"/>
  <c r="AB191" i="673" s="1"/>
  <c r="AQ191" i="673"/>
  <c r="AY191" i="673"/>
  <c r="AA197" i="673"/>
  <c r="AQ197" i="673"/>
  <c r="AN200" i="673"/>
  <c r="X201" i="673"/>
  <c r="Q201" i="673"/>
  <c r="AR201" i="673"/>
  <c r="Z201" i="673"/>
  <c r="AD201" i="673"/>
  <c r="AF201" i="673" s="1"/>
  <c r="AE201" i="673" s="1"/>
  <c r="AH201" i="673"/>
  <c r="AI201" i="673" s="1"/>
  <c r="AW201" i="673"/>
  <c r="AF209" i="673"/>
  <c r="AE209" i="673" s="1"/>
  <c r="AX219" i="673"/>
  <c r="AY219" i="673" s="1"/>
  <c r="AI219" i="673"/>
  <c r="AG219" i="673"/>
  <c r="AT219" i="673"/>
  <c r="AU219" i="673" s="1"/>
  <c r="P224" i="673"/>
  <c r="AX227" i="673"/>
  <c r="AT227" i="673"/>
  <c r="AT243" i="673"/>
  <c r="AI243" i="673"/>
  <c r="AX243" i="673"/>
  <c r="AB256" i="673"/>
  <c r="AO132" i="673"/>
  <c r="AL135" i="673"/>
  <c r="AM135" i="673" s="1"/>
  <c r="AG136" i="673"/>
  <c r="AT136" i="673"/>
  <c r="X137" i="673"/>
  <c r="AS137" i="673"/>
  <c r="AC137" i="673"/>
  <c r="BB139" i="673"/>
  <c r="AF156" i="673"/>
  <c r="AE156" i="673" s="1"/>
  <c r="P174" i="673"/>
  <c r="T174" i="673" s="1"/>
  <c r="Y174" i="673"/>
  <c r="AI183" i="673"/>
  <c r="AN186" i="673"/>
  <c r="AQ186" i="673"/>
  <c r="AU189" i="673"/>
  <c r="BB191" i="673"/>
  <c r="AL191" i="673"/>
  <c r="AM191" i="673" s="1"/>
  <c r="AP191" i="673"/>
  <c r="AN195" i="673"/>
  <c r="P200" i="673"/>
  <c r="Y200" i="673"/>
  <c r="BA211" i="673"/>
  <c r="AL211" i="673"/>
  <c r="AM211" i="673" s="1"/>
  <c r="AO211" i="673"/>
  <c r="AN216" i="673"/>
  <c r="AQ223" i="673"/>
  <c r="AA223" i="673"/>
  <c r="AU225" i="673"/>
  <c r="AQ176" i="672"/>
  <c r="AD183" i="672"/>
  <c r="AF183" i="672" s="1"/>
  <c r="AE183" i="672" s="1"/>
  <c r="AG195" i="672"/>
  <c r="AX195" i="672"/>
  <c r="X228" i="672"/>
  <c r="AS228" i="672"/>
  <c r="AU228" i="672" s="1"/>
  <c r="AC228" i="672"/>
  <c r="AF228" i="672" s="1"/>
  <c r="AE228" i="672" s="1"/>
  <c r="AQ240" i="672"/>
  <c r="T241" i="672"/>
  <c r="AB241" i="672" s="1"/>
  <c r="AF252" i="672"/>
  <c r="AE252" i="672" s="1"/>
  <c r="Z261" i="672"/>
  <c r="AA261" i="672" s="1"/>
  <c r="AB261" i="672" s="1"/>
  <c r="X261" i="672"/>
  <c r="AF266" i="672"/>
  <c r="AE266" i="672" s="1"/>
  <c r="AH272" i="672"/>
  <c r="AI272" i="672" s="1"/>
  <c r="Q272" i="672"/>
  <c r="AW272" i="672"/>
  <c r="AY272" i="672" s="1"/>
  <c r="AQ285" i="672"/>
  <c r="AA285" i="672"/>
  <c r="Z21" i="673"/>
  <c r="AA21" i="673" s="1"/>
  <c r="AB21" i="673" s="1"/>
  <c r="AW21" i="673"/>
  <c r="AY21" i="673" s="1"/>
  <c r="AD21" i="673"/>
  <c r="AF21" i="673" s="1"/>
  <c r="AE21" i="673" s="1"/>
  <c r="AQ33" i="673"/>
  <c r="AA33" i="673"/>
  <c r="AA34" i="673"/>
  <c r="AU50" i="673"/>
  <c r="AX55" i="673"/>
  <c r="AY55" i="673" s="1"/>
  <c r="AQ60" i="673"/>
  <c r="AA64" i="673"/>
  <c r="AL71" i="673"/>
  <c r="AM71" i="673" s="1"/>
  <c r="AX72" i="673"/>
  <c r="AT72" i="673"/>
  <c r="AU72" i="673" s="1"/>
  <c r="AU74" i="673"/>
  <c r="AY90" i="673"/>
  <c r="Y94" i="673"/>
  <c r="AX97" i="673"/>
  <c r="AY97" i="673" s="1"/>
  <c r="AU97" i="673"/>
  <c r="AS100" i="673"/>
  <c r="AU100" i="673" s="1"/>
  <c r="AQ107" i="673"/>
  <c r="AX109" i="673"/>
  <c r="AG109" i="673"/>
  <c r="AT109" i="673"/>
  <c r="AX111" i="673"/>
  <c r="AG111" i="673"/>
  <c r="AO115" i="673"/>
  <c r="AL115" i="673"/>
  <c r="AM115" i="673" s="1"/>
  <c r="AW122" i="673"/>
  <c r="AY122" i="673" s="1"/>
  <c r="AS122" i="673"/>
  <c r="AU122" i="673" s="1"/>
  <c r="AH122" i="673"/>
  <c r="AI122" i="673" s="1"/>
  <c r="AD122" i="673"/>
  <c r="AF122" i="673" s="1"/>
  <c r="AE122" i="673" s="1"/>
  <c r="AT132" i="673"/>
  <c r="AU132" i="673" s="1"/>
  <c r="BA135" i="673"/>
  <c r="AX150" i="673"/>
  <c r="AY150" i="673" s="1"/>
  <c r="AN154" i="673"/>
  <c r="X161" i="673"/>
  <c r="Z161" i="673"/>
  <c r="AS161" i="673"/>
  <c r="AU161" i="673" s="1"/>
  <c r="AC161" i="673"/>
  <c r="AF161" i="673" s="1"/>
  <c r="AE161" i="673" s="1"/>
  <c r="AH161" i="673"/>
  <c r="AI161" i="673" s="1"/>
  <c r="AQ165" i="673"/>
  <c r="AA165" i="673"/>
  <c r="AP167" i="673"/>
  <c r="Q172" i="673"/>
  <c r="T172" i="673" s="1"/>
  <c r="AB172" i="673" s="1"/>
  <c r="AH172" i="673"/>
  <c r="AR172" i="673"/>
  <c r="Z172" i="673"/>
  <c r="AW172" i="673"/>
  <c r="AC172" i="673"/>
  <c r="AF172" i="673" s="1"/>
  <c r="AE172" i="673" s="1"/>
  <c r="X172" i="673"/>
  <c r="AS172" i="673"/>
  <c r="AU172" i="673" s="1"/>
  <c r="AO176" i="673"/>
  <c r="Y180" i="673"/>
  <c r="AO180" i="673" s="1"/>
  <c r="P180" i="673"/>
  <c r="T180" i="673" s="1"/>
  <c r="BA192" i="673"/>
  <c r="AO192" i="673"/>
  <c r="AR196" i="673"/>
  <c r="Z196" i="673"/>
  <c r="AD196" i="673"/>
  <c r="AF196" i="673" s="1"/>
  <c r="AE196" i="673" s="1"/>
  <c r="AH196" i="673"/>
  <c r="AW196" i="673"/>
  <c r="AY196" i="673" s="1"/>
  <c r="AS196" i="673"/>
  <c r="AU196" i="673" s="1"/>
  <c r="AA201" i="673"/>
  <c r="AX201" i="673"/>
  <c r="AF206" i="673"/>
  <c r="AE206" i="673" s="1"/>
  <c r="AG206" i="673"/>
  <c r="AL212" i="673"/>
  <c r="AM212" i="673" s="1"/>
  <c r="AO212" i="673"/>
  <c r="BA225" i="673"/>
  <c r="AL225" i="673"/>
  <c r="AM225" i="673" s="1"/>
  <c r="AO225" i="673"/>
  <c r="AH248" i="673"/>
  <c r="AI248" i="673" s="1"/>
  <c r="AD248" i="673"/>
  <c r="AC248" i="673"/>
  <c r="AS248" i="673"/>
  <c r="AU248" i="673" s="1"/>
  <c r="AR248" i="673"/>
  <c r="X248" i="673"/>
  <c r="AW248" i="673"/>
  <c r="AY248" i="673" s="1"/>
  <c r="Z248" i="673"/>
  <c r="AL248" i="673" s="1"/>
  <c r="AM248" i="673" s="1"/>
  <c r="AB263" i="673"/>
  <c r="AT144" i="673"/>
  <c r="AU144" i="673" s="1"/>
  <c r="AI144" i="673"/>
  <c r="AD146" i="673"/>
  <c r="AN146" i="673"/>
  <c r="Z146" i="673"/>
  <c r="AC146" i="673"/>
  <c r="AR152" i="673"/>
  <c r="AC152" i="673"/>
  <c r="AW152" i="673"/>
  <c r="AY152" i="673" s="1"/>
  <c r="AD152" i="673"/>
  <c r="Q152" i="673"/>
  <c r="AN152" i="673"/>
  <c r="AH154" i="673"/>
  <c r="AI154" i="673" s="1"/>
  <c r="AC154" i="673"/>
  <c r="AD154" i="673"/>
  <c r="AF154" i="673" s="1"/>
  <c r="AE154" i="673" s="1"/>
  <c r="AH158" i="673"/>
  <c r="AW158" i="673"/>
  <c r="AC158" i="673"/>
  <c r="AF158" i="673" s="1"/>
  <c r="AE158" i="673" s="1"/>
  <c r="AR158" i="673"/>
  <c r="X158" i="673"/>
  <c r="AS158" i="673"/>
  <c r="AU158" i="673" s="1"/>
  <c r="Q158" i="673"/>
  <c r="AL180" i="673"/>
  <c r="AT183" i="673"/>
  <c r="AI188" i="673"/>
  <c r="AT188" i="673"/>
  <c r="AU188" i="673" s="1"/>
  <c r="P195" i="673"/>
  <c r="Y195" i="673"/>
  <c r="AX198" i="673"/>
  <c r="AT198" i="673"/>
  <c r="AA212" i="673"/>
  <c r="AB212" i="673" s="1"/>
  <c r="T221" i="673"/>
  <c r="AB221" i="673" s="1"/>
  <c r="BA221" i="673"/>
  <c r="BB288" i="673"/>
  <c r="AP288" i="673"/>
  <c r="AD111" i="672"/>
  <c r="AF111" i="672" s="1"/>
  <c r="AE111" i="672" s="1"/>
  <c r="AD125" i="672"/>
  <c r="AF125" i="672" s="1"/>
  <c r="AE125" i="672" s="1"/>
  <c r="AD139" i="672"/>
  <c r="AF139" i="672" s="1"/>
  <c r="AE139" i="672" s="1"/>
  <c r="AD153" i="672"/>
  <c r="AF153" i="672" s="1"/>
  <c r="AE153" i="672" s="1"/>
  <c r="AQ162" i="672"/>
  <c r="AG181" i="672"/>
  <c r="AH191" i="672"/>
  <c r="AI191" i="672" s="1"/>
  <c r="AA215" i="672"/>
  <c r="AQ232" i="672"/>
  <c r="AA232" i="672"/>
  <c r="AH245" i="672"/>
  <c r="AI245" i="672" s="1"/>
  <c r="AR257" i="672"/>
  <c r="AC257" i="672"/>
  <c r="AF257" i="672" s="1"/>
  <c r="AE257" i="672" s="1"/>
  <c r="AH261" i="672"/>
  <c r="AI261" i="672" s="1"/>
  <c r="AA265" i="672"/>
  <c r="AN267" i="672"/>
  <c r="AX270" i="672"/>
  <c r="AG270" i="672"/>
  <c r="AQ271" i="672"/>
  <c r="AA271" i="672"/>
  <c r="AN273" i="672"/>
  <c r="AR277" i="672"/>
  <c r="Z277" i="672"/>
  <c r="AN10" i="673"/>
  <c r="AI14" i="673"/>
  <c r="AH22" i="673"/>
  <c r="AI22" i="673" s="1"/>
  <c r="AQ34" i="673"/>
  <c r="AW47" i="673"/>
  <c r="AY47" i="673" s="1"/>
  <c r="AS47" i="673"/>
  <c r="AU47" i="673" s="1"/>
  <c r="AC47" i="673"/>
  <c r="AF47" i="673" s="1"/>
  <c r="AE47" i="673" s="1"/>
  <c r="AH47" i="673"/>
  <c r="AI47" i="673" s="1"/>
  <c r="X48" i="673"/>
  <c r="AS48" i="673"/>
  <c r="Z48" i="673"/>
  <c r="AY50" i="673"/>
  <c r="BA61" i="673"/>
  <c r="AR63" i="673"/>
  <c r="AC63" i="673"/>
  <c r="AF63" i="673" s="1"/>
  <c r="AE63" i="673" s="1"/>
  <c r="AW63" i="673"/>
  <c r="AY63" i="673" s="1"/>
  <c r="Q63" i="673"/>
  <c r="T63" i="673" s="1"/>
  <c r="AB63" i="673" s="1"/>
  <c r="AR70" i="673"/>
  <c r="AO71" i="673"/>
  <c r="AA79" i="673"/>
  <c r="T80" i="673"/>
  <c r="AB80" i="673" s="1"/>
  <c r="Z86" i="673"/>
  <c r="AS86" i="673"/>
  <c r="X87" i="673"/>
  <c r="AR87" i="673"/>
  <c r="AA88" i="673"/>
  <c r="AH89" i="673"/>
  <c r="AI89" i="673" s="1"/>
  <c r="BB90" i="673"/>
  <c r="AT98" i="673"/>
  <c r="AU98" i="673" s="1"/>
  <c r="AP99" i="673"/>
  <c r="AT103" i="673"/>
  <c r="AU103" i="673" s="1"/>
  <c r="AX103" i="673"/>
  <c r="AY103" i="673" s="1"/>
  <c r="AG103" i="673"/>
  <c r="AS107" i="673"/>
  <c r="AU107" i="673" s="1"/>
  <c r="AT111" i="673"/>
  <c r="AU111" i="673" s="1"/>
  <c r="AT112" i="673"/>
  <c r="AU112" i="673" s="1"/>
  <c r="AQ114" i="673"/>
  <c r="BA116" i="673"/>
  <c r="AO118" i="673"/>
  <c r="AN122" i="673"/>
  <c r="AX132" i="673"/>
  <c r="AR134" i="673"/>
  <c r="AC134" i="673"/>
  <c r="Z134" i="673"/>
  <c r="AD134" i="673"/>
  <c r="AF134" i="673" s="1"/>
  <c r="AE134" i="673" s="1"/>
  <c r="AT135" i="673"/>
  <c r="AU135" i="673" s="1"/>
  <c r="AQ137" i="673"/>
  <c r="Y140" i="673"/>
  <c r="P140" i="673"/>
  <c r="T140" i="673" s="1"/>
  <c r="X147" i="673"/>
  <c r="AR154" i="673"/>
  <c r="AW156" i="673"/>
  <c r="AY156" i="673" s="1"/>
  <c r="AS156" i="673"/>
  <c r="AU156" i="673" s="1"/>
  <c r="AR156" i="673"/>
  <c r="X156" i="673"/>
  <c r="Q156" i="673"/>
  <c r="Z156" i="673"/>
  <c r="AA156" i="673" s="1"/>
  <c r="AL161" i="673"/>
  <c r="AM161" i="673" s="1"/>
  <c r="Z163" i="673"/>
  <c r="AW163" i="673"/>
  <c r="AD163" i="673"/>
  <c r="AF163" i="673" s="1"/>
  <c r="AE163" i="673" s="1"/>
  <c r="X163" i="673"/>
  <c r="AS163" i="673"/>
  <c r="BB169" i="673"/>
  <c r="AP169" i="673"/>
  <c r="AP177" i="673"/>
  <c r="BB177" i="673"/>
  <c r="AX183" i="673"/>
  <c r="AQ192" i="673"/>
  <c r="AA192" i="673"/>
  <c r="Z193" i="673"/>
  <c r="Q193" i="673"/>
  <c r="T193" i="673" s="1"/>
  <c r="AD193" i="673"/>
  <c r="AC193" i="673"/>
  <c r="AH193" i="673"/>
  <c r="AI193" i="673" s="1"/>
  <c r="X193" i="673"/>
  <c r="AR193" i="673"/>
  <c r="AX193" i="673"/>
  <c r="AY193" i="673" s="1"/>
  <c r="BA196" i="673"/>
  <c r="AG201" i="673"/>
  <c r="Y203" i="673"/>
  <c r="P203" i="673"/>
  <c r="T203" i="673" s="1"/>
  <c r="AQ208" i="673"/>
  <c r="AA208" i="673"/>
  <c r="BB211" i="673"/>
  <c r="AP211" i="673"/>
  <c r="AX215" i="673"/>
  <c r="AY215" i="673" s="1"/>
  <c r="AG215" i="673"/>
  <c r="AT215" i="673"/>
  <c r="AL217" i="673"/>
  <c r="AM217" i="673" s="1"/>
  <c r="AO217" i="673"/>
  <c r="BA217" i="673"/>
  <c r="Y218" i="673"/>
  <c r="P218" i="673"/>
  <c r="AR227" i="673"/>
  <c r="Z227" i="673"/>
  <c r="AD227" i="673"/>
  <c r="AC227" i="673"/>
  <c r="Q227" i="673"/>
  <c r="AW227" i="673"/>
  <c r="AY227" i="673" s="1"/>
  <c r="X227" i="673"/>
  <c r="AN227" i="673"/>
  <c r="AS227" i="673"/>
  <c r="AU227" i="673" s="1"/>
  <c r="AH227" i="673"/>
  <c r="AI227" i="673" s="1"/>
  <c r="AI263" i="673"/>
  <c r="AX263" i="673"/>
  <c r="AY263" i="673" s="1"/>
  <c r="AO263" i="673"/>
  <c r="AT263" i="673"/>
  <c r="AU263" i="673" s="1"/>
  <c r="AP263" i="673"/>
  <c r="Y266" i="673"/>
  <c r="P266" i="673"/>
  <c r="T266" i="673" s="1"/>
  <c r="AL269" i="673"/>
  <c r="AM269" i="673" s="1"/>
  <c r="BA269" i="673"/>
  <c r="T269" i="673"/>
  <c r="AO269" i="673"/>
  <c r="AI133" i="673"/>
  <c r="AG133" i="673"/>
  <c r="AT133" i="673"/>
  <c r="AY133" i="673"/>
  <c r="Y137" i="673"/>
  <c r="AP137" i="673" s="1"/>
  <c r="P137" i="673"/>
  <c r="T137" i="673" s="1"/>
  <c r="AD145" i="673"/>
  <c r="AG145" i="673" s="1"/>
  <c r="AN145" i="673"/>
  <c r="AW145" i="673"/>
  <c r="AC145" i="673"/>
  <c r="AH145" i="673"/>
  <c r="AI145" i="673" s="1"/>
  <c r="T147" i="673"/>
  <c r="AB147" i="673" s="1"/>
  <c r="AU150" i="673"/>
  <c r="AT152" i="673"/>
  <c r="AI152" i="673"/>
  <c r="Y163" i="673"/>
  <c r="P163" i="673"/>
  <c r="T165" i="673"/>
  <c r="AH167" i="673"/>
  <c r="AI167" i="673" s="1"/>
  <c r="Q167" i="673"/>
  <c r="AR167" i="673"/>
  <c r="X167" i="673"/>
  <c r="BB168" i="673"/>
  <c r="AP168" i="673"/>
  <c r="AA168" i="673"/>
  <c r="AY168" i="673"/>
  <c r="Z176" i="673"/>
  <c r="AR176" i="673"/>
  <c r="X176" i="673"/>
  <c r="AH176" i="673"/>
  <c r="AC176" i="673"/>
  <c r="AS176" i="673"/>
  <c r="AR178" i="673"/>
  <c r="Z178" i="673"/>
  <c r="AA178" i="673" s="1"/>
  <c r="AW178" i="673"/>
  <c r="AY178" i="673" s="1"/>
  <c r="AH189" i="673"/>
  <c r="AI189" i="673" s="1"/>
  <c r="Q189" i="673"/>
  <c r="AW189" i="673"/>
  <c r="AY189" i="673" s="1"/>
  <c r="AD189" i="673"/>
  <c r="AN189" i="673"/>
  <c r="Z189" i="673"/>
  <c r="AR189" i="673"/>
  <c r="AI196" i="673"/>
  <c r="AG196" i="673"/>
  <c r="AF197" i="673"/>
  <c r="AE197" i="673" s="1"/>
  <c r="AI199" i="673"/>
  <c r="AG199" i="673"/>
  <c r="AT199" i="673"/>
  <c r="AX199" i="673"/>
  <c r="AR204" i="673"/>
  <c r="AC204" i="673"/>
  <c r="AF204" i="673" s="1"/>
  <c r="AE204" i="673" s="1"/>
  <c r="AH204" i="673"/>
  <c r="AI204" i="673" s="1"/>
  <c r="Z204" i="673"/>
  <c r="AS204" i="673"/>
  <c r="AU204" i="673" s="1"/>
  <c r="X204" i="673"/>
  <c r="Q204" i="673"/>
  <c r="X217" i="673"/>
  <c r="AC217" i="673"/>
  <c r="AS217" i="673"/>
  <c r="AU217" i="673" s="1"/>
  <c r="AW217" i="673"/>
  <c r="AY217" i="673" s="1"/>
  <c r="AD217" i="673"/>
  <c r="AF217" i="673" s="1"/>
  <c r="AE217" i="673" s="1"/>
  <c r="AR217" i="673"/>
  <c r="AP233" i="673"/>
  <c r="BB233" i="673"/>
  <c r="T201" i="673"/>
  <c r="AB201" i="673" s="1"/>
  <c r="AA224" i="673"/>
  <c r="AQ224" i="673"/>
  <c r="X226" i="673"/>
  <c r="Q229" i="673"/>
  <c r="AW229" i="673"/>
  <c r="AY229" i="673" s="1"/>
  <c r="AS229" i="673"/>
  <c r="Z229" i="673"/>
  <c r="AD229" i="673"/>
  <c r="AC229" i="673"/>
  <c r="AH229" i="673"/>
  <c r="AI229" i="673" s="1"/>
  <c r="AR229" i="673"/>
  <c r="T236" i="673"/>
  <c r="BB250" i="673"/>
  <c r="AL250" i="673"/>
  <c r="AM250" i="673" s="1"/>
  <c r="AP250" i="673"/>
  <c r="AG256" i="673"/>
  <c r="AA256" i="673"/>
  <c r="AX256" i="673"/>
  <c r="AY256" i="673" s="1"/>
  <c r="BB269" i="673"/>
  <c r="AP269" i="673"/>
  <c r="Y242" i="673"/>
  <c r="AA242" i="673" s="1"/>
  <c r="P242" i="673"/>
  <c r="T242" i="673" s="1"/>
  <c r="AQ275" i="673"/>
  <c r="AA275" i="673"/>
  <c r="AH205" i="673"/>
  <c r="Q205" i="673"/>
  <c r="AR205" i="673"/>
  <c r="Z205" i="673"/>
  <c r="AS205" i="673"/>
  <c r="AD205" i="673"/>
  <c r="AF205" i="673" s="1"/>
  <c r="AE205" i="673" s="1"/>
  <c r="AW205" i="673"/>
  <c r="AQ207" i="673"/>
  <c r="T210" i="673"/>
  <c r="AU233" i="673"/>
  <c r="AY243" i="673"/>
  <c r="AY249" i="673"/>
  <c r="AA253" i="673"/>
  <c r="AQ253" i="673"/>
  <c r="AG255" i="673"/>
  <c r="AT255" i="673"/>
  <c r="AO255" i="673"/>
  <c r="AX255" i="673"/>
  <c r="AA251" i="672"/>
  <c r="AB251" i="672" s="1"/>
  <c r="AH258" i="672"/>
  <c r="AI258" i="672" s="1"/>
  <c r="Q258" i="672"/>
  <c r="BB19" i="673"/>
  <c r="AP19" i="673"/>
  <c r="AQ35" i="673"/>
  <c r="AA35" i="673"/>
  <c r="AH36" i="673"/>
  <c r="AI36" i="673" s="1"/>
  <c r="Q36" i="673"/>
  <c r="BA38" i="673"/>
  <c r="AA57" i="673"/>
  <c r="AD58" i="673"/>
  <c r="AF58" i="673" s="1"/>
  <c r="AE58" i="673" s="1"/>
  <c r="AQ96" i="673"/>
  <c r="AY112" i="673"/>
  <c r="Z116" i="673"/>
  <c r="AR116" i="673"/>
  <c r="Z120" i="673"/>
  <c r="Q120" i="673"/>
  <c r="T120" i="673" s="1"/>
  <c r="X120" i="673"/>
  <c r="AH120" i="673"/>
  <c r="AI120" i="673" s="1"/>
  <c r="BB130" i="673"/>
  <c r="BB131" i="673"/>
  <c r="Q133" i="673"/>
  <c r="X133" i="673"/>
  <c r="T134" i="673"/>
  <c r="X145" i="673"/>
  <c r="AR145" i="673"/>
  <c r="AT146" i="673"/>
  <c r="AU146" i="673" s="1"/>
  <c r="AI146" i="673"/>
  <c r="AX146" i="673"/>
  <c r="AY146" i="673" s="1"/>
  <c r="T150" i="673"/>
  <c r="AB150" i="673" s="1"/>
  <c r="AF165" i="673"/>
  <c r="AE165" i="673" s="1"/>
  <c r="AC167" i="673"/>
  <c r="AF167" i="673" s="1"/>
  <c r="AE167" i="673" s="1"/>
  <c r="Q168" i="673"/>
  <c r="X168" i="673"/>
  <c r="AO169" i="673"/>
  <c r="AD176" i="673"/>
  <c r="AN179" i="673"/>
  <c r="AP183" i="673"/>
  <c r="AX189" i="673"/>
  <c r="AN199" i="673"/>
  <c r="BA202" i="673"/>
  <c r="AO202" i="673"/>
  <c r="Y205" i="673"/>
  <c r="P205" i="673"/>
  <c r="T205" i="673" s="1"/>
  <c r="AY208" i="673"/>
  <c r="Y212" i="673"/>
  <c r="T215" i="673"/>
  <c r="AB215" i="673" s="1"/>
  <c r="AO222" i="673"/>
  <c r="AL222" i="673"/>
  <c r="AM222" i="673" s="1"/>
  <c r="BA222" i="673"/>
  <c r="X229" i="673"/>
  <c r="AG230" i="673"/>
  <c r="AX230" i="673"/>
  <c r="AD234" i="673"/>
  <c r="AF234" i="673" s="1"/>
  <c r="AE234" i="673" s="1"/>
  <c r="X234" i="673"/>
  <c r="AW234" i="673"/>
  <c r="AS234" i="673"/>
  <c r="AH234" i="673"/>
  <c r="AC234" i="673"/>
  <c r="Q234" i="673"/>
  <c r="Z234" i="673"/>
  <c r="BB244" i="673"/>
  <c r="AQ273" i="673"/>
  <c r="T273" i="673"/>
  <c r="AB273" i="673" s="1"/>
  <c r="AA273" i="673"/>
  <c r="AQ287" i="673"/>
  <c r="AA287" i="673"/>
  <c r="AD226" i="673"/>
  <c r="AH226" i="673"/>
  <c r="AI226" i="673" s="1"/>
  <c r="AC226" i="673"/>
  <c r="AN226" i="673"/>
  <c r="AS226" i="673"/>
  <c r="AU226" i="673" s="1"/>
  <c r="AW226" i="673"/>
  <c r="AF246" i="673"/>
  <c r="AE246" i="673" s="1"/>
  <c r="AW258" i="673"/>
  <c r="Z258" i="673"/>
  <c r="X258" i="673"/>
  <c r="AS258" i="673"/>
  <c r="Q258" i="673"/>
  <c r="AR258" i="673"/>
  <c r="AD258" i="673"/>
  <c r="AF258" i="673" s="1"/>
  <c r="AE258" i="673" s="1"/>
  <c r="AL259" i="673"/>
  <c r="AM259" i="673" s="1"/>
  <c r="T259" i="673"/>
  <c r="AB259" i="673" s="1"/>
  <c r="AO259" i="673"/>
  <c r="BA259" i="673"/>
  <c r="AA267" i="673"/>
  <c r="AQ267" i="673"/>
  <c r="AD168" i="672"/>
  <c r="AD182" i="672"/>
  <c r="AF182" i="672" s="1"/>
  <c r="AE182" i="672" s="1"/>
  <c r="AD196" i="672"/>
  <c r="AD210" i="672"/>
  <c r="AF210" i="672" s="1"/>
  <c r="AE210" i="672" s="1"/>
  <c r="AA237" i="672"/>
  <c r="AB237" i="672" s="1"/>
  <c r="AH244" i="672"/>
  <c r="AI244" i="672" s="1"/>
  <c r="Q244" i="672"/>
  <c r="T244" i="672" s="1"/>
  <c r="AB244" i="672" s="1"/>
  <c r="AQ282" i="672"/>
  <c r="AW39" i="673"/>
  <c r="AY39" i="673" s="1"/>
  <c r="AH50" i="673"/>
  <c r="AI50" i="673" s="1"/>
  <c r="Q50" i="673"/>
  <c r="AY53" i="673"/>
  <c r="AR71" i="673"/>
  <c r="AC71" i="673"/>
  <c r="AF71" i="673" s="1"/>
  <c r="AE71" i="673" s="1"/>
  <c r="AW71" i="673"/>
  <c r="AI93" i="673"/>
  <c r="AD103" i="673"/>
  <c r="AF103" i="673" s="1"/>
  <c r="AE103" i="673" s="1"/>
  <c r="AP118" i="673"/>
  <c r="AR132" i="673"/>
  <c r="X132" i="673"/>
  <c r="Z132" i="673"/>
  <c r="AA132" i="673" s="1"/>
  <c r="BB144" i="673"/>
  <c r="Z145" i="673"/>
  <c r="AA145" i="673" s="1"/>
  <c r="AB145" i="673" s="1"/>
  <c r="AD148" i="673"/>
  <c r="AF148" i="673" s="1"/>
  <c r="AE148" i="673" s="1"/>
  <c r="AR148" i="673"/>
  <c r="AS148" i="673"/>
  <c r="Z148" i="673"/>
  <c r="AL151" i="673"/>
  <c r="AQ162" i="673"/>
  <c r="AQ166" i="673"/>
  <c r="AH175" i="673"/>
  <c r="AI175" i="673" s="1"/>
  <c r="AW175" i="673"/>
  <c r="AY175" i="673" s="1"/>
  <c r="AR175" i="673"/>
  <c r="Z175" i="673"/>
  <c r="AS175" i="673"/>
  <c r="AU175" i="673" s="1"/>
  <c r="X175" i="673"/>
  <c r="AC175" i="673"/>
  <c r="Q175" i="673"/>
  <c r="AC178" i="673"/>
  <c r="AF178" i="673" s="1"/>
  <c r="AE178" i="673" s="1"/>
  <c r="AC189" i="673"/>
  <c r="AQ190" i="673"/>
  <c r="AQ198" i="673"/>
  <c r="AA198" i="673"/>
  <c r="AY211" i="673"/>
  <c r="Z223" i="673"/>
  <c r="Q223" i="673"/>
  <c r="AR223" i="673"/>
  <c r="X223" i="673"/>
  <c r="AW223" i="673"/>
  <c r="AD223" i="673"/>
  <c r="AH223" i="673"/>
  <c r="AC223" i="673"/>
  <c r="BB231" i="673"/>
  <c r="AP231" i="673"/>
  <c r="AL235" i="673"/>
  <c r="AM235" i="673" s="1"/>
  <c r="AO235" i="673"/>
  <c r="BA235" i="673"/>
  <c r="T235" i="673"/>
  <c r="AG238" i="673"/>
  <c r="AQ124" i="673"/>
  <c r="AA124" i="673"/>
  <c r="AN126" i="673"/>
  <c r="AR131" i="673"/>
  <c r="AC131" i="673"/>
  <c r="AF131" i="673" s="1"/>
  <c r="AE131" i="673" s="1"/>
  <c r="AA144" i="673"/>
  <c r="AB144" i="673" s="1"/>
  <c r="AH153" i="673"/>
  <c r="Q153" i="673"/>
  <c r="AR153" i="673"/>
  <c r="X153" i="673"/>
  <c r="X165" i="673"/>
  <c r="AR165" i="673"/>
  <c r="AS165" i="673"/>
  <c r="AU165" i="673" s="1"/>
  <c r="AW173" i="673"/>
  <c r="AY173" i="673" s="1"/>
  <c r="AR173" i="673"/>
  <c r="AH173" i="673"/>
  <c r="AN181" i="673"/>
  <c r="AA183" i="673"/>
  <c r="AQ183" i="673"/>
  <c r="AO215" i="673"/>
  <c r="BA215" i="673"/>
  <c r="AU215" i="673"/>
  <c r="BB224" i="673"/>
  <c r="AT229" i="673"/>
  <c r="AX237" i="673"/>
  <c r="AT237" i="673"/>
  <c r="BA240" i="673"/>
  <c r="AL240" i="673"/>
  <c r="AM240" i="673" s="1"/>
  <c r="AO240" i="673"/>
  <c r="AW244" i="673"/>
  <c r="AY244" i="673" s="1"/>
  <c r="AD244" i="673"/>
  <c r="AF244" i="673" s="1"/>
  <c r="AE244" i="673" s="1"/>
  <c r="AH244" i="673"/>
  <c r="AR244" i="673"/>
  <c r="AS244" i="673"/>
  <c r="Q244" i="673"/>
  <c r="AN244" i="673"/>
  <c r="BA267" i="673"/>
  <c r="AO267" i="673"/>
  <c r="AX271" i="673"/>
  <c r="AG271" i="673"/>
  <c r="AA271" i="673"/>
  <c r="AT271" i="673"/>
  <c r="AU271" i="673" s="1"/>
  <c r="AL284" i="673"/>
  <c r="AM284" i="673" s="1"/>
  <c r="BA284" i="673"/>
  <c r="X281" i="673"/>
  <c r="Z281" i="673"/>
  <c r="AC281" i="673"/>
  <c r="AW281" i="673"/>
  <c r="AY281" i="673" s="1"/>
  <c r="AH281" i="673"/>
  <c r="AS281" i="673"/>
  <c r="AU281" i="673" s="1"/>
  <c r="AD281" i="673"/>
  <c r="Q281" i="673"/>
  <c r="AA200" i="673"/>
  <c r="AQ205" i="673"/>
  <c r="AM207" i="673"/>
  <c r="AA210" i="673"/>
  <c r="T214" i="673"/>
  <c r="P223" i="673"/>
  <c r="Y223" i="673"/>
  <c r="P232" i="673"/>
  <c r="Y232" i="673"/>
  <c r="AA255" i="673"/>
  <c r="AQ255" i="673"/>
  <c r="T255" i="673"/>
  <c r="AB255" i="673" s="1"/>
  <c r="AQ264" i="673"/>
  <c r="AA264" i="673"/>
  <c r="BB256" i="673"/>
  <c r="AP256" i="673"/>
  <c r="BA278" i="673"/>
  <c r="AX160" i="673"/>
  <c r="AT160" i="673"/>
  <c r="AQ169" i="673"/>
  <c r="AA169" i="673"/>
  <c r="AQ180" i="673"/>
  <c r="T194" i="673"/>
  <c r="AB194" i="673" s="1"/>
  <c r="T204" i="673"/>
  <c r="P209" i="673"/>
  <c r="T209" i="673" s="1"/>
  <c r="Y209" i="673"/>
  <c r="AP210" i="673"/>
  <c r="AP218" i="673"/>
  <c r="BB218" i="673"/>
  <c r="AL220" i="673"/>
  <c r="AW230" i="673"/>
  <c r="AR230" i="673"/>
  <c r="Z230" i="673"/>
  <c r="AA230" i="673" s="1"/>
  <c r="X230" i="673"/>
  <c r="Q230" i="673"/>
  <c r="AH230" i="673"/>
  <c r="AI230" i="673" s="1"/>
  <c r="AS230" i="673"/>
  <c r="AU230" i="673" s="1"/>
  <c r="AC230" i="673"/>
  <c r="AF230" i="673" s="1"/>
  <c r="AE230" i="673" s="1"/>
  <c r="Y234" i="673"/>
  <c r="AA234" i="673" s="1"/>
  <c r="P234" i="673"/>
  <c r="T234" i="673" s="1"/>
  <c r="AX239" i="673"/>
  <c r="AY239" i="673" s="1"/>
  <c r="AA239" i="673"/>
  <c r="AG239" i="673"/>
  <c r="AP239" i="673"/>
  <c r="AL242" i="673"/>
  <c r="T250" i="673"/>
  <c r="BA250" i="673"/>
  <c r="AB257" i="673"/>
  <c r="Y262" i="673"/>
  <c r="P262" i="673"/>
  <c r="T262" i="673" s="1"/>
  <c r="AB262" i="673" s="1"/>
  <c r="AU267" i="673"/>
  <c r="AQ27" i="673"/>
  <c r="AQ46" i="673"/>
  <c r="AD78" i="673"/>
  <c r="AF78" i="673" s="1"/>
  <c r="AE78" i="673" s="1"/>
  <c r="Z115" i="673"/>
  <c r="AH115" i="673"/>
  <c r="AX119" i="673"/>
  <c r="Z129" i="673"/>
  <c r="Q129" i="673"/>
  <c r="AF139" i="673"/>
  <c r="AE139" i="673" s="1"/>
  <c r="AA148" i="673"/>
  <c r="AQ149" i="673"/>
  <c r="AD153" i="673"/>
  <c r="AF153" i="673" s="1"/>
  <c r="AE153" i="673" s="1"/>
  <c r="AI156" i="673"/>
  <c r="AX156" i="673"/>
  <c r="AG156" i="673"/>
  <c r="AD173" i="673"/>
  <c r="AF173" i="673" s="1"/>
  <c r="AE173" i="673" s="1"/>
  <c r="AN178" i="673"/>
  <c r="AQ184" i="673"/>
  <c r="AX185" i="673"/>
  <c r="AG185" i="673"/>
  <c r="P187" i="673"/>
  <c r="T187" i="673" s="1"/>
  <c r="Y187" i="673"/>
  <c r="AR190" i="673"/>
  <c r="AS190" i="673"/>
  <c r="Z190" i="673"/>
  <c r="AA190" i="673" s="1"/>
  <c r="Q190" i="673"/>
  <c r="AC190" i="673"/>
  <c r="AF190" i="673" s="1"/>
  <c r="AE190" i="673" s="1"/>
  <c r="X190" i="673"/>
  <c r="AL194" i="673"/>
  <c r="AM194" i="673" s="1"/>
  <c r="AI206" i="673"/>
  <c r="AT206" i="673"/>
  <c r="AT214" i="673"/>
  <c r="AU214" i="673" s="1"/>
  <c r="AX214" i="673"/>
  <c r="AY214" i="673" s="1"/>
  <c r="AL215" i="673"/>
  <c r="AM215" i="673" s="1"/>
  <c r="BB220" i="673"/>
  <c r="AI222" i="673"/>
  <c r="AT222" i="673"/>
  <c r="AU222" i="673" s="1"/>
  <c r="AX222" i="673"/>
  <c r="AY222" i="673" s="1"/>
  <c r="X231" i="673"/>
  <c r="AH231" i="673"/>
  <c r="AI231" i="673" s="1"/>
  <c r="Q231" i="673"/>
  <c r="AA233" i="673"/>
  <c r="AQ242" i="673"/>
  <c r="T246" i="673"/>
  <c r="AB246" i="673" s="1"/>
  <c r="Y254" i="673"/>
  <c r="AP254" i="673" s="1"/>
  <c r="P254" i="673"/>
  <c r="AU260" i="673"/>
  <c r="AL262" i="673"/>
  <c r="AM262" i="673" s="1"/>
  <c r="BA262" i="673"/>
  <c r="AO262" i="673"/>
  <c r="T270" i="673"/>
  <c r="BA270" i="673"/>
  <c r="AN176" i="673"/>
  <c r="AW183" i="673"/>
  <c r="AS183" i="673"/>
  <c r="AR183" i="673"/>
  <c r="AC183" i="673"/>
  <c r="T184" i="673"/>
  <c r="AG186" i="673"/>
  <c r="AT186" i="673"/>
  <c r="AR188" i="673"/>
  <c r="AC188" i="673"/>
  <c r="AF188" i="673" s="1"/>
  <c r="AE188" i="673" s="1"/>
  <c r="Z188" i="673"/>
  <c r="AA188" i="673" s="1"/>
  <c r="Q188" i="673"/>
  <c r="AN188" i="673"/>
  <c r="AH188" i="673"/>
  <c r="AQ194" i="673"/>
  <c r="AA194" i="673"/>
  <c r="X203" i="673"/>
  <c r="Q203" i="673"/>
  <c r="AD203" i="673"/>
  <c r="AW203" i="673"/>
  <c r="AC203" i="673"/>
  <c r="AL206" i="673"/>
  <c r="AM206" i="673" s="1"/>
  <c r="BA206" i="673"/>
  <c r="AO206" i="673"/>
  <c r="AY206" i="673"/>
  <c r="AI211" i="673"/>
  <c r="AX211" i="673"/>
  <c r="AA211" i="673"/>
  <c r="AT211" i="673"/>
  <c r="AQ216" i="673"/>
  <c r="AP222" i="673"/>
  <c r="BB222" i="673"/>
  <c r="AN223" i="673"/>
  <c r="AG225" i="673"/>
  <c r="AP225" i="673"/>
  <c r="AR241" i="673"/>
  <c r="AS241" i="673"/>
  <c r="AU241" i="673" s="1"/>
  <c r="Z241" i="673"/>
  <c r="AW241" i="673"/>
  <c r="AY241" i="673" s="1"/>
  <c r="X241" i="673"/>
  <c r="AH241" i="673"/>
  <c r="AI241" i="673" s="1"/>
  <c r="AC241" i="673"/>
  <c r="AF241" i="673" s="1"/>
  <c r="AE241" i="673" s="1"/>
  <c r="Q241" i="673"/>
  <c r="AN241" i="673"/>
  <c r="AF242" i="673"/>
  <c r="AE242" i="673" s="1"/>
  <c r="AY247" i="673"/>
  <c r="AA250" i="673"/>
  <c r="AO245" i="673"/>
  <c r="BA245" i="673"/>
  <c r="AL245" i="673"/>
  <c r="AM245" i="673" s="1"/>
  <c r="AG248" i="673"/>
  <c r="AU256" i="673"/>
  <c r="BB257" i="673"/>
  <c r="AP257" i="673"/>
  <c r="AL257" i="673"/>
  <c r="AM257" i="673" s="1"/>
  <c r="AA259" i="673"/>
  <c r="AQ259" i="673"/>
  <c r="T249" i="673"/>
  <c r="T260" i="673"/>
  <c r="P272" i="673"/>
  <c r="Y272" i="673"/>
  <c r="AT282" i="673"/>
  <c r="AU282" i="673" s="1"/>
  <c r="AI282" i="673"/>
  <c r="AG282" i="673"/>
  <c r="AX282" i="673"/>
  <c r="AY282" i="673" s="1"/>
  <c r="AA174" i="673"/>
  <c r="AQ174" i="673"/>
  <c r="AX177" i="673"/>
  <c r="AY177" i="673" s="1"/>
  <c r="X187" i="673"/>
  <c r="AH187" i="673"/>
  <c r="Z187" i="673"/>
  <c r="Q187" i="673"/>
  <c r="AR194" i="673"/>
  <c r="AS194" i="673"/>
  <c r="AU194" i="673" s="1"/>
  <c r="X194" i="673"/>
  <c r="AI197" i="673"/>
  <c r="AX197" i="673"/>
  <c r="AY197" i="673"/>
  <c r="AA217" i="673"/>
  <c r="AB217" i="673" s="1"/>
  <c r="AP238" i="673"/>
  <c r="BB238" i="673"/>
  <c r="AA240" i="673"/>
  <c r="BB252" i="673"/>
  <c r="AA237" i="673"/>
  <c r="T243" i="673"/>
  <c r="AN248" i="673"/>
  <c r="AI250" i="673"/>
  <c r="AG250" i="673"/>
  <c r="AN258" i="673"/>
  <c r="AW267" i="673"/>
  <c r="AY267" i="673" s="1"/>
  <c r="AH267" i="673"/>
  <c r="AD267" i="673"/>
  <c r="Z267" i="673"/>
  <c r="X267" i="673"/>
  <c r="AR267" i="673"/>
  <c r="AX275" i="673"/>
  <c r="AG275" i="673"/>
  <c r="AQ270" i="673"/>
  <c r="AA270" i="673"/>
  <c r="AO271" i="673"/>
  <c r="AL271" i="673"/>
  <c r="AM271" i="673" s="1"/>
  <c r="BA271" i="673"/>
  <c r="T271" i="673"/>
  <c r="AR274" i="673"/>
  <c r="AC274" i="673"/>
  <c r="Z274" i="673"/>
  <c r="AN274" i="673"/>
  <c r="X274" i="673"/>
  <c r="AH274" i="673"/>
  <c r="AI274" i="673" s="1"/>
  <c r="AW274" i="673"/>
  <c r="AY274" i="673" s="1"/>
  <c r="AS274" i="673"/>
  <c r="AU274" i="673" s="1"/>
  <c r="BA277" i="673"/>
  <c r="T277" i="673"/>
  <c r="AB277" i="673" s="1"/>
  <c r="T216" i="673"/>
  <c r="AA221" i="673"/>
  <c r="AL224" i="673"/>
  <c r="AM224" i="673" s="1"/>
  <c r="BB225" i="673"/>
  <c r="AT226" i="673"/>
  <c r="AX226" i="673"/>
  <c r="AO232" i="673"/>
  <c r="AO238" i="673"/>
  <c r="AL238" i="673"/>
  <c r="AM238" i="673" s="1"/>
  <c r="AG244" i="673"/>
  <c r="AT244" i="673"/>
  <c r="AI244" i="673"/>
  <c r="AO260" i="673"/>
  <c r="BA260" i="673"/>
  <c r="AF266" i="673"/>
  <c r="AE266" i="673" s="1"/>
  <c r="AC267" i="673"/>
  <c r="Y278" i="673"/>
  <c r="P278" i="673"/>
  <c r="T278" i="673" s="1"/>
  <c r="AY285" i="673"/>
  <c r="Z143" i="673"/>
  <c r="AR143" i="673"/>
  <c r="BA150" i="673"/>
  <c r="X151" i="673"/>
  <c r="AC151" i="673"/>
  <c r="AF151" i="673" s="1"/>
  <c r="AE151" i="673" s="1"/>
  <c r="T162" i="673"/>
  <c r="AI168" i="673"/>
  <c r="AG168" i="673"/>
  <c r="AN198" i="673"/>
  <c r="AY202" i="673"/>
  <c r="AR208" i="673"/>
  <c r="X208" i="673"/>
  <c r="AH208" i="673"/>
  <c r="Z208" i="673"/>
  <c r="Q208" i="673"/>
  <c r="AU213" i="673"/>
  <c r="AN217" i="673"/>
  <c r="AX221" i="673"/>
  <c r="AY221" i="673" s="1"/>
  <c r="AT221" i="673"/>
  <c r="AU221" i="673" s="1"/>
  <c r="BB221" i="673"/>
  <c r="AH233" i="673"/>
  <c r="AI233" i="673" s="1"/>
  <c r="Q233" i="673"/>
  <c r="AW233" i="673"/>
  <c r="AC233" i="673"/>
  <c r="AD233" i="673"/>
  <c r="X233" i="673"/>
  <c r="AR233" i="673"/>
  <c r="Z237" i="673"/>
  <c r="Q237" i="673"/>
  <c r="AC237" i="673"/>
  <c r="AW237" i="673"/>
  <c r="AY237" i="673" s="1"/>
  <c r="AH237" i="673"/>
  <c r="AI237" i="673" s="1"/>
  <c r="AD237" i="673"/>
  <c r="AQ237" i="673"/>
  <c r="AF239" i="673"/>
  <c r="AE239" i="673" s="1"/>
  <c r="AQ251" i="673"/>
  <c r="AM255" i="673"/>
  <c r="AA263" i="673"/>
  <c r="AQ263" i="673"/>
  <c r="AN267" i="673"/>
  <c r="AP277" i="673"/>
  <c r="BB277" i="673"/>
  <c r="AL277" i="673"/>
  <c r="AM277" i="673" s="1"/>
  <c r="AA277" i="673"/>
  <c r="AH139" i="673"/>
  <c r="AI139" i="673" s="1"/>
  <c r="Q139" i="673"/>
  <c r="AP155" i="673"/>
  <c r="AI178" i="673"/>
  <c r="AQ185" i="673"/>
  <c r="AQ187" i="673"/>
  <c r="Q213" i="673"/>
  <c r="AR213" i="673"/>
  <c r="Z213" i="673"/>
  <c r="AC213" i="673"/>
  <c r="AF213" i="673" s="1"/>
  <c r="AE213" i="673" s="1"/>
  <c r="AW213" i="673"/>
  <c r="AY213" i="673" s="1"/>
  <c r="AA227" i="673"/>
  <c r="AQ227" i="673"/>
  <c r="AQ234" i="673"/>
  <c r="AI236" i="673"/>
  <c r="AT236" i="673"/>
  <c r="AX247" i="673"/>
  <c r="AT247" i="673"/>
  <c r="AG247" i="673"/>
  <c r="AU247" i="673"/>
  <c r="BA249" i="673"/>
  <c r="AL249" i="673"/>
  <c r="AM249" i="673" s="1"/>
  <c r="AF255" i="673"/>
  <c r="AE255" i="673" s="1"/>
  <c r="AL256" i="673"/>
  <c r="AM256" i="673" s="1"/>
  <c r="AO256" i="673"/>
  <c r="BA256" i="673"/>
  <c r="Z266" i="673"/>
  <c r="X266" i="673"/>
  <c r="AS266" i="673"/>
  <c r="AW266" i="673"/>
  <c r="Q266" i="673"/>
  <c r="AC266" i="673"/>
  <c r="AH266" i="673"/>
  <c r="AO285" i="673"/>
  <c r="T285" i="673"/>
  <c r="BA285" i="673"/>
  <c r="AU288" i="673"/>
  <c r="AL288" i="673"/>
  <c r="AM288" i="673" s="1"/>
  <c r="AA219" i="673"/>
  <c r="AQ219" i="673"/>
  <c r="AW228" i="673"/>
  <c r="AY228" i="673" s="1"/>
  <c r="AN228" i="673"/>
  <c r="Q228" i="673"/>
  <c r="AH228" i="673"/>
  <c r="AI228" i="673" s="1"/>
  <c r="AQ230" i="673"/>
  <c r="AS238" i="673"/>
  <c r="AU238" i="673" s="1"/>
  <c r="AC238" i="673"/>
  <c r="AF238" i="673" s="1"/>
  <c r="AE238" i="673" s="1"/>
  <c r="AH238" i="673"/>
  <c r="AI238" i="673" s="1"/>
  <c r="AS243" i="673"/>
  <c r="AU243" i="673" s="1"/>
  <c r="AR243" i="673"/>
  <c r="Z243" i="673"/>
  <c r="Q243" i="673"/>
  <c r="X243" i="673"/>
  <c r="AA249" i="673"/>
  <c r="AQ249" i="673"/>
  <c r="AN266" i="673"/>
  <c r="AY287" i="673"/>
  <c r="AS206" i="673"/>
  <c r="AU206" i="673" s="1"/>
  <c r="AC206" i="673"/>
  <c r="AH214" i="673"/>
  <c r="AI214" i="673" s="1"/>
  <c r="AA226" i="673"/>
  <c r="AX231" i="673"/>
  <c r="AY231" i="673" s="1"/>
  <c r="AG231" i="673"/>
  <c r="AI235" i="673"/>
  <c r="AT246" i="673"/>
  <c r="AU246" i="673" s="1"/>
  <c r="AI246" i="673"/>
  <c r="AG246" i="673"/>
  <c r="AX246" i="673"/>
  <c r="AX257" i="673"/>
  <c r="AY257" i="673" s="1"/>
  <c r="AG257" i="673"/>
  <c r="AI257" i="673"/>
  <c r="BB261" i="673"/>
  <c r="AO270" i="673"/>
  <c r="AP282" i="673"/>
  <c r="BB282" i="673"/>
  <c r="AQ285" i="673"/>
  <c r="AA285" i="673"/>
  <c r="AD232" i="672"/>
  <c r="AF232" i="672" s="1"/>
  <c r="AE232" i="672" s="1"/>
  <c r="AD246" i="672"/>
  <c r="AF246" i="672" s="1"/>
  <c r="AE246" i="672" s="1"/>
  <c r="AD260" i="672"/>
  <c r="AF260" i="672" s="1"/>
  <c r="AE260" i="672" s="1"/>
  <c r="AD274" i="672"/>
  <c r="AF274" i="672" s="1"/>
  <c r="AE274" i="672" s="1"/>
  <c r="AD288" i="672"/>
  <c r="AF288" i="672" s="1"/>
  <c r="AE288" i="672" s="1"/>
  <c r="AD11" i="673"/>
  <c r="AF11" i="673" s="1"/>
  <c r="AE11" i="673" s="1"/>
  <c r="AD19" i="673"/>
  <c r="AF19" i="673" s="1"/>
  <c r="AE19" i="673" s="1"/>
  <c r="AD38" i="673"/>
  <c r="AF38" i="673" s="1"/>
  <c r="AE38" i="673" s="1"/>
  <c r="AD52" i="673"/>
  <c r="AF52" i="673" s="1"/>
  <c r="AE52" i="673" s="1"/>
  <c r="AD74" i="673"/>
  <c r="AF74" i="673" s="1"/>
  <c r="AE74" i="673" s="1"/>
  <c r="AD88" i="673"/>
  <c r="AF88" i="673" s="1"/>
  <c r="AE88" i="673" s="1"/>
  <c r="AH97" i="673"/>
  <c r="AI97" i="673" s="1"/>
  <c r="Q97" i="673"/>
  <c r="AQ135" i="673"/>
  <c r="AD180" i="673"/>
  <c r="AF180" i="673" s="1"/>
  <c r="AE180" i="673" s="1"/>
  <c r="BA191" i="673"/>
  <c r="AG204" i="673"/>
  <c r="AT204" i="673"/>
  <c r="Z209" i="673"/>
  <c r="Q209" i="673"/>
  <c r="AH209" i="673"/>
  <c r="AR210" i="673"/>
  <c r="AC210" i="673"/>
  <c r="AF210" i="673" s="1"/>
  <c r="AE210" i="673" s="1"/>
  <c r="AS210" i="673"/>
  <c r="AU210" i="673" s="1"/>
  <c r="AH210" i="673"/>
  <c r="AI210" i="673" s="1"/>
  <c r="AD211" i="673"/>
  <c r="AP212" i="673"/>
  <c r="Z214" i="673"/>
  <c r="AX233" i="673"/>
  <c r="AT233" i="673"/>
  <c r="BB239" i="673"/>
  <c r="AD243" i="673"/>
  <c r="AO250" i="673"/>
  <c r="AG260" i="673"/>
  <c r="AQ262" i="673"/>
  <c r="AA262" i="673"/>
  <c r="BB263" i="673"/>
  <c r="AL263" i="673"/>
  <c r="AM263" i="673" s="1"/>
  <c r="AY279" i="673"/>
  <c r="T288" i="673"/>
  <c r="AB288" i="673" s="1"/>
  <c r="AA288" i="673"/>
  <c r="AQ288" i="673"/>
  <c r="Q197" i="673"/>
  <c r="AH197" i="673"/>
  <c r="AR202" i="673"/>
  <c r="AC202" i="673"/>
  <c r="AD202" i="673"/>
  <c r="AF202" i="673" s="1"/>
  <c r="AE202" i="673" s="1"/>
  <c r="AS202" i="673"/>
  <c r="AU202" i="673" s="1"/>
  <c r="X206" i="673"/>
  <c r="AR206" i="673"/>
  <c r="AI208" i="673"/>
  <c r="X215" i="673"/>
  <c r="AH219" i="673"/>
  <c r="Q219" i="673"/>
  <c r="AR219" i="673"/>
  <c r="Z219" i="673"/>
  <c r="AC228" i="673"/>
  <c r="AF228" i="673" s="1"/>
  <c r="AE228" i="673" s="1"/>
  <c r="AR232" i="673"/>
  <c r="AC232" i="673"/>
  <c r="AF232" i="673" s="1"/>
  <c r="AE232" i="673" s="1"/>
  <c r="AS232" i="673"/>
  <c r="AW232" i="673"/>
  <c r="Z232" i="673"/>
  <c r="AA235" i="673"/>
  <c r="AX235" i="673"/>
  <c r="AY235" i="673" s="1"/>
  <c r="AU239" i="673"/>
  <c r="AT284" i="673"/>
  <c r="AG284" i="673"/>
  <c r="AP287" i="673"/>
  <c r="AG287" i="673"/>
  <c r="BB287" i="673"/>
  <c r="AO264" i="673"/>
  <c r="BA264" i="673"/>
  <c r="AL264" i="673"/>
  <c r="AM264" i="673" s="1"/>
  <c r="AX265" i="673"/>
  <c r="AY265" i="673" s="1"/>
  <c r="AG265" i="673"/>
  <c r="BB265" i="673"/>
  <c r="AP265" i="673"/>
  <c r="AG267" i="673"/>
  <c r="AT267" i="673"/>
  <c r="AI267" i="673"/>
  <c r="Y268" i="673"/>
  <c r="AO268" i="673" s="1"/>
  <c r="P268" i="673"/>
  <c r="AX269" i="673"/>
  <c r="AY269" i="673" s="1"/>
  <c r="AG269" i="673"/>
  <c r="AT269" i="673"/>
  <c r="AU269" i="673" s="1"/>
  <c r="AI269" i="673"/>
  <c r="AA269" i="673"/>
  <c r="T274" i="673"/>
  <c r="AS278" i="673"/>
  <c r="AR278" i="673"/>
  <c r="Z278" i="673"/>
  <c r="AD278" i="673"/>
  <c r="AF278" i="673" s="1"/>
  <c r="AE278" i="673" s="1"/>
  <c r="AW278" i="673"/>
  <c r="BA282" i="673"/>
  <c r="T282" i="673"/>
  <c r="AB282" i="673" s="1"/>
  <c r="AO282" i="673"/>
  <c r="T284" i="673"/>
  <c r="AB284" i="673" s="1"/>
  <c r="BB286" i="673"/>
  <c r="AP286" i="673"/>
  <c r="T287" i="673"/>
  <c r="AB287" i="673" s="1"/>
  <c r="BA287" i="673"/>
  <c r="AT288" i="673"/>
  <c r="AG288" i="673"/>
  <c r="AI288" i="673"/>
  <c r="AX288" i="673"/>
  <c r="AY288" i="673" s="1"/>
  <c r="AI253" i="673"/>
  <c r="AP255" i="673"/>
  <c r="BB255" i="673"/>
  <c r="X256" i="673"/>
  <c r="AH256" i="673"/>
  <c r="AI256" i="673" s="1"/>
  <c r="AQ257" i="673"/>
  <c r="X259" i="673"/>
  <c r="AH259" i="673"/>
  <c r="AI259" i="673" s="1"/>
  <c r="AW259" i="673"/>
  <c r="AY259" i="673" s="1"/>
  <c r="AD259" i="673"/>
  <c r="AY260" i="673"/>
  <c r="BB268" i="673"/>
  <c r="Z270" i="673"/>
  <c r="AN270" i="673"/>
  <c r="X270" i="673"/>
  <c r="AS270" i="673"/>
  <c r="AU270" i="673" s="1"/>
  <c r="AR270" i="673"/>
  <c r="T281" i="673"/>
  <c r="AD99" i="673"/>
  <c r="AD113" i="673"/>
  <c r="AF113" i="673" s="1"/>
  <c r="AE113" i="673" s="1"/>
  <c r="AD127" i="673"/>
  <c r="AF127" i="673" s="1"/>
  <c r="AE127" i="673" s="1"/>
  <c r="AD141" i="673"/>
  <c r="AF141" i="673" s="1"/>
  <c r="AE141" i="673" s="1"/>
  <c r="AD155" i="673"/>
  <c r="AF155" i="673" s="1"/>
  <c r="AE155" i="673" s="1"/>
  <c r="AD169" i="673"/>
  <c r="AH239" i="673"/>
  <c r="AI239" i="673" s="1"/>
  <c r="Q239" i="673"/>
  <c r="AP240" i="673"/>
  <c r="BA255" i="673"/>
  <c r="AC270" i="673"/>
  <c r="AQ276" i="673"/>
  <c r="AA282" i="673"/>
  <c r="AQ282" i="673"/>
  <c r="AX283" i="673"/>
  <c r="AT283" i="673"/>
  <c r="AA283" i="673"/>
  <c r="AN284" i="673"/>
  <c r="X284" i="673"/>
  <c r="AW284" i="673"/>
  <c r="AY284" i="673" s="1"/>
  <c r="AC284" i="673"/>
  <c r="Z284" i="673"/>
  <c r="AD284" i="673"/>
  <c r="AR284" i="673"/>
  <c r="AQ199" i="673"/>
  <c r="AR218" i="673"/>
  <c r="AC218" i="673"/>
  <c r="AD218" i="673"/>
  <c r="AF218" i="673" s="1"/>
  <c r="AE218" i="673" s="1"/>
  <c r="AQ228" i="673"/>
  <c r="AA228" i="673"/>
  <c r="AW252" i="673"/>
  <c r="AH252" i="673"/>
  <c r="AL252" i="673"/>
  <c r="AM252" i="673" s="1"/>
  <c r="BA253" i="673"/>
  <c r="AO253" i="673"/>
  <c r="T253" i="673"/>
  <c r="AC256" i="673"/>
  <c r="AF256" i="673" s="1"/>
  <c r="AE256" i="673" s="1"/>
  <c r="AC259" i="673"/>
  <c r="AQ260" i="673"/>
  <c r="AX261" i="673"/>
  <c r="AG261" i="673"/>
  <c r="AD270" i="673"/>
  <c r="AQ272" i="673"/>
  <c r="AX277" i="673"/>
  <c r="AY277" i="673" s="1"/>
  <c r="AG277" i="673"/>
  <c r="AO277" i="673"/>
  <c r="AT277" i="673"/>
  <c r="AU277" i="673" s="1"/>
  <c r="AN278" i="673"/>
  <c r="AN281" i="673"/>
  <c r="AS284" i="673"/>
  <c r="BB285" i="673"/>
  <c r="AD177" i="673"/>
  <c r="AF177" i="673" s="1"/>
  <c r="AE177" i="673" s="1"/>
  <c r="AD191" i="673"/>
  <c r="AF191" i="673" s="1"/>
  <c r="AE191" i="673" s="1"/>
  <c r="AQ215" i="673"/>
  <c r="AS240" i="673"/>
  <c r="AC240" i="673"/>
  <c r="AF240" i="673" s="1"/>
  <c r="AE240" i="673" s="1"/>
  <c r="AH247" i="673"/>
  <c r="AI247" i="673" s="1"/>
  <c r="Q247" i="673"/>
  <c r="AR247" i="673"/>
  <c r="Z247" i="673"/>
  <c r="AU253" i="673"/>
  <c r="AG264" i="673"/>
  <c r="AA265" i="673"/>
  <c r="AB265" i="673" s="1"/>
  <c r="AF268" i="673"/>
  <c r="AE268" i="673" s="1"/>
  <c r="AX273" i="673"/>
  <c r="AY273" i="673" s="1"/>
  <c r="AG273" i="673"/>
  <c r="Y276" i="673"/>
  <c r="AO276" i="673" s="1"/>
  <c r="P276" i="673"/>
  <c r="T276" i="673" s="1"/>
  <c r="AM276" i="673"/>
  <c r="AS280" i="673"/>
  <c r="AU280" i="673" s="1"/>
  <c r="AR280" i="673"/>
  <c r="Z280" i="673"/>
  <c r="AL280" i="673" s="1"/>
  <c r="AM280" i="673" s="1"/>
  <c r="AW280" i="673"/>
  <c r="X280" i="673"/>
  <c r="AQ243" i="673"/>
  <c r="AR246" i="673"/>
  <c r="AC246" i="673"/>
  <c r="AH246" i="673"/>
  <c r="AW246" i="673"/>
  <c r="AY246" i="673" s="1"/>
  <c r="AX259" i="673"/>
  <c r="AG259" i="673"/>
  <c r="P264" i="673"/>
  <c r="T264" i="673" s="1"/>
  <c r="AI270" i="673"/>
  <c r="AL273" i="673"/>
  <c r="AM273" i="673" s="1"/>
  <c r="BB273" i="673"/>
  <c r="AF275" i="673"/>
  <c r="AE275" i="673" s="1"/>
  <c r="AS242" i="673"/>
  <c r="AC242" i="673"/>
  <c r="Z245" i="673"/>
  <c r="X245" i="673"/>
  <c r="AL254" i="673"/>
  <c r="AF261" i="673"/>
  <c r="AE261" i="673" s="1"/>
  <c r="AF271" i="673"/>
  <c r="AE271" i="673" s="1"/>
  <c r="AA278" i="673"/>
  <c r="AQ278" i="673"/>
  <c r="AH286" i="673"/>
  <c r="Q286" i="673"/>
  <c r="AW286" i="673"/>
  <c r="AR286" i="673"/>
  <c r="X286" i="673"/>
  <c r="AS286" i="673"/>
  <c r="AW250" i="673"/>
  <c r="AY250" i="673" s="1"/>
  <c r="AD250" i="673"/>
  <c r="AF250" i="673" s="1"/>
  <c r="AE250" i="673" s="1"/>
  <c r="AW255" i="673"/>
  <c r="AY255" i="673" s="1"/>
  <c r="AS255" i="673"/>
  <c r="AU255" i="673" s="1"/>
  <c r="AC255" i="673"/>
  <c r="X255" i="673"/>
  <c r="AH255" i="673"/>
  <c r="AI255" i="673" s="1"/>
  <c r="AN256" i="673"/>
  <c r="AF257" i="673"/>
  <c r="AE257" i="673" s="1"/>
  <c r="AR260" i="673"/>
  <c r="AC260" i="673"/>
  <c r="AF260" i="673" s="1"/>
  <c r="AE260" i="673" s="1"/>
  <c r="Z260" i="673"/>
  <c r="AN260" i="673"/>
  <c r="X260" i="673"/>
  <c r="AN262" i="673"/>
  <c r="AR262" i="673"/>
  <c r="Z262" i="673"/>
  <c r="AH262" i="673"/>
  <c r="AP264" i="673"/>
  <c r="AH264" i="673"/>
  <c r="AI264" i="673" s="1"/>
  <c r="AH271" i="673"/>
  <c r="AI271" i="673" s="1"/>
  <c r="AW271" i="673"/>
  <c r="AY271" i="673" s="1"/>
  <c r="AH275" i="673"/>
  <c r="AI275" i="673" s="1"/>
  <c r="Q275" i="673"/>
  <c r="AW275" i="673"/>
  <c r="AY275" i="673" s="1"/>
  <c r="AS275" i="673"/>
  <c r="AU275" i="673" s="1"/>
  <c r="Z275" i="673"/>
  <c r="AT280" i="673"/>
  <c r="AI280" i="673"/>
  <c r="AX280" i="673"/>
  <c r="AH283" i="673"/>
  <c r="AI283" i="673" s="1"/>
  <c r="Q283" i="673"/>
  <c r="AC283" i="673"/>
  <c r="AF283" i="673" s="1"/>
  <c r="AE283" i="673" s="1"/>
  <c r="AS283" i="673"/>
  <c r="AU283" i="673" s="1"/>
  <c r="AR283" i="673"/>
  <c r="AW283" i="673"/>
  <c r="AY283" i="673" s="1"/>
  <c r="X283" i="673"/>
  <c r="AU285" i="673"/>
  <c r="AN234" i="673"/>
  <c r="AX251" i="673"/>
  <c r="AY251" i="673" s="1"/>
  <c r="AG251" i="673"/>
  <c r="P258" i="673"/>
  <c r="Y258" i="673"/>
  <c r="AH261" i="673"/>
  <c r="AI261" i="673" s="1"/>
  <c r="Q261" i="673"/>
  <c r="AW261" i="673"/>
  <c r="AY261" i="673" s="1"/>
  <c r="AA268" i="673"/>
  <c r="AQ268" i="673"/>
  <c r="AW272" i="673"/>
  <c r="Z272" i="673"/>
  <c r="AL272" i="673" s="1"/>
  <c r="AM272" i="673" s="1"/>
  <c r="AI281" i="673"/>
  <c r="AA284" i="673"/>
  <c r="AO287" i="673"/>
  <c r="AL287" i="673"/>
  <c r="AM287" i="673" s="1"/>
  <c r="P286" i="673"/>
  <c r="Y286" i="673"/>
  <c r="AD207" i="673"/>
  <c r="AF207" i="673" s="1"/>
  <c r="AE207" i="673" s="1"/>
  <c r="AD221" i="673"/>
  <c r="AD235" i="673"/>
  <c r="AS249" i="673"/>
  <c r="AU249" i="673" s="1"/>
  <c r="AD249" i="673"/>
  <c r="AF249" i="673" s="1"/>
  <c r="AE249" i="673" s="1"/>
  <c r="AD253" i="673"/>
  <c r="AF253" i="673" s="1"/>
  <c r="AE253" i="673" s="1"/>
  <c r="AO279" i="673"/>
  <c r="AO265" i="673"/>
  <c r="AD263" i="673"/>
  <c r="AF263" i="673" s="1"/>
  <c r="AE263" i="673" s="1"/>
  <c r="AD277" i="673"/>
  <c r="AF277" i="673" s="1"/>
  <c r="AE277" i="673" s="1"/>
  <c r="AC288" i="673"/>
  <c r="AR288" i="673"/>
  <c r="AD288" i="673"/>
  <c r="AF288" i="673" s="1"/>
  <c r="AE288" i="673" s="1"/>
  <c r="AD285" i="673"/>
  <c r="AB137" i="672" l="1"/>
  <c r="G4" i="672"/>
  <c r="AI291" i="672" s="1"/>
  <c r="AY291" i="672" s="1"/>
  <c r="I2" i="672"/>
  <c r="AB149" i="673"/>
  <c r="T76" i="673"/>
  <c r="BA76" i="673"/>
  <c r="BA275" i="673"/>
  <c r="AL275" i="673"/>
  <c r="AM275" i="673" s="1"/>
  <c r="T275" i="673"/>
  <c r="AB275" i="673" s="1"/>
  <c r="AO275" i="673"/>
  <c r="AB242" i="673"/>
  <c r="AF285" i="672"/>
  <c r="AE285" i="672" s="1"/>
  <c r="AG285" i="672"/>
  <c r="AU85" i="673"/>
  <c r="AL85" i="673"/>
  <c r="AM85" i="673" s="1"/>
  <c r="BA85" i="673"/>
  <c r="AO85" i="673"/>
  <c r="BA125" i="672"/>
  <c r="T125" i="672"/>
  <c r="AG235" i="673"/>
  <c r="AF235" i="673"/>
  <c r="AE235" i="673" s="1"/>
  <c r="AI187" i="673"/>
  <c r="AT187" i="673"/>
  <c r="AU187" i="673" s="1"/>
  <c r="AG187" i="673"/>
  <c r="AX187" i="673"/>
  <c r="AY187" i="673" s="1"/>
  <c r="AP54" i="673"/>
  <c r="BB54" i="673"/>
  <c r="AF227" i="671"/>
  <c r="AE227" i="671" s="1"/>
  <c r="AG227" i="671"/>
  <c r="AO129" i="673"/>
  <c r="BA129" i="673"/>
  <c r="AL129" i="673"/>
  <c r="AM129" i="673" s="1"/>
  <c r="BB229" i="673"/>
  <c r="AP229" i="673"/>
  <c r="AA229" i="673"/>
  <c r="AP245" i="673"/>
  <c r="BB245" i="673"/>
  <c r="AF259" i="673"/>
  <c r="AE259" i="673" s="1"/>
  <c r="BB242" i="673"/>
  <c r="AP266" i="673"/>
  <c r="BB266" i="673"/>
  <c r="AY233" i="673"/>
  <c r="AB271" i="673"/>
  <c r="AG217" i="673"/>
  <c r="AG177" i="673"/>
  <c r="BB192" i="673"/>
  <c r="AM220" i="673"/>
  <c r="BB148" i="673"/>
  <c r="AP148" i="673"/>
  <c r="AY71" i="673"/>
  <c r="AF168" i="672"/>
  <c r="AE168" i="672" s="1"/>
  <c r="AG168" i="672"/>
  <c r="AO234" i="673"/>
  <c r="AL234" i="673"/>
  <c r="AM234" i="673" s="1"/>
  <c r="BA234" i="673"/>
  <c r="AF176" i="673"/>
  <c r="AE176" i="673" s="1"/>
  <c r="BB205" i="673"/>
  <c r="AP205" i="673"/>
  <c r="AP189" i="673"/>
  <c r="BB189" i="673"/>
  <c r="AP176" i="673"/>
  <c r="BB176" i="673"/>
  <c r="AI140" i="673"/>
  <c r="AG140" i="673"/>
  <c r="AT140" i="673"/>
  <c r="AU140" i="673" s="1"/>
  <c r="AX140" i="673"/>
  <c r="AY140" i="673" s="1"/>
  <c r="BB140" i="673"/>
  <c r="AI195" i="673"/>
  <c r="AX195" i="673"/>
  <c r="AA195" i="673"/>
  <c r="AT195" i="673"/>
  <c r="AU195" i="673" s="1"/>
  <c r="AG195" i="673"/>
  <c r="AP196" i="673"/>
  <c r="BB196" i="673"/>
  <c r="BA143" i="673"/>
  <c r="AL201" i="673"/>
  <c r="AM201" i="673" s="1"/>
  <c r="BA201" i="673"/>
  <c r="AO201" i="673"/>
  <c r="AY107" i="673"/>
  <c r="AU149" i="673"/>
  <c r="AF30" i="673"/>
  <c r="AE30" i="673" s="1"/>
  <c r="AB118" i="673"/>
  <c r="AO200" i="673"/>
  <c r="BA200" i="673"/>
  <c r="AL200" i="673"/>
  <c r="AM200" i="673" s="1"/>
  <c r="AG225" i="672"/>
  <c r="AX225" i="672"/>
  <c r="AI225" i="672"/>
  <c r="AT225" i="672"/>
  <c r="AO225" i="672"/>
  <c r="AP114" i="673"/>
  <c r="BB114" i="673"/>
  <c r="AT96" i="673"/>
  <c r="AG96" i="673"/>
  <c r="AX96" i="673"/>
  <c r="AI96" i="673"/>
  <c r="AY164" i="673"/>
  <c r="T252" i="673"/>
  <c r="BA252" i="673"/>
  <c r="T142" i="673"/>
  <c r="BA142" i="673"/>
  <c r="AO137" i="673"/>
  <c r="AF92" i="673"/>
  <c r="AE92" i="673" s="1"/>
  <c r="AG92" i="673"/>
  <c r="T41" i="673"/>
  <c r="AB41" i="673" s="1"/>
  <c r="BB18" i="673"/>
  <c r="AY84" i="673"/>
  <c r="AF124" i="673"/>
  <c r="AE124" i="673" s="1"/>
  <c r="AA269" i="672"/>
  <c r="AA96" i="673"/>
  <c r="AP37" i="673"/>
  <c r="BB37" i="673"/>
  <c r="AF155" i="672"/>
  <c r="AE155" i="672" s="1"/>
  <c r="AG155" i="672"/>
  <c r="BB102" i="673"/>
  <c r="AP102" i="673"/>
  <c r="AF59" i="673"/>
  <c r="AE59" i="673" s="1"/>
  <c r="AF61" i="672"/>
  <c r="AE61" i="672" s="1"/>
  <c r="AG61" i="672"/>
  <c r="AB88" i="673"/>
  <c r="T83" i="673"/>
  <c r="AB83" i="673" s="1"/>
  <c r="AB281" i="672"/>
  <c r="BB267" i="672"/>
  <c r="AP267" i="672"/>
  <c r="AP42" i="673"/>
  <c r="BB42" i="673"/>
  <c r="AA42" i="673"/>
  <c r="BA268" i="672"/>
  <c r="AO268" i="672"/>
  <c r="AL268" i="672"/>
  <c r="AM268" i="672" s="1"/>
  <c r="AG124" i="672"/>
  <c r="AI124" i="672"/>
  <c r="AT124" i="672"/>
  <c r="AU124" i="672" s="1"/>
  <c r="AX124" i="672"/>
  <c r="AB279" i="672"/>
  <c r="AF209" i="672"/>
  <c r="AE209" i="672" s="1"/>
  <c r="AG209" i="672"/>
  <c r="AO178" i="672"/>
  <c r="AL178" i="672"/>
  <c r="AM178" i="672" s="1"/>
  <c r="BA178" i="672"/>
  <c r="T178" i="672"/>
  <c r="AB178" i="672" s="1"/>
  <c r="BA59" i="672"/>
  <c r="AL59" i="672"/>
  <c r="AM59" i="672" s="1"/>
  <c r="T59" i="672"/>
  <c r="AB59" i="672" s="1"/>
  <c r="AO59" i="672"/>
  <c r="AO193" i="672"/>
  <c r="AL193" i="672"/>
  <c r="AM193" i="672" s="1"/>
  <c r="BA193" i="672"/>
  <c r="AP224" i="672"/>
  <c r="BB224" i="672"/>
  <c r="BB281" i="672"/>
  <c r="AP281" i="672"/>
  <c r="T235" i="672"/>
  <c r="AB235" i="672" s="1"/>
  <c r="T104" i="673"/>
  <c r="BA104" i="673"/>
  <c r="AB238" i="672"/>
  <c r="AB122" i="672"/>
  <c r="AF111" i="671"/>
  <c r="AE111" i="671" s="1"/>
  <c r="AG111" i="671"/>
  <c r="AA274" i="672"/>
  <c r="AU170" i="672"/>
  <c r="AT232" i="672"/>
  <c r="AU232" i="672" s="1"/>
  <c r="AI232" i="672"/>
  <c r="AX232" i="672"/>
  <c r="AY232" i="672" s="1"/>
  <c r="AG232" i="672"/>
  <c r="AO232" i="672"/>
  <c r="AF113" i="672"/>
  <c r="AE113" i="672" s="1"/>
  <c r="AG113" i="672"/>
  <c r="AP100" i="672"/>
  <c r="BB100" i="672"/>
  <c r="BB148" i="672"/>
  <c r="AP148" i="672"/>
  <c r="AG111" i="672"/>
  <c r="AA124" i="672"/>
  <c r="BA37" i="672"/>
  <c r="AO37" i="672"/>
  <c r="AL37" i="672"/>
  <c r="AM37" i="672" s="1"/>
  <c r="T37" i="672"/>
  <c r="AB37" i="672" s="1"/>
  <c r="AP286" i="671"/>
  <c r="BB286" i="671"/>
  <c r="AL286" i="671"/>
  <c r="AM286" i="671" s="1"/>
  <c r="AU140" i="672"/>
  <c r="AU12" i="672"/>
  <c r="AB220" i="672"/>
  <c r="BB43" i="672"/>
  <c r="AP43" i="672"/>
  <c r="AT79" i="672"/>
  <c r="AI79" i="672"/>
  <c r="AX79" i="672"/>
  <c r="AY79" i="672" s="1"/>
  <c r="AG79" i="672"/>
  <c r="AP102" i="672"/>
  <c r="BB102" i="672"/>
  <c r="T29" i="672"/>
  <c r="BA29" i="672"/>
  <c r="BB169" i="671"/>
  <c r="AP169" i="671"/>
  <c r="AA169" i="671"/>
  <c r="AP191" i="671"/>
  <c r="BB191" i="671"/>
  <c r="AB62" i="672"/>
  <c r="AO49" i="672"/>
  <c r="AL49" i="672"/>
  <c r="AM49" i="672" s="1"/>
  <c r="BA49" i="672"/>
  <c r="T49" i="672"/>
  <c r="AB49" i="672" s="1"/>
  <c r="AG269" i="671"/>
  <c r="AG52" i="672"/>
  <c r="AT279" i="671"/>
  <c r="AX279" i="671"/>
  <c r="AI279" i="671"/>
  <c r="AG279" i="671"/>
  <c r="AB280" i="671"/>
  <c r="AO114" i="671"/>
  <c r="AL114" i="671"/>
  <c r="AM114" i="671" s="1"/>
  <c r="T114" i="671"/>
  <c r="AB114" i="671" s="1"/>
  <c r="BA114" i="671"/>
  <c r="BB267" i="671"/>
  <c r="AP267" i="671"/>
  <c r="BB234" i="671"/>
  <c r="AG220" i="671"/>
  <c r="AP220" i="671"/>
  <c r="AA220" i="671"/>
  <c r="AT220" i="671"/>
  <c r="AU220" i="671" s="1"/>
  <c r="AX220" i="671"/>
  <c r="AY220" i="671" s="1"/>
  <c r="AI220" i="671"/>
  <c r="BB220" i="671"/>
  <c r="AO220" i="671"/>
  <c r="T207" i="671"/>
  <c r="AB207" i="671" s="1"/>
  <c r="BA207" i="671"/>
  <c r="BB175" i="671"/>
  <c r="AP175" i="671"/>
  <c r="AL159" i="671"/>
  <c r="AM159" i="671" s="1"/>
  <c r="T159" i="671"/>
  <c r="AB159" i="671" s="1"/>
  <c r="AO159" i="671"/>
  <c r="BA159" i="671"/>
  <c r="BA24" i="671"/>
  <c r="AO24" i="671"/>
  <c r="AL24" i="671"/>
  <c r="AM24" i="671" s="1"/>
  <c r="AB223" i="671"/>
  <c r="AP158" i="671"/>
  <c r="BB158" i="671"/>
  <c r="T102" i="671"/>
  <c r="AB102" i="671" s="1"/>
  <c r="BA102" i="671"/>
  <c r="BA43" i="671"/>
  <c r="AO43" i="671"/>
  <c r="AL43" i="671"/>
  <c r="AM43" i="671" s="1"/>
  <c r="AF11" i="671"/>
  <c r="AE11" i="671" s="1"/>
  <c r="AG11" i="671"/>
  <c r="AP281" i="670"/>
  <c r="BB281" i="670"/>
  <c r="AA281" i="670"/>
  <c r="AB281" i="670" s="1"/>
  <c r="BB218" i="670"/>
  <c r="AP218" i="670"/>
  <c r="BA27" i="671"/>
  <c r="AO27" i="671"/>
  <c r="AL27" i="671"/>
  <c r="AM27" i="671" s="1"/>
  <c r="BB126" i="671"/>
  <c r="AP126" i="671"/>
  <c r="BA42" i="671"/>
  <c r="AO42" i="671"/>
  <c r="AL42" i="671"/>
  <c r="AM42" i="671" s="1"/>
  <c r="AO279" i="670"/>
  <c r="BA279" i="670"/>
  <c r="T279" i="670"/>
  <c r="AB279" i="670" s="1"/>
  <c r="AL279" i="670"/>
  <c r="AM279" i="670" s="1"/>
  <c r="T57" i="672"/>
  <c r="AB57" i="672" s="1"/>
  <c r="AG64" i="671"/>
  <c r="AI64" i="671"/>
  <c r="AX64" i="671"/>
  <c r="AT64" i="671"/>
  <c r="AA64" i="671"/>
  <c r="AO201" i="671"/>
  <c r="AL201" i="671"/>
  <c r="AM201" i="671" s="1"/>
  <c r="BA201" i="671"/>
  <c r="AM239" i="670"/>
  <c r="AF274" i="670"/>
  <c r="AE274" i="670" s="1"/>
  <c r="AP282" i="671"/>
  <c r="BB282" i="671"/>
  <c r="AO39" i="671"/>
  <c r="AL39" i="671"/>
  <c r="AM39" i="671" s="1"/>
  <c r="BA39" i="671"/>
  <c r="AG247" i="670"/>
  <c r="AG222" i="670"/>
  <c r="AF222" i="670"/>
  <c r="AE222" i="670" s="1"/>
  <c r="BB135" i="670"/>
  <c r="AL135" i="670"/>
  <c r="AM135" i="670" s="1"/>
  <c r="AP135" i="670"/>
  <c r="AA135" i="670"/>
  <c r="AP24" i="670"/>
  <c r="BB24" i="670"/>
  <c r="AL24" i="670"/>
  <c r="AM24" i="670" s="1"/>
  <c r="AA24" i="670"/>
  <c r="AB24" i="670" s="1"/>
  <c r="AF179" i="669"/>
  <c r="AE179" i="669" s="1"/>
  <c r="AG179" i="669"/>
  <c r="AM140" i="670"/>
  <c r="AP177" i="670"/>
  <c r="BB177" i="670"/>
  <c r="AF13" i="671"/>
  <c r="AE13" i="671" s="1"/>
  <c r="AG13" i="671"/>
  <c r="AO171" i="670"/>
  <c r="AL171" i="670"/>
  <c r="AM171" i="670" s="1"/>
  <c r="BA171" i="670"/>
  <c r="BB25" i="671"/>
  <c r="AP25" i="671"/>
  <c r="AY64" i="671"/>
  <c r="AF215" i="670"/>
  <c r="AE215" i="670" s="1"/>
  <c r="BB136" i="670"/>
  <c r="AP136" i="670"/>
  <c r="AP140" i="669"/>
  <c r="BB140" i="669"/>
  <c r="AO77" i="669"/>
  <c r="AL77" i="669"/>
  <c r="AM77" i="669" s="1"/>
  <c r="BA77" i="669"/>
  <c r="T77" i="669"/>
  <c r="AB77" i="669" s="1"/>
  <c r="BA266" i="669"/>
  <c r="AL266" i="669"/>
  <c r="AM266" i="669" s="1"/>
  <c r="T266" i="669"/>
  <c r="AB266" i="669" s="1"/>
  <c r="AO266" i="669"/>
  <c r="AF256" i="669"/>
  <c r="AE256" i="669" s="1"/>
  <c r="AO175" i="669"/>
  <c r="AL175" i="669"/>
  <c r="AM175" i="669" s="1"/>
  <c r="BA175" i="669"/>
  <c r="T175" i="669"/>
  <c r="T208" i="669"/>
  <c r="BA208" i="669"/>
  <c r="AP123" i="669"/>
  <c r="BB123" i="669"/>
  <c r="AA123" i="669"/>
  <c r="AG98" i="669"/>
  <c r="AP112" i="669"/>
  <c r="BB112" i="669"/>
  <c r="AB87" i="669"/>
  <c r="AG179" i="673"/>
  <c r="AU179" i="673"/>
  <c r="AY280" i="672"/>
  <c r="BA282" i="672"/>
  <c r="AL282" i="672"/>
  <c r="AM282" i="672" s="1"/>
  <c r="AO282" i="672"/>
  <c r="AB58" i="673"/>
  <c r="AB193" i="672"/>
  <c r="BA270" i="672"/>
  <c r="AO270" i="672"/>
  <c r="AL270" i="672"/>
  <c r="AM270" i="672" s="1"/>
  <c r="AI278" i="672"/>
  <c r="AG278" i="672"/>
  <c r="AA278" i="672"/>
  <c r="AT278" i="672"/>
  <c r="AX278" i="672"/>
  <c r="AY278" i="672" s="1"/>
  <c r="BA274" i="672"/>
  <c r="BA258" i="672"/>
  <c r="AO258" i="672"/>
  <c r="AL258" i="672"/>
  <c r="AM258" i="672" s="1"/>
  <c r="BB185" i="673"/>
  <c r="AP185" i="673"/>
  <c r="AA185" i="673"/>
  <c r="T207" i="673"/>
  <c r="BA207" i="673"/>
  <c r="AL96" i="673"/>
  <c r="AM96" i="673" s="1"/>
  <c r="BA96" i="673"/>
  <c r="AO96" i="673"/>
  <c r="AL185" i="673"/>
  <c r="AM185" i="673" s="1"/>
  <c r="AP278" i="673"/>
  <c r="BB278" i="673"/>
  <c r="BB275" i="673"/>
  <c r="AP275" i="673"/>
  <c r="BB214" i="673"/>
  <c r="AP214" i="673"/>
  <c r="AL233" i="673"/>
  <c r="AM233" i="673" s="1"/>
  <c r="AO233" i="673"/>
  <c r="T233" i="673"/>
  <c r="AB233" i="673" s="1"/>
  <c r="BA233" i="673"/>
  <c r="AP175" i="673"/>
  <c r="BB175" i="673"/>
  <c r="BA133" i="673"/>
  <c r="T133" i="673"/>
  <c r="AB133" i="673" s="1"/>
  <c r="AO133" i="673"/>
  <c r="AL133" i="673"/>
  <c r="AM133" i="673" s="1"/>
  <c r="T195" i="673"/>
  <c r="AB195" i="673" s="1"/>
  <c r="AY158" i="673"/>
  <c r="AG146" i="673"/>
  <c r="AF146" i="673"/>
  <c r="AE146" i="673" s="1"/>
  <c r="BA182" i="673"/>
  <c r="T182" i="673"/>
  <c r="AL182" i="673"/>
  <c r="AM182" i="673" s="1"/>
  <c r="AO182" i="673"/>
  <c r="BB195" i="673"/>
  <c r="AP195" i="673"/>
  <c r="AO149" i="673"/>
  <c r="AL149" i="673"/>
  <c r="AM149" i="673" s="1"/>
  <c r="BA149" i="673"/>
  <c r="AL109" i="673"/>
  <c r="AM109" i="673" s="1"/>
  <c r="AO109" i="673"/>
  <c r="BA109" i="673"/>
  <c r="AP262" i="672"/>
  <c r="AL262" i="672"/>
  <c r="AM262" i="672" s="1"/>
  <c r="BB262" i="672"/>
  <c r="AG88" i="673"/>
  <c r="T225" i="672"/>
  <c r="AB225" i="672" s="1"/>
  <c r="BA225" i="672"/>
  <c r="AL145" i="673"/>
  <c r="AM145" i="673" s="1"/>
  <c r="T77" i="673"/>
  <c r="AL181" i="673"/>
  <c r="AM181" i="673" s="1"/>
  <c r="BA174" i="673"/>
  <c r="AO174" i="673"/>
  <c r="AL174" i="673"/>
  <c r="AM174" i="673" s="1"/>
  <c r="AP136" i="673"/>
  <c r="BB136" i="673"/>
  <c r="AB95" i="673"/>
  <c r="BB199" i="673"/>
  <c r="AP199" i="673"/>
  <c r="AO40" i="673"/>
  <c r="AL40" i="673"/>
  <c r="AM40" i="673" s="1"/>
  <c r="BA40" i="673"/>
  <c r="AT252" i="673"/>
  <c r="AU252" i="673" s="1"/>
  <c r="AG252" i="673"/>
  <c r="AI252" i="673"/>
  <c r="AX252" i="673"/>
  <c r="AI142" i="673"/>
  <c r="AT142" i="673"/>
  <c r="AU142" i="673" s="1"/>
  <c r="AO142" i="673"/>
  <c r="AG142" i="673"/>
  <c r="AP142" i="673"/>
  <c r="BB142" i="673"/>
  <c r="AA142" i="673"/>
  <c r="AX142" i="673"/>
  <c r="AY142" i="673" s="1"/>
  <c r="BA137" i="673"/>
  <c r="BB67" i="673"/>
  <c r="AP67" i="673"/>
  <c r="BA41" i="673"/>
  <c r="AL41" i="673"/>
  <c r="AM41" i="673" s="1"/>
  <c r="AO41" i="673"/>
  <c r="AU33" i="673"/>
  <c r="AF269" i="672"/>
  <c r="AE269" i="672" s="1"/>
  <c r="T171" i="673"/>
  <c r="AL231" i="672"/>
  <c r="AM231" i="672" s="1"/>
  <c r="BA231" i="672"/>
  <c r="AO231" i="672"/>
  <c r="AG91" i="672"/>
  <c r="AF91" i="672"/>
  <c r="AE91" i="672" s="1"/>
  <c r="AP70" i="673"/>
  <c r="AG282" i="672"/>
  <c r="AX282" i="672"/>
  <c r="AT282" i="672"/>
  <c r="AI282" i="672"/>
  <c r="AA282" i="672"/>
  <c r="AP282" i="672"/>
  <c r="AF47" i="672"/>
  <c r="AE47" i="672" s="1"/>
  <c r="AG47" i="672"/>
  <c r="AL275" i="672"/>
  <c r="AM275" i="672" s="1"/>
  <c r="BA275" i="672"/>
  <c r="AO275" i="672"/>
  <c r="T275" i="672"/>
  <c r="AG19" i="673"/>
  <c r="AP184" i="672"/>
  <c r="BB184" i="672"/>
  <c r="AL184" i="672"/>
  <c r="AM184" i="672" s="1"/>
  <c r="T85" i="673"/>
  <c r="AB85" i="673" s="1"/>
  <c r="AP235" i="672"/>
  <c r="BB235" i="672"/>
  <c r="T159" i="673"/>
  <c r="AB159" i="673" s="1"/>
  <c r="AF66" i="673"/>
  <c r="AE66" i="673" s="1"/>
  <c r="AG66" i="673"/>
  <c r="AY75" i="673"/>
  <c r="AG28" i="673"/>
  <c r="AT28" i="673"/>
  <c r="AI28" i="673"/>
  <c r="AX28" i="673"/>
  <c r="AU219" i="672"/>
  <c r="AF263" i="671"/>
  <c r="AE263" i="671" s="1"/>
  <c r="AG263" i="671"/>
  <c r="AP268" i="672"/>
  <c r="BB268" i="672"/>
  <c r="AT203" i="672"/>
  <c r="AG203" i="672"/>
  <c r="AX203" i="672"/>
  <c r="AP203" i="672"/>
  <c r="AI203" i="672"/>
  <c r="BB203" i="672"/>
  <c r="AB160" i="672"/>
  <c r="AG61" i="673"/>
  <c r="AX61" i="673"/>
  <c r="AY61" i="673" s="1"/>
  <c r="AO61" i="673"/>
  <c r="AI61" i="673"/>
  <c r="BB61" i="673"/>
  <c r="AT61" i="673"/>
  <c r="AU61" i="673" s="1"/>
  <c r="AP61" i="673"/>
  <c r="AF218" i="672"/>
  <c r="AE218" i="672" s="1"/>
  <c r="AG218" i="672"/>
  <c r="BB209" i="672"/>
  <c r="AP209" i="672"/>
  <c r="AA209" i="672"/>
  <c r="AP187" i="672"/>
  <c r="BB187" i="672"/>
  <c r="BA143" i="672"/>
  <c r="AO143" i="672"/>
  <c r="AL143" i="672"/>
  <c r="AM143" i="672" s="1"/>
  <c r="AF248" i="672"/>
  <c r="AE248" i="672" s="1"/>
  <c r="AG248" i="672"/>
  <c r="AG276" i="672"/>
  <c r="AT276" i="672"/>
  <c r="AX276" i="672"/>
  <c r="AI276" i="672"/>
  <c r="AG122" i="673"/>
  <c r="AL60" i="673"/>
  <c r="AM60" i="673" s="1"/>
  <c r="AO60" i="673"/>
  <c r="BA60" i="673"/>
  <c r="AT235" i="672"/>
  <c r="AU235" i="672" s="1"/>
  <c r="AI235" i="672"/>
  <c r="AX235" i="672"/>
  <c r="AY235" i="672" s="1"/>
  <c r="AG235" i="672"/>
  <c r="AX104" i="673"/>
  <c r="AY104" i="673" s="1"/>
  <c r="AT104" i="673"/>
  <c r="AI104" i="673"/>
  <c r="AG104" i="673"/>
  <c r="AO104" i="673"/>
  <c r="T231" i="672"/>
  <c r="AB231" i="672" s="1"/>
  <c r="AP94" i="672"/>
  <c r="BB94" i="672"/>
  <c r="BB22" i="672"/>
  <c r="AO27" i="672"/>
  <c r="AL27" i="672"/>
  <c r="AM27" i="672" s="1"/>
  <c r="BA27" i="672"/>
  <c r="AG156" i="672"/>
  <c r="AX156" i="672"/>
  <c r="AY156" i="672" s="1"/>
  <c r="AI156" i="672"/>
  <c r="AT156" i="672"/>
  <c r="AU156" i="672" s="1"/>
  <c r="AO71" i="672"/>
  <c r="AL71" i="672"/>
  <c r="AM71" i="672" s="1"/>
  <c r="BA71" i="672"/>
  <c r="AF170" i="672"/>
  <c r="AE170" i="672" s="1"/>
  <c r="T143" i="672"/>
  <c r="BB208" i="672"/>
  <c r="AP208" i="672"/>
  <c r="AA208" i="672"/>
  <c r="AB208" i="672" s="1"/>
  <c r="AL109" i="672"/>
  <c r="AM109" i="672" s="1"/>
  <c r="AO109" i="672"/>
  <c r="BA109" i="672"/>
  <c r="T232" i="672"/>
  <c r="AB232" i="672" s="1"/>
  <c r="BA232" i="672"/>
  <c r="AP198" i="672"/>
  <c r="BB198" i="672"/>
  <c r="AF35" i="672"/>
  <c r="AE35" i="672" s="1"/>
  <c r="AO112" i="672"/>
  <c r="BA112" i="672"/>
  <c r="AL112" i="672"/>
  <c r="AM112" i="672" s="1"/>
  <c r="AB283" i="671"/>
  <c r="AL89" i="671"/>
  <c r="AM89" i="671" s="1"/>
  <c r="BA89" i="671"/>
  <c r="AO89" i="671"/>
  <c r="T89" i="671"/>
  <c r="AB89" i="671" s="1"/>
  <c r="BB114" i="672"/>
  <c r="AP114" i="672"/>
  <c r="AO12" i="672"/>
  <c r="AL12" i="672"/>
  <c r="AM12" i="672" s="1"/>
  <c r="T12" i="672"/>
  <c r="AB12" i="672" s="1"/>
  <c r="BA12" i="672"/>
  <c r="AO58" i="672"/>
  <c r="AL58" i="672"/>
  <c r="AM58" i="672" s="1"/>
  <c r="BA58" i="672"/>
  <c r="AG51" i="672"/>
  <c r="BA31" i="672"/>
  <c r="AL31" i="672"/>
  <c r="AM31" i="672" s="1"/>
  <c r="AO31" i="672"/>
  <c r="AG149" i="672"/>
  <c r="BA192" i="672"/>
  <c r="T192" i="672"/>
  <c r="AB192" i="672" s="1"/>
  <c r="AX99" i="672"/>
  <c r="AY99" i="672" s="1"/>
  <c r="AG99" i="672"/>
  <c r="BB99" i="672"/>
  <c r="AT99" i="672"/>
  <c r="AU99" i="672" s="1"/>
  <c r="AP99" i="672"/>
  <c r="AI99" i="672"/>
  <c r="BB40" i="672"/>
  <c r="AA40" i="672"/>
  <c r="AP40" i="672"/>
  <c r="AL40" i="672"/>
  <c r="AM40" i="672" s="1"/>
  <c r="AP25" i="672"/>
  <c r="BB25" i="672"/>
  <c r="AB254" i="671"/>
  <c r="T79" i="672"/>
  <c r="AU251" i="671"/>
  <c r="AP215" i="671"/>
  <c r="BB215" i="671"/>
  <c r="AO204" i="671"/>
  <c r="AL204" i="671"/>
  <c r="AM204" i="671" s="1"/>
  <c r="BA204" i="671"/>
  <c r="T204" i="671"/>
  <c r="AB204" i="671" s="1"/>
  <c r="BB98" i="672"/>
  <c r="AP98" i="672"/>
  <c r="AA98" i="672"/>
  <c r="T46" i="672"/>
  <c r="BA46" i="672"/>
  <c r="AU191" i="671"/>
  <c r="BB239" i="672"/>
  <c r="AP239" i="672"/>
  <c r="AO57" i="672"/>
  <c r="BA57" i="672"/>
  <c r="AL57" i="672"/>
  <c r="AM57" i="672" s="1"/>
  <c r="BA67" i="672"/>
  <c r="AL67" i="672"/>
  <c r="AM67" i="672" s="1"/>
  <c r="AO67" i="672"/>
  <c r="AU237" i="671"/>
  <c r="T27" i="672"/>
  <c r="AL154" i="671"/>
  <c r="AM154" i="671" s="1"/>
  <c r="BA154" i="671"/>
  <c r="AO154" i="671"/>
  <c r="AF225" i="670"/>
  <c r="AE225" i="670" s="1"/>
  <c r="AG225" i="670"/>
  <c r="AP41" i="671"/>
  <c r="BB41" i="671"/>
  <c r="AL41" i="671"/>
  <c r="AM41" i="671" s="1"/>
  <c r="BA203" i="671"/>
  <c r="AG167" i="671"/>
  <c r="AM209" i="671"/>
  <c r="BB206" i="671"/>
  <c r="AP206" i="671"/>
  <c r="AP72" i="672"/>
  <c r="BB72" i="672"/>
  <c r="AA72" i="672"/>
  <c r="T206" i="671"/>
  <c r="AB206" i="671" s="1"/>
  <c r="AF121" i="671"/>
  <c r="AE121" i="671" s="1"/>
  <c r="AG121" i="671"/>
  <c r="AA184" i="671"/>
  <c r="AG228" i="671"/>
  <c r="AF155" i="670"/>
  <c r="AE155" i="670" s="1"/>
  <c r="AG155" i="670"/>
  <c r="AP218" i="671"/>
  <c r="BB218" i="671"/>
  <c r="AY226" i="671"/>
  <c r="AY261" i="671"/>
  <c r="AU65" i="671"/>
  <c r="AF30" i="671"/>
  <c r="AE30" i="671" s="1"/>
  <c r="AG30" i="671"/>
  <c r="AF126" i="671"/>
  <c r="AE126" i="671" s="1"/>
  <c r="AG126" i="671"/>
  <c r="AY106" i="671"/>
  <c r="AF165" i="671"/>
  <c r="AE165" i="671" s="1"/>
  <c r="AG165" i="671"/>
  <c r="AG57" i="672"/>
  <c r="AX57" i="672"/>
  <c r="AT57" i="672"/>
  <c r="AI57" i="672"/>
  <c r="BB112" i="671"/>
  <c r="AP112" i="671"/>
  <c r="AA112" i="671"/>
  <c r="AB112" i="671" s="1"/>
  <c r="BA274" i="670"/>
  <c r="AL274" i="670"/>
  <c r="AM274" i="670" s="1"/>
  <c r="AO274" i="670"/>
  <c r="T274" i="670"/>
  <c r="AB274" i="670" s="1"/>
  <c r="AL66" i="671"/>
  <c r="AM66" i="671" s="1"/>
  <c r="BA66" i="671"/>
  <c r="AO66" i="671"/>
  <c r="T66" i="671"/>
  <c r="AB66" i="671" s="1"/>
  <c r="AF287" i="670"/>
  <c r="AE287" i="670" s="1"/>
  <c r="AG287" i="670"/>
  <c r="AB255" i="670"/>
  <c r="AF173" i="669"/>
  <c r="AE173" i="669" s="1"/>
  <c r="AG173" i="669"/>
  <c r="AP157" i="670"/>
  <c r="BB157" i="670"/>
  <c r="AA157" i="670"/>
  <c r="BB247" i="670"/>
  <c r="AP247" i="670"/>
  <c r="AA247" i="670"/>
  <c r="AP180" i="670"/>
  <c r="BB180" i="670"/>
  <c r="AL180" i="670"/>
  <c r="AM180" i="670" s="1"/>
  <c r="BA105" i="671"/>
  <c r="T105" i="671"/>
  <c r="AB105" i="671" s="1"/>
  <c r="AL13" i="671"/>
  <c r="AM13" i="671" s="1"/>
  <c r="BA13" i="671"/>
  <c r="AO13" i="671"/>
  <c r="T91" i="671"/>
  <c r="AB91" i="671" s="1"/>
  <c r="BA91" i="671"/>
  <c r="BA282" i="670"/>
  <c r="AO282" i="670"/>
  <c r="AL282" i="670"/>
  <c r="AM282" i="670" s="1"/>
  <c r="T282" i="670"/>
  <c r="AB282" i="670" s="1"/>
  <c r="T115" i="670"/>
  <c r="BA115" i="670"/>
  <c r="AP82" i="670"/>
  <c r="BB82" i="670"/>
  <c r="AL82" i="670"/>
  <c r="AM82" i="670" s="1"/>
  <c r="T44" i="671"/>
  <c r="AB44" i="671" s="1"/>
  <c r="BA44" i="671"/>
  <c r="BA21" i="670"/>
  <c r="AO21" i="670"/>
  <c r="AL21" i="670"/>
  <c r="AM21" i="670" s="1"/>
  <c r="T21" i="670"/>
  <c r="AB21" i="670" s="1"/>
  <c r="BB234" i="669"/>
  <c r="AP234" i="669"/>
  <c r="AL234" i="669"/>
  <c r="AM234" i="669" s="1"/>
  <c r="BB208" i="669"/>
  <c r="AP208" i="669"/>
  <c r="AL208" i="669"/>
  <c r="AM208" i="669" s="1"/>
  <c r="BA38" i="670"/>
  <c r="AL38" i="670"/>
  <c r="AM38" i="670" s="1"/>
  <c r="T38" i="670"/>
  <c r="AB38" i="670" s="1"/>
  <c r="AO38" i="670"/>
  <c r="AB261" i="669"/>
  <c r="AX79" i="670"/>
  <c r="AT79" i="670"/>
  <c r="AU79" i="670" s="1"/>
  <c r="AG79" i="670"/>
  <c r="AI79" i="670"/>
  <c r="AA79" i="670"/>
  <c r="AB79" i="670" s="1"/>
  <c r="BB175" i="669"/>
  <c r="AP175" i="669"/>
  <c r="AA175" i="669"/>
  <c r="BB87" i="669"/>
  <c r="AP87" i="669"/>
  <c r="AA87" i="669"/>
  <c r="AG250" i="669"/>
  <c r="AT250" i="669"/>
  <c r="AU250" i="669" s="1"/>
  <c r="AI250" i="669"/>
  <c r="AX250" i="669"/>
  <c r="AA250" i="669"/>
  <c r="BA47" i="669"/>
  <c r="T47" i="669"/>
  <c r="AB47" i="669" s="1"/>
  <c r="AF239" i="669"/>
  <c r="AE239" i="669" s="1"/>
  <c r="AG239" i="669"/>
  <c r="BB185" i="669"/>
  <c r="AP185" i="669"/>
  <c r="AA185" i="669"/>
  <c r="AA271" i="669"/>
  <c r="AX271" i="669"/>
  <c r="AY271" i="669" s="1"/>
  <c r="AT271" i="669"/>
  <c r="AG271" i="669"/>
  <c r="AI271" i="669"/>
  <c r="AO271" i="669"/>
  <c r="AP58" i="669"/>
  <c r="AA58" i="669"/>
  <c r="AB58" i="669" s="1"/>
  <c r="BB58" i="669"/>
  <c r="AL58" i="669"/>
  <c r="AM58" i="669" s="1"/>
  <c r="AI194" i="669"/>
  <c r="AX194" i="669"/>
  <c r="AT194" i="669"/>
  <c r="AG194" i="669"/>
  <c r="AA194" i="669"/>
  <c r="AB57" i="669"/>
  <c r="AG62" i="669"/>
  <c r="AB285" i="673"/>
  <c r="BB40" i="673"/>
  <c r="AP40" i="673"/>
  <c r="BA222" i="672"/>
  <c r="AL222" i="672"/>
  <c r="AM222" i="672" s="1"/>
  <c r="AO222" i="672"/>
  <c r="AB210" i="672"/>
  <c r="AP178" i="673"/>
  <c r="BB178" i="673"/>
  <c r="BB110" i="673"/>
  <c r="AP110" i="673"/>
  <c r="BA134" i="672"/>
  <c r="AL134" i="672"/>
  <c r="AM134" i="672" s="1"/>
  <c r="T134" i="672"/>
  <c r="AB134" i="672" s="1"/>
  <c r="AO134" i="672"/>
  <c r="BA165" i="672"/>
  <c r="AL165" i="672"/>
  <c r="AM165" i="672" s="1"/>
  <c r="AO165" i="672"/>
  <c r="AP270" i="672"/>
  <c r="BB270" i="672"/>
  <c r="AP213" i="673"/>
  <c r="BB213" i="673"/>
  <c r="AG272" i="673"/>
  <c r="AI272" i="673"/>
  <c r="AX272" i="673"/>
  <c r="AT272" i="673"/>
  <c r="AU272" i="673" s="1"/>
  <c r="AI254" i="673"/>
  <c r="AO254" i="673"/>
  <c r="AG254" i="673"/>
  <c r="AT254" i="673"/>
  <c r="AU254" i="673" s="1"/>
  <c r="AX254" i="673"/>
  <c r="AY254" i="673" s="1"/>
  <c r="AG117" i="673"/>
  <c r="AF170" i="673"/>
  <c r="AE170" i="673" s="1"/>
  <c r="AG170" i="673"/>
  <c r="AG108" i="673"/>
  <c r="AX108" i="673"/>
  <c r="AT108" i="673"/>
  <c r="AU108" i="673" s="1"/>
  <c r="AI108" i="673"/>
  <c r="AA108" i="673"/>
  <c r="BB101" i="673"/>
  <c r="AP101" i="673"/>
  <c r="BA172" i="672"/>
  <c r="AL172" i="672"/>
  <c r="AM172" i="672" s="1"/>
  <c r="AO172" i="672"/>
  <c r="AF284" i="673"/>
  <c r="AE284" i="673" s="1"/>
  <c r="AG154" i="673"/>
  <c r="AL278" i="673"/>
  <c r="AM278" i="673" s="1"/>
  <c r="AP281" i="673"/>
  <c r="BB281" i="673"/>
  <c r="AA281" i="673"/>
  <c r="AO223" i="673"/>
  <c r="AL223" i="673"/>
  <c r="AM223" i="673" s="1"/>
  <c r="BA223" i="673"/>
  <c r="AU148" i="673"/>
  <c r="AY226" i="673"/>
  <c r="AB269" i="673"/>
  <c r="BA172" i="673"/>
  <c r="AO172" i="673"/>
  <c r="AL172" i="673"/>
  <c r="AM172" i="673" s="1"/>
  <c r="AO272" i="672"/>
  <c r="BA272" i="672"/>
  <c r="AL272" i="672"/>
  <c r="AM272" i="672" s="1"/>
  <c r="T190" i="673"/>
  <c r="AB190" i="673" s="1"/>
  <c r="AP260" i="673"/>
  <c r="BB260" i="673"/>
  <c r="AL260" i="673"/>
  <c r="AM260" i="673" s="1"/>
  <c r="AY280" i="673"/>
  <c r="AP247" i="673"/>
  <c r="BB247" i="673"/>
  <c r="AA247" i="673"/>
  <c r="AB253" i="673"/>
  <c r="BB284" i="673"/>
  <c r="AP284" i="673"/>
  <c r="AO272" i="673"/>
  <c r="AM268" i="673"/>
  <c r="AL243" i="673"/>
  <c r="AM243" i="673" s="1"/>
  <c r="BA243" i="673"/>
  <c r="AO243" i="673"/>
  <c r="AG216" i="673"/>
  <c r="AO188" i="673"/>
  <c r="BA188" i="673"/>
  <c r="AL188" i="673"/>
  <c r="AM188" i="673" s="1"/>
  <c r="AB270" i="673"/>
  <c r="BB223" i="673"/>
  <c r="AP223" i="673"/>
  <c r="AG212" i="673"/>
  <c r="AX212" i="673"/>
  <c r="AY212" i="673" s="1"/>
  <c r="BB212" i="673"/>
  <c r="AI212" i="673"/>
  <c r="AT212" i="673"/>
  <c r="AU212" i="673" s="1"/>
  <c r="AL36" i="673"/>
  <c r="AM36" i="673" s="1"/>
  <c r="T36" i="673"/>
  <c r="AB36" i="673" s="1"/>
  <c r="BA36" i="673"/>
  <c r="AO36" i="673"/>
  <c r="AO205" i="673"/>
  <c r="AL205" i="673"/>
  <c r="AM205" i="673" s="1"/>
  <c r="BA205" i="673"/>
  <c r="AP204" i="673"/>
  <c r="BB204" i="673"/>
  <c r="AF189" i="673"/>
  <c r="AE189" i="673" s="1"/>
  <c r="AG189" i="673"/>
  <c r="AG182" i="673"/>
  <c r="AF182" i="673"/>
  <c r="AE182" i="673" s="1"/>
  <c r="BB100" i="673"/>
  <c r="AP100" i="673"/>
  <c r="AA100" i="673"/>
  <c r="AB100" i="673" s="1"/>
  <c r="AX190" i="673"/>
  <c r="AY190" i="673" s="1"/>
  <c r="AT190" i="673"/>
  <c r="AG190" i="673"/>
  <c r="AI190" i="673"/>
  <c r="BA154" i="673"/>
  <c r="AO154" i="673"/>
  <c r="AL154" i="673"/>
  <c r="AM154" i="673" s="1"/>
  <c r="T154" i="673"/>
  <c r="AB154" i="673" s="1"/>
  <c r="BB159" i="673"/>
  <c r="AP159" i="673"/>
  <c r="BA236" i="673"/>
  <c r="AO236" i="673"/>
  <c r="AL236" i="673"/>
  <c r="AM236" i="673" s="1"/>
  <c r="AY195" i="673"/>
  <c r="AY149" i="673"/>
  <c r="AB148" i="673"/>
  <c r="BB283" i="672"/>
  <c r="AP283" i="672"/>
  <c r="AL283" i="672"/>
  <c r="AM283" i="672" s="1"/>
  <c r="BB250" i="672"/>
  <c r="AP250" i="672"/>
  <c r="AL250" i="672"/>
  <c r="AM250" i="672" s="1"/>
  <c r="AY163" i="672"/>
  <c r="AY109" i="673"/>
  <c r="AT77" i="673"/>
  <c r="AX77" i="673"/>
  <c r="AY77" i="673" s="1"/>
  <c r="AI77" i="673"/>
  <c r="AG77" i="673"/>
  <c r="AG173" i="673"/>
  <c r="BA136" i="673"/>
  <c r="AL136" i="673"/>
  <c r="AM136" i="673" s="1"/>
  <c r="AO136" i="673"/>
  <c r="AX95" i="673"/>
  <c r="AY95" i="673" s="1"/>
  <c r="AT95" i="673"/>
  <c r="AU95" i="673" s="1"/>
  <c r="AI95" i="673"/>
  <c r="AG95" i="673"/>
  <c r="BB95" i="673"/>
  <c r="AP95" i="673"/>
  <c r="AO216" i="673"/>
  <c r="AL216" i="673"/>
  <c r="AM216" i="673" s="1"/>
  <c r="BA216" i="673"/>
  <c r="AP186" i="673"/>
  <c r="BB186" i="673"/>
  <c r="BB15" i="673"/>
  <c r="AP15" i="673"/>
  <c r="AM137" i="673"/>
  <c r="BB76" i="673"/>
  <c r="AI76" i="673"/>
  <c r="AG76" i="673"/>
  <c r="AT76" i="673"/>
  <c r="AU76" i="673" s="1"/>
  <c r="AX76" i="673"/>
  <c r="AY76" i="673" s="1"/>
  <c r="AA76" i="673"/>
  <c r="AP76" i="673"/>
  <c r="AP33" i="673"/>
  <c r="BB33" i="673"/>
  <c r="AP32" i="673"/>
  <c r="BB32" i="673"/>
  <c r="AO140" i="673"/>
  <c r="BA64" i="673"/>
  <c r="AL64" i="673"/>
  <c r="AM64" i="673" s="1"/>
  <c r="AO160" i="673"/>
  <c r="T160" i="673"/>
  <c r="BA160" i="673"/>
  <c r="AL160" i="673"/>
  <c r="AM160" i="673" s="1"/>
  <c r="AG273" i="672"/>
  <c r="AX273" i="672"/>
  <c r="AT273" i="672"/>
  <c r="AI273" i="672"/>
  <c r="AO273" i="672"/>
  <c r="AO240" i="672"/>
  <c r="AL240" i="672"/>
  <c r="AM240" i="672" s="1"/>
  <c r="BA240" i="672"/>
  <c r="T282" i="672"/>
  <c r="AB282" i="672" s="1"/>
  <c r="AG262" i="672"/>
  <c r="AX262" i="672"/>
  <c r="AA262" i="672"/>
  <c r="AB262" i="672" s="1"/>
  <c r="AT262" i="672"/>
  <c r="AU262" i="672" s="1"/>
  <c r="AI262" i="672"/>
  <c r="AP275" i="672"/>
  <c r="BB275" i="672"/>
  <c r="AA275" i="672"/>
  <c r="AL126" i="673"/>
  <c r="AM126" i="673" s="1"/>
  <c r="BA126" i="673"/>
  <c r="AO126" i="673"/>
  <c r="AU26" i="673"/>
  <c r="AT159" i="673"/>
  <c r="AU159" i="673" s="1"/>
  <c r="AI159" i="673"/>
  <c r="AG159" i="673"/>
  <c r="AX159" i="673"/>
  <c r="AB28" i="673"/>
  <c r="AP219" i="672"/>
  <c r="BB219" i="672"/>
  <c r="AA219" i="672"/>
  <c r="AO75" i="672"/>
  <c r="AL75" i="672"/>
  <c r="AM75" i="672" s="1"/>
  <c r="BA75" i="672"/>
  <c r="AP225" i="672"/>
  <c r="AB196" i="672"/>
  <c r="AP121" i="672"/>
  <c r="BB121" i="672"/>
  <c r="AA121" i="672"/>
  <c r="AB61" i="673"/>
  <c r="AM153" i="672"/>
  <c r="BB206" i="672"/>
  <c r="AP206" i="672"/>
  <c r="AP143" i="672"/>
  <c r="BB143" i="672"/>
  <c r="BA95" i="672"/>
  <c r="AL95" i="672"/>
  <c r="AM95" i="672" s="1"/>
  <c r="AO95" i="672"/>
  <c r="T95" i="672"/>
  <c r="AB95" i="672" s="1"/>
  <c r="AG189" i="672"/>
  <c r="BB284" i="672"/>
  <c r="AP284" i="672"/>
  <c r="AP222" i="672"/>
  <c r="BB222" i="672"/>
  <c r="AU175" i="672"/>
  <c r="BB162" i="672"/>
  <c r="AP162" i="672"/>
  <c r="AA162" i="672"/>
  <c r="AB162" i="672" s="1"/>
  <c r="T27" i="673"/>
  <c r="AO128" i="672"/>
  <c r="BA128" i="672"/>
  <c r="T128" i="672"/>
  <c r="AL128" i="672"/>
  <c r="AM128" i="672" s="1"/>
  <c r="BA20" i="672"/>
  <c r="AL20" i="672"/>
  <c r="AM20" i="672" s="1"/>
  <c r="AO20" i="672"/>
  <c r="T20" i="672"/>
  <c r="AB20" i="672" s="1"/>
  <c r="T226" i="672"/>
  <c r="BA226" i="672"/>
  <c r="AF103" i="672"/>
  <c r="AE103" i="672" s="1"/>
  <c r="AP71" i="672"/>
  <c r="BB71" i="672"/>
  <c r="AB233" i="672"/>
  <c r="AO170" i="672"/>
  <c r="BA170" i="672"/>
  <c r="AL170" i="672"/>
  <c r="AM170" i="672" s="1"/>
  <c r="AX143" i="672"/>
  <c r="AY143" i="672" s="1"/>
  <c r="AA143" i="672"/>
  <c r="AI143" i="672"/>
  <c r="AG143" i="672"/>
  <c r="AT143" i="672"/>
  <c r="BB142" i="672"/>
  <c r="AP142" i="672"/>
  <c r="AA142" i="672"/>
  <c r="AA114" i="672"/>
  <c r="AB114" i="672" s="1"/>
  <c r="AG77" i="672"/>
  <c r="BA114" i="672"/>
  <c r="AO114" i="672"/>
  <c r="AL114" i="672"/>
  <c r="AM114" i="672" s="1"/>
  <c r="AY58" i="672"/>
  <c r="BA246" i="671"/>
  <c r="AO246" i="671"/>
  <c r="AL246" i="671"/>
  <c r="AM246" i="671" s="1"/>
  <c r="AT192" i="672"/>
  <c r="AG192" i="672"/>
  <c r="AX192" i="672"/>
  <c r="AI192" i="672"/>
  <c r="AG86" i="672"/>
  <c r="AT86" i="672"/>
  <c r="AX86" i="672"/>
  <c r="AY86" i="672" s="1"/>
  <c r="AP86" i="672"/>
  <c r="BB86" i="672"/>
  <c r="AA86" i="672"/>
  <c r="AI86" i="672"/>
  <c r="T38" i="672"/>
  <c r="AB38" i="672" s="1"/>
  <c r="AU102" i="672"/>
  <c r="AQ294" i="672"/>
  <c r="AQ2" i="672" s="1"/>
  <c r="N2" i="672"/>
  <c r="BA103" i="671"/>
  <c r="AL103" i="671"/>
  <c r="AM103" i="671" s="1"/>
  <c r="AO103" i="671"/>
  <c r="T103" i="671"/>
  <c r="AB103" i="671" s="1"/>
  <c r="AT46" i="672"/>
  <c r="AO46" i="672"/>
  <c r="AG46" i="672"/>
  <c r="AX46" i="672"/>
  <c r="AY46" i="672" s="1"/>
  <c r="AI46" i="672"/>
  <c r="BA115" i="672"/>
  <c r="AO115" i="672"/>
  <c r="AL115" i="672"/>
  <c r="AM115" i="672" s="1"/>
  <c r="AA279" i="671"/>
  <c r="AG235" i="671"/>
  <c r="AO215" i="671"/>
  <c r="AL215" i="671"/>
  <c r="AM215" i="671" s="1"/>
  <c r="BA215" i="671"/>
  <c r="AB116" i="672"/>
  <c r="AO237" i="671"/>
  <c r="BA237" i="671"/>
  <c r="AL237" i="671"/>
  <c r="AM237" i="671" s="1"/>
  <c r="AB102" i="672"/>
  <c r="AT27" i="672"/>
  <c r="AU27" i="672" s="1"/>
  <c r="AX27" i="672"/>
  <c r="AY27" i="672" s="1"/>
  <c r="AG27" i="672"/>
  <c r="AI27" i="672"/>
  <c r="T234" i="671"/>
  <c r="AB234" i="671" s="1"/>
  <c r="BA234" i="671"/>
  <c r="T184" i="671"/>
  <c r="AB184" i="671" s="1"/>
  <c r="BA184" i="671"/>
  <c r="AF149" i="671"/>
  <c r="AE149" i="671" s="1"/>
  <c r="AG149" i="671"/>
  <c r="AF114" i="671"/>
  <c r="AE114" i="671" s="1"/>
  <c r="AG114" i="671"/>
  <c r="AF211" i="670"/>
  <c r="AE211" i="670" s="1"/>
  <c r="AG211" i="670"/>
  <c r="AP93" i="671"/>
  <c r="BB93" i="671"/>
  <c r="AA93" i="671"/>
  <c r="AY44" i="672"/>
  <c r="AL30" i="672"/>
  <c r="AM30" i="672" s="1"/>
  <c r="BB182" i="671"/>
  <c r="AP182" i="671"/>
  <c r="AX67" i="672"/>
  <c r="AI67" i="672"/>
  <c r="AG67" i="672"/>
  <c r="AT67" i="672"/>
  <c r="AF243" i="671"/>
  <c r="AE243" i="671" s="1"/>
  <c r="AG243" i="671"/>
  <c r="BB242" i="671"/>
  <c r="AP242" i="671"/>
  <c r="AA242" i="671"/>
  <c r="BA175" i="671"/>
  <c r="AO175" i="671"/>
  <c r="AL175" i="671"/>
  <c r="AM175" i="671" s="1"/>
  <c r="AP157" i="671"/>
  <c r="BB157" i="671"/>
  <c r="AT206" i="671"/>
  <c r="AI206" i="671"/>
  <c r="AG206" i="671"/>
  <c r="AX206" i="671"/>
  <c r="T154" i="671"/>
  <c r="AA34" i="672"/>
  <c r="AU218" i="671"/>
  <c r="AI148" i="671"/>
  <c r="AG148" i="671"/>
  <c r="AX148" i="671"/>
  <c r="AA148" i="671"/>
  <c r="AB148" i="671" s="1"/>
  <c r="AT148" i="671"/>
  <c r="AU148" i="671" s="1"/>
  <c r="AP127" i="671"/>
  <c r="BB127" i="671"/>
  <c r="AF189" i="670"/>
  <c r="AE189" i="670" s="1"/>
  <c r="AG189" i="670"/>
  <c r="T215" i="671"/>
  <c r="AB215" i="671" s="1"/>
  <c r="AF172" i="671"/>
  <c r="AE172" i="671" s="1"/>
  <c r="AY122" i="671"/>
  <c r="AB51" i="671"/>
  <c r="AY132" i="671"/>
  <c r="AB79" i="671"/>
  <c r="AF80" i="672"/>
  <c r="AE80" i="672" s="1"/>
  <c r="AA94" i="672"/>
  <c r="AB94" i="672" s="1"/>
  <c r="BB148" i="671"/>
  <c r="AP148" i="671"/>
  <c r="AB98" i="671"/>
  <c r="AF19" i="671"/>
  <c r="AE19" i="671" s="1"/>
  <c r="AG19" i="671"/>
  <c r="AP268" i="670"/>
  <c r="BB268" i="670"/>
  <c r="AI254" i="670"/>
  <c r="AG254" i="670"/>
  <c r="AT254" i="670"/>
  <c r="AU254" i="670" s="1"/>
  <c r="AX254" i="670"/>
  <c r="AY254" i="670" s="1"/>
  <c r="AL275" i="670"/>
  <c r="AM275" i="670" s="1"/>
  <c r="BA275" i="670"/>
  <c r="AO275" i="670"/>
  <c r="AF275" i="669"/>
  <c r="AE275" i="669" s="1"/>
  <c r="AG275" i="669"/>
  <c r="AU165" i="671"/>
  <c r="AF123" i="671"/>
  <c r="AE123" i="671" s="1"/>
  <c r="AG25" i="671"/>
  <c r="AX25" i="671"/>
  <c r="AI25" i="671"/>
  <c r="AT25" i="671"/>
  <c r="AO94" i="671"/>
  <c r="AL94" i="671"/>
  <c r="AM94" i="671" s="1"/>
  <c r="BA94" i="671"/>
  <c r="T78" i="671"/>
  <c r="BA128" i="671"/>
  <c r="AL128" i="671"/>
  <c r="AM128" i="671" s="1"/>
  <c r="AO128" i="671"/>
  <c r="AL93" i="671"/>
  <c r="AM93" i="671" s="1"/>
  <c r="AG43" i="671"/>
  <c r="AO208" i="670"/>
  <c r="AL208" i="670"/>
  <c r="AM208" i="670" s="1"/>
  <c r="BA208" i="670"/>
  <c r="AF159" i="669"/>
  <c r="AE159" i="669" s="1"/>
  <c r="AG159" i="669"/>
  <c r="AF286" i="670"/>
  <c r="AE286" i="670" s="1"/>
  <c r="AY205" i="670"/>
  <c r="AL148" i="670"/>
  <c r="AM148" i="670" s="1"/>
  <c r="BA148" i="670"/>
  <c r="AO148" i="670"/>
  <c r="AL240" i="671"/>
  <c r="AM240" i="671" s="1"/>
  <c r="AO240" i="671"/>
  <c r="BA240" i="671"/>
  <c r="BA229" i="670"/>
  <c r="AF102" i="670"/>
  <c r="AE102" i="670" s="1"/>
  <c r="AA41" i="671"/>
  <c r="AB41" i="671" s="1"/>
  <c r="AP194" i="670"/>
  <c r="BB194" i="670"/>
  <c r="AA194" i="670"/>
  <c r="AF115" i="670"/>
  <c r="AE115" i="670" s="1"/>
  <c r="AG115" i="670"/>
  <c r="BA93" i="670"/>
  <c r="AG77" i="670"/>
  <c r="AP139" i="670"/>
  <c r="BB139" i="670"/>
  <c r="BB200" i="669"/>
  <c r="AP200" i="669"/>
  <c r="AA200" i="669"/>
  <c r="AF70" i="670"/>
  <c r="AE70" i="670" s="1"/>
  <c r="AG70" i="670"/>
  <c r="AP259" i="669"/>
  <c r="BB259" i="669"/>
  <c r="BA199" i="669"/>
  <c r="AO199" i="669"/>
  <c r="AL199" i="669"/>
  <c r="AM199" i="669" s="1"/>
  <c r="T199" i="669"/>
  <c r="AB199" i="669" s="1"/>
  <c r="AT205" i="670"/>
  <c r="AG205" i="670"/>
  <c r="AX205" i="670"/>
  <c r="AP205" i="670"/>
  <c r="AI205" i="670"/>
  <c r="BB205" i="670"/>
  <c r="AA205" i="670"/>
  <c r="BA31" i="670"/>
  <c r="T31" i="670"/>
  <c r="AG160" i="669"/>
  <c r="AF160" i="669"/>
  <c r="AE160" i="669" s="1"/>
  <c r="AO203" i="669"/>
  <c r="AL203" i="669"/>
  <c r="AM203" i="669" s="1"/>
  <c r="BA203" i="669"/>
  <c r="T203" i="669"/>
  <c r="AF266" i="670"/>
  <c r="AE266" i="670" s="1"/>
  <c r="AG266" i="670"/>
  <c r="AM270" i="669"/>
  <c r="BB222" i="669"/>
  <c r="AP222" i="669"/>
  <c r="AA222" i="669"/>
  <c r="AP272" i="673"/>
  <c r="BB272" i="673"/>
  <c r="BA190" i="673"/>
  <c r="AO190" i="673"/>
  <c r="AL190" i="673"/>
  <c r="AM190" i="673" s="1"/>
  <c r="AP163" i="673"/>
  <c r="BB163" i="673"/>
  <c r="BA195" i="673"/>
  <c r="AL195" i="673"/>
  <c r="AM195" i="673" s="1"/>
  <c r="AO195" i="673"/>
  <c r="BB171" i="673"/>
  <c r="AP171" i="673"/>
  <c r="BA123" i="673"/>
  <c r="AO123" i="673"/>
  <c r="AL123" i="673"/>
  <c r="AM123" i="673" s="1"/>
  <c r="AL77" i="673"/>
  <c r="AM77" i="673" s="1"/>
  <c r="BA77" i="673"/>
  <c r="AO77" i="673"/>
  <c r="AO12" i="673"/>
  <c r="BA12" i="673"/>
  <c r="AL12" i="673"/>
  <c r="AM12" i="673" s="1"/>
  <c r="AG234" i="672"/>
  <c r="AF234" i="672"/>
  <c r="AE234" i="672" s="1"/>
  <c r="AO54" i="673"/>
  <c r="AL54" i="673"/>
  <c r="AM54" i="673" s="1"/>
  <c r="BA54" i="673"/>
  <c r="AP269" i="672"/>
  <c r="BB269" i="672"/>
  <c r="BB49" i="673"/>
  <c r="AP49" i="673"/>
  <c r="BB243" i="672"/>
  <c r="AP243" i="672"/>
  <c r="AL243" i="672"/>
  <c r="AM243" i="672" s="1"/>
  <c r="BA166" i="672"/>
  <c r="AL166" i="672"/>
  <c r="AM166" i="672" s="1"/>
  <c r="AO166" i="672"/>
  <c r="AG55" i="672"/>
  <c r="AF55" i="672"/>
  <c r="AE55" i="672" s="1"/>
  <c r="Y294" i="673"/>
  <c r="Y2" i="673" s="1"/>
  <c r="AX10" i="673"/>
  <c r="AY10" i="673" s="1"/>
  <c r="AI10" i="673"/>
  <c r="AT10" i="673"/>
  <c r="AU10" i="673" s="1"/>
  <c r="AO10" i="673"/>
  <c r="AG10" i="673"/>
  <c r="AU225" i="672"/>
  <c r="AF161" i="672"/>
  <c r="AE161" i="672" s="1"/>
  <c r="AG161" i="672"/>
  <c r="AF28" i="672"/>
  <c r="AE28" i="672" s="1"/>
  <c r="AG28" i="672"/>
  <c r="BA221" i="672"/>
  <c r="AO221" i="672"/>
  <c r="AL221" i="672"/>
  <c r="AM221" i="672" s="1"/>
  <c r="AL235" i="672"/>
  <c r="AM235" i="672" s="1"/>
  <c r="BA235" i="672"/>
  <c r="AO235" i="672"/>
  <c r="T82" i="673"/>
  <c r="BA82" i="673"/>
  <c r="BA34" i="673"/>
  <c r="AO34" i="673"/>
  <c r="AL34" i="673"/>
  <c r="AM34" i="673" s="1"/>
  <c r="BB91" i="673"/>
  <c r="AP91" i="673"/>
  <c r="T34" i="673"/>
  <c r="AB34" i="673" s="1"/>
  <c r="AF216" i="672"/>
  <c r="AE216" i="672" s="1"/>
  <c r="AG216" i="672"/>
  <c r="AL209" i="672"/>
  <c r="AM209" i="672" s="1"/>
  <c r="BA209" i="672"/>
  <c r="AO209" i="672"/>
  <c r="BB248" i="672"/>
  <c r="AP248" i="672"/>
  <c r="AI267" i="672"/>
  <c r="AT267" i="672"/>
  <c r="AX267" i="672"/>
  <c r="AG267" i="672"/>
  <c r="AP216" i="672"/>
  <c r="BB216" i="672"/>
  <c r="AL175" i="672"/>
  <c r="AM175" i="672" s="1"/>
  <c r="AO175" i="672"/>
  <c r="BA175" i="672"/>
  <c r="AT27" i="673"/>
  <c r="AI27" i="673"/>
  <c r="AG27" i="673"/>
  <c r="AX27" i="673"/>
  <c r="AL38" i="672"/>
  <c r="AM38" i="672" s="1"/>
  <c r="AO38" i="672"/>
  <c r="BA38" i="672"/>
  <c r="AI226" i="672"/>
  <c r="AT226" i="672"/>
  <c r="AU226" i="672" s="1"/>
  <c r="AX226" i="672"/>
  <c r="AY226" i="672" s="1"/>
  <c r="AM226" i="672"/>
  <c r="AG226" i="672"/>
  <c r="AG208" i="672"/>
  <c r="AF208" i="672"/>
  <c r="AE208" i="672" s="1"/>
  <c r="AL150" i="672"/>
  <c r="AM150" i="672" s="1"/>
  <c r="BA150" i="672"/>
  <c r="AO150" i="672"/>
  <c r="AP113" i="672"/>
  <c r="AA113" i="672"/>
  <c r="AB113" i="672" s="1"/>
  <c r="BB113" i="672"/>
  <c r="AI74" i="672"/>
  <c r="AX74" i="672"/>
  <c r="AY74" i="672" s="1"/>
  <c r="AT74" i="672"/>
  <c r="AU74" i="672" s="1"/>
  <c r="AG74" i="672"/>
  <c r="AO74" i="672"/>
  <c r="AP73" i="672"/>
  <c r="BB73" i="672"/>
  <c r="AP37" i="672"/>
  <c r="BB37" i="672"/>
  <c r="AP74" i="672"/>
  <c r="AF58" i="672"/>
  <c r="AE58" i="672" s="1"/>
  <c r="AG58" i="672"/>
  <c r="BB174" i="672"/>
  <c r="AP174" i="672"/>
  <c r="AB86" i="672"/>
  <c r="AG230" i="671"/>
  <c r="AT230" i="671"/>
  <c r="AU230" i="671" s="1"/>
  <c r="AI230" i="671"/>
  <c r="AX230" i="671"/>
  <c r="BB230" i="671"/>
  <c r="AO279" i="671"/>
  <c r="BA279" i="671"/>
  <c r="AL279" i="671"/>
  <c r="AM279" i="671" s="1"/>
  <c r="BA110" i="672"/>
  <c r="AO110" i="672"/>
  <c r="T110" i="672"/>
  <c r="AL110" i="672"/>
  <c r="AM110" i="672" s="1"/>
  <c r="AP251" i="671"/>
  <c r="BB251" i="671"/>
  <c r="AA251" i="671"/>
  <c r="AP53" i="671"/>
  <c r="BB53" i="671"/>
  <c r="BB50" i="672"/>
  <c r="AP50" i="672"/>
  <c r="AP49" i="672"/>
  <c r="BB49" i="672"/>
  <c r="AI273" i="671"/>
  <c r="AT273" i="671"/>
  <c r="AA273" i="671"/>
  <c r="AG273" i="671"/>
  <c r="AX273" i="671"/>
  <c r="AY273" i="671" s="1"/>
  <c r="AU234" i="671"/>
  <c r="AP16" i="672"/>
  <c r="BB16" i="672"/>
  <c r="AI234" i="671"/>
  <c r="AX234" i="671"/>
  <c r="AY234" i="671" s="1"/>
  <c r="AG234" i="671"/>
  <c r="AT234" i="671"/>
  <c r="AI184" i="671"/>
  <c r="AG184" i="671"/>
  <c r="AX184" i="671"/>
  <c r="AY184" i="671" s="1"/>
  <c r="AT184" i="671"/>
  <c r="AU184" i="671" s="1"/>
  <c r="AF197" i="670"/>
  <c r="AE197" i="670" s="1"/>
  <c r="AG197" i="670"/>
  <c r="BB79" i="672"/>
  <c r="AP79" i="672"/>
  <c r="AO285" i="671"/>
  <c r="AL285" i="671"/>
  <c r="AM285" i="671" s="1"/>
  <c r="BA285" i="671"/>
  <c r="AL192" i="671"/>
  <c r="AM192" i="671" s="1"/>
  <c r="AO192" i="671"/>
  <c r="BA192" i="671"/>
  <c r="BA26" i="672"/>
  <c r="AO26" i="672"/>
  <c r="AL26" i="672"/>
  <c r="AM26" i="672" s="1"/>
  <c r="AB240" i="671"/>
  <c r="AU72" i="672"/>
  <c r="AP205" i="671"/>
  <c r="BB205" i="671"/>
  <c r="AA205" i="671"/>
  <c r="AG207" i="672"/>
  <c r="AI207" i="672"/>
  <c r="AX207" i="672"/>
  <c r="AP207" i="672"/>
  <c r="AT207" i="672"/>
  <c r="AU207" i="672" s="1"/>
  <c r="AA207" i="672"/>
  <c r="AB207" i="672" s="1"/>
  <c r="AI154" i="671"/>
  <c r="AA154" i="671"/>
  <c r="AG154" i="671"/>
  <c r="AT154" i="671"/>
  <c r="AX154" i="671"/>
  <c r="AY154" i="671" s="1"/>
  <c r="AO107" i="671"/>
  <c r="AL107" i="671"/>
  <c r="AM107" i="671" s="1"/>
  <c r="BA107" i="671"/>
  <c r="T107" i="671"/>
  <c r="AB107" i="671" s="1"/>
  <c r="AO124" i="671"/>
  <c r="AL124" i="671"/>
  <c r="AM124" i="671" s="1"/>
  <c r="BA124" i="671"/>
  <c r="T124" i="671"/>
  <c r="AP99" i="671"/>
  <c r="BB99" i="671"/>
  <c r="AL99" i="671"/>
  <c r="AM99" i="671" s="1"/>
  <c r="AP272" i="670"/>
  <c r="BB272" i="670"/>
  <c r="AL272" i="670"/>
  <c r="AM272" i="670" s="1"/>
  <c r="AA272" i="670"/>
  <c r="AF175" i="670"/>
  <c r="AE175" i="670" s="1"/>
  <c r="AG175" i="670"/>
  <c r="AL132" i="671"/>
  <c r="AM132" i="671" s="1"/>
  <c r="BA132" i="671"/>
  <c r="AO132" i="671"/>
  <c r="T132" i="671"/>
  <c r="AB132" i="671" s="1"/>
  <c r="BA80" i="672"/>
  <c r="AO80" i="672"/>
  <c r="AL80" i="672"/>
  <c r="AM80" i="672" s="1"/>
  <c r="AM184" i="671"/>
  <c r="AP109" i="671"/>
  <c r="BB109" i="671"/>
  <c r="AA109" i="671"/>
  <c r="BA261" i="671"/>
  <c r="AL261" i="671"/>
  <c r="AM261" i="671" s="1"/>
  <c r="AO261" i="671"/>
  <c r="T261" i="671"/>
  <c r="AO281" i="670"/>
  <c r="AL281" i="670"/>
  <c r="AM281" i="670" s="1"/>
  <c r="BA281" i="670"/>
  <c r="BB213" i="670"/>
  <c r="AP213" i="670"/>
  <c r="AL213" i="670"/>
  <c r="AM213" i="670" s="1"/>
  <c r="AF241" i="669"/>
  <c r="AE241" i="669" s="1"/>
  <c r="AG241" i="669"/>
  <c r="AL106" i="671"/>
  <c r="AM106" i="671" s="1"/>
  <c r="BA106" i="671"/>
  <c r="AO106" i="671"/>
  <c r="AP287" i="670"/>
  <c r="BB287" i="670"/>
  <c r="AA287" i="670"/>
  <c r="AO269" i="670"/>
  <c r="T269" i="670"/>
  <c r="AB269" i="670" s="1"/>
  <c r="AL269" i="670"/>
  <c r="AM269" i="670" s="1"/>
  <c r="BA269" i="670"/>
  <c r="AL268" i="670"/>
  <c r="AM268" i="670" s="1"/>
  <c r="AO268" i="670"/>
  <c r="BA268" i="670"/>
  <c r="AF39" i="671"/>
  <c r="AE39" i="671" s="1"/>
  <c r="AG39" i="671"/>
  <c r="BA103" i="670"/>
  <c r="AO103" i="670"/>
  <c r="AL103" i="670"/>
  <c r="AM103" i="670" s="1"/>
  <c r="AU25" i="671"/>
  <c r="BA159" i="670"/>
  <c r="AO159" i="670"/>
  <c r="AL159" i="670"/>
  <c r="AM159" i="670" s="1"/>
  <c r="BB93" i="670"/>
  <c r="AP93" i="670"/>
  <c r="AP196" i="670"/>
  <c r="BB196" i="670"/>
  <c r="AA196" i="670"/>
  <c r="AB196" i="670" s="1"/>
  <c r="AP57" i="670"/>
  <c r="BB57" i="670"/>
  <c r="AG58" i="670"/>
  <c r="AT58" i="670"/>
  <c r="AU58" i="670" s="1"/>
  <c r="AI58" i="670"/>
  <c r="AX58" i="670"/>
  <c r="AO58" i="670"/>
  <c r="AG26" i="670"/>
  <c r="AF26" i="670"/>
  <c r="AE26" i="670" s="1"/>
  <c r="T140" i="670"/>
  <c r="BA140" i="670"/>
  <c r="BB61" i="670"/>
  <c r="AP61" i="670"/>
  <c r="AA61" i="670"/>
  <c r="T260" i="669"/>
  <c r="BA260" i="669"/>
  <c r="AX239" i="670"/>
  <c r="AY239" i="670" s="1"/>
  <c r="AG239" i="670"/>
  <c r="AT239" i="670"/>
  <c r="AU239" i="670" s="1"/>
  <c r="AP239" i="670"/>
  <c r="AI239" i="670"/>
  <c r="AL93" i="670"/>
  <c r="AM93" i="670" s="1"/>
  <c r="AP33" i="670"/>
  <c r="BB33" i="670"/>
  <c r="AI72" i="670"/>
  <c r="AG72" i="670"/>
  <c r="AX72" i="670"/>
  <c r="AY72" i="670" s="1"/>
  <c r="AT72" i="670"/>
  <c r="AU72" i="670" s="1"/>
  <c r="AP72" i="670"/>
  <c r="AA72" i="670"/>
  <c r="AO72" i="670"/>
  <c r="BB72" i="670"/>
  <c r="AF69" i="670"/>
  <c r="AE69" i="670" s="1"/>
  <c r="AG69" i="670"/>
  <c r="BB70" i="670"/>
  <c r="AP70" i="670"/>
  <c r="H2" i="670"/>
  <c r="AX245" i="669"/>
  <c r="AY245" i="669" s="1"/>
  <c r="AG245" i="669"/>
  <c r="AI245" i="669"/>
  <c r="AT245" i="669"/>
  <c r="AU245" i="669" s="1"/>
  <c r="AA245" i="669"/>
  <c r="BB245" i="669"/>
  <c r="AP245" i="669"/>
  <c r="AL48" i="670"/>
  <c r="AM48" i="670" s="1"/>
  <c r="BA48" i="670"/>
  <c r="AO48" i="670"/>
  <c r="T48" i="670"/>
  <c r="AI31" i="670"/>
  <c r="AX31" i="670"/>
  <c r="AT31" i="670"/>
  <c r="AG31" i="670"/>
  <c r="AP286" i="669"/>
  <c r="BB286" i="669"/>
  <c r="AA286" i="669"/>
  <c r="AB286" i="669" s="1"/>
  <c r="AO25" i="669"/>
  <c r="AL25" i="669"/>
  <c r="AM25" i="669" s="1"/>
  <c r="BA25" i="669"/>
  <c r="T25" i="669"/>
  <c r="AB25" i="669" s="1"/>
  <c r="AO60" i="669"/>
  <c r="BA60" i="669"/>
  <c r="AL60" i="669"/>
  <c r="AM60" i="669" s="1"/>
  <c r="AO144" i="669"/>
  <c r="AL144" i="669"/>
  <c r="AM144" i="669" s="1"/>
  <c r="BA144" i="669"/>
  <c r="BA65" i="669"/>
  <c r="AO65" i="669"/>
  <c r="T65" i="669"/>
  <c r="AL65" i="669"/>
  <c r="AM65" i="669" s="1"/>
  <c r="BB132" i="669"/>
  <c r="AP132" i="669"/>
  <c r="AG211" i="673"/>
  <c r="AF211" i="673"/>
  <c r="AE211" i="673" s="1"/>
  <c r="AB235" i="673"/>
  <c r="AF193" i="673"/>
  <c r="AE193" i="673" s="1"/>
  <c r="AG193" i="673"/>
  <c r="AL286" i="672"/>
  <c r="AM286" i="672" s="1"/>
  <c r="BA286" i="672"/>
  <c r="AO286" i="672"/>
  <c r="AG143" i="673"/>
  <c r="AX143" i="673"/>
  <c r="AY143" i="673" s="1"/>
  <c r="AT143" i="673"/>
  <c r="AU143" i="673" s="1"/>
  <c r="AI143" i="673"/>
  <c r="AT234" i="673"/>
  <c r="AU234" i="673" s="1"/>
  <c r="AI234" i="673"/>
  <c r="AX234" i="673"/>
  <c r="AG234" i="673"/>
  <c r="AU244" i="673"/>
  <c r="BA189" i="673"/>
  <c r="T189" i="673"/>
  <c r="AO189" i="673"/>
  <c r="AL189" i="673"/>
  <c r="AM189" i="673" s="1"/>
  <c r="AY145" i="673"/>
  <c r="AB266" i="673"/>
  <c r="AO193" i="673"/>
  <c r="BA193" i="673"/>
  <c r="AL193" i="673"/>
  <c r="AM193" i="673" s="1"/>
  <c r="BB134" i="673"/>
  <c r="AP134" i="673"/>
  <c r="AB178" i="673"/>
  <c r="AL162" i="673"/>
  <c r="AM162" i="673" s="1"/>
  <c r="BA162" i="673"/>
  <c r="AO162" i="673"/>
  <c r="BA44" i="673"/>
  <c r="AL44" i="673"/>
  <c r="AM44" i="673" s="1"/>
  <c r="AO44" i="673"/>
  <c r="T44" i="673"/>
  <c r="AB44" i="673" s="1"/>
  <c r="BA25" i="673"/>
  <c r="AO25" i="673"/>
  <c r="T25" i="673"/>
  <c r="AB25" i="673" s="1"/>
  <c r="AL25" i="673"/>
  <c r="AM25" i="673" s="1"/>
  <c r="AO255" i="672"/>
  <c r="AL255" i="672"/>
  <c r="AM255" i="672" s="1"/>
  <c r="BA255" i="672"/>
  <c r="AT110" i="673"/>
  <c r="AI110" i="673"/>
  <c r="AG110" i="673"/>
  <c r="AX110" i="673"/>
  <c r="AI60" i="673"/>
  <c r="AX60" i="673"/>
  <c r="AA60" i="673"/>
  <c r="AT60" i="673"/>
  <c r="AG60" i="673"/>
  <c r="BA199" i="673"/>
  <c r="AO199" i="673"/>
  <c r="T199" i="673"/>
  <c r="AL199" i="673"/>
  <c r="AM199" i="673" s="1"/>
  <c r="AX153" i="673"/>
  <c r="AY153" i="673" s="1"/>
  <c r="AG153" i="673"/>
  <c r="AI153" i="673"/>
  <c r="AT153" i="673"/>
  <c r="AU153" i="673" s="1"/>
  <c r="AF40" i="673"/>
  <c r="AE40" i="673" s="1"/>
  <c r="AG40" i="673"/>
  <c r="AF15" i="673"/>
  <c r="AE15" i="673" s="1"/>
  <c r="AG15" i="673"/>
  <c r="AO157" i="673"/>
  <c r="BA157" i="673"/>
  <c r="AL157" i="673"/>
  <c r="AM157" i="673" s="1"/>
  <c r="AG129" i="673"/>
  <c r="AX129" i="673"/>
  <c r="AY129" i="673" s="1"/>
  <c r="AT129" i="673"/>
  <c r="AU129" i="673" s="1"/>
  <c r="AI129" i="673"/>
  <c r="AA129" i="673"/>
  <c r="AB129" i="673" s="1"/>
  <c r="AL67" i="673"/>
  <c r="AM67" i="673" s="1"/>
  <c r="BA67" i="673"/>
  <c r="AO67" i="673"/>
  <c r="AP12" i="673"/>
  <c r="BB12" i="673"/>
  <c r="AP234" i="672"/>
  <c r="BB234" i="672"/>
  <c r="BB156" i="672"/>
  <c r="AP156" i="672"/>
  <c r="BB77" i="673"/>
  <c r="AP77" i="673"/>
  <c r="AO62" i="673"/>
  <c r="BA62" i="673"/>
  <c r="AL62" i="673"/>
  <c r="AM62" i="673" s="1"/>
  <c r="AF56" i="673"/>
  <c r="AE56" i="673" s="1"/>
  <c r="AG56" i="673"/>
  <c r="AL32" i="673"/>
  <c r="AM32" i="673" s="1"/>
  <c r="BA32" i="673"/>
  <c r="AO32" i="673"/>
  <c r="AL31" i="673"/>
  <c r="AM31" i="673" s="1"/>
  <c r="AO31" i="673"/>
  <c r="BA31" i="673"/>
  <c r="T12" i="673"/>
  <c r="AB12" i="673" s="1"/>
  <c r="AG269" i="672"/>
  <c r="AT269" i="672"/>
  <c r="AU269" i="672" s="1"/>
  <c r="AX269" i="672"/>
  <c r="AI269" i="672"/>
  <c r="BB226" i="672"/>
  <c r="AU192" i="672"/>
  <c r="AF41" i="672"/>
  <c r="AE41" i="672" s="1"/>
  <c r="AG41" i="672"/>
  <c r="AP226" i="672"/>
  <c r="AY225" i="672"/>
  <c r="AF283" i="671"/>
  <c r="AE283" i="671" s="1"/>
  <c r="AG283" i="671"/>
  <c r="BB274" i="672"/>
  <c r="AG82" i="673"/>
  <c r="AP82" i="673"/>
  <c r="BB82" i="673"/>
  <c r="AX82" i="673"/>
  <c r="AY82" i="673" s="1"/>
  <c r="AM82" i="673"/>
  <c r="AI82" i="673"/>
  <c r="AT82" i="673"/>
  <c r="AU82" i="673" s="1"/>
  <c r="AU91" i="673"/>
  <c r="BB227" i="672"/>
  <c r="AP227" i="672"/>
  <c r="AA227" i="672"/>
  <c r="AA74" i="672"/>
  <c r="AB74" i="672" s="1"/>
  <c r="AP264" i="672"/>
  <c r="BB264" i="672"/>
  <c r="BB204" i="672"/>
  <c r="AP204" i="672"/>
  <c r="AF187" i="672"/>
  <c r="AE187" i="672" s="1"/>
  <c r="AG187" i="672"/>
  <c r="AO126" i="672"/>
  <c r="AL126" i="672"/>
  <c r="AM126" i="672" s="1"/>
  <c r="BA126" i="672"/>
  <c r="T126" i="672"/>
  <c r="AY147" i="672"/>
  <c r="BB175" i="672"/>
  <c r="AP175" i="672"/>
  <c r="T153" i="672"/>
  <c r="BA153" i="672"/>
  <c r="AG46" i="673"/>
  <c r="AF46" i="673"/>
  <c r="AE46" i="673" s="1"/>
  <c r="AL284" i="672"/>
  <c r="AM284" i="672" s="1"/>
  <c r="BA284" i="672"/>
  <c r="AO284" i="672"/>
  <c r="T284" i="672"/>
  <c r="BA124" i="672"/>
  <c r="AO124" i="672"/>
  <c r="AL124" i="672"/>
  <c r="AM124" i="672" s="1"/>
  <c r="BB128" i="672"/>
  <c r="AP128" i="672"/>
  <c r="AF194" i="672"/>
  <c r="AE194" i="672" s="1"/>
  <c r="AG194" i="672"/>
  <c r="AO276" i="672"/>
  <c r="BA276" i="672"/>
  <c r="AL276" i="672"/>
  <c r="AM276" i="672" s="1"/>
  <c r="AA108" i="672"/>
  <c r="AB108" i="672" s="1"/>
  <c r="AF142" i="672"/>
  <c r="AE142" i="672" s="1"/>
  <c r="AG142" i="672"/>
  <c r="AL75" i="671"/>
  <c r="AM75" i="671" s="1"/>
  <c r="AO75" i="671"/>
  <c r="BA75" i="671"/>
  <c r="AP112" i="672"/>
  <c r="BB112" i="672"/>
  <c r="AP246" i="671"/>
  <c r="BB246" i="671"/>
  <c r="AA246" i="671"/>
  <c r="AB246" i="671" s="1"/>
  <c r="AG71" i="672"/>
  <c r="AI71" i="672"/>
  <c r="AA71" i="672"/>
  <c r="AX71" i="672"/>
  <c r="AY71" i="672" s="1"/>
  <c r="AT71" i="672"/>
  <c r="AU71" i="672" s="1"/>
  <c r="AO43" i="672"/>
  <c r="BA43" i="672"/>
  <c r="AL43" i="672"/>
  <c r="AM43" i="672" s="1"/>
  <c r="T43" i="672"/>
  <c r="AB43" i="672" s="1"/>
  <c r="AG277" i="671"/>
  <c r="AI247" i="672"/>
  <c r="AA247" i="672"/>
  <c r="AX247" i="672"/>
  <c r="AG247" i="672"/>
  <c r="AO247" i="672"/>
  <c r="BB247" i="672"/>
  <c r="AT247" i="672"/>
  <c r="AU247" i="672" s="1"/>
  <c r="AF174" i="672"/>
  <c r="AE174" i="672" s="1"/>
  <c r="AG174" i="672"/>
  <c r="AL176" i="672"/>
  <c r="AM176" i="672" s="1"/>
  <c r="BA176" i="672"/>
  <c r="AO176" i="672"/>
  <c r="AP45" i="672"/>
  <c r="AA45" i="672"/>
  <c r="BB45" i="672"/>
  <c r="BA230" i="671"/>
  <c r="T230" i="671"/>
  <c r="AU279" i="671"/>
  <c r="AP224" i="671"/>
  <c r="BB224" i="671"/>
  <c r="BA110" i="671"/>
  <c r="AO110" i="671"/>
  <c r="T110" i="671"/>
  <c r="AB110" i="671" s="1"/>
  <c r="AL110" i="671"/>
  <c r="AM110" i="671" s="1"/>
  <c r="AB25" i="672"/>
  <c r="AO53" i="671"/>
  <c r="BA53" i="671"/>
  <c r="AL53" i="671"/>
  <c r="AM53" i="671" s="1"/>
  <c r="T53" i="671"/>
  <c r="AI236" i="671"/>
  <c r="AG236" i="671"/>
  <c r="AT236" i="671"/>
  <c r="AX236" i="671"/>
  <c r="AY236" i="671" s="1"/>
  <c r="AO236" i="671"/>
  <c r="AU57" i="672"/>
  <c r="AT21" i="672"/>
  <c r="AU21" i="672" s="1"/>
  <c r="AG21" i="672"/>
  <c r="AX21" i="672"/>
  <c r="AY21" i="672" s="1"/>
  <c r="AA21" i="672"/>
  <c r="AB21" i="672" s="1"/>
  <c r="AI21" i="672"/>
  <c r="BB252" i="671"/>
  <c r="AP252" i="671"/>
  <c r="AB273" i="671"/>
  <c r="AP237" i="671"/>
  <c r="BB237" i="671"/>
  <c r="BB53" i="672"/>
  <c r="AP53" i="672"/>
  <c r="AO230" i="671"/>
  <c r="T194" i="671"/>
  <c r="AB194" i="671" s="1"/>
  <c r="AX253" i="671"/>
  <c r="AY253" i="671" s="1"/>
  <c r="AT253" i="671"/>
  <c r="AU253" i="671" s="1"/>
  <c r="AI253" i="671"/>
  <c r="AG253" i="671"/>
  <c r="AP253" i="671"/>
  <c r="BB253" i="671"/>
  <c r="AI134" i="671"/>
  <c r="AG134" i="671"/>
  <c r="AX134" i="671"/>
  <c r="AT134" i="671"/>
  <c r="AL44" i="672"/>
  <c r="AM44" i="672" s="1"/>
  <c r="BA44" i="672"/>
  <c r="AO44" i="672"/>
  <c r="AF182" i="671"/>
  <c r="AE182" i="671" s="1"/>
  <c r="AG182" i="671"/>
  <c r="AI240" i="671"/>
  <c r="AT240" i="671"/>
  <c r="AX240" i="671"/>
  <c r="AG240" i="671"/>
  <c r="AT118" i="672"/>
  <c r="AU118" i="672" s="1"/>
  <c r="AG118" i="672"/>
  <c r="AP118" i="672"/>
  <c r="AX118" i="672"/>
  <c r="AY118" i="672" s="1"/>
  <c r="AI118" i="672"/>
  <c r="BB233" i="671"/>
  <c r="AP233" i="671"/>
  <c r="AG205" i="671"/>
  <c r="AO181" i="671"/>
  <c r="BA181" i="671"/>
  <c r="AL181" i="671"/>
  <c r="AM181" i="671" s="1"/>
  <c r="T181" i="671"/>
  <c r="AT221" i="671"/>
  <c r="AU221" i="671" s="1"/>
  <c r="AI221" i="671"/>
  <c r="AX221" i="671"/>
  <c r="AY221" i="671" s="1"/>
  <c r="AG221" i="671"/>
  <c r="AP221" i="671"/>
  <c r="AG260" i="671"/>
  <c r="AT260" i="671"/>
  <c r="AU260" i="671" s="1"/>
  <c r="AI260" i="671"/>
  <c r="AX260" i="671"/>
  <c r="AY260" i="671" s="1"/>
  <c r="AL21" i="671"/>
  <c r="AM21" i="671" s="1"/>
  <c r="AO21" i="671"/>
  <c r="BA21" i="671"/>
  <c r="T21" i="671"/>
  <c r="AB21" i="671" s="1"/>
  <c r="AB189" i="671"/>
  <c r="AO158" i="671"/>
  <c r="AL158" i="671"/>
  <c r="AM158" i="671" s="1"/>
  <c r="BA158" i="671"/>
  <c r="AP69" i="671"/>
  <c r="BB69" i="671"/>
  <c r="AF161" i="670"/>
  <c r="AE161" i="670" s="1"/>
  <c r="AG161" i="670"/>
  <c r="AB198" i="671"/>
  <c r="AI178" i="671"/>
  <c r="AG178" i="671"/>
  <c r="AT178" i="671"/>
  <c r="AA178" i="671"/>
  <c r="AX178" i="671"/>
  <c r="BB150" i="671"/>
  <c r="AP150" i="671"/>
  <c r="AA150" i="671"/>
  <c r="AI138" i="671"/>
  <c r="AG138" i="671"/>
  <c r="AT138" i="671"/>
  <c r="AX138" i="671"/>
  <c r="BA122" i="671"/>
  <c r="AO122" i="671"/>
  <c r="T122" i="671"/>
  <c r="AL122" i="671"/>
  <c r="AM122" i="671" s="1"/>
  <c r="BB100" i="671"/>
  <c r="AP100" i="671"/>
  <c r="BA109" i="671"/>
  <c r="AO109" i="671"/>
  <c r="AL109" i="671"/>
  <c r="AM109" i="671" s="1"/>
  <c r="AL232" i="670"/>
  <c r="AM232" i="670" s="1"/>
  <c r="BA232" i="670"/>
  <c r="AO232" i="670"/>
  <c r="AG227" i="669"/>
  <c r="AF227" i="669"/>
  <c r="AE227" i="669" s="1"/>
  <c r="AY148" i="671"/>
  <c r="BB30" i="671"/>
  <c r="AA30" i="671"/>
  <c r="AB30" i="671" s="1"/>
  <c r="AP138" i="671"/>
  <c r="BB138" i="671"/>
  <c r="AB57" i="671"/>
  <c r="AF233" i="670"/>
  <c r="AE233" i="670" s="1"/>
  <c r="AG233" i="670"/>
  <c r="AT147" i="671"/>
  <c r="AU147" i="671" s="1"/>
  <c r="BB147" i="671"/>
  <c r="AG147" i="671"/>
  <c r="AI147" i="671"/>
  <c r="AX147" i="671"/>
  <c r="AY147" i="671" s="1"/>
  <c r="AP147" i="671"/>
  <c r="AM147" i="671"/>
  <c r="AO147" i="671"/>
  <c r="AP56" i="671"/>
  <c r="BB56" i="671"/>
  <c r="AA56" i="671"/>
  <c r="BA287" i="670"/>
  <c r="AO287" i="670"/>
  <c r="AL287" i="670"/>
  <c r="AM287" i="670" s="1"/>
  <c r="T287" i="670"/>
  <c r="AB287" i="670" s="1"/>
  <c r="AB64" i="671"/>
  <c r="AU140" i="670"/>
  <c r="BA273" i="669"/>
  <c r="AO273" i="669"/>
  <c r="AL273" i="669"/>
  <c r="AM273" i="669" s="1"/>
  <c r="T273" i="669"/>
  <c r="AB273" i="669" s="1"/>
  <c r="AY212" i="670"/>
  <c r="AY247" i="670"/>
  <c r="BB223" i="670"/>
  <c r="AP223" i="670"/>
  <c r="AA223" i="670"/>
  <c r="AP96" i="671"/>
  <c r="BB96" i="671"/>
  <c r="AP50" i="671"/>
  <c r="BB50" i="671"/>
  <c r="AP210" i="670"/>
  <c r="BB210" i="670"/>
  <c r="AL210" i="670"/>
  <c r="AM210" i="670" s="1"/>
  <c r="AA210" i="670"/>
  <c r="BB256" i="670"/>
  <c r="AA256" i="670"/>
  <c r="AP256" i="670"/>
  <c r="AF158" i="670"/>
  <c r="AE158" i="670" s="1"/>
  <c r="AG158" i="670"/>
  <c r="AY115" i="670"/>
  <c r="AT136" i="671"/>
  <c r="AU136" i="671" s="1"/>
  <c r="AA136" i="671"/>
  <c r="AG136" i="671"/>
  <c r="AX136" i="671"/>
  <c r="AI136" i="671"/>
  <c r="AO136" i="671"/>
  <c r="BB221" i="671"/>
  <c r="AP146" i="670"/>
  <c r="BB146" i="670"/>
  <c r="AA146" i="670"/>
  <c r="AG140" i="670"/>
  <c r="AX140" i="670"/>
  <c r="AY140" i="670" s="1"/>
  <c r="AT140" i="670"/>
  <c r="AI140" i="670"/>
  <c r="AO140" i="670"/>
  <c r="AG212" i="670"/>
  <c r="AP115" i="670"/>
  <c r="BB115" i="670"/>
  <c r="AL115" i="670"/>
  <c r="AM115" i="670" s="1"/>
  <c r="AI260" i="669"/>
  <c r="AT260" i="669"/>
  <c r="AX260" i="669"/>
  <c r="AY260" i="669" s="1"/>
  <c r="AG260" i="669"/>
  <c r="AO260" i="669"/>
  <c r="T239" i="670"/>
  <c r="BA239" i="670"/>
  <c r="AQ294" i="670"/>
  <c r="AQ2" i="670" s="1"/>
  <c r="N2" i="670"/>
  <c r="AL243" i="669"/>
  <c r="AM243" i="669" s="1"/>
  <c r="AG75" i="669"/>
  <c r="AG24" i="669"/>
  <c r="BB24" i="669"/>
  <c r="AI24" i="669"/>
  <c r="AX24" i="669"/>
  <c r="AY24" i="669" s="1"/>
  <c r="AT24" i="669"/>
  <c r="AU24" i="669" s="1"/>
  <c r="AP24" i="669"/>
  <c r="AL16" i="669"/>
  <c r="AM16" i="669" s="1"/>
  <c r="BA16" i="669"/>
  <c r="AO16" i="669"/>
  <c r="T16" i="669"/>
  <c r="AB16" i="669" s="1"/>
  <c r="AL44" i="669"/>
  <c r="AM44" i="669" s="1"/>
  <c r="BA44" i="669"/>
  <c r="AO44" i="669"/>
  <c r="AL152" i="669"/>
  <c r="AM152" i="669" s="1"/>
  <c r="AO152" i="669"/>
  <c r="BA152" i="669"/>
  <c r="AL55" i="669"/>
  <c r="AM55" i="669" s="1"/>
  <c r="AO55" i="669"/>
  <c r="BA55" i="669"/>
  <c r="BB120" i="669"/>
  <c r="AP120" i="669"/>
  <c r="AA120" i="669"/>
  <c r="BB241" i="673"/>
  <c r="AP241" i="673"/>
  <c r="BA168" i="673"/>
  <c r="AO168" i="673"/>
  <c r="AL168" i="673"/>
  <c r="AM168" i="673" s="1"/>
  <c r="AP182" i="673"/>
  <c r="BB182" i="673"/>
  <c r="AA236" i="673"/>
  <c r="BB236" i="673"/>
  <c r="AP236" i="673"/>
  <c r="BB94" i="673"/>
  <c r="AP94" i="673"/>
  <c r="AG62" i="673"/>
  <c r="BA166" i="673"/>
  <c r="AL166" i="673"/>
  <c r="AM166" i="673" s="1"/>
  <c r="T166" i="673"/>
  <c r="AB166" i="673" s="1"/>
  <c r="AO166" i="673"/>
  <c r="BA247" i="673"/>
  <c r="AO247" i="673"/>
  <c r="AL247" i="673"/>
  <c r="AM247" i="673" s="1"/>
  <c r="BA139" i="673"/>
  <c r="AL139" i="673"/>
  <c r="AM139" i="673" s="1"/>
  <c r="AO139" i="673"/>
  <c r="BB190" i="673"/>
  <c r="AP190" i="673"/>
  <c r="AI262" i="673"/>
  <c r="AG262" i="673"/>
  <c r="AX262" i="673"/>
  <c r="AY262" i="673" s="1"/>
  <c r="AT262" i="673"/>
  <c r="AU262" i="673" s="1"/>
  <c r="AT266" i="673"/>
  <c r="AG266" i="673"/>
  <c r="AX266" i="673"/>
  <c r="AI266" i="673"/>
  <c r="AA266" i="673"/>
  <c r="AL227" i="673"/>
  <c r="AM227" i="673" s="1"/>
  <c r="AO227" i="673"/>
  <c r="BA227" i="673"/>
  <c r="T227" i="673"/>
  <c r="AB227" i="673" s="1"/>
  <c r="BB193" i="673"/>
  <c r="AP193" i="673"/>
  <c r="AP156" i="673"/>
  <c r="BB156" i="673"/>
  <c r="BA63" i="673"/>
  <c r="AO63" i="673"/>
  <c r="AL63" i="673"/>
  <c r="AM63" i="673" s="1"/>
  <c r="AP261" i="672"/>
  <c r="BB261" i="672"/>
  <c r="BA220" i="673"/>
  <c r="T220" i="673"/>
  <c r="AG148" i="673"/>
  <c r="T139" i="673"/>
  <c r="AB139" i="673" s="1"/>
  <c r="AG126" i="673"/>
  <c r="AG128" i="673"/>
  <c r="AB192" i="673"/>
  <c r="BB170" i="673"/>
  <c r="AP170" i="673"/>
  <c r="AU136" i="673"/>
  <c r="T141" i="673"/>
  <c r="BA141" i="673"/>
  <c r="AO101" i="673"/>
  <c r="AL101" i="673"/>
  <c r="AM101" i="673" s="1"/>
  <c r="BA101" i="673"/>
  <c r="T101" i="673"/>
  <c r="AL79" i="673"/>
  <c r="AM79" i="673" s="1"/>
  <c r="T79" i="673"/>
  <c r="AB79" i="673" s="1"/>
  <c r="BA79" i="673"/>
  <c r="AO79" i="673"/>
  <c r="AP119" i="673"/>
  <c r="BB119" i="673"/>
  <c r="AO83" i="673"/>
  <c r="BA83" i="673"/>
  <c r="AL83" i="673"/>
  <c r="AM83" i="673" s="1"/>
  <c r="AU62" i="673"/>
  <c r="AF49" i="673"/>
  <c r="AE49" i="673" s="1"/>
  <c r="AF160" i="673"/>
  <c r="AE160" i="673" s="1"/>
  <c r="AB269" i="672"/>
  <c r="AU23" i="673"/>
  <c r="AP273" i="672"/>
  <c r="BB273" i="672"/>
  <c r="BB126" i="673"/>
  <c r="AP126" i="673"/>
  <c r="BB26" i="673"/>
  <c r="AP26" i="673"/>
  <c r="AA267" i="672"/>
  <c r="AB267" i="672" s="1"/>
  <c r="AG75" i="673"/>
  <c r="AF75" i="673"/>
  <c r="AE75" i="673" s="1"/>
  <c r="AX29" i="673"/>
  <c r="AI29" i="673"/>
  <c r="AG29" i="673"/>
  <c r="AT29" i="673"/>
  <c r="AO29" i="673"/>
  <c r="AO91" i="673"/>
  <c r="AL91" i="673"/>
  <c r="AM91" i="673" s="1"/>
  <c r="BA91" i="673"/>
  <c r="AF219" i="672"/>
  <c r="AE219" i="672" s="1"/>
  <c r="AP123" i="672"/>
  <c r="BB123" i="672"/>
  <c r="BA195" i="672"/>
  <c r="T195" i="672"/>
  <c r="AB195" i="672" s="1"/>
  <c r="AL195" i="672"/>
  <c r="AM195" i="672" s="1"/>
  <c r="AO195" i="672"/>
  <c r="AF204" i="672"/>
  <c r="AE204" i="672" s="1"/>
  <c r="AG204" i="672"/>
  <c r="AB278" i="672"/>
  <c r="AF222" i="672"/>
  <c r="AE222" i="672" s="1"/>
  <c r="BB172" i="672"/>
  <c r="AP172" i="672"/>
  <c r="AX153" i="672"/>
  <c r="AY153" i="672" s="1"/>
  <c r="AT153" i="672"/>
  <c r="AU153" i="672" s="1"/>
  <c r="AG153" i="672"/>
  <c r="AA153" i="672"/>
  <c r="AI153" i="672"/>
  <c r="AG140" i="672"/>
  <c r="AL188" i="672"/>
  <c r="AM188" i="672" s="1"/>
  <c r="AO188" i="672"/>
  <c r="BA188" i="672"/>
  <c r="BB46" i="673"/>
  <c r="AP46" i="673"/>
  <c r="AB219" i="672"/>
  <c r="BB197" i="672"/>
  <c r="AP197" i="672"/>
  <c r="AI211" i="672"/>
  <c r="AT211" i="672"/>
  <c r="AA211" i="672"/>
  <c r="AG211" i="672"/>
  <c r="AX211" i="672"/>
  <c r="AB112" i="672"/>
  <c r="AU106" i="672"/>
  <c r="AL68" i="672"/>
  <c r="AM68" i="672" s="1"/>
  <c r="BA68" i="672"/>
  <c r="T68" i="672"/>
  <c r="AB68" i="672" s="1"/>
  <c r="AO68" i="672"/>
  <c r="AY217" i="672"/>
  <c r="AO194" i="672"/>
  <c r="BA194" i="672"/>
  <c r="AL194" i="672"/>
  <c r="AM194" i="672" s="1"/>
  <c r="BB170" i="672"/>
  <c r="AP170" i="672"/>
  <c r="AG100" i="672"/>
  <c r="AT100" i="672"/>
  <c r="AU100" i="672" s="1"/>
  <c r="AI100" i="672"/>
  <c r="AX100" i="672"/>
  <c r="AY100" i="672" s="1"/>
  <c r="AA100" i="672"/>
  <c r="BB154" i="672"/>
  <c r="AP154" i="672"/>
  <c r="AG120" i="672"/>
  <c r="T272" i="672"/>
  <c r="AB272" i="672" s="1"/>
  <c r="BA142" i="672"/>
  <c r="AL142" i="672"/>
  <c r="AM142" i="672" s="1"/>
  <c r="T142" i="672"/>
  <c r="AB142" i="672" s="1"/>
  <c r="AO142" i="672"/>
  <c r="AP103" i="672"/>
  <c r="BB103" i="672"/>
  <c r="AL148" i="672"/>
  <c r="AM148" i="672" s="1"/>
  <c r="BA148" i="672"/>
  <c r="AO148" i="672"/>
  <c r="AU23" i="672"/>
  <c r="BA73" i="672"/>
  <c r="AL73" i="672"/>
  <c r="AM73" i="672" s="1"/>
  <c r="T73" i="672"/>
  <c r="AB73" i="672" s="1"/>
  <c r="AO73" i="672"/>
  <c r="AL23" i="672"/>
  <c r="AM23" i="672" s="1"/>
  <c r="BA23" i="672"/>
  <c r="T23" i="672"/>
  <c r="AB23" i="672" s="1"/>
  <c r="AO23" i="672"/>
  <c r="T188" i="672"/>
  <c r="AB188" i="672" s="1"/>
  <c r="AU114" i="672"/>
  <c r="BA278" i="671"/>
  <c r="AO278" i="671"/>
  <c r="AL278" i="671"/>
  <c r="AM278" i="671" s="1"/>
  <c r="T71" i="672"/>
  <c r="AG276" i="671"/>
  <c r="AB247" i="672"/>
  <c r="AU87" i="672"/>
  <c r="AB212" i="672"/>
  <c r="AF279" i="671"/>
  <c r="AE279" i="671" s="1"/>
  <c r="AF102" i="672"/>
  <c r="AE102" i="672" s="1"/>
  <c r="AG102" i="672"/>
  <c r="T285" i="671"/>
  <c r="AB285" i="671" s="1"/>
  <c r="AF115" i="672"/>
  <c r="AE115" i="672" s="1"/>
  <c r="AY57" i="672"/>
  <c r="BB17" i="672"/>
  <c r="AM234" i="671"/>
  <c r="AM230" i="671"/>
  <c r="AI250" i="671"/>
  <c r="AG250" i="671"/>
  <c r="AX250" i="671"/>
  <c r="AY250" i="671" s="1"/>
  <c r="AT250" i="671"/>
  <c r="AU250" i="671" s="1"/>
  <c r="AP250" i="671"/>
  <c r="BB250" i="671"/>
  <c r="AP163" i="671"/>
  <c r="BB163" i="671"/>
  <c r="AA163" i="671"/>
  <c r="AO86" i="671"/>
  <c r="AL86" i="671"/>
  <c r="AM86" i="671" s="1"/>
  <c r="BA86" i="671"/>
  <c r="AY182" i="671"/>
  <c r="AO233" i="671"/>
  <c r="BA233" i="671"/>
  <c r="AL233" i="671"/>
  <c r="AM233" i="671" s="1"/>
  <c r="AG236" i="672"/>
  <c r="AY206" i="671"/>
  <c r="AA141" i="671"/>
  <c r="AB141" i="671" s="1"/>
  <c r="T260" i="671"/>
  <c r="AB260" i="671" s="1"/>
  <c r="BB107" i="671"/>
  <c r="AP107" i="671"/>
  <c r="AA107" i="671"/>
  <c r="AP124" i="671"/>
  <c r="BB124" i="671"/>
  <c r="AI193" i="671"/>
  <c r="AG193" i="671"/>
  <c r="AX193" i="671"/>
  <c r="AY193" i="671" s="1"/>
  <c r="AP193" i="671"/>
  <c r="AT193" i="671"/>
  <c r="AU193" i="671" s="1"/>
  <c r="BB193" i="671"/>
  <c r="AP117" i="671"/>
  <c r="BB117" i="671"/>
  <c r="AO48" i="671"/>
  <c r="AL48" i="671"/>
  <c r="AM48" i="671" s="1"/>
  <c r="BA48" i="671"/>
  <c r="T48" i="671"/>
  <c r="AB48" i="671" s="1"/>
  <c r="AB170" i="671"/>
  <c r="AL200" i="671"/>
  <c r="AM200" i="671" s="1"/>
  <c r="BA200" i="671"/>
  <c r="AO200" i="671"/>
  <c r="AF100" i="671"/>
  <c r="AE100" i="671" s="1"/>
  <c r="BA272" i="671"/>
  <c r="T272" i="671"/>
  <c r="AO113" i="671"/>
  <c r="BA113" i="671"/>
  <c r="AL113" i="671"/>
  <c r="AM113" i="671" s="1"/>
  <c r="T113" i="671"/>
  <c r="BA131" i="670"/>
  <c r="AO131" i="670"/>
  <c r="AL131" i="670"/>
  <c r="AM131" i="670" s="1"/>
  <c r="T131" i="670"/>
  <c r="AB131" i="670" s="1"/>
  <c r="AF233" i="669"/>
  <c r="AE233" i="669" s="1"/>
  <c r="AG233" i="669"/>
  <c r="AP165" i="671"/>
  <c r="BB165" i="671"/>
  <c r="AI120" i="671"/>
  <c r="AG120" i="671"/>
  <c r="AX120" i="671"/>
  <c r="AT120" i="671"/>
  <c r="AO265" i="670"/>
  <c r="BA265" i="670"/>
  <c r="AL265" i="670"/>
  <c r="AM265" i="670" s="1"/>
  <c r="AT274" i="671"/>
  <c r="AI274" i="671"/>
  <c r="AG274" i="671"/>
  <c r="AX274" i="671"/>
  <c r="BB79" i="671"/>
  <c r="AP79" i="671"/>
  <c r="AL79" i="671"/>
  <c r="AM79" i="671" s="1"/>
  <c r="BB140" i="670"/>
  <c r="AP140" i="670"/>
  <c r="BA247" i="670"/>
  <c r="AL247" i="670"/>
  <c r="AM247" i="670" s="1"/>
  <c r="AO247" i="670"/>
  <c r="T247" i="670"/>
  <c r="AB247" i="670" s="1"/>
  <c r="AY256" i="670"/>
  <c r="T219" i="670"/>
  <c r="AB219" i="670" s="1"/>
  <c r="BA219" i="670"/>
  <c r="AT201" i="670"/>
  <c r="AI201" i="670"/>
  <c r="AX201" i="670"/>
  <c r="AY201" i="670" s="1"/>
  <c r="AG201" i="670"/>
  <c r="BB201" i="670"/>
  <c r="AA201" i="670"/>
  <c r="AP201" i="670"/>
  <c r="BA89" i="670"/>
  <c r="AL89" i="670"/>
  <c r="AM89" i="670" s="1"/>
  <c r="AO89" i="670"/>
  <c r="T89" i="670"/>
  <c r="AB89" i="670" s="1"/>
  <c r="BB65" i="670"/>
  <c r="AP65" i="670"/>
  <c r="AL65" i="670"/>
  <c r="AM65" i="670" s="1"/>
  <c r="AG48" i="669"/>
  <c r="AF48" i="669"/>
  <c r="AE48" i="669" s="1"/>
  <c r="BB125" i="670"/>
  <c r="AP125" i="670"/>
  <c r="AO121" i="670"/>
  <c r="AL121" i="670"/>
  <c r="AM121" i="670" s="1"/>
  <c r="BA121" i="670"/>
  <c r="BB20" i="670"/>
  <c r="AP20" i="670"/>
  <c r="AA20" i="670"/>
  <c r="AB266" i="670"/>
  <c r="AL158" i="669"/>
  <c r="AM158" i="669" s="1"/>
  <c r="BA158" i="669"/>
  <c r="AO158" i="669"/>
  <c r="T158" i="669"/>
  <c r="AB158" i="669" s="1"/>
  <c r="AB243" i="669"/>
  <c r="AF90" i="669"/>
  <c r="AE90" i="669" s="1"/>
  <c r="AG90" i="669"/>
  <c r="AI38" i="669"/>
  <c r="AG38" i="669"/>
  <c r="BB38" i="669"/>
  <c r="AT38" i="669"/>
  <c r="AU38" i="669" s="1"/>
  <c r="AX38" i="669"/>
  <c r="AY38" i="669" s="1"/>
  <c r="AA38" i="669"/>
  <c r="AB38" i="669" s="1"/>
  <c r="AP38" i="669"/>
  <c r="AO38" i="669"/>
  <c r="AF186" i="669"/>
  <c r="AE186" i="669" s="1"/>
  <c r="AG186" i="669"/>
  <c r="BB163" i="670"/>
  <c r="AP163" i="670"/>
  <c r="AM24" i="669"/>
  <c r="AP229" i="669"/>
  <c r="BB229" i="669"/>
  <c r="AA229" i="669"/>
  <c r="AF161" i="669"/>
  <c r="AE161" i="669" s="1"/>
  <c r="AG161" i="669"/>
  <c r="AB222" i="669"/>
  <c r="AP44" i="669"/>
  <c r="BB44" i="669"/>
  <c r="AA44" i="669"/>
  <c r="AF99" i="673"/>
  <c r="AE99" i="673" s="1"/>
  <c r="AG99" i="673"/>
  <c r="AB234" i="673"/>
  <c r="AP149" i="673"/>
  <c r="BB149" i="673"/>
  <c r="AY234" i="673"/>
  <c r="AB132" i="673"/>
  <c r="AB62" i="673"/>
  <c r="AO108" i="673"/>
  <c r="BA108" i="673"/>
  <c r="AL108" i="673"/>
  <c r="AM108" i="673" s="1"/>
  <c r="AX121" i="673"/>
  <c r="AY121" i="673" s="1"/>
  <c r="AI121" i="673"/>
  <c r="AG121" i="673"/>
  <c r="AT121" i="673"/>
  <c r="AU121" i="673" s="1"/>
  <c r="BB121" i="673"/>
  <c r="AO121" i="673"/>
  <c r="AP121" i="673"/>
  <c r="AM121" i="673"/>
  <c r="AI182" i="672"/>
  <c r="AG182" i="672"/>
  <c r="AX182" i="672"/>
  <c r="AY182" i="672" s="1"/>
  <c r="AT182" i="672"/>
  <c r="AU182" i="672" s="1"/>
  <c r="AP182" i="672"/>
  <c r="BB182" i="672"/>
  <c r="BB265" i="671"/>
  <c r="AP265" i="671"/>
  <c r="AB72" i="672"/>
  <c r="AL76" i="672"/>
  <c r="AM76" i="672" s="1"/>
  <c r="BA76" i="672"/>
  <c r="AO76" i="672"/>
  <c r="AB17" i="672"/>
  <c r="BA100" i="672"/>
  <c r="BB58" i="672"/>
  <c r="AP58" i="672"/>
  <c r="AF247" i="671"/>
  <c r="AE247" i="671" s="1"/>
  <c r="AG247" i="671"/>
  <c r="AT240" i="672"/>
  <c r="AG240" i="672"/>
  <c r="AX240" i="672"/>
  <c r="AI240" i="672"/>
  <c r="AP240" i="672"/>
  <c r="BB240" i="672"/>
  <c r="BA135" i="672"/>
  <c r="AO135" i="672"/>
  <c r="AL135" i="672"/>
  <c r="AM135" i="672" s="1"/>
  <c r="T135" i="672"/>
  <c r="AB135" i="672" s="1"/>
  <c r="BB87" i="672"/>
  <c r="AP87" i="672"/>
  <c r="AP278" i="671"/>
  <c r="BB278" i="671"/>
  <c r="AT212" i="672"/>
  <c r="AU212" i="672" s="1"/>
  <c r="AG212" i="672"/>
  <c r="AX212" i="672"/>
  <c r="AY212" i="672" s="1"/>
  <c r="AI212" i="672"/>
  <c r="BA196" i="671"/>
  <c r="AO196" i="671"/>
  <c r="AL196" i="671"/>
  <c r="AM196" i="671" s="1"/>
  <c r="T196" i="671"/>
  <c r="BB59" i="671"/>
  <c r="AL59" i="671"/>
  <c r="AM59" i="671" s="1"/>
  <c r="AP59" i="671"/>
  <c r="AA59" i="671"/>
  <c r="BA17" i="672"/>
  <c r="AL17" i="672"/>
  <c r="AM17" i="672" s="1"/>
  <c r="AY86" i="671"/>
  <c r="AF253" i="670"/>
  <c r="AE253" i="670" s="1"/>
  <c r="AG253" i="670"/>
  <c r="AO194" i="671"/>
  <c r="BA194" i="671"/>
  <c r="AL194" i="671"/>
  <c r="AM194" i="671" s="1"/>
  <c r="AP156" i="671"/>
  <c r="BB156" i="671"/>
  <c r="AF72" i="672"/>
  <c r="AE72" i="672" s="1"/>
  <c r="AG174" i="671"/>
  <c r="AT174" i="671"/>
  <c r="AI174" i="671"/>
  <c r="AX174" i="671"/>
  <c r="BB149" i="671"/>
  <c r="AP149" i="671"/>
  <c r="AP181" i="671"/>
  <c r="BB181" i="671"/>
  <c r="AL206" i="671"/>
  <c r="AM206" i="671" s="1"/>
  <c r="BA206" i="671"/>
  <c r="AO206" i="671"/>
  <c r="BB74" i="671"/>
  <c r="AP74" i="671"/>
  <c r="AL74" i="671"/>
  <c r="AM74" i="671" s="1"/>
  <c r="AP78" i="671"/>
  <c r="BB78" i="671"/>
  <c r="BA193" i="671"/>
  <c r="T193" i="671"/>
  <c r="AB193" i="671" s="1"/>
  <c r="AG213" i="671"/>
  <c r="AA74" i="671"/>
  <c r="AB74" i="671" s="1"/>
  <c r="AB155" i="671"/>
  <c r="AA69" i="671"/>
  <c r="AB69" i="671" s="1"/>
  <c r="BA63" i="672"/>
  <c r="T63" i="672"/>
  <c r="AB29" i="671"/>
  <c r="AL242" i="670"/>
  <c r="AM242" i="670" s="1"/>
  <c r="BA242" i="670"/>
  <c r="AO242" i="670"/>
  <c r="AO138" i="671"/>
  <c r="AL138" i="671"/>
  <c r="AM138" i="671" s="1"/>
  <c r="BA138" i="671"/>
  <c r="AT133" i="672"/>
  <c r="AU133" i="672" s="1"/>
  <c r="AI133" i="672"/>
  <c r="AG133" i="672"/>
  <c r="AX133" i="672"/>
  <c r="AY133" i="672" s="1"/>
  <c r="AI116" i="671"/>
  <c r="AG116" i="671"/>
  <c r="AX116" i="671"/>
  <c r="AY116" i="671" s="1"/>
  <c r="AT116" i="671"/>
  <c r="AU116" i="671" s="1"/>
  <c r="AO285" i="670"/>
  <c r="AL285" i="670"/>
  <c r="AM285" i="670" s="1"/>
  <c r="T285" i="670"/>
  <c r="BA285" i="670"/>
  <c r="T120" i="671"/>
  <c r="AB120" i="671" s="1"/>
  <c r="AB94" i="671"/>
  <c r="AO193" i="671"/>
  <c r="AB274" i="671"/>
  <c r="AB73" i="671"/>
  <c r="AP153" i="670"/>
  <c r="BB153" i="670"/>
  <c r="AL236" i="670"/>
  <c r="AM236" i="670" s="1"/>
  <c r="BA236" i="670"/>
  <c r="AO236" i="670"/>
  <c r="T236" i="670"/>
  <c r="AP29" i="671"/>
  <c r="BB29" i="671"/>
  <c r="AA29" i="671"/>
  <c r="AB264" i="670"/>
  <c r="AP102" i="671"/>
  <c r="BB102" i="671"/>
  <c r="AL102" i="671"/>
  <c r="AM102" i="671" s="1"/>
  <c r="BA286" i="670"/>
  <c r="AL286" i="670"/>
  <c r="AM286" i="670" s="1"/>
  <c r="T286" i="670"/>
  <c r="AB286" i="670" s="1"/>
  <c r="AO286" i="670"/>
  <c r="AB18" i="671"/>
  <c r="AP37" i="670"/>
  <c r="BB37" i="670"/>
  <c r="AA37" i="670"/>
  <c r="AO199" i="670"/>
  <c r="AL199" i="670"/>
  <c r="AM199" i="670" s="1"/>
  <c r="BA199" i="670"/>
  <c r="T199" i="670"/>
  <c r="AB199" i="670" s="1"/>
  <c r="AP165" i="670"/>
  <c r="BB165" i="670"/>
  <c r="AL165" i="670"/>
  <c r="AM165" i="670" s="1"/>
  <c r="AP149" i="670"/>
  <c r="BB149" i="670"/>
  <c r="AL149" i="670"/>
  <c r="AM149" i="670" s="1"/>
  <c r="AA149" i="670"/>
  <c r="AB149" i="670" s="1"/>
  <c r="AG117" i="670"/>
  <c r="AG91" i="670"/>
  <c r="AP54" i="670"/>
  <c r="BB54" i="670"/>
  <c r="AA54" i="670"/>
  <c r="T173" i="669"/>
  <c r="AB173" i="669" s="1"/>
  <c r="BA173" i="669"/>
  <c r="AO274" i="669"/>
  <c r="BA274" i="669"/>
  <c r="AL274" i="669"/>
  <c r="AM274" i="669" s="1"/>
  <c r="AA132" i="669"/>
  <c r="AG116" i="669"/>
  <c r="AX116" i="669"/>
  <c r="AI116" i="669"/>
  <c r="AT116" i="669"/>
  <c r="AU116" i="669" s="1"/>
  <c r="AP116" i="669"/>
  <c r="BB116" i="669"/>
  <c r="AA116" i="669"/>
  <c r="AF101" i="669"/>
  <c r="AE101" i="669" s="1"/>
  <c r="AG101" i="669"/>
  <c r="AL92" i="669"/>
  <c r="AM92" i="669" s="1"/>
  <c r="BA92" i="669"/>
  <c r="AO92" i="669"/>
  <c r="T92" i="669"/>
  <c r="AB92" i="669" s="1"/>
  <c r="AA232" i="669"/>
  <c r="AP203" i="669"/>
  <c r="BB203" i="669"/>
  <c r="AA203" i="669"/>
  <c r="BA167" i="669"/>
  <c r="AL167" i="669"/>
  <c r="AM167" i="669" s="1"/>
  <c r="AO167" i="669"/>
  <c r="T167" i="669"/>
  <c r="AB167" i="669" s="1"/>
  <c r="BB64" i="669"/>
  <c r="AA64" i="669"/>
  <c r="AP134" i="671"/>
  <c r="BB134" i="671"/>
  <c r="AO70" i="669"/>
  <c r="BA70" i="669"/>
  <c r="AL70" i="669"/>
  <c r="AM70" i="669" s="1"/>
  <c r="T70" i="669"/>
  <c r="AP59" i="669"/>
  <c r="BB59" i="669"/>
  <c r="AA59" i="669"/>
  <c r="AP188" i="673"/>
  <c r="BB188" i="673"/>
  <c r="BB145" i="673"/>
  <c r="AP145" i="673"/>
  <c r="AP248" i="673"/>
  <c r="BB248" i="673"/>
  <c r="AL198" i="673"/>
  <c r="AM198" i="673" s="1"/>
  <c r="BA198" i="673"/>
  <c r="AO198" i="673"/>
  <c r="AP160" i="673"/>
  <c r="BB160" i="673"/>
  <c r="AF23" i="673"/>
  <c r="AE23" i="673" s="1"/>
  <c r="AG23" i="673"/>
  <c r="AB65" i="673"/>
  <c r="AL217" i="672"/>
  <c r="AM217" i="672" s="1"/>
  <c r="BA217" i="672"/>
  <c r="AO217" i="672"/>
  <c r="BB276" i="672"/>
  <c r="AP276" i="672"/>
  <c r="BB247" i="671"/>
  <c r="AP247" i="671"/>
  <c r="BA283" i="673"/>
  <c r="AL283" i="673"/>
  <c r="AM283" i="673" s="1"/>
  <c r="AO283" i="673"/>
  <c r="T283" i="673"/>
  <c r="AB283" i="673" s="1"/>
  <c r="AO153" i="673"/>
  <c r="BA153" i="673"/>
  <c r="AL153" i="673"/>
  <c r="AM153" i="673" s="1"/>
  <c r="AF229" i="673"/>
  <c r="AE229" i="673" s="1"/>
  <c r="AG229" i="673"/>
  <c r="AF227" i="673"/>
  <c r="AE227" i="673" s="1"/>
  <c r="AG73" i="673"/>
  <c r="AF73" i="673"/>
  <c r="AE73" i="673" s="1"/>
  <c r="AU27" i="673"/>
  <c r="AY240" i="672"/>
  <c r="AY23" i="673"/>
  <c r="AF172" i="672"/>
  <c r="AE172" i="672" s="1"/>
  <c r="AY197" i="672"/>
  <c r="AO208" i="672"/>
  <c r="BA208" i="672"/>
  <c r="AL208" i="672"/>
  <c r="AM208" i="672" s="1"/>
  <c r="T93" i="672"/>
  <c r="AB93" i="672" s="1"/>
  <c r="BA93" i="672"/>
  <c r="AT17" i="672"/>
  <c r="AU17" i="672" s="1"/>
  <c r="AI17" i="672"/>
  <c r="AG17" i="672"/>
  <c r="AX17" i="672"/>
  <c r="AA17" i="672"/>
  <c r="T127" i="672"/>
  <c r="AB127" i="672" s="1"/>
  <c r="BA127" i="672"/>
  <c r="AO85" i="672"/>
  <c r="AL85" i="672"/>
  <c r="AM85" i="672" s="1"/>
  <c r="BA85" i="672"/>
  <c r="T85" i="672"/>
  <c r="AB85" i="672" s="1"/>
  <c r="AY15" i="672"/>
  <c r="AX125" i="672"/>
  <c r="AY125" i="672" s="1"/>
  <c r="AO125" i="672"/>
  <c r="AM125" i="672"/>
  <c r="AG125" i="672"/>
  <c r="BB125" i="672"/>
  <c r="AT125" i="672"/>
  <c r="AU125" i="672" s="1"/>
  <c r="AI125" i="672"/>
  <c r="AL174" i="672"/>
  <c r="AM174" i="672" s="1"/>
  <c r="BA174" i="672"/>
  <c r="T174" i="672"/>
  <c r="AB174" i="672" s="1"/>
  <c r="AO174" i="672"/>
  <c r="AY45" i="672"/>
  <c r="AY279" i="671"/>
  <c r="BA231" i="671"/>
  <c r="AL231" i="671"/>
  <c r="AM231" i="671" s="1"/>
  <c r="AO231" i="671"/>
  <c r="T231" i="671"/>
  <c r="AB231" i="671" s="1"/>
  <c r="AP57" i="672"/>
  <c r="BB57" i="672"/>
  <c r="AB22" i="672"/>
  <c r="AA230" i="671"/>
  <c r="AG161" i="671"/>
  <c r="AG86" i="671"/>
  <c r="AI86" i="671"/>
  <c r="AT86" i="671"/>
  <c r="AU86" i="671" s="1"/>
  <c r="AA86" i="671"/>
  <c r="AX86" i="671"/>
  <c r="BB86" i="671"/>
  <c r="AG44" i="672"/>
  <c r="AG156" i="671"/>
  <c r="AT156" i="671"/>
  <c r="AU156" i="671" s="1"/>
  <c r="AX156" i="671"/>
  <c r="AI156" i="671"/>
  <c r="AA156" i="671"/>
  <c r="AB156" i="671" s="1"/>
  <c r="AB186" i="671"/>
  <c r="BB219" i="671"/>
  <c r="AP219" i="671"/>
  <c r="AT196" i="671"/>
  <c r="AU196" i="671" s="1"/>
  <c r="AI196" i="671"/>
  <c r="AG196" i="671"/>
  <c r="AX196" i="671"/>
  <c r="AY196" i="671" s="1"/>
  <c r="BB196" i="671"/>
  <c r="AP196" i="671"/>
  <c r="AA196" i="671"/>
  <c r="T174" i="671"/>
  <c r="AB174" i="671" s="1"/>
  <c r="BA174" i="671"/>
  <c r="AU206" i="671"/>
  <c r="AF74" i="671"/>
  <c r="AE74" i="671" s="1"/>
  <c r="AG74" i="671"/>
  <c r="AF71" i="670"/>
  <c r="AE71" i="670" s="1"/>
  <c r="AG71" i="670"/>
  <c r="AG50" i="671"/>
  <c r="AX50" i="671"/>
  <c r="AT50" i="671"/>
  <c r="AI50" i="671"/>
  <c r="AA50" i="671"/>
  <c r="AB50" i="671" s="1"/>
  <c r="BA120" i="671"/>
  <c r="AO120" i="671"/>
  <c r="AL120" i="671"/>
  <c r="AM120" i="671" s="1"/>
  <c r="AG188" i="671"/>
  <c r="AT188" i="671"/>
  <c r="AI188" i="671"/>
  <c r="AX188" i="671"/>
  <c r="AY188" i="671" s="1"/>
  <c r="AY144" i="671"/>
  <c r="AP65" i="671"/>
  <c r="BB65" i="671"/>
  <c r="AA65" i="671"/>
  <c r="AB65" i="671" s="1"/>
  <c r="AG42" i="671"/>
  <c r="AT42" i="671"/>
  <c r="AI42" i="671"/>
  <c r="AX42" i="671"/>
  <c r="AY42" i="671" s="1"/>
  <c r="BB42" i="671"/>
  <c r="AP42" i="671"/>
  <c r="AP87" i="670"/>
  <c r="AA87" i="670"/>
  <c r="AB87" i="670" s="1"/>
  <c r="BB87" i="670"/>
  <c r="AX63" i="672"/>
  <c r="AY63" i="672" s="1"/>
  <c r="AP63" i="672"/>
  <c r="AI63" i="672"/>
  <c r="AT63" i="672"/>
  <c r="AU63" i="672" s="1"/>
  <c r="AG63" i="672"/>
  <c r="BB63" i="672"/>
  <c r="AA63" i="672"/>
  <c r="Y294" i="671"/>
  <c r="Y2" i="671" s="1"/>
  <c r="AY138" i="671"/>
  <c r="AG54" i="671"/>
  <c r="AX54" i="671"/>
  <c r="AT54" i="671"/>
  <c r="AU54" i="671" s="1"/>
  <c r="AI54" i="671"/>
  <c r="AO54" i="671"/>
  <c r="AP54" i="671"/>
  <c r="AO173" i="671"/>
  <c r="AL173" i="671"/>
  <c r="AM173" i="671" s="1"/>
  <c r="BA173" i="671"/>
  <c r="AA53" i="671"/>
  <c r="AI187" i="671"/>
  <c r="AG187" i="671"/>
  <c r="AT187" i="671"/>
  <c r="AU187" i="671" s="1"/>
  <c r="AX187" i="671"/>
  <c r="AO187" i="671"/>
  <c r="AP94" i="671"/>
  <c r="BB94" i="671"/>
  <c r="AA94" i="671"/>
  <c r="AG88" i="671"/>
  <c r="AX88" i="671"/>
  <c r="AY88" i="671" s="1"/>
  <c r="AI88" i="671"/>
  <c r="AT88" i="671"/>
  <c r="AU88" i="671" s="1"/>
  <c r="BB88" i="671"/>
  <c r="AA88" i="671"/>
  <c r="AB88" i="671" s="1"/>
  <c r="AO276" i="670"/>
  <c r="AL276" i="670"/>
  <c r="AM276" i="670" s="1"/>
  <c r="T276" i="670"/>
  <c r="AB276" i="670" s="1"/>
  <c r="BA276" i="670"/>
  <c r="AP51" i="670"/>
  <c r="AL51" i="670"/>
  <c r="AM51" i="670" s="1"/>
  <c r="BB51" i="670"/>
  <c r="AP243" i="669"/>
  <c r="BB243" i="669"/>
  <c r="BA223" i="670"/>
  <c r="AO223" i="670"/>
  <c r="AL223" i="670"/>
  <c r="AM223" i="670" s="1"/>
  <c r="T223" i="670"/>
  <c r="AB223" i="670" s="1"/>
  <c r="BB204" i="670"/>
  <c r="AP204" i="670"/>
  <c r="AO153" i="670"/>
  <c r="BA153" i="670"/>
  <c r="T153" i="670"/>
  <c r="AB153" i="670" s="1"/>
  <c r="AL153" i="670"/>
  <c r="AM153" i="670" s="1"/>
  <c r="AO96" i="671"/>
  <c r="AL96" i="671"/>
  <c r="AM96" i="671" s="1"/>
  <c r="BA96" i="671"/>
  <c r="AI264" i="670"/>
  <c r="AT264" i="670"/>
  <c r="AX264" i="670"/>
  <c r="AY264" i="670" s="1"/>
  <c r="AG264" i="670"/>
  <c r="AP191" i="670"/>
  <c r="BB191" i="670"/>
  <c r="AL191" i="670"/>
  <c r="AM191" i="670" s="1"/>
  <c r="AT18" i="671"/>
  <c r="AU18" i="671" s="1"/>
  <c r="AA18" i="671"/>
  <c r="AI18" i="671"/>
  <c r="AH2" i="671" s="1"/>
  <c r="AX18" i="671"/>
  <c r="AY18" i="671" s="1"/>
  <c r="AG18" i="671"/>
  <c r="AL256" i="670"/>
  <c r="AM256" i="670" s="1"/>
  <c r="AO256" i="670"/>
  <c r="BA256" i="670"/>
  <c r="T256" i="670"/>
  <c r="AB256" i="670" s="1"/>
  <c r="AB162" i="671"/>
  <c r="AL146" i="670"/>
  <c r="AM146" i="670" s="1"/>
  <c r="BA146" i="670"/>
  <c r="AO146" i="670"/>
  <c r="AF281" i="669"/>
  <c r="AE281" i="669" s="1"/>
  <c r="AG281" i="669"/>
  <c r="BA258" i="669"/>
  <c r="AO258" i="669"/>
  <c r="AL258" i="669"/>
  <c r="AM258" i="669" s="1"/>
  <c r="T258" i="669"/>
  <c r="AF141" i="669"/>
  <c r="AE141" i="669" s="1"/>
  <c r="AG141" i="669"/>
  <c r="BB189" i="669"/>
  <c r="AP189" i="669"/>
  <c r="AP115" i="669"/>
  <c r="BB115" i="669"/>
  <c r="AF22" i="669"/>
  <c r="AE22" i="669" s="1"/>
  <c r="AG22" i="669"/>
  <c r="AA115" i="669"/>
  <c r="AL43" i="669"/>
  <c r="AM43" i="669" s="1"/>
  <c r="BA43" i="669"/>
  <c r="AO43" i="669"/>
  <c r="T43" i="669"/>
  <c r="AB43" i="669" s="1"/>
  <c r="AO123" i="669"/>
  <c r="AL123" i="669"/>
  <c r="AM123" i="669" s="1"/>
  <c r="BA123" i="669"/>
  <c r="AA51" i="670"/>
  <c r="AI257" i="669"/>
  <c r="AG257" i="669"/>
  <c r="AA257" i="669"/>
  <c r="AT257" i="669"/>
  <c r="AU257" i="669" s="1"/>
  <c r="AX257" i="669"/>
  <c r="BA120" i="669"/>
  <c r="AO120" i="669"/>
  <c r="AL120" i="669"/>
  <c r="AM120" i="669" s="1"/>
  <c r="T120" i="669"/>
  <c r="AB120" i="669" s="1"/>
  <c r="AP122" i="669"/>
  <c r="BB122" i="669"/>
  <c r="AA241" i="673"/>
  <c r="AB241" i="673" s="1"/>
  <c r="T247" i="673"/>
  <c r="AB247" i="673" s="1"/>
  <c r="AU77" i="673"/>
  <c r="AP124" i="672"/>
  <c r="BB124" i="672"/>
  <c r="AF89" i="672"/>
  <c r="AE89" i="672" s="1"/>
  <c r="AG89" i="672"/>
  <c r="AL156" i="672"/>
  <c r="AM156" i="672" s="1"/>
  <c r="AP132" i="673"/>
  <c r="BB132" i="673"/>
  <c r="AL132" i="673"/>
  <c r="AM132" i="673" s="1"/>
  <c r="AG265" i="672"/>
  <c r="AX265" i="672"/>
  <c r="AY265" i="672" s="1"/>
  <c r="AT265" i="672"/>
  <c r="AU265" i="672" s="1"/>
  <c r="AI265" i="672"/>
  <c r="BA280" i="672"/>
  <c r="AL280" i="672"/>
  <c r="AM280" i="672" s="1"/>
  <c r="T280" i="672"/>
  <c r="AB280" i="672" s="1"/>
  <c r="AO280" i="672"/>
  <c r="AA40" i="673"/>
  <c r="AB40" i="673" s="1"/>
  <c r="AA248" i="672"/>
  <c r="AL92" i="672"/>
  <c r="AM92" i="672" s="1"/>
  <c r="AO92" i="672"/>
  <c r="BA92" i="672"/>
  <c r="AL189" i="672"/>
  <c r="AM189" i="672" s="1"/>
  <c r="BA189" i="672"/>
  <c r="AO189" i="672"/>
  <c r="BA138" i="672"/>
  <c r="AL138" i="672"/>
  <c r="AM138" i="672" s="1"/>
  <c r="AO138" i="672"/>
  <c r="AL89" i="672"/>
  <c r="AM89" i="672" s="1"/>
  <c r="AO89" i="672"/>
  <c r="T89" i="672"/>
  <c r="AB89" i="672" s="1"/>
  <c r="BA89" i="672"/>
  <c r="AP153" i="672"/>
  <c r="AA79" i="672"/>
  <c r="AP200" i="672"/>
  <c r="BB200" i="672"/>
  <c r="AB65" i="672"/>
  <c r="T44" i="672"/>
  <c r="AB44" i="672" s="1"/>
  <c r="AO35" i="672"/>
  <c r="BA35" i="672"/>
  <c r="AL35" i="672"/>
  <c r="AM35" i="672" s="1"/>
  <c r="T35" i="672"/>
  <c r="AB35" i="672" s="1"/>
  <c r="AU274" i="671"/>
  <c r="BB110" i="672"/>
  <c r="AP110" i="672"/>
  <c r="AA197" i="672"/>
  <c r="AG141" i="671"/>
  <c r="AF141" i="671"/>
  <c r="AE141" i="671" s="1"/>
  <c r="AL50" i="672"/>
  <c r="AM50" i="672" s="1"/>
  <c r="BA50" i="672"/>
  <c r="AO50" i="672"/>
  <c r="T50" i="672"/>
  <c r="AB50" i="672" s="1"/>
  <c r="AP273" i="671"/>
  <c r="AG22" i="672"/>
  <c r="AI22" i="672"/>
  <c r="AX22" i="672"/>
  <c r="AY22" i="672" s="1"/>
  <c r="AT22" i="672"/>
  <c r="AU22" i="672" s="1"/>
  <c r="AO22" i="672"/>
  <c r="AG200" i="671"/>
  <c r="AB86" i="671"/>
  <c r="AP285" i="671"/>
  <c r="BB285" i="671"/>
  <c r="AY187" i="671"/>
  <c r="AT268" i="671"/>
  <c r="AU268" i="671" s="1"/>
  <c r="AX268" i="671"/>
  <c r="AY268" i="671" s="1"/>
  <c r="AG268" i="671"/>
  <c r="AI268" i="671"/>
  <c r="AP268" i="671"/>
  <c r="BB268" i="671"/>
  <c r="AY156" i="671"/>
  <c r="BA40" i="672"/>
  <c r="AB195" i="671"/>
  <c r="AF104" i="671"/>
  <c r="AE104" i="671" s="1"/>
  <c r="AG104" i="671"/>
  <c r="AL251" i="671"/>
  <c r="AM251" i="671" s="1"/>
  <c r="AI172" i="671"/>
  <c r="AX172" i="671"/>
  <c r="AY172" i="671" s="1"/>
  <c r="AT172" i="671"/>
  <c r="AG172" i="671"/>
  <c r="BA221" i="671"/>
  <c r="AU174" i="671"/>
  <c r="AF63" i="670"/>
  <c r="AE63" i="670" s="1"/>
  <c r="AG63" i="670"/>
  <c r="AI209" i="671"/>
  <c r="AX209" i="671"/>
  <c r="AT209" i="671"/>
  <c r="AG209" i="671"/>
  <c r="BB136" i="671"/>
  <c r="AP136" i="671"/>
  <c r="BA101" i="671"/>
  <c r="AO101" i="671"/>
  <c r="AL101" i="671"/>
  <c r="AM101" i="671" s="1"/>
  <c r="T101" i="671"/>
  <c r="AB101" i="671" s="1"/>
  <c r="T75" i="671"/>
  <c r="AB75" i="671" s="1"/>
  <c r="BA261" i="670"/>
  <c r="AL261" i="670"/>
  <c r="AM261" i="670" s="1"/>
  <c r="T261" i="670"/>
  <c r="AB261" i="670" s="1"/>
  <c r="AO261" i="670"/>
  <c r="AF105" i="670"/>
  <c r="AE105" i="670" s="1"/>
  <c r="AG105" i="670"/>
  <c r="AB188" i="671"/>
  <c r="AO117" i="671"/>
  <c r="BA117" i="671"/>
  <c r="T117" i="671"/>
  <c r="AB117" i="671" s="1"/>
  <c r="AL117" i="671"/>
  <c r="AM117" i="671" s="1"/>
  <c r="AB200" i="671"/>
  <c r="AP144" i="671"/>
  <c r="BB144" i="671"/>
  <c r="AF226" i="671"/>
  <c r="AE226" i="671" s="1"/>
  <c r="BB200" i="671"/>
  <c r="AP200" i="671"/>
  <c r="T222" i="671"/>
  <c r="AB222" i="671" s="1"/>
  <c r="BA222" i="671"/>
  <c r="BB162" i="671"/>
  <c r="AP162" i="671"/>
  <c r="AA162" i="671"/>
  <c r="AL162" i="671"/>
  <c r="AM162" i="671" s="1"/>
  <c r="AT144" i="671"/>
  <c r="AG144" i="671"/>
  <c r="AX144" i="671"/>
  <c r="AI144" i="671"/>
  <c r="AB42" i="671"/>
  <c r="AF245" i="670"/>
  <c r="AE245" i="670" s="1"/>
  <c r="AG245" i="670"/>
  <c r="AP185" i="670"/>
  <c r="BB185" i="670"/>
  <c r="AA185" i="670"/>
  <c r="AB185" i="670" s="1"/>
  <c r="AL185" i="670"/>
  <c r="AM185" i="670" s="1"/>
  <c r="T13" i="672"/>
  <c r="AB13" i="672" s="1"/>
  <c r="BA13" i="672"/>
  <c r="T109" i="671"/>
  <c r="AB109" i="671" s="1"/>
  <c r="AF26" i="671"/>
  <c r="AE26" i="671" s="1"/>
  <c r="AG26" i="671"/>
  <c r="AB10" i="671"/>
  <c r="AP264" i="670"/>
  <c r="BB264" i="670"/>
  <c r="AO259" i="670"/>
  <c r="BA259" i="670"/>
  <c r="T259" i="670"/>
  <c r="AL259" i="670"/>
  <c r="AM259" i="670" s="1"/>
  <c r="AB36" i="672"/>
  <c r="T187" i="671"/>
  <c r="AB187" i="671" s="1"/>
  <c r="BA187" i="671"/>
  <c r="AG215" i="670"/>
  <c r="AT215" i="670"/>
  <c r="AX215" i="670"/>
  <c r="AI215" i="670"/>
  <c r="AA215" i="670"/>
  <c r="BB195" i="670"/>
  <c r="AP195" i="670"/>
  <c r="AA195" i="670"/>
  <c r="AA260" i="669"/>
  <c r="T260" i="670"/>
  <c r="AB260" i="670" s="1"/>
  <c r="BA260" i="670"/>
  <c r="AG232" i="670"/>
  <c r="BB159" i="670"/>
  <c r="AP159" i="670"/>
  <c r="AL50" i="671"/>
  <c r="AM50" i="671" s="1"/>
  <c r="AO50" i="671"/>
  <c r="BA50" i="671"/>
  <c r="AG29" i="671"/>
  <c r="AF29" i="671"/>
  <c r="AE29" i="671" s="1"/>
  <c r="T146" i="670"/>
  <c r="AB146" i="670" s="1"/>
  <c r="AP216" i="670"/>
  <c r="BB216" i="670"/>
  <c r="AP31" i="670"/>
  <c r="BB31" i="670"/>
  <c r="AL31" i="670"/>
  <c r="AM31" i="670" s="1"/>
  <c r="AL228" i="669"/>
  <c r="AM228" i="669" s="1"/>
  <c r="BA228" i="669"/>
  <c r="AO228" i="669"/>
  <c r="AY240" i="671"/>
  <c r="AP132" i="670"/>
  <c r="BB132" i="670"/>
  <c r="BA215" i="670"/>
  <c r="AO215" i="670"/>
  <c r="AL215" i="670"/>
  <c r="AM215" i="670" s="1"/>
  <c r="T215" i="670"/>
  <c r="AY125" i="670"/>
  <c r="AP258" i="669"/>
  <c r="BB258" i="669"/>
  <c r="AA258" i="669"/>
  <c r="AF238" i="669"/>
  <c r="AE238" i="669" s="1"/>
  <c r="AG238" i="669"/>
  <c r="T186" i="670"/>
  <c r="BA186" i="670"/>
  <c r="AL70" i="670"/>
  <c r="AM70" i="670" s="1"/>
  <c r="BA70" i="670"/>
  <c r="AO70" i="670"/>
  <c r="AP209" i="669"/>
  <c r="BB209" i="669"/>
  <c r="AF74" i="669"/>
  <c r="AE74" i="669" s="1"/>
  <c r="AG74" i="669"/>
  <c r="AQ294" i="669"/>
  <c r="AQ2" i="669" s="1"/>
  <c r="AO113" i="669"/>
  <c r="BA113" i="669"/>
  <c r="AL113" i="669"/>
  <c r="AM113" i="669" s="1"/>
  <c r="AI187" i="669"/>
  <c r="AG187" i="669"/>
  <c r="AT187" i="669"/>
  <c r="AU187" i="669" s="1"/>
  <c r="AX187" i="669"/>
  <c r="AY187" i="669" s="1"/>
  <c r="AO187" i="669"/>
  <c r="BB187" i="669"/>
  <c r="AA187" i="669"/>
  <c r="AM187" i="669"/>
  <c r="AA189" i="669"/>
  <c r="AF98" i="670"/>
  <c r="AE98" i="670" s="1"/>
  <c r="BA85" i="669"/>
  <c r="AO85" i="669"/>
  <c r="AL85" i="669"/>
  <c r="AM85" i="669" s="1"/>
  <c r="T85" i="669"/>
  <c r="T44" i="669"/>
  <c r="AB44" i="669" s="1"/>
  <c r="T123" i="669"/>
  <c r="AB123" i="669" s="1"/>
  <c r="AL97" i="673"/>
  <c r="AM97" i="673" s="1"/>
  <c r="AO97" i="673"/>
  <c r="BA97" i="673"/>
  <c r="T97" i="673"/>
  <c r="AB97" i="673" s="1"/>
  <c r="AL244" i="673"/>
  <c r="AM244" i="673" s="1"/>
  <c r="T244" i="673"/>
  <c r="AB244" i="673" s="1"/>
  <c r="AO244" i="673"/>
  <c r="BA244" i="673"/>
  <c r="AL286" i="673"/>
  <c r="AM286" i="673" s="1"/>
  <c r="AO286" i="673"/>
  <c r="BA286" i="673"/>
  <c r="AB265" i="672"/>
  <c r="AT141" i="673"/>
  <c r="AU141" i="673" s="1"/>
  <c r="AX141" i="673"/>
  <c r="AY141" i="673" s="1"/>
  <c r="AG141" i="673"/>
  <c r="AP141" i="673"/>
  <c r="AO141" i="673"/>
  <c r="BB141" i="673"/>
  <c r="AI141" i="673"/>
  <c r="BA15" i="673"/>
  <c r="AL15" i="673"/>
  <c r="AM15" i="673" s="1"/>
  <c r="AO15" i="673"/>
  <c r="AI274" i="672"/>
  <c r="AG274" i="672"/>
  <c r="AT274" i="672"/>
  <c r="AU274" i="672" s="1"/>
  <c r="AP274" i="672"/>
  <c r="AX274" i="672"/>
  <c r="AY274" i="672" s="1"/>
  <c r="AL39" i="672"/>
  <c r="AM39" i="672" s="1"/>
  <c r="BA39" i="672"/>
  <c r="T39" i="672"/>
  <c r="AB39" i="672" s="1"/>
  <c r="AO39" i="672"/>
  <c r="AF197" i="672"/>
  <c r="AE197" i="672" s="1"/>
  <c r="AG197" i="672"/>
  <c r="AB264" i="673"/>
  <c r="AY252" i="673"/>
  <c r="BA254" i="673"/>
  <c r="T254" i="673"/>
  <c r="AL167" i="673"/>
  <c r="AM167" i="673" s="1"/>
  <c r="AO167" i="673"/>
  <c r="T167" i="673"/>
  <c r="AB167" i="673" s="1"/>
  <c r="BA167" i="673"/>
  <c r="BA152" i="673"/>
  <c r="AO152" i="673"/>
  <c r="AL152" i="673"/>
  <c r="AM152" i="673" s="1"/>
  <c r="T152" i="673"/>
  <c r="AB152" i="673" s="1"/>
  <c r="AG94" i="673"/>
  <c r="AX94" i="673"/>
  <c r="AI94" i="673"/>
  <c r="AT94" i="673"/>
  <c r="AA134" i="673"/>
  <c r="AL43" i="673"/>
  <c r="AM43" i="673" s="1"/>
  <c r="BA43" i="673"/>
  <c r="AO43" i="673"/>
  <c r="BB81" i="673"/>
  <c r="AP81" i="673"/>
  <c r="AA81" i="673"/>
  <c r="AB81" i="673" s="1"/>
  <c r="BB198" i="673"/>
  <c r="AP198" i="673"/>
  <c r="AU96" i="673"/>
  <c r="BB83" i="673"/>
  <c r="AP83" i="673"/>
  <c r="AB59" i="673"/>
  <c r="AG105" i="672"/>
  <c r="AB187" i="673"/>
  <c r="AP277" i="672"/>
  <c r="BB277" i="672"/>
  <c r="BA87" i="673"/>
  <c r="AO87" i="673"/>
  <c r="AL87" i="673"/>
  <c r="AM87" i="673" s="1"/>
  <c r="AB56" i="673"/>
  <c r="AU84" i="673"/>
  <c r="AP20" i="673"/>
  <c r="BB20" i="673"/>
  <c r="T217" i="672"/>
  <c r="AO274" i="672"/>
  <c r="T224" i="672"/>
  <c r="AB224" i="672" s="1"/>
  <c r="BA224" i="672"/>
  <c r="AO224" i="672"/>
  <c r="AL224" i="672"/>
  <c r="AM224" i="672" s="1"/>
  <c r="BA197" i="672"/>
  <c r="AL197" i="672"/>
  <c r="AM197" i="672" s="1"/>
  <c r="AO197" i="672"/>
  <c r="T184" i="672"/>
  <c r="BA184" i="672"/>
  <c r="AU113" i="672"/>
  <c r="AO88" i="672"/>
  <c r="BA88" i="672"/>
  <c r="AL88" i="672"/>
  <c r="AM88" i="672" s="1"/>
  <c r="AO198" i="672"/>
  <c r="BA198" i="672"/>
  <c r="AL198" i="672"/>
  <c r="AM198" i="672" s="1"/>
  <c r="AB145" i="672"/>
  <c r="AL103" i="672"/>
  <c r="AM103" i="672" s="1"/>
  <c r="BA103" i="672"/>
  <c r="AO103" i="672"/>
  <c r="AI15" i="672"/>
  <c r="AG15" i="672"/>
  <c r="AT15" i="672"/>
  <c r="BB15" i="672"/>
  <c r="AX15" i="672"/>
  <c r="AA15" i="672"/>
  <c r="AL140" i="672"/>
  <c r="AM140" i="672" s="1"/>
  <c r="BA140" i="672"/>
  <c r="AO140" i="672"/>
  <c r="T140" i="672"/>
  <c r="AG81" i="672"/>
  <c r="AA16" i="672"/>
  <c r="AT127" i="672"/>
  <c r="AU127" i="672" s="1"/>
  <c r="AX127" i="672"/>
  <c r="AY127" i="672" s="1"/>
  <c r="AI127" i="672"/>
  <c r="AG127" i="672"/>
  <c r="AI84" i="672"/>
  <c r="AT84" i="672"/>
  <c r="AU84" i="672" s="1"/>
  <c r="AG84" i="672"/>
  <c r="AP84" i="672"/>
  <c r="AX84" i="672"/>
  <c r="AY84" i="672" s="1"/>
  <c r="AA84" i="672"/>
  <c r="AG135" i="672"/>
  <c r="AO247" i="671"/>
  <c r="BA247" i="671"/>
  <c r="T247" i="671"/>
  <c r="AL247" i="671"/>
  <c r="AM247" i="671" s="1"/>
  <c r="AL234" i="672"/>
  <c r="AM234" i="672" s="1"/>
  <c r="BB176" i="672"/>
  <c r="AP176" i="672"/>
  <c r="BA45" i="672"/>
  <c r="AL45" i="672"/>
  <c r="AM45" i="672" s="1"/>
  <c r="AO45" i="672"/>
  <c r="AO15" i="672"/>
  <c r="AL228" i="671"/>
  <c r="AM228" i="671" s="1"/>
  <c r="AO228" i="671"/>
  <c r="BA228" i="671"/>
  <c r="BB270" i="673"/>
  <c r="AP270" i="673"/>
  <c r="AG253" i="673"/>
  <c r="T268" i="673"/>
  <c r="AB268" i="673" s="1"/>
  <c r="BA268" i="673"/>
  <c r="AA252" i="673"/>
  <c r="AO209" i="673"/>
  <c r="BA209" i="673"/>
  <c r="AL209" i="673"/>
  <c r="AM209" i="673" s="1"/>
  <c r="AL270" i="673"/>
  <c r="AM270" i="673" s="1"/>
  <c r="AP237" i="673"/>
  <c r="BB237" i="673"/>
  <c r="AO208" i="673"/>
  <c r="AL208" i="673"/>
  <c r="AM208" i="673" s="1"/>
  <c r="BA208" i="673"/>
  <c r="T208" i="673"/>
  <c r="AB208" i="673" s="1"/>
  <c r="BB143" i="673"/>
  <c r="AP143" i="673"/>
  <c r="AP252" i="673"/>
  <c r="T272" i="673"/>
  <c r="BA272" i="673"/>
  <c r="AF203" i="673"/>
  <c r="AE203" i="673" s="1"/>
  <c r="AA214" i="673"/>
  <c r="AB214" i="673" s="1"/>
  <c r="BB129" i="673"/>
  <c r="AP129" i="673"/>
  <c r="BA242" i="673"/>
  <c r="AA180" i="673"/>
  <c r="AB180" i="673" s="1"/>
  <c r="BA281" i="673"/>
  <c r="AO281" i="673"/>
  <c r="AL281" i="673"/>
  <c r="AM281" i="673" s="1"/>
  <c r="T188" i="673"/>
  <c r="AB188" i="673" s="1"/>
  <c r="BB153" i="673"/>
  <c r="AO258" i="673"/>
  <c r="AL258" i="673"/>
  <c r="AM258" i="673" s="1"/>
  <c r="BA258" i="673"/>
  <c r="AA189" i="673"/>
  <c r="AP116" i="673"/>
  <c r="AL116" i="673"/>
  <c r="AM116" i="673" s="1"/>
  <c r="BB116" i="673"/>
  <c r="AU229" i="673"/>
  <c r="AU176" i="673"/>
  <c r="AB165" i="673"/>
  <c r="AG263" i="673"/>
  <c r="AI203" i="673"/>
  <c r="AX203" i="673"/>
  <c r="AY203" i="673" s="1"/>
  <c r="AT203" i="673"/>
  <c r="AU203" i="673" s="1"/>
  <c r="AG203" i="673"/>
  <c r="AA203" i="673"/>
  <c r="BB203" i="673"/>
  <c r="AI174" i="673"/>
  <c r="AT174" i="673"/>
  <c r="AU174" i="673" s="1"/>
  <c r="AG174" i="673"/>
  <c r="AX174" i="673"/>
  <c r="AY201" i="673"/>
  <c r="AX155" i="673"/>
  <c r="AY155" i="673" s="1"/>
  <c r="BB155" i="673"/>
  <c r="AG155" i="673"/>
  <c r="AI155" i="673"/>
  <c r="AT155" i="673"/>
  <c r="AU155" i="673" s="1"/>
  <c r="AP87" i="673"/>
  <c r="BB87" i="673"/>
  <c r="AA204" i="673"/>
  <c r="AB204" i="673" s="1"/>
  <c r="AA170" i="673"/>
  <c r="AB170" i="673" s="1"/>
  <c r="AL146" i="673"/>
  <c r="AM146" i="673" s="1"/>
  <c r="AO146" i="673"/>
  <c r="BA146" i="673"/>
  <c r="AF181" i="673"/>
  <c r="AE181" i="673" s="1"/>
  <c r="AG181" i="673"/>
  <c r="AY162" i="673"/>
  <c r="AG69" i="673"/>
  <c r="AT69" i="673"/>
  <c r="AU69" i="673" s="1"/>
  <c r="AI69" i="673"/>
  <c r="AX69" i="673"/>
  <c r="AY69" i="673" s="1"/>
  <c r="AB18" i="673"/>
  <c r="AU104" i="673"/>
  <c r="BB45" i="673"/>
  <c r="AP45" i="673"/>
  <c r="AF16" i="673"/>
  <c r="AE16" i="673" s="1"/>
  <c r="AA127" i="673"/>
  <c r="AB127" i="673" s="1"/>
  <c r="AX127" i="673"/>
  <c r="AY127" i="673" s="1"/>
  <c r="AT127" i="673"/>
  <c r="AU127" i="673" s="1"/>
  <c r="AI127" i="673"/>
  <c r="AG127" i="673"/>
  <c r="AA116" i="673"/>
  <c r="AB116" i="673" s="1"/>
  <c r="T108" i="673"/>
  <c r="AB108" i="673" s="1"/>
  <c r="AI54" i="673"/>
  <c r="AX54" i="673"/>
  <c r="AY54" i="673" s="1"/>
  <c r="AT54" i="673"/>
  <c r="AU54" i="673" s="1"/>
  <c r="AG54" i="673"/>
  <c r="AP10" i="673"/>
  <c r="BB10" i="673"/>
  <c r="AF164" i="673"/>
  <c r="AE164" i="673" s="1"/>
  <c r="AL100" i="673"/>
  <c r="AM100" i="673" s="1"/>
  <c r="T114" i="673"/>
  <c r="AB57" i="673"/>
  <c r="AB33" i="673"/>
  <c r="AB151" i="673"/>
  <c r="AF79" i="673"/>
  <c r="AE79" i="673" s="1"/>
  <c r="AO119" i="673"/>
  <c r="T119" i="673"/>
  <c r="AL119" i="673"/>
  <c r="AM119" i="673" s="1"/>
  <c r="BA119" i="673"/>
  <c r="AU68" i="673"/>
  <c r="AY96" i="673"/>
  <c r="AX30" i="673"/>
  <c r="AI30" i="673"/>
  <c r="AG30" i="673"/>
  <c r="AT30" i="673"/>
  <c r="AO271" i="672"/>
  <c r="BA271" i="672"/>
  <c r="AL271" i="672"/>
  <c r="AM271" i="672" s="1"/>
  <c r="AB72" i="673"/>
  <c r="AU29" i="673"/>
  <c r="AO13" i="673"/>
  <c r="BA13" i="673"/>
  <c r="BA294" i="673" s="1"/>
  <c r="AL13" i="673"/>
  <c r="AM13" i="673" s="1"/>
  <c r="AB185" i="673"/>
  <c r="AB60" i="673"/>
  <c r="T123" i="673"/>
  <c r="AB123" i="673" s="1"/>
  <c r="AB39" i="673"/>
  <c r="AY160" i="673"/>
  <c r="BA278" i="672"/>
  <c r="AL278" i="672"/>
  <c r="AM278" i="672" s="1"/>
  <c r="AO278" i="672"/>
  <c r="AO265" i="672"/>
  <c r="AL265" i="672"/>
  <c r="AM265" i="672" s="1"/>
  <c r="BA265" i="672"/>
  <c r="BA236" i="672"/>
  <c r="AL236" i="672"/>
  <c r="AM236" i="672" s="1"/>
  <c r="AO236" i="672"/>
  <c r="T236" i="672"/>
  <c r="AB236" i="672" s="1"/>
  <c r="AY207" i="672"/>
  <c r="AI176" i="672"/>
  <c r="AT176" i="672"/>
  <c r="AX176" i="672"/>
  <c r="AY176" i="672" s="1"/>
  <c r="AA176" i="672"/>
  <c r="AB176" i="672" s="1"/>
  <c r="AG176" i="672"/>
  <c r="AA182" i="673"/>
  <c r="AA46" i="673"/>
  <c r="AB46" i="673" s="1"/>
  <c r="AG255" i="672"/>
  <c r="AI255" i="672"/>
  <c r="AX255" i="672"/>
  <c r="AY255" i="672" s="1"/>
  <c r="AT255" i="672"/>
  <c r="AU255" i="672" s="1"/>
  <c r="BB255" i="672"/>
  <c r="AA255" i="672"/>
  <c r="AY273" i="672"/>
  <c r="AL138" i="673"/>
  <c r="AM138" i="673" s="1"/>
  <c r="BA138" i="673"/>
  <c r="AO138" i="673"/>
  <c r="AU126" i="673"/>
  <c r="AY192" i="672"/>
  <c r="AA156" i="672"/>
  <c r="AB156" i="672" s="1"/>
  <c r="AL33" i="673"/>
  <c r="AM33" i="673" s="1"/>
  <c r="AG279" i="672"/>
  <c r="AF279" i="672"/>
  <c r="AE279" i="672" s="1"/>
  <c r="AL267" i="672"/>
  <c r="AM267" i="672" s="1"/>
  <c r="AO267" i="672"/>
  <c r="BA267" i="672"/>
  <c r="AP66" i="673"/>
  <c r="BB66" i="673"/>
  <c r="BB125" i="673"/>
  <c r="AP125" i="673"/>
  <c r="AL119" i="672"/>
  <c r="AM119" i="672" s="1"/>
  <c r="BA119" i="672"/>
  <c r="AO119" i="672"/>
  <c r="AA270" i="672"/>
  <c r="AB270" i="672" s="1"/>
  <c r="BB211" i="672"/>
  <c r="AP211" i="672"/>
  <c r="T221" i="672"/>
  <c r="AB221" i="672" s="1"/>
  <c r="AO86" i="672"/>
  <c r="BA86" i="672"/>
  <c r="AL86" i="672"/>
  <c r="AM86" i="672" s="1"/>
  <c r="AF199" i="671"/>
  <c r="AE199" i="671" s="1"/>
  <c r="AG199" i="671"/>
  <c r="AA250" i="672"/>
  <c r="AT198" i="672"/>
  <c r="AU198" i="672" s="1"/>
  <c r="AI198" i="672"/>
  <c r="AG198" i="672"/>
  <c r="AX198" i="672"/>
  <c r="AT31" i="673"/>
  <c r="AU31" i="673" s="1"/>
  <c r="AI31" i="673"/>
  <c r="AX31" i="673"/>
  <c r="AY31" i="673" s="1"/>
  <c r="AG31" i="673"/>
  <c r="AA216" i="672"/>
  <c r="AB42" i="673"/>
  <c r="AF205" i="672"/>
  <c r="AE205" i="672" s="1"/>
  <c r="AU60" i="673"/>
  <c r="BB106" i="672"/>
  <c r="AP106" i="672"/>
  <c r="AA106" i="672"/>
  <c r="AB106" i="672" s="1"/>
  <c r="AL64" i="672"/>
  <c r="AM64" i="672" s="1"/>
  <c r="BA64" i="672"/>
  <c r="AO152" i="672"/>
  <c r="AL152" i="672"/>
  <c r="AM152" i="672" s="1"/>
  <c r="BA152" i="672"/>
  <c r="AT184" i="672"/>
  <c r="AU184" i="672" s="1"/>
  <c r="AI184" i="672"/>
  <c r="AG184" i="672"/>
  <c r="AA184" i="672"/>
  <c r="AX184" i="672"/>
  <c r="AY184" i="672" s="1"/>
  <c r="BB138" i="672"/>
  <c r="AP138" i="672"/>
  <c r="BA118" i="672"/>
  <c r="AM182" i="672"/>
  <c r="AF131" i="672"/>
  <c r="AE131" i="672" s="1"/>
  <c r="AG131" i="672"/>
  <c r="AF154" i="672"/>
  <c r="AE154" i="672" s="1"/>
  <c r="AY81" i="672"/>
  <c r="AF266" i="671"/>
  <c r="AE266" i="671" s="1"/>
  <c r="AG266" i="671"/>
  <c r="BA183" i="671"/>
  <c r="AO183" i="671"/>
  <c r="AL183" i="671"/>
  <c r="AM183" i="671" s="1"/>
  <c r="AG64" i="672"/>
  <c r="AT64" i="672"/>
  <c r="AA64" i="672"/>
  <c r="AX64" i="672"/>
  <c r="AY64" i="672" s="1"/>
  <c r="AI64" i="672"/>
  <c r="Y294" i="672"/>
  <c r="Y2" i="672" s="1"/>
  <c r="AX10" i="672"/>
  <c r="AY10" i="672" s="1"/>
  <c r="AG10" i="672"/>
  <c r="AA10" i="672"/>
  <c r="AT10" i="672"/>
  <c r="AI10" i="672"/>
  <c r="AP10" i="672"/>
  <c r="BB229" i="671"/>
  <c r="AP229" i="671"/>
  <c r="AG175" i="672"/>
  <c r="T84" i="672"/>
  <c r="BA84" i="672"/>
  <c r="AO65" i="672"/>
  <c r="AL65" i="672"/>
  <c r="AM65" i="672" s="1"/>
  <c r="BA65" i="672"/>
  <c r="AG50" i="672"/>
  <c r="T54" i="672"/>
  <c r="AB54" i="672" s="1"/>
  <c r="BA54" i="672"/>
  <c r="BB35" i="672"/>
  <c r="AP35" i="672"/>
  <c r="AY274" i="671"/>
  <c r="AG103" i="672"/>
  <c r="AB34" i="672"/>
  <c r="BA99" i="672"/>
  <c r="AP279" i="671"/>
  <c r="BB279" i="671"/>
  <c r="T119" i="672"/>
  <c r="AB119" i="672" s="1"/>
  <c r="AB19" i="672"/>
  <c r="AP141" i="671"/>
  <c r="BB141" i="671"/>
  <c r="AA123" i="672"/>
  <c r="AB123" i="672" s="1"/>
  <c r="AL98" i="672"/>
  <c r="AM98" i="672" s="1"/>
  <c r="BA98" i="672"/>
  <c r="AO98" i="672"/>
  <c r="T98" i="672"/>
  <c r="AB98" i="672" s="1"/>
  <c r="AM268" i="671"/>
  <c r="AL239" i="672"/>
  <c r="AM239" i="672" s="1"/>
  <c r="BA239" i="672"/>
  <c r="AO239" i="672"/>
  <c r="AX109" i="672"/>
  <c r="AG109" i="672"/>
  <c r="AI109" i="672"/>
  <c r="AA109" i="672"/>
  <c r="AT109" i="672"/>
  <c r="BB109" i="672"/>
  <c r="T197" i="672"/>
  <c r="AB197" i="672" s="1"/>
  <c r="T192" i="671"/>
  <c r="AB192" i="671" s="1"/>
  <c r="AF176" i="671"/>
  <c r="AE176" i="671" s="1"/>
  <c r="BB187" i="671"/>
  <c r="AP187" i="671"/>
  <c r="AL187" i="671"/>
  <c r="AM187" i="671" s="1"/>
  <c r="AF267" i="671"/>
  <c r="AE267" i="671" s="1"/>
  <c r="AG267" i="671"/>
  <c r="BB49" i="671"/>
  <c r="AP49" i="671"/>
  <c r="AA49" i="671"/>
  <c r="AB49" i="671" s="1"/>
  <c r="T173" i="671"/>
  <c r="T31" i="672"/>
  <c r="AB31" i="672" s="1"/>
  <c r="AF242" i="671"/>
  <c r="AE242" i="671" s="1"/>
  <c r="AG242" i="671"/>
  <c r="AU209" i="671"/>
  <c r="AA181" i="671"/>
  <c r="AF219" i="671"/>
  <c r="AE219" i="671" s="1"/>
  <c r="AI195" i="671"/>
  <c r="AG195" i="671"/>
  <c r="AT195" i="671"/>
  <c r="AU195" i="671" s="1"/>
  <c r="AA195" i="671"/>
  <c r="AX195" i="671"/>
  <c r="AY195" i="671" s="1"/>
  <c r="AP166" i="671"/>
  <c r="BB166" i="671"/>
  <c r="BA137" i="671"/>
  <c r="AO137" i="671"/>
  <c r="AL137" i="671"/>
  <c r="AM137" i="671" s="1"/>
  <c r="AY104" i="671"/>
  <c r="AB172" i="671"/>
  <c r="AI172" i="672"/>
  <c r="AX172" i="672"/>
  <c r="AY172" i="672" s="1"/>
  <c r="AT172" i="672"/>
  <c r="AU172" i="672" s="1"/>
  <c r="AA172" i="672"/>
  <c r="AG172" i="672"/>
  <c r="AP174" i="671"/>
  <c r="BB174" i="671"/>
  <c r="AX259" i="670"/>
  <c r="AY259" i="670" s="1"/>
  <c r="AT259" i="670"/>
  <c r="AI259" i="670"/>
  <c r="AG259" i="670"/>
  <c r="AA259" i="670"/>
  <c r="AO100" i="671"/>
  <c r="BA100" i="671"/>
  <c r="AL100" i="671"/>
  <c r="AM100" i="671" s="1"/>
  <c r="AU200" i="671"/>
  <c r="AA99" i="671"/>
  <c r="AB99" i="671" s="1"/>
  <c r="AU162" i="671"/>
  <c r="AA124" i="671"/>
  <c r="AB59" i="671"/>
  <c r="AO11" i="671"/>
  <c r="AL11" i="671"/>
  <c r="AM11" i="671" s="1"/>
  <c r="BA11" i="671"/>
  <c r="BA284" i="670"/>
  <c r="AO284" i="670"/>
  <c r="AL284" i="670"/>
  <c r="AM284" i="670" s="1"/>
  <c r="T284" i="670"/>
  <c r="AB284" i="670" s="1"/>
  <c r="AY245" i="670"/>
  <c r="AU224" i="670"/>
  <c r="AP154" i="671"/>
  <c r="BB26" i="671"/>
  <c r="AP26" i="671"/>
  <c r="AP285" i="670"/>
  <c r="BB285" i="670"/>
  <c r="AA285" i="670"/>
  <c r="AF45" i="671"/>
  <c r="AE45" i="671" s="1"/>
  <c r="AG45" i="671"/>
  <c r="AU264" i="670"/>
  <c r="BB184" i="671"/>
  <c r="AB248" i="670"/>
  <c r="AL214" i="671"/>
  <c r="AM214" i="671" s="1"/>
  <c r="BA214" i="671"/>
  <c r="AO214" i="671"/>
  <c r="T214" i="671"/>
  <c r="AA149" i="671"/>
  <c r="AP31" i="671"/>
  <c r="BB31" i="671"/>
  <c r="AA31" i="671"/>
  <c r="AY267" i="670"/>
  <c r="AL118" i="671"/>
  <c r="AM118" i="671" s="1"/>
  <c r="AO118" i="671"/>
  <c r="BA118" i="671"/>
  <c r="AG276" i="670"/>
  <c r="AF276" i="670"/>
  <c r="AE276" i="670" s="1"/>
  <c r="AL214" i="670"/>
  <c r="AM214" i="670" s="1"/>
  <c r="AO214" i="670"/>
  <c r="BA214" i="670"/>
  <c r="T214" i="670"/>
  <c r="BA123" i="670"/>
  <c r="AL123" i="670"/>
  <c r="AM123" i="670" s="1"/>
  <c r="AO123" i="670"/>
  <c r="T123" i="670"/>
  <c r="AB123" i="670" s="1"/>
  <c r="AG94" i="670"/>
  <c r="AT94" i="670"/>
  <c r="AU94" i="670" s="1"/>
  <c r="AI94" i="670"/>
  <c r="AX94" i="670"/>
  <c r="AY94" i="670" s="1"/>
  <c r="BB94" i="670"/>
  <c r="AA94" i="670"/>
  <c r="AP94" i="670"/>
  <c r="AO94" i="670"/>
  <c r="AG258" i="670"/>
  <c r="AT258" i="670"/>
  <c r="AU258" i="670" s="1"/>
  <c r="AX258" i="670"/>
  <c r="AI258" i="670"/>
  <c r="T208" i="670"/>
  <c r="AB208" i="670" s="1"/>
  <c r="AU10" i="671"/>
  <c r="AF138" i="670"/>
  <c r="AE138" i="670" s="1"/>
  <c r="AG138" i="670"/>
  <c r="AP76" i="670"/>
  <c r="AL76" i="670"/>
  <c r="AM76" i="670" s="1"/>
  <c r="BB76" i="670"/>
  <c r="AA76" i="670"/>
  <c r="AP41" i="670"/>
  <c r="BB41" i="670"/>
  <c r="AA41" i="670"/>
  <c r="BA231" i="669"/>
  <c r="AO231" i="669"/>
  <c r="AL231" i="669"/>
  <c r="AM231" i="669" s="1"/>
  <c r="T231" i="669"/>
  <c r="AB231" i="669" s="1"/>
  <c r="BA166" i="670"/>
  <c r="AL166" i="670"/>
  <c r="AM166" i="670" s="1"/>
  <c r="AO166" i="670"/>
  <c r="T166" i="670"/>
  <c r="AB166" i="670" s="1"/>
  <c r="AA115" i="670"/>
  <c r="AM54" i="671"/>
  <c r="AI100" i="670"/>
  <c r="AG100" i="670"/>
  <c r="AT100" i="670"/>
  <c r="AU100" i="670" s="1"/>
  <c r="BB100" i="670"/>
  <c r="AX100" i="670"/>
  <c r="AY100" i="670" s="1"/>
  <c r="AA100" i="670"/>
  <c r="AB100" i="670" s="1"/>
  <c r="AP100" i="670"/>
  <c r="AA58" i="670"/>
  <c r="BB282" i="669"/>
  <c r="AP282" i="669"/>
  <c r="AL282" i="669"/>
  <c r="AM282" i="669" s="1"/>
  <c r="AI229" i="670"/>
  <c r="AG229" i="670"/>
  <c r="AT229" i="670"/>
  <c r="AU229" i="670" s="1"/>
  <c r="AA229" i="670"/>
  <c r="AX229" i="670"/>
  <c r="AY229" i="670" s="1"/>
  <c r="BB229" i="670"/>
  <c r="AP229" i="670"/>
  <c r="AG127" i="670"/>
  <c r="T38" i="671"/>
  <c r="AB38" i="671" s="1"/>
  <c r="BA38" i="671"/>
  <c r="AO31" i="670"/>
  <c r="AO252" i="670"/>
  <c r="BA252" i="670"/>
  <c r="AL252" i="670"/>
  <c r="AM252" i="670" s="1"/>
  <c r="T252" i="670"/>
  <c r="AB252" i="670" s="1"/>
  <c r="AF126" i="670"/>
  <c r="AE126" i="670" s="1"/>
  <c r="AG126" i="670"/>
  <c r="BA125" i="670"/>
  <c r="AO125" i="670"/>
  <c r="AL125" i="670"/>
  <c r="AM125" i="670" s="1"/>
  <c r="AG119" i="670"/>
  <c r="AL182" i="670"/>
  <c r="AM182" i="670" s="1"/>
  <c r="AO182" i="670"/>
  <c r="BA182" i="670"/>
  <c r="AL276" i="669"/>
  <c r="AM276" i="669" s="1"/>
  <c r="AO276" i="669"/>
  <c r="BA276" i="669"/>
  <c r="T276" i="669"/>
  <c r="AB276" i="669" s="1"/>
  <c r="AG182" i="669"/>
  <c r="AT182" i="669"/>
  <c r="AX182" i="669"/>
  <c r="AY182" i="669" s="1"/>
  <c r="AI182" i="669"/>
  <c r="AO182" i="669"/>
  <c r="AP232" i="669"/>
  <c r="BB232" i="669"/>
  <c r="T121" i="670"/>
  <c r="AO84" i="669"/>
  <c r="AL84" i="669"/>
  <c r="AM84" i="669" s="1"/>
  <c r="BA84" i="669"/>
  <c r="BB36" i="669"/>
  <c r="AP36" i="669"/>
  <c r="AL36" i="669"/>
  <c r="AM36" i="669" s="1"/>
  <c r="AA36" i="669"/>
  <c r="AB36" i="669" s="1"/>
  <c r="AP225" i="669"/>
  <c r="BB225" i="669"/>
  <c r="AA225" i="669"/>
  <c r="BA285" i="669"/>
  <c r="T285" i="669"/>
  <c r="AU134" i="671"/>
  <c r="BB42" i="669"/>
  <c r="AP42" i="669"/>
  <c r="AL42" i="669"/>
  <c r="AM42" i="669" s="1"/>
  <c r="AG86" i="669"/>
  <c r="AP86" i="669"/>
  <c r="AI86" i="669"/>
  <c r="AA86" i="669"/>
  <c r="AB86" i="669" s="1"/>
  <c r="AT86" i="669"/>
  <c r="AU86" i="669" s="1"/>
  <c r="AX86" i="669"/>
  <c r="AY86" i="669" s="1"/>
  <c r="AO86" i="669"/>
  <c r="AM86" i="669"/>
  <c r="AI49" i="669"/>
  <c r="AT49" i="669"/>
  <c r="AU49" i="669" s="1"/>
  <c r="AA49" i="669"/>
  <c r="AB49" i="669" s="1"/>
  <c r="AO49" i="669"/>
  <c r="AG49" i="669"/>
  <c r="AP49" i="669"/>
  <c r="AX49" i="669"/>
  <c r="AY49" i="669" s="1"/>
  <c r="BB49" i="669"/>
  <c r="BB183" i="669"/>
  <c r="AP183" i="669"/>
  <c r="AA183" i="669"/>
  <c r="AB183" i="669" s="1"/>
  <c r="AL183" i="669"/>
  <c r="AM183" i="669" s="1"/>
  <c r="AF164" i="669"/>
  <c r="AE164" i="669" s="1"/>
  <c r="AG164" i="669"/>
  <c r="AP161" i="669"/>
  <c r="BB161" i="669"/>
  <c r="AA161" i="669"/>
  <c r="AO32" i="669"/>
  <c r="AL32" i="669"/>
  <c r="AM32" i="669" s="1"/>
  <c r="BA32" i="669"/>
  <c r="AL50" i="673"/>
  <c r="AM50" i="673" s="1"/>
  <c r="BA50" i="673"/>
  <c r="AO50" i="673"/>
  <c r="T50" i="673"/>
  <c r="AB50" i="673" s="1"/>
  <c r="AA272" i="673"/>
  <c r="AP104" i="673"/>
  <c r="BB104" i="673"/>
  <c r="AA193" i="673"/>
  <c r="AB193" i="673" s="1"/>
  <c r="AI192" i="673"/>
  <c r="AG192" i="673"/>
  <c r="AX192" i="673"/>
  <c r="AY192" i="673" s="1"/>
  <c r="AT192" i="673"/>
  <c r="AU192" i="673" s="1"/>
  <c r="AP192" i="673"/>
  <c r="AP137" i="672"/>
  <c r="BB137" i="672"/>
  <c r="AO27" i="673"/>
  <c r="BA27" i="673"/>
  <c r="AL27" i="673"/>
  <c r="AM27" i="673" s="1"/>
  <c r="AI193" i="672"/>
  <c r="AX193" i="672"/>
  <c r="AT193" i="672"/>
  <c r="AU193" i="672" s="1"/>
  <c r="AG193" i="672"/>
  <c r="AB211" i="672"/>
  <c r="AF245" i="671"/>
  <c r="AE245" i="671" s="1"/>
  <c r="AG245" i="671"/>
  <c r="AG216" i="671"/>
  <c r="AT216" i="671"/>
  <c r="AX216" i="671"/>
  <c r="AI216" i="671"/>
  <c r="AA216" i="671"/>
  <c r="AG119" i="672"/>
  <c r="AI119" i="672"/>
  <c r="AT119" i="672"/>
  <c r="AU119" i="672" s="1"/>
  <c r="BB119" i="672"/>
  <c r="AX119" i="672"/>
  <c r="AY119" i="672" s="1"/>
  <c r="AB256" i="671"/>
  <c r="AA221" i="671"/>
  <c r="AB221" i="671" s="1"/>
  <c r="AP189" i="671"/>
  <c r="BB189" i="671"/>
  <c r="AB87" i="672"/>
  <c r="BB260" i="671"/>
  <c r="AL252" i="671"/>
  <c r="AM252" i="671" s="1"/>
  <c r="AO252" i="671"/>
  <c r="BA252" i="671"/>
  <c r="AB109" i="672"/>
  <c r="AA247" i="671"/>
  <c r="AU67" i="672"/>
  <c r="AB52" i="672"/>
  <c r="AA192" i="671"/>
  <c r="AT192" i="671"/>
  <c r="AX192" i="671"/>
  <c r="AY192" i="671" s="1"/>
  <c r="AI192" i="671"/>
  <c r="AG192" i="671"/>
  <c r="AA134" i="671"/>
  <c r="AB134" i="671" s="1"/>
  <c r="AO79" i="672"/>
  <c r="BA79" i="672"/>
  <c r="AL79" i="672"/>
  <c r="AM79" i="672" s="1"/>
  <c r="BA151" i="671"/>
  <c r="AL151" i="671"/>
  <c r="AM151" i="671" s="1"/>
  <c r="AO151" i="671"/>
  <c r="T151" i="671"/>
  <c r="AB151" i="671" s="1"/>
  <c r="AF85" i="671"/>
  <c r="AE85" i="671" s="1"/>
  <c r="AG85" i="671"/>
  <c r="T80" i="672"/>
  <c r="AB80" i="672" s="1"/>
  <c r="AP230" i="671"/>
  <c r="AB263" i="671"/>
  <c r="AT224" i="671"/>
  <c r="AU224" i="671" s="1"/>
  <c r="AI224" i="671"/>
  <c r="AG224" i="671"/>
  <c r="AX224" i="671"/>
  <c r="AY224" i="671" s="1"/>
  <c r="AA224" i="671"/>
  <c r="AB224" i="671" s="1"/>
  <c r="AI42" i="672"/>
  <c r="AG42" i="672"/>
  <c r="AX42" i="672"/>
  <c r="AY42" i="672" s="1"/>
  <c r="AT42" i="672"/>
  <c r="AA42" i="672"/>
  <c r="AA237" i="671"/>
  <c r="AF209" i="671"/>
  <c r="AE209" i="671" s="1"/>
  <c r="T219" i="671"/>
  <c r="AB219" i="671" s="1"/>
  <c r="AO219" i="671"/>
  <c r="BA219" i="671"/>
  <c r="AL219" i="671"/>
  <c r="AM219" i="671" s="1"/>
  <c r="BB222" i="671"/>
  <c r="AP222" i="671"/>
  <c r="BB192" i="671"/>
  <c r="T172" i="672"/>
  <c r="AP216" i="671"/>
  <c r="BB216" i="671"/>
  <c r="AA22" i="672"/>
  <c r="AG35" i="670"/>
  <c r="AF35" i="670"/>
  <c r="AE35" i="670" s="1"/>
  <c r="AY218" i="671"/>
  <c r="AA58" i="672"/>
  <c r="AB58" i="672" s="1"/>
  <c r="AP225" i="671"/>
  <c r="BB225" i="671"/>
  <c r="BB145" i="671"/>
  <c r="AA145" i="671"/>
  <c r="AB145" i="671" s="1"/>
  <c r="AP145" i="671"/>
  <c r="BB186" i="671"/>
  <c r="AP186" i="671"/>
  <c r="AL78" i="671"/>
  <c r="AM78" i="671" s="1"/>
  <c r="AO78" i="671"/>
  <c r="BA78" i="671"/>
  <c r="T45" i="672"/>
  <c r="AB45" i="672" s="1"/>
  <c r="AU120" i="671"/>
  <c r="AP95" i="671"/>
  <c r="BB95" i="671"/>
  <c r="AO226" i="671"/>
  <c r="BA226" i="671"/>
  <c r="AL226" i="671"/>
  <c r="AM226" i="671" s="1"/>
  <c r="AX137" i="671"/>
  <c r="AY137" i="671" s="1"/>
  <c r="AI137" i="671"/>
  <c r="AA137" i="671"/>
  <c r="AB137" i="671" s="1"/>
  <c r="AT137" i="671"/>
  <c r="AU137" i="671" s="1"/>
  <c r="AG137" i="671"/>
  <c r="AP137" i="671"/>
  <c r="BB80" i="672"/>
  <c r="AP80" i="672"/>
  <c r="BA195" i="671"/>
  <c r="AY162" i="671"/>
  <c r="AB119" i="671"/>
  <c r="BB261" i="671"/>
  <c r="AA261" i="671"/>
  <c r="AP261" i="671"/>
  <c r="AY178" i="671"/>
  <c r="AM88" i="671"/>
  <c r="BA173" i="670"/>
  <c r="AO173" i="670"/>
  <c r="AL173" i="670"/>
  <c r="AM173" i="670" s="1"/>
  <c r="T173" i="670"/>
  <c r="AB173" i="670" s="1"/>
  <c r="AT118" i="671"/>
  <c r="AU118" i="671" s="1"/>
  <c r="AX118" i="671"/>
  <c r="AI118" i="671"/>
  <c r="AG118" i="671"/>
  <c r="AA118" i="671"/>
  <c r="AB118" i="671" s="1"/>
  <c r="AP262" i="670"/>
  <c r="BB262" i="670"/>
  <c r="T232" i="670"/>
  <c r="AB232" i="670" s="1"/>
  <c r="BB154" i="671"/>
  <c r="BB259" i="670"/>
  <c r="AP259" i="670"/>
  <c r="AP184" i="671"/>
  <c r="BA267" i="670"/>
  <c r="AO267" i="670"/>
  <c r="AL267" i="670"/>
  <c r="AM267" i="670" s="1"/>
  <c r="T267" i="670"/>
  <c r="AB267" i="670" s="1"/>
  <c r="AL204" i="670"/>
  <c r="AM204" i="670" s="1"/>
  <c r="T33" i="671"/>
  <c r="AB33" i="671" s="1"/>
  <c r="BA33" i="671"/>
  <c r="BB239" i="670"/>
  <c r="T206" i="670"/>
  <c r="BA206" i="670"/>
  <c r="BA181" i="670"/>
  <c r="AO181" i="670"/>
  <c r="T181" i="670"/>
  <c r="AL181" i="670"/>
  <c r="AM181" i="670" s="1"/>
  <c r="AB229" i="670"/>
  <c r="AU31" i="670"/>
  <c r="AP13" i="670"/>
  <c r="BB13" i="670"/>
  <c r="AA31" i="670"/>
  <c r="AU215" i="670"/>
  <c r="T103" i="670"/>
  <c r="AB103" i="670" s="1"/>
  <c r="BA46" i="670"/>
  <c r="AO46" i="670"/>
  <c r="AL46" i="670"/>
  <c r="AM46" i="670" s="1"/>
  <c r="T46" i="670"/>
  <c r="AB46" i="670" s="1"/>
  <c r="AP102" i="670"/>
  <c r="BB102" i="670"/>
  <c r="AA102" i="670"/>
  <c r="AL84" i="670"/>
  <c r="AM84" i="670" s="1"/>
  <c r="BA84" i="670"/>
  <c r="AO84" i="670"/>
  <c r="T84" i="670"/>
  <c r="AB84" i="670" s="1"/>
  <c r="AP129" i="670"/>
  <c r="BB129" i="670"/>
  <c r="AF96" i="670"/>
  <c r="AE96" i="670" s="1"/>
  <c r="AG96" i="670"/>
  <c r="AB245" i="669"/>
  <c r="AO105" i="669"/>
  <c r="AL105" i="669"/>
  <c r="AM105" i="669" s="1"/>
  <c r="BA105" i="669"/>
  <c r="T105" i="669"/>
  <c r="AB105" i="669" s="1"/>
  <c r="AO257" i="669"/>
  <c r="AL257" i="669"/>
  <c r="AM257" i="669" s="1"/>
  <c r="BA257" i="669"/>
  <c r="AP238" i="669"/>
  <c r="BB238" i="669"/>
  <c r="AL238" i="669"/>
  <c r="AM238" i="669" s="1"/>
  <c r="AA238" i="669"/>
  <c r="AB238" i="669" s="1"/>
  <c r="AL250" i="669"/>
  <c r="AM250" i="669" s="1"/>
  <c r="AO250" i="669"/>
  <c r="BA250" i="669"/>
  <c r="BA101" i="669"/>
  <c r="AL101" i="669"/>
  <c r="AM101" i="669" s="1"/>
  <c r="AO101" i="669"/>
  <c r="AF212" i="669"/>
  <c r="AE212" i="669" s="1"/>
  <c r="AG212" i="669"/>
  <c r="BA69" i="669"/>
  <c r="AO69" i="669"/>
  <c r="AL69" i="669"/>
  <c r="AM69" i="669" s="1"/>
  <c r="T69" i="669"/>
  <c r="AB69" i="669" s="1"/>
  <c r="AL209" i="669"/>
  <c r="AM209" i="669" s="1"/>
  <c r="BA116" i="669"/>
  <c r="AL116" i="669"/>
  <c r="AM116" i="669" s="1"/>
  <c r="AO116" i="669"/>
  <c r="AX285" i="669"/>
  <c r="AY285" i="669" s="1"/>
  <c r="AT285" i="669"/>
  <c r="AU285" i="669" s="1"/>
  <c r="AG285" i="669"/>
  <c r="AI285" i="669"/>
  <c r="AA285" i="669"/>
  <c r="AO285" i="669"/>
  <c r="AF151" i="669"/>
  <c r="AE151" i="669" s="1"/>
  <c r="AG151" i="669"/>
  <c r="AG152" i="669"/>
  <c r="AG78" i="669"/>
  <c r="AF78" i="669"/>
  <c r="AE78" i="669" s="1"/>
  <c r="T60" i="669"/>
  <c r="AB60" i="669" s="1"/>
  <c r="AA129" i="670"/>
  <c r="AT198" i="669"/>
  <c r="AU198" i="669" s="1"/>
  <c r="AG198" i="669"/>
  <c r="AX198" i="669"/>
  <c r="AI198" i="669"/>
  <c r="AB181" i="669"/>
  <c r="BA239" i="673"/>
  <c r="AL239" i="673"/>
  <c r="AM239" i="673" s="1"/>
  <c r="AO239" i="673"/>
  <c r="BB227" i="673"/>
  <c r="AP227" i="673"/>
  <c r="AF152" i="673"/>
  <c r="AE152" i="673" s="1"/>
  <c r="AG152" i="673"/>
  <c r="AA240" i="672"/>
  <c r="AB240" i="672" s="1"/>
  <c r="BB181" i="673"/>
  <c r="AP181" i="673"/>
  <c r="AU81" i="673"/>
  <c r="AP157" i="673"/>
  <c r="BB157" i="673"/>
  <c r="AI123" i="673"/>
  <c r="AG123" i="673"/>
  <c r="AT123" i="673"/>
  <c r="AX123" i="673"/>
  <c r="AY123" i="673" s="1"/>
  <c r="AY282" i="672"/>
  <c r="AG268" i="673"/>
  <c r="AT268" i="673"/>
  <c r="AU268" i="673" s="1"/>
  <c r="AX268" i="673"/>
  <c r="AY268" i="673" s="1"/>
  <c r="AI268" i="673"/>
  <c r="BA213" i="673"/>
  <c r="AL213" i="673"/>
  <c r="AM213" i="673" s="1"/>
  <c r="AO213" i="673"/>
  <c r="T213" i="673"/>
  <c r="AP208" i="673"/>
  <c r="BB208" i="673"/>
  <c r="AG281" i="673"/>
  <c r="AF281" i="673"/>
  <c r="AE281" i="673" s="1"/>
  <c r="AB174" i="673"/>
  <c r="AB69" i="673"/>
  <c r="AI18" i="673"/>
  <c r="AG18" i="673"/>
  <c r="AT18" i="673"/>
  <c r="AU18" i="673" s="1"/>
  <c r="AP18" i="673"/>
  <c r="AX18" i="673"/>
  <c r="AY18" i="673" s="1"/>
  <c r="AY94" i="673"/>
  <c r="BA170" i="673"/>
  <c r="AO170" i="673"/>
  <c r="AL170" i="673"/>
  <c r="AM170" i="673" s="1"/>
  <c r="AT57" i="673"/>
  <c r="AU57" i="673" s="1"/>
  <c r="AI57" i="673"/>
  <c r="AX57" i="673"/>
  <c r="AY57" i="673" s="1"/>
  <c r="AG57" i="673"/>
  <c r="BB123" i="673"/>
  <c r="AP123" i="673"/>
  <c r="BB27" i="673"/>
  <c r="AP27" i="673"/>
  <c r="T31" i="673"/>
  <c r="AB31" i="673" s="1"/>
  <c r="BB193" i="672"/>
  <c r="AP193" i="672"/>
  <c r="AB179" i="672"/>
  <c r="T258" i="673"/>
  <c r="AP262" i="673"/>
  <c r="BB262" i="673"/>
  <c r="AB249" i="673"/>
  <c r="BA229" i="673"/>
  <c r="AL229" i="673"/>
  <c r="AM229" i="673" s="1"/>
  <c r="AO229" i="673"/>
  <c r="T229" i="673"/>
  <c r="AB229" i="673" s="1"/>
  <c r="AX163" i="673"/>
  <c r="AY163" i="673" s="1"/>
  <c r="AI163" i="673"/>
  <c r="AG163" i="673"/>
  <c r="AT163" i="673"/>
  <c r="AY172" i="673"/>
  <c r="AG200" i="673"/>
  <c r="AX200" i="673"/>
  <c r="AY200" i="673" s="1"/>
  <c r="AT200" i="673"/>
  <c r="AU200" i="673" s="1"/>
  <c r="AI200" i="673"/>
  <c r="BB179" i="673"/>
  <c r="AP179" i="673"/>
  <c r="AP238" i="672"/>
  <c r="BB238" i="672"/>
  <c r="AL238" i="672"/>
  <c r="AM238" i="672" s="1"/>
  <c r="T106" i="673"/>
  <c r="AB106" i="673" s="1"/>
  <c r="BA106" i="673"/>
  <c r="BA157" i="672"/>
  <c r="AL157" i="672"/>
  <c r="AM157" i="672" s="1"/>
  <c r="AO157" i="672"/>
  <c r="T157" i="672"/>
  <c r="AB157" i="672" s="1"/>
  <c r="AI20" i="673"/>
  <c r="AA20" i="673"/>
  <c r="AB20" i="673" s="1"/>
  <c r="AG20" i="673"/>
  <c r="AT20" i="673"/>
  <c r="AX20" i="673"/>
  <c r="AY20" i="673" s="1"/>
  <c r="AY125" i="673"/>
  <c r="AP24" i="672"/>
  <c r="BB24" i="672"/>
  <c r="AU28" i="673"/>
  <c r="AO179" i="672"/>
  <c r="BA179" i="672"/>
  <c r="AL179" i="672"/>
  <c r="AM179" i="672" s="1"/>
  <c r="BA182" i="672"/>
  <c r="AP119" i="672"/>
  <c r="T90" i="672"/>
  <c r="AB90" i="672" s="1"/>
  <c r="BA90" i="672"/>
  <c r="T230" i="672"/>
  <c r="AB230" i="672" s="1"/>
  <c r="AB216" i="671"/>
  <c r="T103" i="672"/>
  <c r="AB103" i="672" s="1"/>
  <c r="AP260" i="671"/>
  <c r="AY17" i="672"/>
  <c r="AX151" i="672"/>
  <c r="AY151" i="672" s="1"/>
  <c r="AT151" i="672"/>
  <c r="AU151" i="672" s="1"/>
  <c r="AI151" i="672"/>
  <c r="AG151" i="672"/>
  <c r="AA151" i="672"/>
  <c r="AB151" i="672" s="1"/>
  <c r="AY67" i="672"/>
  <c r="BA22" i="672"/>
  <c r="AB251" i="671"/>
  <c r="AO156" i="671"/>
  <c r="AL156" i="671"/>
  <c r="AM156" i="671" s="1"/>
  <c r="BA156" i="671"/>
  <c r="BB35" i="671"/>
  <c r="AP35" i="671"/>
  <c r="AL24" i="672"/>
  <c r="AM24" i="672" s="1"/>
  <c r="AG278" i="671"/>
  <c r="AI180" i="671"/>
  <c r="AG180" i="671"/>
  <c r="AX180" i="671"/>
  <c r="AY180" i="671" s="1"/>
  <c r="AT180" i="671"/>
  <c r="AU180" i="671" s="1"/>
  <c r="AA180" i="671"/>
  <c r="AA158" i="671"/>
  <c r="AB158" i="671" s="1"/>
  <c r="AO224" i="671"/>
  <c r="AO207" i="672"/>
  <c r="AP26" i="672"/>
  <c r="AA26" i="672"/>
  <c r="AB26" i="672" s="1"/>
  <c r="BB26" i="672"/>
  <c r="AL242" i="671"/>
  <c r="AM242" i="671" s="1"/>
  <c r="AO242" i="671"/>
  <c r="BA242" i="671"/>
  <c r="T242" i="671"/>
  <c r="AB242" i="671" s="1"/>
  <c r="AP212" i="671"/>
  <c r="BB212" i="671"/>
  <c r="AI203" i="671"/>
  <c r="AG203" i="671"/>
  <c r="AX203" i="671"/>
  <c r="AY203" i="671" s="1"/>
  <c r="AT203" i="671"/>
  <c r="AU203" i="671" s="1"/>
  <c r="AP203" i="671"/>
  <c r="AO177" i="671"/>
  <c r="AL177" i="671"/>
  <c r="AM177" i="671" s="1"/>
  <c r="BA177" i="671"/>
  <c r="AB42" i="672"/>
  <c r="AA233" i="671"/>
  <c r="AB233" i="671" s="1"/>
  <c r="BA60" i="672"/>
  <c r="AL166" i="671"/>
  <c r="AM166" i="671" s="1"/>
  <c r="BA166" i="671"/>
  <c r="AO166" i="671"/>
  <c r="AA53" i="672"/>
  <c r="AA250" i="671"/>
  <c r="T163" i="671"/>
  <c r="AB163" i="671" s="1"/>
  <c r="BA163" i="671"/>
  <c r="AB269" i="671"/>
  <c r="T237" i="671"/>
  <c r="AB237" i="671" s="1"/>
  <c r="AB182" i="671"/>
  <c r="AF30" i="670"/>
  <c r="AE30" i="670" s="1"/>
  <c r="AG30" i="670"/>
  <c r="AF218" i="671"/>
  <c r="AE218" i="671" s="1"/>
  <c r="AL186" i="671"/>
  <c r="AM186" i="671" s="1"/>
  <c r="AO186" i="671"/>
  <c r="BA186" i="671"/>
  <c r="AL35" i="671"/>
  <c r="AM35" i="671" s="1"/>
  <c r="AG176" i="671"/>
  <c r="AP135" i="671"/>
  <c r="AA135" i="671"/>
  <c r="AB135" i="671" s="1"/>
  <c r="BB135" i="671"/>
  <c r="T15" i="671"/>
  <c r="AB15" i="671" s="1"/>
  <c r="AO15" i="671"/>
  <c r="BA15" i="671"/>
  <c r="AL15" i="671"/>
  <c r="AM15" i="671" s="1"/>
  <c r="AO144" i="671"/>
  <c r="BA144" i="671"/>
  <c r="AL144" i="671"/>
  <c r="AM144" i="671" s="1"/>
  <c r="AG128" i="671"/>
  <c r="AT128" i="671"/>
  <c r="AX128" i="671"/>
  <c r="AI128" i="671"/>
  <c r="AA128" i="671"/>
  <c r="AF120" i="671"/>
  <c r="AE120" i="671" s="1"/>
  <c r="AP226" i="671"/>
  <c r="BB226" i="671"/>
  <c r="AY136" i="671"/>
  <c r="AL222" i="671"/>
  <c r="AM222" i="671" s="1"/>
  <c r="AM195" i="671"/>
  <c r="AL127" i="671"/>
  <c r="AM127" i="671" s="1"/>
  <c r="AA54" i="671"/>
  <c r="AX275" i="670"/>
  <c r="AY275" i="670" s="1"/>
  <c r="AI275" i="670"/>
  <c r="AG275" i="670"/>
  <c r="AT275" i="670"/>
  <c r="AU275" i="670" s="1"/>
  <c r="AA275" i="670"/>
  <c r="AP221" i="670"/>
  <c r="BB221" i="670"/>
  <c r="AA221" i="670"/>
  <c r="AP228" i="670"/>
  <c r="BB228" i="670"/>
  <c r="AL136" i="671"/>
  <c r="AM136" i="671" s="1"/>
  <c r="AG277" i="670"/>
  <c r="AP279" i="670"/>
  <c r="BB279" i="670"/>
  <c r="BB81" i="671"/>
  <c r="AP81" i="671"/>
  <c r="AA81" i="671"/>
  <c r="AP258" i="670"/>
  <c r="BB258" i="670"/>
  <c r="AG220" i="670"/>
  <c r="AT220" i="670"/>
  <c r="AU220" i="670" s="1"/>
  <c r="AI220" i="670"/>
  <c r="AX220" i="670"/>
  <c r="AX46" i="671"/>
  <c r="AY46" i="671" s="1"/>
  <c r="AI46" i="671"/>
  <c r="AG46" i="671"/>
  <c r="AT46" i="671"/>
  <c r="AU46" i="671" s="1"/>
  <c r="AO46" i="671"/>
  <c r="AP46" i="671"/>
  <c r="T11" i="671"/>
  <c r="AB11" i="671" s="1"/>
  <c r="T156" i="670"/>
  <c r="AB156" i="670" s="1"/>
  <c r="BA156" i="670"/>
  <c r="AB23" i="670"/>
  <c r="AB202" i="670"/>
  <c r="AF221" i="669"/>
  <c r="AE221" i="669" s="1"/>
  <c r="AG221" i="669"/>
  <c r="T106" i="671"/>
  <c r="AB106" i="671" s="1"/>
  <c r="AL218" i="670"/>
  <c r="AM218" i="670" s="1"/>
  <c r="AF178" i="670"/>
  <c r="AE178" i="670" s="1"/>
  <c r="AG178" i="670"/>
  <c r="AP88" i="671"/>
  <c r="AY50" i="671"/>
  <c r="AB167" i="671"/>
  <c r="BA29" i="671"/>
  <c r="AO29" i="671"/>
  <c r="AL29" i="671"/>
  <c r="AM29" i="671" s="1"/>
  <c r="AA204" i="670"/>
  <c r="AF20" i="671"/>
  <c r="AE20" i="671" s="1"/>
  <c r="AG20" i="671"/>
  <c r="AP138" i="670"/>
  <c r="BB138" i="670"/>
  <c r="AA138" i="670"/>
  <c r="AL78" i="670"/>
  <c r="AM78" i="670" s="1"/>
  <c r="AO78" i="670"/>
  <c r="BA78" i="670"/>
  <c r="T78" i="670"/>
  <c r="AB78" i="670" s="1"/>
  <c r="AI50" i="670"/>
  <c r="AT50" i="670"/>
  <c r="AU50" i="670" s="1"/>
  <c r="AA50" i="670"/>
  <c r="AX50" i="670"/>
  <c r="AY50" i="670" s="1"/>
  <c r="AG50" i="670"/>
  <c r="AP50" i="670"/>
  <c r="BB50" i="670"/>
  <c r="AU271" i="669"/>
  <c r="AU240" i="671"/>
  <c r="AA220" i="670"/>
  <c r="AB165" i="670"/>
  <c r="AM285" i="669"/>
  <c r="BB83" i="670"/>
  <c r="AP83" i="670"/>
  <c r="AL142" i="670"/>
  <c r="AM142" i="670" s="1"/>
  <c r="BA142" i="670"/>
  <c r="AO142" i="670"/>
  <c r="AX103" i="670"/>
  <c r="AY103" i="670" s="1"/>
  <c r="AG103" i="670"/>
  <c r="BB103" i="670"/>
  <c r="AT103" i="670"/>
  <c r="AU103" i="670" s="1"/>
  <c r="AP103" i="670"/>
  <c r="AI103" i="670"/>
  <c r="AA103" i="670"/>
  <c r="AA218" i="670"/>
  <c r="AB218" i="670" s="1"/>
  <c r="AG213" i="670"/>
  <c r="AX213" i="670"/>
  <c r="AT213" i="670"/>
  <c r="AU213" i="670" s="1"/>
  <c r="AI213" i="670"/>
  <c r="AA213" i="670"/>
  <c r="AO213" i="670"/>
  <c r="T204" i="670"/>
  <c r="AB204" i="670" s="1"/>
  <c r="BA204" i="670"/>
  <c r="AG66" i="671"/>
  <c r="AF36" i="671"/>
  <c r="AE36" i="671" s="1"/>
  <c r="AG36" i="671"/>
  <c r="AL126" i="670"/>
  <c r="AM126" i="670" s="1"/>
  <c r="BA126" i="670"/>
  <c r="AO126" i="670"/>
  <c r="T214" i="669"/>
  <c r="AB214" i="669" s="1"/>
  <c r="BA214" i="669"/>
  <c r="T178" i="669"/>
  <c r="AB178" i="669" s="1"/>
  <c r="BA178" i="669"/>
  <c r="AO174" i="671"/>
  <c r="AF21" i="670"/>
  <c r="AE21" i="670" s="1"/>
  <c r="AG21" i="670"/>
  <c r="AL284" i="669"/>
  <c r="AM284" i="669" s="1"/>
  <c r="AO284" i="669"/>
  <c r="BA284" i="669"/>
  <c r="T284" i="669"/>
  <c r="AB284" i="669" s="1"/>
  <c r="AP66" i="669"/>
  <c r="BB66" i="669"/>
  <c r="AL66" i="669"/>
  <c r="AM66" i="669" s="1"/>
  <c r="AA66" i="669"/>
  <c r="AB66" i="669" s="1"/>
  <c r="AL41" i="670"/>
  <c r="AM41" i="670" s="1"/>
  <c r="AI270" i="669"/>
  <c r="AG270" i="669"/>
  <c r="AX270" i="669"/>
  <c r="AY270" i="669" s="1"/>
  <c r="AT270" i="669"/>
  <c r="AU270" i="669" s="1"/>
  <c r="AO270" i="669"/>
  <c r="BB270" i="669"/>
  <c r="AP270" i="669"/>
  <c r="AP250" i="669"/>
  <c r="BB250" i="669"/>
  <c r="AL165" i="669"/>
  <c r="AM165" i="669" s="1"/>
  <c r="AO165" i="669"/>
  <c r="T165" i="669"/>
  <c r="BA165" i="669"/>
  <c r="AO129" i="669"/>
  <c r="AL129" i="669"/>
  <c r="AM129" i="669" s="1"/>
  <c r="BA129" i="669"/>
  <c r="T129" i="669"/>
  <c r="AP220" i="669"/>
  <c r="BB220" i="669"/>
  <c r="AA220" i="669"/>
  <c r="AL242" i="669"/>
  <c r="AM242" i="669" s="1"/>
  <c r="AO242" i="669"/>
  <c r="BA242" i="669"/>
  <c r="AF185" i="669"/>
  <c r="AE185" i="669" s="1"/>
  <c r="AG185" i="669"/>
  <c r="T113" i="669"/>
  <c r="AB113" i="669" s="1"/>
  <c r="AB236" i="673"/>
  <c r="T224" i="673"/>
  <c r="AB224" i="673" s="1"/>
  <c r="BA224" i="673"/>
  <c r="BB162" i="673"/>
  <c r="AP162" i="673"/>
  <c r="AY272" i="673"/>
  <c r="AP232" i="673"/>
  <c r="BB232" i="673"/>
  <c r="AL232" i="673"/>
  <c r="AM232" i="673" s="1"/>
  <c r="AI209" i="673"/>
  <c r="AG209" i="673"/>
  <c r="AT209" i="673"/>
  <c r="AU209" i="673" s="1"/>
  <c r="AX209" i="673"/>
  <c r="AY209" i="673" s="1"/>
  <c r="AA209" i="673"/>
  <c r="AB209" i="673" s="1"/>
  <c r="AP216" i="673"/>
  <c r="BB216" i="673"/>
  <c r="AF157" i="673"/>
  <c r="AE157" i="673" s="1"/>
  <c r="AG157" i="673"/>
  <c r="AY269" i="672"/>
  <c r="AI268" i="672"/>
  <c r="AA268" i="672"/>
  <c r="AB268" i="672" s="1"/>
  <c r="AG268" i="672"/>
  <c r="AX268" i="672"/>
  <c r="AY268" i="672" s="1"/>
  <c r="AT268" i="672"/>
  <c r="AU268" i="672" s="1"/>
  <c r="BB158" i="672"/>
  <c r="AP158" i="672"/>
  <c r="AL158" i="672"/>
  <c r="AM158" i="672" s="1"/>
  <c r="T29" i="673"/>
  <c r="AB29" i="673" s="1"/>
  <c r="BA29" i="673"/>
  <c r="BA123" i="672"/>
  <c r="AL123" i="672"/>
  <c r="AM123" i="672" s="1"/>
  <c r="AO123" i="672"/>
  <c r="BA264" i="672"/>
  <c r="AO264" i="672"/>
  <c r="AL264" i="672"/>
  <c r="AM264" i="672" s="1"/>
  <c r="BB189" i="672"/>
  <c r="AP189" i="672"/>
  <c r="AA189" i="672"/>
  <c r="AB189" i="672" s="1"/>
  <c r="AP126" i="672"/>
  <c r="BB126" i="672"/>
  <c r="AL106" i="672"/>
  <c r="AM106" i="672" s="1"/>
  <c r="BA106" i="672"/>
  <c r="AO106" i="672"/>
  <c r="AB100" i="672"/>
  <c r="BB120" i="673"/>
  <c r="AP120" i="673"/>
  <c r="AA120" i="673"/>
  <c r="AB120" i="673" s="1"/>
  <c r="BB184" i="673"/>
  <c r="AP184" i="673"/>
  <c r="AA184" i="673"/>
  <c r="AT207" i="673"/>
  <c r="AU207" i="673" s="1"/>
  <c r="AG207" i="673"/>
  <c r="AP207" i="673"/>
  <c r="AX207" i="673"/>
  <c r="AY207" i="673" s="1"/>
  <c r="AI207" i="673"/>
  <c r="AO207" i="673"/>
  <c r="AB274" i="672"/>
  <c r="AU59" i="673"/>
  <c r="BB81" i="672"/>
  <c r="AP81" i="672"/>
  <c r="BB13" i="672"/>
  <c r="AP13" i="672"/>
  <c r="AF221" i="673"/>
  <c r="AE221" i="673" s="1"/>
  <c r="AG221" i="673"/>
  <c r="AO237" i="673"/>
  <c r="AL237" i="673"/>
  <c r="AM237" i="673" s="1"/>
  <c r="BA237" i="673"/>
  <c r="T237" i="673"/>
  <c r="AB237" i="673" s="1"/>
  <c r="AB250" i="673"/>
  <c r="AL244" i="672"/>
  <c r="AM244" i="672" s="1"/>
  <c r="AO244" i="672"/>
  <c r="BA244" i="672"/>
  <c r="AB210" i="673"/>
  <c r="BA180" i="673"/>
  <c r="AP161" i="673"/>
  <c r="BB161" i="673"/>
  <c r="AF162" i="673"/>
  <c r="AE162" i="673" s="1"/>
  <c r="T75" i="673"/>
  <c r="AB75" i="673" s="1"/>
  <c r="BA75" i="673"/>
  <c r="AU263" i="672"/>
  <c r="AU94" i="673"/>
  <c r="AY110" i="673"/>
  <c r="AL137" i="672"/>
  <c r="AM137" i="672" s="1"/>
  <c r="AO137" i="672"/>
  <c r="BA137" i="672"/>
  <c r="AY27" i="673"/>
  <c r="BB31" i="673"/>
  <c r="AP31" i="673"/>
  <c r="BB186" i="672"/>
  <c r="AP186" i="672"/>
  <c r="BB209" i="673"/>
  <c r="AP209" i="673"/>
  <c r="AG119" i="673"/>
  <c r="AP153" i="673"/>
  <c r="BA163" i="673"/>
  <c r="T163" i="673"/>
  <c r="T218" i="673"/>
  <c r="AB218" i="673" s="1"/>
  <c r="BA218" i="673"/>
  <c r="AG74" i="673"/>
  <c r="AY86" i="673"/>
  <c r="BA159" i="673"/>
  <c r="AO159" i="673"/>
  <c r="AL159" i="673"/>
  <c r="AM159" i="673" s="1"/>
  <c r="BA30" i="673"/>
  <c r="AL30" i="673"/>
  <c r="AM30" i="673" s="1"/>
  <c r="AP202" i="672"/>
  <c r="BB202" i="672"/>
  <c r="AO171" i="673"/>
  <c r="BA171" i="673"/>
  <c r="AL171" i="673"/>
  <c r="AM171" i="673" s="1"/>
  <c r="H2" i="673"/>
  <c r="BB164" i="673"/>
  <c r="AP164" i="673"/>
  <c r="AO179" i="673"/>
  <c r="AL179" i="673"/>
  <c r="AM179" i="673" s="1"/>
  <c r="BA179" i="673"/>
  <c r="AT151" i="673"/>
  <c r="AU151" i="673" s="1"/>
  <c r="AG151" i="673"/>
  <c r="BB151" i="673"/>
  <c r="AI151" i="673"/>
  <c r="AX151" i="673"/>
  <c r="AY151" i="673" s="1"/>
  <c r="AY238" i="672"/>
  <c r="AP108" i="673"/>
  <c r="BB108" i="673"/>
  <c r="AF138" i="673"/>
  <c r="AE138" i="673" s="1"/>
  <c r="AG138" i="673"/>
  <c r="AA26" i="673"/>
  <c r="AB26" i="673" s="1"/>
  <c r="AL273" i="672"/>
  <c r="AM273" i="672" s="1"/>
  <c r="AL203" i="672"/>
  <c r="AM203" i="672" s="1"/>
  <c r="AO203" i="672"/>
  <c r="BA203" i="672"/>
  <c r="AP93" i="672"/>
  <c r="BB93" i="672"/>
  <c r="AL93" i="672"/>
  <c r="AM93" i="672" s="1"/>
  <c r="AF185" i="671"/>
  <c r="AE185" i="671" s="1"/>
  <c r="AG185" i="671"/>
  <c r="AA158" i="672"/>
  <c r="AB158" i="672" s="1"/>
  <c r="AP215" i="672"/>
  <c r="BB215" i="672"/>
  <c r="AG162" i="672"/>
  <c r="BB233" i="672"/>
  <c r="AP233" i="672"/>
  <c r="AP179" i="672"/>
  <c r="BB179" i="672"/>
  <c r="BA81" i="672"/>
  <c r="AO81" i="672"/>
  <c r="AL81" i="672"/>
  <c r="AM81" i="672" s="1"/>
  <c r="AG45" i="672"/>
  <c r="T286" i="673"/>
  <c r="AM254" i="673"/>
  <c r="AP268" i="673"/>
  <c r="AP219" i="673"/>
  <c r="BB219" i="673"/>
  <c r="BA197" i="673"/>
  <c r="AL197" i="673"/>
  <c r="AM197" i="673" s="1"/>
  <c r="AO197" i="673"/>
  <c r="T197" i="673"/>
  <c r="AB197" i="673" s="1"/>
  <c r="AF243" i="673"/>
  <c r="AE243" i="673" s="1"/>
  <c r="AG243" i="673"/>
  <c r="AL228" i="673"/>
  <c r="AM228" i="673" s="1"/>
  <c r="BA228" i="673"/>
  <c r="AO228" i="673"/>
  <c r="AB278" i="673"/>
  <c r="AP274" i="673"/>
  <c r="BB274" i="673"/>
  <c r="AA274" i="673"/>
  <c r="AB274" i="673" s="1"/>
  <c r="BB267" i="673"/>
  <c r="AP267" i="673"/>
  <c r="AL267" i="673"/>
  <c r="AM267" i="673" s="1"/>
  <c r="AP187" i="673"/>
  <c r="BB187" i="673"/>
  <c r="AM242" i="673"/>
  <c r="AM151" i="673"/>
  <c r="BB21" i="673"/>
  <c r="AP21" i="673"/>
  <c r="AL21" i="673"/>
  <c r="AM21" i="673" s="1"/>
  <c r="AP203" i="673"/>
  <c r="AM106" i="673"/>
  <c r="AL114" i="673"/>
  <c r="AM114" i="673" s="1"/>
  <c r="BA114" i="673"/>
  <c r="AO114" i="673"/>
  <c r="AA153" i="673"/>
  <c r="AB153" i="673" s="1"/>
  <c r="AF198" i="673"/>
  <c r="AE198" i="673" s="1"/>
  <c r="AG198" i="673"/>
  <c r="AB126" i="673"/>
  <c r="BB41" i="673"/>
  <c r="AP41" i="673"/>
  <c r="AG78" i="673"/>
  <c r="AG146" i="672"/>
  <c r="AU92" i="672"/>
  <c r="AY193" i="672"/>
  <c r="T258" i="672"/>
  <c r="AB258" i="672" s="1"/>
  <c r="AF233" i="672"/>
  <c r="AE233" i="672" s="1"/>
  <c r="AY276" i="672"/>
  <c r="BB153" i="672"/>
  <c r="AO260" i="671"/>
  <c r="AL260" i="671"/>
  <c r="AM260" i="671" s="1"/>
  <c r="BA260" i="671"/>
  <c r="BB287" i="671"/>
  <c r="AP287" i="671"/>
  <c r="BB256" i="671"/>
  <c r="AP256" i="671"/>
  <c r="AG88" i="672"/>
  <c r="AL265" i="671"/>
  <c r="AM265" i="671" s="1"/>
  <c r="AU176" i="672"/>
  <c r="AB64" i="672"/>
  <c r="AA96" i="671"/>
  <c r="AA254" i="673"/>
  <c r="AA248" i="673"/>
  <c r="AB248" i="673" s="1"/>
  <c r="AU284" i="673"/>
  <c r="AF169" i="673"/>
  <c r="AE169" i="673" s="1"/>
  <c r="AG169" i="673"/>
  <c r="AO252" i="673"/>
  <c r="AU266" i="673"/>
  <c r="AF233" i="673"/>
  <c r="AE233" i="673" s="1"/>
  <c r="AG233" i="673"/>
  <c r="AI278" i="673"/>
  <c r="AX278" i="673"/>
  <c r="AY278" i="673" s="1"/>
  <c r="AT278" i="673"/>
  <c r="AU278" i="673" s="1"/>
  <c r="AG278" i="673"/>
  <c r="AO278" i="673"/>
  <c r="AF267" i="673"/>
  <c r="AE267" i="673" s="1"/>
  <c r="AL241" i="673"/>
  <c r="AM241" i="673" s="1"/>
  <c r="BA241" i="673"/>
  <c r="AO241" i="673"/>
  <c r="AA216" i="673"/>
  <c r="AB216" i="673" s="1"/>
  <c r="AY183" i="673"/>
  <c r="AY230" i="673"/>
  <c r="AI223" i="673"/>
  <c r="AX223" i="673"/>
  <c r="AT223" i="673"/>
  <c r="AU223" i="673" s="1"/>
  <c r="AG223" i="673"/>
  <c r="AY223" i="673"/>
  <c r="BA151" i="673"/>
  <c r="AG196" i="672"/>
  <c r="AF196" i="672"/>
  <c r="AE196" i="672" s="1"/>
  <c r="AP258" i="673"/>
  <c r="BB258" i="673"/>
  <c r="AU86" i="673"/>
  <c r="AU48" i="673"/>
  <c r="AF248" i="673"/>
  <c r="AE248" i="673" s="1"/>
  <c r="BB172" i="673"/>
  <c r="AP172" i="673"/>
  <c r="T200" i="673"/>
  <c r="AB200" i="673" s="1"/>
  <c r="BB201" i="673"/>
  <c r="AP201" i="673"/>
  <c r="AP147" i="673"/>
  <c r="BB147" i="673"/>
  <c r="BB107" i="673"/>
  <c r="AL107" i="673"/>
  <c r="AM107" i="673" s="1"/>
  <c r="AA107" i="673"/>
  <c r="AB107" i="673" s="1"/>
  <c r="AP107" i="673"/>
  <c r="AO163" i="673"/>
  <c r="AL196" i="673"/>
  <c r="AM196" i="673" s="1"/>
  <c r="AF149" i="673"/>
  <c r="AE149" i="673" s="1"/>
  <c r="AU30" i="673"/>
  <c r="AU253" i="672"/>
  <c r="AL111" i="673"/>
  <c r="AM111" i="673" s="1"/>
  <c r="BA111" i="673"/>
  <c r="T111" i="673"/>
  <c r="AB111" i="673" s="1"/>
  <c r="AO111" i="673"/>
  <c r="AA82" i="673"/>
  <c r="AY65" i="673"/>
  <c r="AP200" i="673"/>
  <c r="BB200" i="673"/>
  <c r="AB105" i="673"/>
  <c r="AP69" i="673"/>
  <c r="BB69" i="673"/>
  <c r="AP263" i="672"/>
  <c r="BB263" i="672"/>
  <c r="AA263" i="672"/>
  <c r="AB263" i="672" s="1"/>
  <c r="AL263" i="672"/>
  <c r="AM263" i="672" s="1"/>
  <c r="AA226" i="672"/>
  <c r="AG184" i="673"/>
  <c r="AF184" i="673"/>
  <c r="AE184" i="673" s="1"/>
  <c r="AP174" i="673"/>
  <c r="BB174" i="673"/>
  <c r="AY171" i="673"/>
  <c r="AA143" i="673"/>
  <c r="AB143" i="673" s="1"/>
  <c r="BB128" i="673"/>
  <c r="AP128" i="673"/>
  <c r="AA128" i="673"/>
  <c r="AB128" i="673" s="1"/>
  <c r="AO72" i="673"/>
  <c r="AL72" i="673"/>
  <c r="AM72" i="673" s="1"/>
  <c r="BA72" i="673"/>
  <c r="AP24" i="673"/>
  <c r="BB24" i="673"/>
  <c r="T286" i="672"/>
  <c r="AB286" i="672" s="1"/>
  <c r="AY199" i="673"/>
  <c r="AU186" i="673"/>
  <c r="AU110" i="673"/>
  <c r="T52" i="673"/>
  <c r="AB52" i="673" s="1"/>
  <c r="BA52" i="673"/>
  <c r="AM155" i="673"/>
  <c r="BA69" i="673"/>
  <c r="AF123" i="673"/>
  <c r="AE123" i="673" s="1"/>
  <c r="AY198" i="673"/>
  <c r="T168" i="673"/>
  <c r="AB168" i="673" s="1"/>
  <c r="AB240" i="673"/>
  <c r="AY108" i="673"/>
  <c r="AU124" i="673"/>
  <c r="AO95" i="673"/>
  <c r="AA45" i="673"/>
  <c r="AB45" i="673" s="1"/>
  <c r="AF29" i="673"/>
  <c r="AE29" i="673" s="1"/>
  <c r="AL134" i="673"/>
  <c r="AM134" i="673" s="1"/>
  <c r="BB278" i="672"/>
  <c r="AP278" i="672"/>
  <c r="AP247" i="672"/>
  <c r="AO182" i="672"/>
  <c r="AQ294" i="673"/>
  <c r="AQ2" i="673" s="1"/>
  <c r="N2" i="673"/>
  <c r="AF270" i="672"/>
  <c r="AE270" i="672" s="1"/>
  <c r="BA70" i="673"/>
  <c r="AL24" i="673"/>
  <c r="AM24" i="673" s="1"/>
  <c r="AG264" i="672"/>
  <c r="AT264" i="672"/>
  <c r="AU264" i="672" s="1"/>
  <c r="AI264" i="672"/>
  <c r="AX264" i="672"/>
  <c r="AA187" i="672"/>
  <c r="AB187" i="672" s="1"/>
  <c r="AO94" i="673"/>
  <c r="AG38" i="673"/>
  <c r="AX32" i="673"/>
  <c r="AY32" i="673" s="1"/>
  <c r="AT32" i="673"/>
  <c r="AI32" i="673"/>
  <c r="AG32" i="673"/>
  <c r="AY267" i="672"/>
  <c r="AY34" i="673"/>
  <c r="BA125" i="673"/>
  <c r="AO125" i="673"/>
  <c r="AL125" i="673"/>
  <c r="AM125" i="673" s="1"/>
  <c r="T125" i="673"/>
  <c r="AB125" i="673" s="1"/>
  <c r="AA77" i="673"/>
  <c r="AF42" i="673"/>
  <c r="AE42" i="673" s="1"/>
  <c r="AG42" i="673"/>
  <c r="AA125" i="672"/>
  <c r="AY28" i="673"/>
  <c r="BB218" i="672"/>
  <c r="AP218" i="672"/>
  <c r="AA218" i="672"/>
  <c r="AB218" i="672" s="1"/>
  <c r="AL213" i="672"/>
  <c r="AM213" i="672" s="1"/>
  <c r="BA213" i="672"/>
  <c r="AO213" i="672"/>
  <c r="T213" i="672"/>
  <c r="AL215" i="672"/>
  <c r="AM215" i="672" s="1"/>
  <c r="BA215" i="672"/>
  <c r="T215" i="672"/>
  <c r="AB215" i="672" s="1"/>
  <c r="AO215" i="672"/>
  <c r="AL186" i="672"/>
  <c r="AM186" i="672" s="1"/>
  <c r="BA212" i="672"/>
  <c r="AX138" i="672"/>
  <c r="AI138" i="672"/>
  <c r="AT138" i="672"/>
  <c r="AU138" i="672" s="1"/>
  <c r="AG138" i="672"/>
  <c r="AU86" i="672"/>
  <c r="AY146" i="672"/>
  <c r="AA148" i="672"/>
  <c r="T76" i="672"/>
  <c r="AA27" i="672"/>
  <c r="AF77" i="671"/>
  <c r="AE77" i="671" s="1"/>
  <c r="AG77" i="671"/>
  <c r="T148" i="672"/>
  <c r="AB148" i="672" s="1"/>
  <c r="AI115" i="672"/>
  <c r="AG115" i="672"/>
  <c r="AX115" i="672"/>
  <c r="AY115" i="672" s="1"/>
  <c r="AT115" i="672"/>
  <c r="AU115" i="672" s="1"/>
  <c r="AA115" i="672"/>
  <c r="BA108" i="672"/>
  <c r="AL108" i="672"/>
  <c r="AM108" i="672" s="1"/>
  <c r="AO108" i="672"/>
  <c r="AL62" i="672"/>
  <c r="AM62" i="672" s="1"/>
  <c r="BA62" i="672"/>
  <c r="AO62" i="672"/>
  <c r="AF139" i="671"/>
  <c r="AE139" i="671" s="1"/>
  <c r="AG139" i="671"/>
  <c r="AT254" i="672"/>
  <c r="AU254" i="672" s="1"/>
  <c r="AI254" i="672"/>
  <c r="AG254" i="672"/>
  <c r="AA254" i="672"/>
  <c r="AX254" i="672"/>
  <c r="AY254" i="672" s="1"/>
  <c r="BA200" i="672"/>
  <c r="AO200" i="672"/>
  <c r="AL200" i="672"/>
  <c r="AM200" i="672" s="1"/>
  <c r="T200" i="672"/>
  <c r="AB200" i="672" s="1"/>
  <c r="T150" i="672"/>
  <c r="AB150" i="672" s="1"/>
  <c r="BA74" i="672"/>
  <c r="BA10" i="672"/>
  <c r="AO10" i="672"/>
  <c r="AL10" i="672"/>
  <c r="AM10" i="672" s="1"/>
  <c r="AY264" i="671"/>
  <c r="AA273" i="672"/>
  <c r="AB273" i="672" s="1"/>
  <c r="AM127" i="672"/>
  <c r="AA46" i="672"/>
  <c r="AP85" i="672"/>
  <c r="BB85" i="672"/>
  <c r="AU42" i="672"/>
  <c r="AU286" i="671"/>
  <c r="BA131" i="671"/>
  <c r="AO131" i="671"/>
  <c r="AL131" i="671"/>
  <c r="AM131" i="671" s="1"/>
  <c r="T165" i="672"/>
  <c r="AB165" i="672" s="1"/>
  <c r="AA175" i="672"/>
  <c r="AB175" i="672" s="1"/>
  <c r="AF114" i="672"/>
  <c r="AE114" i="672" s="1"/>
  <c r="AG114" i="672"/>
  <c r="AX90" i="672"/>
  <c r="AY90" i="672" s="1"/>
  <c r="AI90" i="672"/>
  <c r="AT90" i="672"/>
  <c r="AU90" i="672" s="1"/>
  <c r="AG90" i="672"/>
  <c r="AP90" i="672"/>
  <c r="AA198" i="672"/>
  <c r="AB198" i="672" s="1"/>
  <c r="AA30" i="672"/>
  <c r="AB30" i="672" s="1"/>
  <c r="AF256" i="671"/>
  <c r="AE256" i="671" s="1"/>
  <c r="AB51" i="672"/>
  <c r="AL25" i="672"/>
  <c r="AM25" i="672" s="1"/>
  <c r="BA25" i="672"/>
  <c r="AO25" i="672"/>
  <c r="AA268" i="671"/>
  <c r="AB268" i="671" s="1"/>
  <c r="AA138" i="671"/>
  <c r="AB138" i="671" s="1"/>
  <c r="AF263" i="670"/>
  <c r="AE263" i="670" s="1"/>
  <c r="AG263" i="670"/>
  <c r="AG35" i="672"/>
  <c r="AI14" i="672"/>
  <c r="AG14" i="672"/>
  <c r="AT14" i="672"/>
  <c r="AU14" i="672" s="1"/>
  <c r="AX14" i="672"/>
  <c r="AY14" i="672" s="1"/>
  <c r="AM14" i="672"/>
  <c r="AA253" i="671"/>
  <c r="AB253" i="671" s="1"/>
  <c r="AG80" i="672"/>
  <c r="AL258" i="671"/>
  <c r="AM258" i="671" s="1"/>
  <c r="T258" i="671"/>
  <c r="AB258" i="671" s="1"/>
  <c r="AO258" i="671"/>
  <c r="BA258" i="671"/>
  <c r="AF239" i="672"/>
  <c r="AE239" i="672" s="1"/>
  <c r="T88" i="672"/>
  <c r="AB88" i="672" s="1"/>
  <c r="AY49" i="672"/>
  <c r="AL189" i="671"/>
  <c r="AM189" i="671" s="1"/>
  <c r="AU79" i="672"/>
  <c r="AY267" i="671"/>
  <c r="AB180" i="671"/>
  <c r="AM221" i="671"/>
  <c r="AM207" i="672"/>
  <c r="AY26" i="672"/>
  <c r="BB209" i="671"/>
  <c r="AP209" i="671"/>
  <c r="AY175" i="671"/>
  <c r="BB188" i="671"/>
  <c r="AP188" i="671"/>
  <c r="AL163" i="671"/>
  <c r="AM163" i="671" s="1"/>
  <c r="AL87" i="672"/>
  <c r="AM87" i="672" s="1"/>
  <c r="AT252" i="671"/>
  <c r="AU252" i="671" s="1"/>
  <c r="AI252" i="671"/>
  <c r="AX252" i="671"/>
  <c r="AY252" i="671" s="1"/>
  <c r="AG252" i="671"/>
  <c r="AA252" i="671"/>
  <c r="AA229" i="671"/>
  <c r="BB172" i="671"/>
  <c r="AP172" i="671"/>
  <c r="BB54" i="671"/>
  <c r="AB267" i="671"/>
  <c r="BA225" i="671"/>
  <c r="AO225" i="671"/>
  <c r="AL225" i="671"/>
  <c r="AM225" i="671" s="1"/>
  <c r="AM133" i="671"/>
  <c r="AM84" i="672"/>
  <c r="AL172" i="671"/>
  <c r="AM172" i="671" s="1"/>
  <c r="BA172" i="671"/>
  <c r="AO172" i="671"/>
  <c r="AU144" i="671"/>
  <c r="T128" i="671"/>
  <c r="AB128" i="671" s="1"/>
  <c r="AY120" i="671"/>
  <c r="AP260" i="670"/>
  <c r="BB260" i="670"/>
  <c r="AL260" i="670"/>
  <c r="AM260" i="670" s="1"/>
  <c r="AP120" i="671"/>
  <c r="BA95" i="671"/>
  <c r="AL95" i="671"/>
  <c r="AM95" i="671" s="1"/>
  <c r="AO95" i="671"/>
  <c r="AP236" i="671"/>
  <c r="BB236" i="671"/>
  <c r="AL236" i="671"/>
  <c r="AM236" i="671" s="1"/>
  <c r="AO195" i="671"/>
  <c r="AX35" i="671"/>
  <c r="AY35" i="671" s="1"/>
  <c r="AG35" i="671"/>
  <c r="AT35" i="671"/>
  <c r="AU35" i="671" s="1"/>
  <c r="AI35" i="671"/>
  <c r="AA35" i="671"/>
  <c r="AB35" i="671" s="1"/>
  <c r="AG100" i="671"/>
  <c r="AT100" i="671"/>
  <c r="AU100" i="671" s="1"/>
  <c r="AX100" i="671"/>
  <c r="AY100" i="671" s="1"/>
  <c r="AI100" i="671"/>
  <c r="AA100" i="671"/>
  <c r="AU42" i="671"/>
  <c r="AT179" i="671"/>
  <c r="AU179" i="671" s="1"/>
  <c r="AI179" i="671"/>
  <c r="BB179" i="671"/>
  <c r="AX179" i="671"/>
  <c r="AY179" i="671" s="1"/>
  <c r="AG179" i="671"/>
  <c r="AP179" i="671"/>
  <c r="BA26" i="671"/>
  <c r="AO26" i="671"/>
  <c r="T26" i="671"/>
  <c r="AB26" i="671" s="1"/>
  <c r="AL26" i="671"/>
  <c r="AM26" i="671" s="1"/>
  <c r="BA115" i="671"/>
  <c r="AO115" i="671"/>
  <c r="AL115" i="671"/>
  <c r="AM115" i="671" s="1"/>
  <c r="BA280" i="670"/>
  <c r="T280" i="670"/>
  <c r="AB280" i="670" s="1"/>
  <c r="AO280" i="670"/>
  <c r="AL280" i="670"/>
  <c r="AM280" i="670" s="1"/>
  <c r="AY112" i="671"/>
  <c r="AY258" i="670"/>
  <c r="AA175" i="671"/>
  <c r="T43" i="671"/>
  <c r="AB43" i="671" s="1"/>
  <c r="AU79" i="671"/>
  <c r="AL282" i="671"/>
  <c r="AM282" i="671" s="1"/>
  <c r="AO282" i="671"/>
  <c r="BA282" i="671"/>
  <c r="AF118" i="671"/>
  <c r="AE118" i="671" s="1"/>
  <c r="BB111" i="670"/>
  <c r="AP111" i="670"/>
  <c r="AA111" i="670"/>
  <c r="AF215" i="669"/>
  <c r="AE215" i="669" s="1"/>
  <c r="AG215" i="669"/>
  <c r="AA239" i="670"/>
  <c r="AG249" i="670"/>
  <c r="T198" i="670"/>
  <c r="BA198" i="670"/>
  <c r="AB56" i="671"/>
  <c r="AI104" i="670"/>
  <c r="AG104" i="670"/>
  <c r="AX104" i="670"/>
  <c r="AY104" i="670" s="1"/>
  <c r="AT104" i="670"/>
  <c r="AP104" i="670"/>
  <c r="BB104" i="670"/>
  <c r="AA104" i="670"/>
  <c r="AA159" i="670"/>
  <c r="AG79" i="671"/>
  <c r="BB236" i="670"/>
  <c r="AP236" i="670"/>
  <c r="AA236" i="670"/>
  <c r="T171" i="670"/>
  <c r="AB171" i="670" s="1"/>
  <c r="AU138" i="670"/>
  <c r="AA25" i="671"/>
  <c r="AB25" i="671" s="1"/>
  <c r="T254" i="669"/>
  <c r="BA254" i="669"/>
  <c r="AF28" i="670"/>
  <c r="AE28" i="670" s="1"/>
  <c r="AG28" i="670"/>
  <c r="AB213" i="670"/>
  <c r="AF167" i="670"/>
  <c r="AE167" i="670" s="1"/>
  <c r="AG167" i="670"/>
  <c r="BA96" i="670"/>
  <c r="AO96" i="670"/>
  <c r="AL96" i="670"/>
  <c r="AM96" i="670" s="1"/>
  <c r="AL80" i="670"/>
  <c r="AM80" i="670" s="1"/>
  <c r="BA80" i="670"/>
  <c r="T80" i="670"/>
  <c r="AO80" i="670"/>
  <c r="BA200" i="670"/>
  <c r="AA140" i="670"/>
  <c r="AA270" i="669"/>
  <c r="AB270" i="669" s="1"/>
  <c r="AL174" i="671"/>
  <c r="AM174" i="671" s="1"/>
  <c r="AA65" i="670"/>
  <c r="AB65" i="670" s="1"/>
  <c r="AM271" i="669"/>
  <c r="AL171" i="669"/>
  <c r="AM171" i="669" s="1"/>
  <c r="BA171" i="669"/>
  <c r="AO171" i="669"/>
  <c r="AM29" i="670"/>
  <c r="AM72" i="670"/>
  <c r="AB50" i="670"/>
  <c r="T144" i="669"/>
  <c r="AB144" i="669" s="1"/>
  <c r="T55" i="669"/>
  <c r="T201" i="669"/>
  <c r="BA201" i="669"/>
  <c r="AB56" i="669"/>
  <c r="AL136" i="669"/>
  <c r="AM136" i="669" s="1"/>
  <c r="BA136" i="669"/>
  <c r="AO136" i="669"/>
  <c r="AG103" i="669"/>
  <c r="BB129" i="669"/>
  <c r="AP129" i="669"/>
  <c r="AA129" i="669"/>
  <c r="AA182" i="669"/>
  <c r="AB182" i="669" s="1"/>
  <c r="AL194" i="669"/>
  <c r="AM194" i="669" s="1"/>
  <c r="BA194" i="669"/>
  <c r="AO194" i="669"/>
  <c r="T194" i="669"/>
  <c r="AB194" i="669" s="1"/>
  <c r="T136" i="669"/>
  <c r="BB280" i="673"/>
  <c r="AP280" i="673"/>
  <c r="AP243" i="673"/>
  <c r="BB243" i="673"/>
  <c r="AA243" i="673"/>
  <c r="AB243" i="673" s="1"/>
  <c r="AP109" i="673"/>
  <c r="BB109" i="673"/>
  <c r="AU32" i="673"/>
  <c r="AB281" i="673"/>
  <c r="AF237" i="673"/>
  <c r="AE237" i="673" s="1"/>
  <c r="AG237" i="673"/>
  <c r="AU190" i="673"/>
  <c r="AX205" i="673"/>
  <c r="AY205" i="673" s="1"/>
  <c r="AT205" i="673"/>
  <c r="AG205" i="673"/>
  <c r="AI205" i="673"/>
  <c r="AA205" i="673"/>
  <c r="AB205" i="673" s="1"/>
  <c r="AA162" i="673"/>
  <c r="AB162" i="673" s="1"/>
  <c r="AF226" i="673"/>
  <c r="AE226" i="673" s="1"/>
  <c r="AL120" i="673"/>
  <c r="AM120" i="673" s="1"/>
  <c r="AO120" i="673"/>
  <c r="BA120" i="673"/>
  <c r="AF145" i="673"/>
  <c r="AE145" i="673" s="1"/>
  <c r="BA156" i="673"/>
  <c r="AO156" i="673"/>
  <c r="AL156" i="673"/>
  <c r="AM156" i="673" s="1"/>
  <c r="T156" i="673"/>
  <c r="AB156" i="673" s="1"/>
  <c r="AT180" i="673"/>
  <c r="AU180" i="673" s="1"/>
  <c r="AX180" i="673"/>
  <c r="AY180" i="673" s="1"/>
  <c r="BB180" i="673"/>
  <c r="AG180" i="673"/>
  <c r="AI180" i="673"/>
  <c r="AP180" i="673"/>
  <c r="AX220" i="673"/>
  <c r="AY220" i="673" s="1"/>
  <c r="AO220" i="673"/>
  <c r="AA220" i="673"/>
  <c r="AI220" i="673"/>
  <c r="AT220" i="673"/>
  <c r="AU220" i="673" s="1"/>
  <c r="AG220" i="673"/>
  <c r="AA163" i="673"/>
  <c r="AP16" i="673"/>
  <c r="BB16" i="673"/>
  <c r="AL16" i="673"/>
  <c r="AM16" i="673" s="1"/>
  <c r="BB62" i="673"/>
  <c r="AP62" i="673"/>
  <c r="AB175" i="673"/>
  <c r="BB138" i="673"/>
  <c r="AP138" i="673"/>
  <c r="AA138" i="673"/>
  <c r="AB138" i="673" s="1"/>
  <c r="AT49" i="673"/>
  <c r="AU49" i="673" s="1"/>
  <c r="AI49" i="673"/>
  <c r="AX49" i="673"/>
  <c r="AY49" i="673" s="1"/>
  <c r="AG49" i="673"/>
  <c r="AA49" i="673"/>
  <c r="BB34" i="672"/>
  <c r="AP34" i="672"/>
  <c r="AF270" i="673"/>
  <c r="AE270" i="673" s="1"/>
  <c r="AG270" i="673"/>
  <c r="AX242" i="673"/>
  <c r="AY242" i="673" s="1"/>
  <c r="AI242" i="673"/>
  <c r="AG242" i="673"/>
  <c r="AT242" i="673"/>
  <c r="AU242" i="673" s="1"/>
  <c r="AM180" i="673"/>
  <c r="AG134" i="673"/>
  <c r="AT37" i="673"/>
  <c r="AU37" i="673" s="1"/>
  <c r="AI37" i="673"/>
  <c r="AG37" i="673"/>
  <c r="AX37" i="673"/>
  <c r="AY37" i="673" s="1"/>
  <c r="BA121" i="673"/>
  <c r="T121" i="673"/>
  <c r="AB121" i="673" s="1"/>
  <c r="AU282" i="672"/>
  <c r="AB49" i="673"/>
  <c r="AY186" i="672"/>
  <c r="AP279" i="672"/>
  <c r="AL279" i="672"/>
  <c r="AM279" i="672" s="1"/>
  <c r="BB279" i="672"/>
  <c r="AO227" i="672"/>
  <c r="T227" i="672"/>
  <c r="AB227" i="672" s="1"/>
  <c r="AL227" i="672"/>
  <c r="AM227" i="672" s="1"/>
  <c r="BA227" i="672"/>
  <c r="AY264" i="672"/>
  <c r="AO226" i="672"/>
  <c r="AG219" i="672"/>
  <c r="AA264" i="672"/>
  <c r="T209" i="672"/>
  <c r="AB209" i="672" s="1"/>
  <c r="AX108" i="672"/>
  <c r="AY108" i="672" s="1"/>
  <c r="AT108" i="672"/>
  <c r="AU108" i="672" s="1"/>
  <c r="AG108" i="672"/>
  <c r="AI108" i="672"/>
  <c r="AI56" i="672"/>
  <c r="AG56" i="672"/>
  <c r="AX56" i="672"/>
  <c r="AY56" i="672" s="1"/>
  <c r="AT56" i="672"/>
  <c r="AA56" i="672"/>
  <c r="AB56" i="672" s="1"/>
  <c r="BB56" i="672"/>
  <c r="BB117" i="672"/>
  <c r="AP117" i="672"/>
  <c r="AL117" i="672"/>
  <c r="AM117" i="672" s="1"/>
  <c r="BB217" i="672"/>
  <c r="AP217" i="672"/>
  <c r="AA217" i="672"/>
  <c r="BA144" i="672"/>
  <c r="AO144" i="672"/>
  <c r="AL144" i="672"/>
  <c r="AM144" i="672" s="1"/>
  <c r="T144" i="672"/>
  <c r="AB144" i="672" s="1"/>
  <c r="AU64" i="672"/>
  <c r="AG186" i="672"/>
  <c r="AX186" i="672"/>
  <c r="AT186" i="672"/>
  <c r="AU186" i="672" s="1"/>
  <c r="AI186" i="672"/>
  <c r="BA261" i="673"/>
  <c r="AO261" i="673"/>
  <c r="AL261" i="673"/>
  <c r="AM261" i="673" s="1"/>
  <c r="AP276" i="673"/>
  <c r="AG276" i="673"/>
  <c r="AT276" i="673"/>
  <c r="AU276" i="673" s="1"/>
  <c r="AX276" i="673"/>
  <c r="AY276" i="673" s="1"/>
  <c r="AI276" i="673"/>
  <c r="BB276" i="673"/>
  <c r="AB184" i="673"/>
  <c r="AL230" i="673"/>
  <c r="AM230" i="673" s="1"/>
  <c r="T230" i="673"/>
  <c r="AB230" i="673" s="1"/>
  <c r="AO230" i="673"/>
  <c r="BA230" i="673"/>
  <c r="AX137" i="673"/>
  <c r="AY137" i="673" s="1"/>
  <c r="AT137" i="673"/>
  <c r="AU137" i="673" s="1"/>
  <c r="AG137" i="673"/>
  <c r="AI137" i="673"/>
  <c r="AA137" i="673"/>
  <c r="AB137" i="673" s="1"/>
  <c r="BB137" i="673"/>
  <c r="AB203" i="673"/>
  <c r="BB212" i="672"/>
  <c r="AL212" i="672"/>
  <c r="AM212" i="672" s="1"/>
  <c r="AP212" i="672"/>
  <c r="AA27" i="673"/>
  <c r="AL45" i="673"/>
  <c r="AM45" i="673" s="1"/>
  <c r="BA45" i="673"/>
  <c r="AO45" i="673"/>
  <c r="BA23" i="673"/>
  <c r="AO23" i="673"/>
  <c r="AL23" i="673"/>
  <c r="AM23" i="673" s="1"/>
  <c r="BB220" i="672"/>
  <c r="AP220" i="672"/>
  <c r="AF26" i="673"/>
  <c r="AE26" i="673" s="1"/>
  <c r="AU240" i="672"/>
  <c r="AL269" i="672"/>
  <c r="AM269" i="672" s="1"/>
  <c r="AF240" i="672"/>
  <c r="AE240" i="672" s="1"/>
  <c r="AA204" i="672"/>
  <c r="AB204" i="672" s="1"/>
  <c r="AA37" i="673"/>
  <c r="AB37" i="673" s="1"/>
  <c r="BA219" i="672"/>
  <c r="AO219" i="672"/>
  <c r="AL219" i="672"/>
  <c r="AM219" i="672" s="1"/>
  <c r="BA147" i="672"/>
  <c r="AO147" i="672"/>
  <c r="AL147" i="672"/>
  <c r="AM147" i="672" s="1"/>
  <c r="T147" i="672"/>
  <c r="AB147" i="672" s="1"/>
  <c r="AU211" i="672"/>
  <c r="AF285" i="673"/>
  <c r="AE285" i="673" s="1"/>
  <c r="AG285" i="673"/>
  <c r="AI286" i="673"/>
  <c r="AX286" i="673"/>
  <c r="AY286" i="673" s="1"/>
  <c r="AG286" i="673"/>
  <c r="AT286" i="673"/>
  <c r="AU286" i="673" s="1"/>
  <c r="AA286" i="673"/>
  <c r="AG258" i="673"/>
  <c r="AX258" i="673"/>
  <c r="AA258" i="673"/>
  <c r="AI258" i="673"/>
  <c r="AT258" i="673"/>
  <c r="AA280" i="673"/>
  <c r="AB280" i="673" s="1"/>
  <c r="AO266" i="673"/>
  <c r="BA266" i="673"/>
  <c r="AL266" i="673"/>
  <c r="AM266" i="673" s="1"/>
  <c r="AO187" i="673"/>
  <c r="AL187" i="673"/>
  <c r="AM187" i="673" s="1"/>
  <c r="BA187" i="673"/>
  <c r="BA203" i="673"/>
  <c r="AO203" i="673"/>
  <c r="AL203" i="673"/>
  <c r="AM203" i="673" s="1"/>
  <c r="BB207" i="673"/>
  <c r="AO242" i="673"/>
  <c r="AP230" i="673"/>
  <c r="BB230" i="673"/>
  <c r="AX232" i="673"/>
  <c r="AY232" i="673" s="1"/>
  <c r="AI232" i="673"/>
  <c r="AT232" i="673"/>
  <c r="AU232" i="673" s="1"/>
  <c r="AG232" i="673"/>
  <c r="AU258" i="673"/>
  <c r="AA207" i="673"/>
  <c r="T158" i="673"/>
  <c r="AB158" i="673" s="1"/>
  <c r="AL158" i="673"/>
  <c r="AM158" i="673" s="1"/>
  <c r="BA158" i="673"/>
  <c r="AO158" i="673"/>
  <c r="AA213" i="673"/>
  <c r="AB112" i="673"/>
  <c r="AA101" i="673"/>
  <c r="BA73" i="673"/>
  <c r="AO73" i="673"/>
  <c r="AL73" i="673"/>
  <c r="AM73" i="673" s="1"/>
  <c r="AL81" i="673"/>
  <c r="AM81" i="673" s="1"/>
  <c r="BA81" i="673"/>
  <c r="AO81" i="673"/>
  <c r="AG249" i="673"/>
  <c r="AA104" i="673"/>
  <c r="AO110" i="673"/>
  <c r="AL110" i="673"/>
  <c r="AM110" i="673" s="1"/>
  <c r="BA110" i="673"/>
  <c r="AI114" i="673"/>
  <c r="AX114" i="673"/>
  <c r="AY114" i="673" s="1"/>
  <c r="AT114" i="673"/>
  <c r="AU114" i="673" s="1"/>
  <c r="AA114" i="673"/>
  <c r="AG114" i="673"/>
  <c r="T73" i="673"/>
  <c r="AB73" i="673" s="1"/>
  <c r="AP113" i="673"/>
  <c r="AO113" i="673"/>
  <c r="AG113" i="673"/>
  <c r="AX113" i="673"/>
  <c r="AY113" i="673" s="1"/>
  <c r="AT113" i="673"/>
  <c r="AU113" i="673" s="1"/>
  <c r="BB113" i="673"/>
  <c r="AI113" i="673"/>
  <c r="AA54" i="673"/>
  <c r="AB54" i="673" s="1"/>
  <c r="AB245" i="673"/>
  <c r="AP29" i="673"/>
  <c r="BB29" i="673"/>
  <c r="BB84" i="673"/>
  <c r="AP84" i="673"/>
  <c r="AT70" i="673"/>
  <c r="AU70" i="673" s="1"/>
  <c r="AI70" i="673"/>
  <c r="AG70" i="673"/>
  <c r="AA70" i="673"/>
  <c r="AB70" i="673" s="1"/>
  <c r="AX70" i="673"/>
  <c r="AY70" i="673" s="1"/>
  <c r="AL49" i="673"/>
  <c r="AM49" i="673" s="1"/>
  <c r="AO49" i="673"/>
  <c r="BA49" i="673"/>
  <c r="AY29" i="673"/>
  <c r="BB13" i="673"/>
  <c r="AP13" i="673"/>
  <c r="AX106" i="673"/>
  <c r="AY106" i="673" s="1"/>
  <c r="AI106" i="673"/>
  <c r="AT106" i="673"/>
  <c r="AU106" i="673" s="1"/>
  <c r="AO106" i="673"/>
  <c r="AP106" i="673"/>
  <c r="AG106" i="673"/>
  <c r="T255" i="672"/>
  <c r="AB255" i="672" s="1"/>
  <c r="AG214" i="672"/>
  <c r="AF214" i="672"/>
  <c r="AE214" i="672" s="1"/>
  <c r="AM113" i="673"/>
  <c r="AY247" i="672"/>
  <c r="AU267" i="672"/>
  <c r="BB34" i="673"/>
  <c r="AP34" i="673"/>
  <c r="AF125" i="673"/>
  <c r="AE125" i="673" s="1"/>
  <c r="AG125" i="673"/>
  <c r="AO218" i="672"/>
  <c r="BA218" i="672"/>
  <c r="AL218" i="672"/>
  <c r="AM218" i="672" s="1"/>
  <c r="AO180" i="672"/>
  <c r="BA180" i="672"/>
  <c r="AL180" i="672"/>
  <c r="AM180" i="672" s="1"/>
  <c r="AO248" i="672"/>
  <c r="AL248" i="672"/>
  <c r="AM248" i="672" s="1"/>
  <c r="T248" i="672"/>
  <c r="AB248" i="672" s="1"/>
  <c r="BA248" i="672"/>
  <c r="BB213" i="672"/>
  <c r="AP213" i="672"/>
  <c r="AA213" i="672"/>
  <c r="AY60" i="673"/>
  <c r="AB149" i="672"/>
  <c r="AG98" i="672"/>
  <c r="AU78" i="672"/>
  <c r="AB40" i="672"/>
  <c r="AT239" i="672"/>
  <c r="AI239" i="672"/>
  <c r="AG239" i="672"/>
  <c r="AA239" i="672"/>
  <c r="AB239" i="672" s="1"/>
  <c r="AX239" i="672"/>
  <c r="AY239" i="672" s="1"/>
  <c r="AF200" i="672"/>
  <c r="AE200" i="672" s="1"/>
  <c r="AG200" i="672"/>
  <c r="AA118" i="672"/>
  <c r="AB118" i="672" s="1"/>
  <c r="T15" i="673"/>
  <c r="AB15" i="673" s="1"/>
  <c r="AO118" i="672"/>
  <c r="AI126" i="672"/>
  <c r="AX126" i="672"/>
  <c r="AY126" i="672" s="1"/>
  <c r="AG126" i="672"/>
  <c r="AT126" i="672"/>
  <c r="AU126" i="672" s="1"/>
  <c r="AA126" i="672"/>
  <c r="AA202" i="672"/>
  <c r="AB202" i="672" s="1"/>
  <c r="AU109" i="672"/>
  <c r="AF283" i="670"/>
  <c r="AE283" i="670" s="1"/>
  <c r="AG283" i="670"/>
  <c r="AA182" i="672"/>
  <c r="AB182" i="672" s="1"/>
  <c r="AA81" i="672"/>
  <c r="AB81" i="672" s="1"/>
  <c r="BB76" i="672"/>
  <c r="AP76" i="672"/>
  <c r="AA76" i="672"/>
  <c r="AY87" i="672"/>
  <c r="BB42" i="672"/>
  <c r="AP42" i="672"/>
  <c r="AU10" i="672"/>
  <c r="AU273" i="671"/>
  <c r="AP257" i="671"/>
  <c r="BB257" i="671"/>
  <c r="AX285" i="671"/>
  <c r="AT285" i="671"/>
  <c r="AU285" i="671" s="1"/>
  <c r="AG285" i="671"/>
  <c r="AI285" i="671"/>
  <c r="AI271" i="671"/>
  <c r="AX271" i="671"/>
  <c r="AY271" i="671" s="1"/>
  <c r="AG271" i="671"/>
  <c r="AT271" i="671"/>
  <c r="AU271" i="671" s="1"/>
  <c r="AA271" i="671"/>
  <c r="AB271" i="671" s="1"/>
  <c r="AY266" i="673"/>
  <c r="AA199" i="673"/>
  <c r="AG226" i="673"/>
  <c r="AU183" i="673"/>
  <c r="T232" i="673"/>
  <c r="BA232" i="673"/>
  <c r="AF223" i="673"/>
  <c r="AE223" i="673" s="1"/>
  <c r="AO175" i="673"/>
  <c r="BA175" i="673"/>
  <c r="AL175" i="673"/>
  <c r="AM175" i="673" s="1"/>
  <c r="AT218" i="673"/>
  <c r="AU218" i="673" s="1"/>
  <c r="AX218" i="673"/>
  <c r="AY218" i="673" s="1"/>
  <c r="AI218" i="673"/>
  <c r="AO218" i="673"/>
  <c r="AG218" i="673"/>
  <c r="BB48" i="673"/>
  <c r="AP48" i="673"/>
  <c r="AY185" i="673"/>
  <c r="AO86" i="673"/>
  <c r="BA86" i="673"/>
  <c r="AL86" i="673"/>
  <c r="AM86" i="673" s="1"/>
  <c r="T239" i="673"/>
  <c r="AB239" i="673" s="1"/>
  <c r="AL163" i="673"/>
  <c r="AM163" i="673" s="1"/>
  <c r="AM141" i="673"/>
  <c r="T96" i="673"/>
  <c r="AB96" i="673" s="1"/>
  <c r="AA155" i="673"/>
  <c r="AB155" i="673" s="1"/>
  <c r="AB90" i="673"/>
  <c r="AL184" i="673"/>
  <c r="AM184" i="673" s="1"/>
  <c r="AO184" i="673"/>
  <c r="BA184" i="673"/>
  <c r="AO128" i="673"/>
  <c r="BA128" i="673"/>
  <c r="AL128" i="673"/>
  <c r="AM128" i="673" s="1"/>
  <c r="AF72" i="673"/>
  <c r="AE72" i="673" s="1"/>
  <c r="AG72" i="673"/>
  <c r="AL186" i="673"/>
  <c r="AM186" i="673" s="1"/>
  <c r="BA186" i="673"/>
  <c r="T186" i="673"/>
  <c r="AB186" i="673" s="1"/>
  <c r="AO186" i="673"/>
  <c r="AM218" i="673"/>
  <c r="AL104" i="673"/>
  <c r="AM104" i="673" s="1"/>
  <c r="AI52" i="673"/>
  <c r="AG52" i="673"/>
  <c r="AT52" i="673"/>
  <c r="AU52" i="673" s="1"/>
  <c r="AX52" i="673"/>
  <c r="AY52" i="673" s="1"/>
  <c r="AO52" i="673"/>
  <c r="AA52" i="673"/>
  <c r="AG21" i="673"/>
  <c r="AT271" i="672"/>
  <c r="AU271" i="672" s="1"/>
  <c r="AI271" i="672"/>
  <c r="AX271" i="672"/>
  <c r="AY271" i="672" s="1"/>
  <c r="AG271" i="672"/>
  <c r="BA155" i="673"/>
  <c r="T113" i="673"/>
  <c r="AB113" i="673" s="1"/>
  <c r="BA113" i="673"/>
  <c r="AG245" i="673"/>
  <c r="AI245" i="673"/>
  <c r="AT245" i="673"/>
  <c r="AU245" i="673" s="1"/>
  <c r="AX245" i="673"/>
  <c r="AY245" i="673" s="1"/>
  <c r="AA245" i="673"/>
  <c r="AA110" i="673"/>
  <c r="AB110" i="673" s="1"/>
  <c r="AP52" i="673"/>
  <c r="AL261" i="672"/>
  <c r="AM261" i="672" s="1"/>
  <c r="BA95" i="673"/>
  <c r="AP56" i="673"/>
  <c r="BB56" i="673"/>
  <c r="AG11" i="673"/>
  <c r="AL10" i="673"/>
  <c r="AM10" i="673" s="1"/>
  <c r="AL57" i="673"/>
  <c r="AM57" i="673" s="1"/>
  <c r="BA57" i="673"/>
  <c r="AO57" i="673"/>
  <c r="AU20" i="673"/>
  <c r="AL59" i="673"/>
  <c r="AM59" i="673" s="1"/>
  <c r="AO59" i="673"/>
  <c r="BA59" i="673"/>
  <c r="AU273" i="672"/>
  <c r="AF97" i="672"/>
  <c r="AE97" i="672" s="1"/>
  <c r="AG97" i="672"/>
  <c r="AO70" i="673"/>
  <c r="AB277" i="672"/>
  <c r="AP271" i="672"/>
  <c r="AU203" i="672"/>
  <c r="BB141" i="672"/>
  <c r="AP141" i="672"/>
  <c r="AL141" i="672"/>
  <c r="AM141" i="672" s="1"/>
  <c r="AO230" i="672"/>
  <c r="AL230" i="672"/>
  <c r="AM230" i="672" s="1"/>
  <c r="BA230" i="672"/>
  <c r="BA66" i="673"/>
  <c r="AO66" i="673"/>
  <c r="AL66" i="673"/>
  <c r="AM66" i="673" s="1"/>
  <c r="AL102" i="673"/>
  <c r="AM102" i="673" s="1"/>
  <c r="AO20" i="673"/>
  <c r="BA20" i="673"/>
  <c r="AL20" i="673"/>
  <c r="AM20" i="673" s="1"/>
  <c r="AG139" i="672"/>
  <c r="AF268" i="672"/>
  <c r="AE268" i="672" s="1"/>
  <c r="AL211" i="672"/>
  <c r="AM211" i="672" s="1"/>
  <c r="BA211" i="672"/>
  <c r="AO211" i="672"/>
  <c r="AY215" i="672"/>
  <c r="AO186" i="672"/>
  <c r="BA136" i="672"/>
  <c r="AO136" i="672"/>
  <c r="AL136" i="672"/>
  <c r="AM136" i="672" s="1"/>
  <c r="T136" i="672"/>
  <c r="AB136" i="672" s="1"/>
  <c r="AG183" i="672"/>
  <c r="T138" i="672"/>
  <c r="AB138" i="672" s="1"/>
  <c r="BA46" i="673"/>
  <c r="AL46" i="673"/>
  <c r="AM46" i="673" s="1"/>
  <c r="AO46" i="673"/>
  <c r="BB129" i="672"/>
  <c r="AP129" i="672"/>
  <c r="AA129" i="672"/>
  <c r="AB129" i="672" s="1"/>
  <c r="BB152" i="672"/>
  <c r="AP152" i="672"/>
  <c r="AA152" i="672"/>
  <c r="AB152" i="672" s="1"/>
  <c r="BB131" i="672"/>
  <c r="AP131" i="672"/>
  <c r="AA131" i="672"/>
  <c r="AB131" i="672" s="1"/>
  <c r="AA110" i="672"/>
  <c r="AF153" i="671"/>
  <c r="AE153" i="671" s="1"/>
  <c r="AG153" i="671"/>
  <c r="AY109" i="672"/>
  <c r="AG241" i="672"/>
  <c r="BA276" i="673"/>
  <c r="AA276" i="673"/>
  <c r="AB276" i="673" s="1"/>
  <c r="AA260" i="673"/>
  <c r="AB260" i="673" s="1"/>
  <c r="AP242" i="673"/>
  <c r="AO219" i="673"/>
  <c r="AL219" i="673"/>
  <c r="AM219" i="673" s="1"/>
  <c r="BA219" i="673"/>
  <c r="AG236" i="673"/>
  <c r="AA179" i="673"/>
  <c r="AB179" i="673" s="1"/>
  <c r="AO231" i="673"/>
  <c r="T231" i="673"/>
  <c r="AB231" i="673" s="1"/>
  <c r="AL231" i="673"/>
  <c r="AM231" i="673" s="1"/>
  <c r="BA231" i="673"/>
  <c r="AP115" i="673"/>
  <c r="BB115" i="673"/>
  <c r="AP220" i="673"/>
  <c r="AG160" i="673"/>
  <c r="T223" i="673"/>
  <c r="AB223" i="673" s="1"/>
  <c r="BB254" i="673"/>
  <c r="AO151" i="673"/>
  <c r="AY258" i="673"/>
  <c r="BB234" i="673"/>
  <c r="AP234" i="673"/>
  <c r="AB134" i="673"/>
  <c r="AU205" i="673"/>
  <c r="BA204" i="673"/>
  <c r="AO204" i="673"/>
  <c r="AL204" i="673"/>
  <c r="AM204" i="673" s="1"/>
  <c r="T228" i="673"/>
  <c r="AB228" i="673" s="1"/>
  <c r="AU163" i="673"/>
  <c r="AB140" i="673"/>
  <c r="AP86" i="673"/>
  <c r="AA86" i="673"/>
  <c r="AB86" i="673" s="1"/>
  <c r="BB86" i="673"/>
  <c r="AP146" i="673"/>
  <c r="BB146" i="673"/>
  <c r="AL143" i="673"/>
  <c r="AM143" i="673" s="1"/>
  <c r="T198" i="673"/>
  <c r="AB198" i="673" s="1"/>
  <c r="AG227" i="673"/>
  <c r="AO76" i="673"/>
  <c r="AA232" i="673"/>
  <c r="AA196" i="673"/>
  <c r="AB196" i="673" s="1"/>
  <c r="AY159" i="673"/>
  <c r="AY30" i="673"/>
  <c r="AL17" i="673"/>
  <c r="AM17" i="673" s="1"/>
  <c r="T17" i="673"/>
  <c r="AB17" i="673" s="1"/>
  <c r="BA17" i="673"/>
  <c r="AY262" i="672"/>
  <c r="AG202" i="673"/>
  <c r="AL148" i="673"/>
  <c r="AM148" i="673" s="1"/>
  <c r="AA119" i="673"/>
  <c r="BA65" i="673"/>
  <c r="AO65" i="673"/>
  <c r="AL65" i="673"/>
  <c r="AM65" i="673" s="1"/>
  <c r="AF200" i="673"/>
  <c r="AE200" i="673" s="1"/>
  <c r="AA160" i="673"/>
  <c r="AA94" i="673"/>
  <c r="AB94" i="673" s="1"/>
  <c r="AL35" i="673"/>
  <c r="AM35" i="673" s="1"/>
  <c r="AO35" i="673"/>
  <c r="BA35" i="673"/>
  <c r="AG124" i="673"/>
  <c r="AY174" i="673"/>
  <c r="AF166" i="673"/>
  <c r="AE166" i="673" s="1"/>
  <c r="AA141" i="673"/>
  <c r="AF171" i="673"/>
  <c r="AE171" i="673" s="1"/>
  <c r="AF136" i="673"/>
  <c r="AE136" i="673" s="1"/>
  <c r="BA164" i="673"/>
  <c r="AO164" i="673"/>
  <c r="AL164" i="673"/>
  <c r="AM164" i="673" s="1"/>
  <c r="T164" i="673"/>
  <c r="AB164" i="673" s="1"/>
  <c r="AO262" i="672"/>
  <c r="AO155" i="673"/>
  <c r="AO69" i="673"/>
  <c r="AU123" i="673"/>
  <c r="AT41" i="673"/>
  <c r="AU41" i="673" s="1"/>
  <c r="AI41" i="673"/>
  <c r="AG41" i="673"/>
  <c r="AX41" i="673"/>
  <c r="AY41" i="673" s="1"/>
  <c r="AT240" i="673"/>
  <c r="AU240" i="673" s="1"/>
  <c r="AG240" i="673"/>
  <c r="AX240" i="673"/>
  <c r="AY240" i="673" s="1"/>
  <c r="AI240" i="673"/>
  <c r="BB240" i="673"/>
  <c r="AP96" i="673"/>
  <c r="BB96" i="673"/>
  <c r="AY67" i="673"/>
  <c r="AB260" i="672"/>
  <c r="AP107" i="672"/>
  <c r="BB107" i="672"/>
  <c r="AL107" i="672"/>
  <c r="AM107" i="672" s="1"/>
  <c r="BA84" i="673"/>
  <c r="AL84" i="673"/>
  <c r="AM84" i="673" s="1"/>
  <c r="AO84" i="673"/>
  <c r="T84" i="673"/>
  <c r="AB84" i="673" s="1"/>
  <c r="BB124" i="673"/>
  <c r="AP124" i="673"/>
  <c r="AL37" i="673"/>
  <c r="AM37" i="673" s="1"/>
  <c r="AO37" i="673"/>
  <c r="BA37" i="673"/>
  <c r="AA171" i="673"/>
  <c r="AU278" i="672"/>
  <c r="AP231" i="672"/>
  <c r="BB231" i="672"/>
  <c r="AF173" i="672"/>
  <c r="AE173" i="672" s="1"/>
  <c r="AG173" i="672"/>
  <c r="AB121" i="672"/>
  <c r="AF102" i="673"/>
  <c r="AE102" i="673" s="1"/>
  <c r="AG102" i="673"/>
  <c r="AM70" i="673"/>
  <c r="AT130" i="673"/>
  <c r="AU130" i="673" s="1"/>
  <c r="AI130" i="673"/>
  <c r="AG130" i="673"/>
  <c r="AX130" i="673"/>
  <c r="AY130" i="673" s="1"/>
  <c r="AP130" i="673"/>
  <c r="AM130" i="673"/>
  <c r="AG83" i="673"/>
  <c r="AX83" i="673"/>
  <c r="AY83" i="673" s="1"/>
  <c r="AT83" i="673"/>
  <c r="AU83" i="673" s="1"/>
  <c r="AI83" i="673"/>
  <c r="T264" i="672"/>
  <c r="AB264" i="672" s="1"/>
  <c r="AY203" i="672"/>
  <c r="AO151" i="672"/>
  <c r="AL151" i="672"/>
  <c r="AM151" i="672" s="1"/>
  <c r="BA151" i="672"/>
  <c r="T32" i="673"/>
  <c r="AB32" i="673" s="1"/>
  <c r="AA10" i="673"/>
  <c r="AA48" i="673"/>
  <c r="AB48" i="673" s="1"/>
  <c r="AP133" i="672"/>
  <c r="BB133" i="672"/>
  <c r="AL133" i="672"/>
  <c r="AM133" i="672" s="1"/>
  <c r="AA206" i="672"/>
  <c r="T124" i="672"/>
  <c r="AB124" i="672" s="1"/>
  <c r="AU284" i="672"/>
  <c r="AO56" i="672"/>
  <c r="BA56" i="672"/>
  <c r="AL56" i="672"/>
  <c r="AM56" i="672" s="1"/>
  <c r="BB205" i="672"/>
  <c r="AP205" i="672"/>
  <c r="AA205" i="672"/>
  <c r="AB205" i="672" s="1"/>
  <c r="BA156" i="672"/>
  <c r="BA186" i="672"/>
  <c r="AB161" i="672"/>
  <c r="AA284" i="672"/>
  <c r="AO212" i="672"/>
  <c r="AU56" i="672"/>
  <c r="AG246" i="672"/>
  <c r="AU162" i="672"/>
  <c r="AL146" i="672"/>
  <c r="AM146" i="672" s="1"/>
  <c r="BA146" i="672"/>
  <c r="AO146" i="672"/>
  <c r="AL216" i="672"/>
  <c r="AM216" i="672" s="1"/>
  <c r="BA216" i="672"/>
  <c r="AO216" i="672"/>
  <c r="T216" i="672"/>
  <c r="AB216" i="672" s="1"/>
  <c r="AA128" i="672"/>
  <c r="AF55" i="671"/>
  <c r="AE55" i="671" s="1"/>
  <c r="AG55" i="671"/>
  <c r="T115" i="672"/>
  <c r="AB115" i="672" s="1"/>
  <c r="AF108" i="672"/>
  <c r="AE108" i="672" s="1"/>
  <c r="BA78" i="672"/>
  <c r="AO78" i="672"/>
  <c r="AL78" i="672"/>
  <c r="AM78" i="672" s="1"/>
  <c r="BB223" i="671"/>
  <c r="AP223" i="671"/>
  <c r="AL223" i="671"/>
  <c r="AM223" i="671" s="1"/>
  <c r="T166" i="672"/>
  <c r="AB166" i="672" s="1"/>
  <c r="AP194" i="672"/>
  <c r="BB194" i="672"/>
  <c r="AY170" i="672"/>
  <c r="AU46" i="672"/>
  <c r="AL233" i="672"/>
  <c r="AM233" i="672" s="1"/>
  <c r="BA233" i="672"/>
  <c r="AO233" i="672"/>
  <c r="AF179" i="672"/>
  <c r="AE179" i="672" s="1"/>
  <c r="AG179" i="672"/>
  <c r="AM74" i="672"/>
  <c r="AG165" i="672"/>
  <c r="AO127" i="672"/>
  <c r="AL113" i="672"/>
  <c r="AM113" i="672" s="1"/>
  <c r="BA42" i="672"/>
  <c r="AO42" i="672"/>
  <c r="AL42" i="672"/>
  <c r="AM42" i="672" s="1"/>
  <c r="AP254" i="671"/>
  <c r="BB254" i="671"/>
  <c r="AP31" i="672"/>
  <c r="BB31" i="672"/>
  <c r="AA99" i="672"/>
  <c r="AB99" i="672" s="1"/>
  <c r="AM63" i="672"/>
  <c r="BA268" i="671"/>
  <c r="AL162" i="672"/>
  <c r="AM162" i="672" s="1"/>
  <c r="BB281" i="671"/>
  <c r="AP281" i="671"/>
  <c r="AA281" i="671"/>
  <c r="AB10" i="672"/>
  <c r="AB190" i="671"/>
  <c r="AA287" i="671"/>
  <c r="AB287" i="671" s="1"/>
  <c r="AF251" i="671"/>
  <c r="AE251" i="671" s="1"/>
  <c r="AG251" i="671"/>
  <c r="AA236" i="671"/>
  <c r="AB236" i="671" s="1"/>
  <c r="AO102" i="672"/>
  <c r="AL102" i="672"/>
  <c r="AM102" i="672" s="1"/>
  <c r="BA102" i="672"/>
  <c r="AI29" i="672"/>
  <c r="AX29" i="672"/>
  <c r="AY29" i="672" s="1"/>
  <c r="AG29" i="672"/>
  <c r="AO29" i="672"/>
  <c r="AT29" i="672"/>
  <c r="AU29" i="672" s="1"/>
  <c r="AA29" i="672"/>
  <c r="AP29" i="672"/>
  <c r="T14" i="672"/>
  <c r="AB14" i="672" s="1"/>
  <c r="BA14" i="672"/>
  <c r="AF252" i="671"/>
  <c r="AE252" i="671" s="1"/>
  <c r="AO169" i="671"/>
  <c r="BA169" i="671"/>
  <c r="AL169" i="671"/>
  <c r="AM169" i="671" s="1"/>
  <c r="T169" i="671"/>
  <c r="AB169" i="671" s="1"/>
  <c r="AF49" i="672"/>
  <c r="AE49" i="672" s="1"/>
  <c r="AO16" i="672"/>
  <c r="AL16" i="672"/>
  <c r="AM16" i="672" s="1"/>
  <c r="BA16" i="672"/>
  <c r="T16" i="672"/>
  <c r="AB16" i="672" s="1"/>
  <c r="T279" i="671"/>
  <c r="AB279" i="671" s="1"/>
  <c r="AA24" i="672"/>
  <c r="AB24" i="672" s="1"/>
  <c r="AU154" i="671"/>
  <c r="AA116" i="671"/>
  <c r="BA67" i="671"/>
  <c r="AL67" i="671"/>
  <c r="AM67" i="671" s="1"/>
  <c r="AO67" i="671"/>
  <c r="AF79" i="672"/>
  <c r="AE79" i="672" s="1"/>
  <c r="AU177" i="671"/>
  <c r="AP234" i="671"/>
  <c r="AA209" i="671"/>
  <c r="AB209" i="671" s="1"/>
  <c r="BA207" i="672"/>
  <c r="AF26" i="672"/>
  <c r="AE26" i="672" s="1"/>
  <c r="T220" i="671"/>
  <c r="AB220" i="671" s="1"/>
  <c r="BA220" i="671"/>
  <c r="T175" i="671"/>
  <c r="AB175" i="671" s="1"/>
  <c r="AT207" i="671"/>
  <c r="AU207" i="671" s="1"/>
  <c r="AP207" i="671"/>
  <c r="AX207" i="671"/>
  <c r="AY207" i="671" s="1"/>
  <c r="AI207" i="671"/>
  <c r="BB207" i="671"/>
  <c r="AG207" i="671"/>
  <c r="AO207" i="671"/>
  <c r="AU188" i="671"/>
  <c r="AG125" i="671"/>
  <c r="T252" i="671"/>
  <c r="AB252" i="671" s="1"/>
  <c r="AL216" i="671"/>
  <c r="AM216" i="671" s="1"/>
  <c r="AO216" i="671"/>
  <c r="BA216" i="671"/>
  <c r="AM250" i="671"/>
  <c r="AL145" i="671"/>
  <c r="AM145" i="671" s="1"/>
  <c r="BA145" i="671"/>
  <c r="AO145" i="671"/>
  <c r="BA37" i="671"/>
  <c r="AO37" i="671"/>
  <c r="AL37" i="671"/>
  <c r="AM37" i="671" s="1"/>
  <c r="T37" i="671"/>
  <c r="AB37" i="671" s="1"/>
  <c r="BA209" i="670"/>
  <c r="AO209" i="670"/>
  <c r="AL209" i="670"/>
  <c r="AM209" i="670" s="1"/>
  <c r="BB120" i="671"/>
  <c r="AO116" i="671"/>
  <c r="AL116" i="671"/>
  <c r="AM116" i="671" s="1"/>
  <c r="BA116" i="671"/>
  <c r="AU178" i="671"/>
  <c r="AB126" i="671"/>
  <c r="AU281" i="670"/>
  <c r="T100" i="671"/>
  <c r="AB100" i="671" s="1"/>
  <c r="AG248" i="670"/>
  <c r="AB179" i="671"/>
  <c r="AP123" i="671"/>
  <c r="BB123" i="671"/>
  <c r="AA123" i="671"/>
  <c r="BB227" i="670"/>
  <c r="AP227" i="670"/>
  <c r="AA227" i="670"/>
  <c r="AB227" i="670" s="1"/>
  <c r="BB173" i="671"/>
  <c r="AP173" i="671"/>
  <c r="T67" i="671"/>
  <c r="AB67" i="671" s="1"/>
  <c r="AU201" i="671"/>
  <c r="AX133" i="671"/>
  <c r="AY133" i="671" s="1"/>
  <c r="AI133" i="671"/>
  <c r="AT133" i="671"/>
  <c r="AU133" i="671" s="1"/>
  <c r="AP133" i="671"/>
  <c r="BB133" i="671"/>
  <c r="AG133" i="671"/>
  <c r="AA133" i="671"/>
  <c r="AF31" i="671"/>
  <c r="AE31" i="671" s="1"/>
  <c r="AG31" i="671"/>
  <c r="T242" i="670"/>
  <c r="AB242" i="670" s="1"/>
  <c r="T268" i="670"/>
  <c r="AB268" i="670" s="1"/>
  <c r="AP214" i="670"/>
  <c r="BB214" i="670"/>
  <c r="AA214" i="670"/>
  <c r="AQ294" i="671"/>
  <c r="AQ2" i="671" s="1"/>
  <c r="N2" i="671"/>
  <c r="BA95" i="670"/>
  <c r="T95" i="670"/>
  <c r="AB95" i="670" s="1"/>
  <c r="AO95" i="670"/>
  <c r="AL95" i="670"/>
  <c r="AM95" i="670" s="1"/>
  <c r="AF193" i="669"/>
  <c r="AE193" i="669" s="1"/>
  <c r="AG193" i="669"/>
  <c r="AL228" i="670"/>
  <c r="AM228" i="670" s="1"/>
  <c r="AO205" i="670"/>
  <c r="AL205" i="670"/>
  <c r="AM205" i="670" s="1"/>
  <c r="BA205" i="670"/>
  <c r="BA25" i="671"/>
  <c r="AO25" i="671"/>
  <c r="AL25" i="671"/>
  <c r="AM25" i="671" s="1"/>
  <c r="AO20" i="671"/>
  <c r="AL20" i="671"/>
  <c r="AM20" i="671" s="1"/>
  <c r="T20" i="671"/>
  <c r="AB20" i="671" s="1"/>
  <c r="BA20" i="671"/>
  <c r="AI262" i="670"/>
  <c r="AG262" i="670"/>
  <c r="AT262" i="670"/>
  <c r="AU262" i="670" s="1"/>
  <c r="AX262" i="670"/>
  <c r="AY262" i="670" s="1"/>
  <c r="AA262" i="670"/>
  <c r="AO262" i="670"/>
  <c r="AO196" i="670"/>
  <c r="AL196" i="670"/>
  <c r="AM196" i="670" s="1"/>
  <c r="BA196" i="670"/>
  <c r="BB98" i="671"/>
  <c r="AP98" i="671"/>
  <c r="AG269" i="669"/>
  <c r="AB150" i="670"/>
  <c r="AI29" i="670"/>
  <c r="AG29" i="670"/>
  <c r="AX29" i="670"/>
  <c r="AY29" i="670" s="1"/>
  <c r="AT29" i="670"/>
  <c r="AU29" i="670" s="1"/>
  <c r="AA29" i="670"/>
  <c r="AP29" i="670"/>
  <c r="BB29" i="670"/>
  <c r="AO29" i="670"/>
  <c r="AL28" i="670"/>
  <c r="AM28" i="670" s="1"/>
  <c r="BA28" i="670"/>
  <c r="AO28" i="670"/>
  <c r="T28" i="670"/>
  <c r="AB28" i="670" s="1"/>
  <c r="AL168" i="670"/>
  <c r="AM168" i="670" s="1"/>
  <c r="BA168" i="670"/>
  <c r="AO168" i="670"/>
  <c r="AY167" i="670"/>
  <c r="AO129" i="670"/>
  <c r="AL129" i="670"/>
  <c r="AM129" i="670" s="1"/>
  <c r="BA129" i="670"/>
  <c r="AA254" i="670"/>
  <c r="AB254" i="670" s="1"/>
  <c r="AO57" i="670"/>
  <c r="AL57" i="670"/>
  <c r="AM57" i="670" s="1"/>
  <c r="BA57" i="670"/>
  <c r="T57" i="670"/>
  <c r="AB57" i="670" s="1"/>
  <c r="AA93" i="670"/>
  <c r="AB93" i="670" s="1"/>
  <c r="T182" i="670"/>
  <c r="BA287" i="669"/>
  <c r="T287" i="669"/>
  <c r="AB287" i="669" s="1"/>
  <c r="AO287" i="669"/>
  <c r="AL287" i="669"/>
  <c r="AM287" i="669" s="1"/>
  <c r="T70" i="670"/>
  <c r="AB70" i="670" s="1"/>
  <c r="AO163" i="670"/>
  <c r="AL163" i="670"/>
  <c r="AM163" i="670" s="1"/>
  <c r="BA163" i="670"/>
  <c r="AP187" i="669"/>
  <c r="AX259" i="669"/>
  <c r="AT259" i="669"/>
  <c r="AU259" i="669" s="1"/>
  <c r="AI259" i="669"/>
  <c r="AG259" i="669"/>
  <c r="AA259" i="669"/>
  <c r="AT209" i="669"/>
  <c r="AX209" i="669"/>
  <c r="AG209" i="669"/>
  <c r="AI209" i="669"/>
  <c r="AA209" i="669"/>
  <c r="AO209" i="669"/>
  <c r="AL83" i="669"/>
  <c r="AM83" i="669" s="1"/>
  <c r="BA83" i="669"/>
  <c r="T83" i="669"/>
  <c r="AO83" i="669"/>
  <c r="T51" i="669"/>
  <c r="AB51" i="669" s="1"/>
  <c r="BA51" i="669"/>
  <c r="AL87" i="670"/>
  <c r="AM87" i="670" s="1"/>
  <c r="AT20" i="669"/>
  <c r="AU20" i="669" s="1"/>
  <c r="AG20" i="669"/>
  <c r="AI20" i="669"/>
  <c r="AX20" i="669"/>
  <c r="AY20" i="669" s="1"/>
  <c r="AP20" i="669"/>
  <c r="BB20" i="669"/>
  <c r="AF123" i="669"/>
  <c r="AE123" i="669" s="1"/>
  <c r="AG123" i="669"/>
  <c r="T101" i="669"/>
  <c r="AB101" i="669" s="1"/>
  <c r="AO24" i="669"/>
  <c r="AG282" i="671"/>
  <c r="AF282" i="671"/>
  <c r="AE282" i="671" s="1"/>
  <c r="AI156" i="670"/>
  <c r="AG156" i="670"/>
  <c r="BB156" i="670"/>
  <c r="AT156" i="670"/>
  <c r="AU156" i="670" s="1"/>
  <c r="AO156" i="670"/>
  <c r="AX156" i="670"/>
  <c r="AY156" i="670" s="1"/>
  <c r="BB171" i="670"/>
  <c r="AP171" i="670"/>
  <c r="AA171" i="670"/>
  <c r="H2" i="671"/>
  <c r="AF250" i="670"/>
  <c r="AE250" i="670" s="1"/>
  <c r="AG250" i="670"/>
  <c r="AF210" i="670"/>
  <c r="AE210" i="670" s="1"/>
  <c r="AG210" i="670"/>
  <c r="BA124" i="670"/>
  <c r="AL124" i="670"/>
  <c r="AM124" i="670" s="1"/>
  <c r="AO124" i="670"/>
  <c r="BA145" i="670"/>
  <c r="AL145" i="670"/>
  <c r="AM145" i="670" s="1"/>
  <c r="AO145" i="670"/>
  <c r="AX105" i="671"/>
  <c r="AY105" i="671" s="1"/>
  <c r="AI105" i="671"/>
  <c r="AT105" i="671"/>
  <c r="AU105" i="671" s="1"/>
  <c r="AG105" i="671"/>
  <c r="AG192" i="670"/>
  <c r="AT192" i="670"/>
  <c r="AU192" i="670" s="1"/>
  <c r="AX192" i="670"/>
  <c r="AI192" i="670"/>
  <c r="AO138" i="670"/>
  <c r="BA138" i="670"/>
  <c r="AL138" i="670"/>
  <c r="AM138" i="670" s="1"/>
  <c r="T31" i="671"/>
  <c r="AB31" i="671" s="1"/>
  <c r="AU200" i="670"/>
  <c r="AL234" i="670"/>
  <c r="AM234" i="670" s="1"/>
  <c r="AO234" i="670"/>
  <c r="BA234" i="670"/>
  <c r="AX166" i="671"/>
  <c r="AY166" i="671" s="1"/>
  <c r="AI166" i="671"/>
  <c r="AG166" i="671"/>
  <c r="AT166" i="671"/>
  <c r="AU166" i="671" s="1"/>
  <c r="T28" i="671"/>
  <c r="AB28" i="671" s="1"/>
  <c r="BA28" i="671"/>
  <c r="AT191" i="670"/>
  <c r="AU191" i="670" s="1"/>
  <c r="AX191" i="670"/>
  <c r="AY191" i="670" s="1"/>
  <c r="AG191" i="670"/>
  <c r="AI191" i="670"/>
  <c r="AY93" i="670"/>
  <c r="T262" i="670"/>
  <c r="AB262" i="670" s="1"/>
  <c r="BA262" i="670"/>
  <c r="AG136" i="670"/>
  <c r="AT136" i="670"/>
  <c r="AU136" i="670" s="1"/>
  <c r="AI136" i="670"/>
  <c r="AX136" i="670"/>
  <c r="AU102" i="670"/>
  <c r="AO150" i="670"/>
  <c r="BA150" i="670"/>
  <c r="AL150" i="670"/>
  <c r="AM150" i="670" s="1"/>
  <c r="AF118" i="670"/>
  <c r="AE118" i="670" s="1"/>
  <c r="AG118" i="670"/>
  <c r="BB80" i="670"/>
  <c r="AP80" i="670"/>
  <c r="AF267" i="669"/>
  <c r="AE267" i="669" s="1"/>
  <c r="AG267" i="669"/>
  <c r="BB217" i="669"/>
  <c r="AL217" i="669"/>
  <c r="AM217" i="669" s="1"/>
  <c r="AP217" i="669"/>
  <c r="AO220" i="670"/>
  <c r="AL220" i="670"/>
  <c r="AM220" i="670" s="1"/>
  <c r="BA220" i="670"/>
  <c r="AY192" i="670"/>
  <c r="BA151" i="670"/>
  <c r="AL151" i="670"/>
  <c r="AM151" i="670" s="1"/>
  <c r="AO151" i="670"/>
  <c r="AY136" i="670"/>
  <c r="BA94" i="670"/>
  <c r="AG70" i="671"/>
  <c r="BA193" i="670"/>
  <c r="AO193" i="670"/>
  <c r="AL193" i="670"/>
  <c r="AM193" i="670" s="1"/>
  <c r="BA117" i="670"/>
  <c r="AO117" i="670"/>
  <c r="AL117" i="670"/>
  <c r="AM117" i="670" s="1"/>
  <c r="AY215" i="670"/>
  <c r="AI176" i="670"/>
  <c r="AG176" i="670"/>
  <c r="AX176" i="670"/>
  <c r="AY176" i="670" s="1"/>
  <c r="AT176" i="670"/>
  <c r="AU176" i="670" s="1"/>
  <c r="AA176" i="670"/>
  <c r="AI163" i="670"/>
  <c r="AT163" i="670"/>
  <c r="AU163" i="670" s="1"/>
  <c r="AX163" i="670"/>
  <c r="AG163" i="670"/>
  <c r="AP79" i="670"/>
  <c r="BB79" i="670"/>
  <c r="AL79" i="670"/>
  <c r="AM79" i="670" s="1"/>
  <c r="BB263" i="669"/>
  <c r="AO132" i="670"/>
  <c r="AL132" i="670"/>
  <c r="AM132" i="670" s="1"/>
  <c r="BA132" i="670"/>
  <c r="BA83" i="670"/>
  <c r="AL83" i="670"/>
  <c r="AM83" i="670" s="1"/>
  <c r="AO83" i="670"/>
  <c r="T83" i="670"/>
  <c r="AB83" i="670" s="1"/>
  <c r="AP36" i="671"/>
  <c r="BB36" i="671"/>
  <c r="AT102" i="670"/>
  <c r="AI102" i="670"/>
  <c r="AG102" i="670"/>
  <c r="AX102" i="670"/>
  <c r="AB61" i="670"/>
  <c r="AB248" i="669"/>
  <c r="BB18" i="670"/>
  <c r="AP18" i="670"/>
  <c r="BB248" i="669"/>
  <c r="AP248" i="669"/>
  <c r="AP198" i="669"/>
  <c r="BB198" i="669"/>
  <c r="AP156" i="669"/>
  <c r="BB156" i="669"/>
  <c r="AU20" i="670"/>
  <c r="BB251" i="669"/>
  <c r="AP251" i="669"/>
  <c r="BB107" i="670"/>
  <c r="AA107" i="670"/>
  <c r="AP107" i="670"/>
  <c r="AL230" i="669"/>
  <c r="AM230" i="669" s="1"/>
  <c r="AO230" i="669"/>
  <c r="BA230" i="669"/>
  <c r="AU209" i="669"/>
  <c r="AY176" i="669"/>
  <c r="AP105" i="669"/>
  <c r="BB105" i="669"/>
  <c r="BB162" i="670"/>
  <c r="AP162" i="670"/>
  <c r="AA162" i="670"/>
  <c r="AB162" i="670" s="1"/>
  <c r="BA12" i="670"/>
  <c r="BA294" i="670" s="1"/>
  <c r="AL12" i="670"/>
  <c r="AM12" i="670" s="1"/>
  <c r="AM294" i="670" s="1"/>
  <c r="AO12" i="670"/>
  <c r="AO294" i="670" s="1"/>
  <c r="AO2" i="670" s="1"/>
  <c r="AP253" i="669"/>
  <c r="AA253" i="669"/>
  <c r="BB253" i="669"/>
  <c r="AI129" i="670"/>
  <c r="AG129" i="670"/>
  <c r="AX129" i="670"/>
  <c r="AY129" i="670" s="1"/>
  <c r="AT129" i="670"/>
  <c r="AU129" i="670" s="1"/>
  <c r="BA40" i="670"/>
  <c r="AL40" i="670"/>
  <c r="AM40" i="670" s="1"/>
  <c r="T40" i="670"/>
  <c r="AB40" i="670" s="1"/>
  <c r="AO40" i="670"/>
  <c r="AP230" i="669"/>
  <c r="BB230" i="669"/>
  <c r="BB178" i="669"/>
  <c r="AP53" i="670"/>
  <c r="AF36" i="670"/>
  <c r="AE36" i="670" s="1"/>
  <c r="BA259" i="669"/>
  <c r="AO259" i="669"/>
  <c r="AL259" i="669"/>
  <c r="AM259" i="669" s="1"/>
  <c r="T148" i="670"/>
  <c r="AB148" i="670" s="1"/>
  <c r="AT13" i="670"/>
  <c r="AU13" i="670" s="1"/>
  <c r="AI13" i="670"/>
  <c r="AX13" i="670"/>
  <c r="AY13" i="670" s="1"/>
  <c r="AG13" i="670"/>
  <c r="T177" i="669"/>
  <c r="AB177" i="669" s="1"/>
  <c r="BB162" i="669"/>
  <c r="AP162" i="669"/>
  <c r="AO134" i="669"/>
  <c r="AL134" i="669"/>
  <c r="AM134" i="669" s="1"/>
  <c r="BA134" i="669"/>
  <c r="AY26" i="669"/>
  <c r="AO148" i="669"/>
  <c r="AL148" i="669"/>
  <c r="AM148" i="669" s="1"/>
  <c r="BA148" i="669"/>
  <c r="BA288" i="669"/>
  <c r="AG145" i="669"/>
  <c r="AG183" i="669"/>
  <c r="AF183" i="669"/>
  <c r="AE183" i="669" s="1"/>
  <c r="T152" i="669"/>
  <c r="BB118" i="669"/>
  <c r="AP118" i="669"/>
  <c r="AF88" i="669"/>
  <c r="AE88" i="669" s="1"/>
  <c r="AG88" i="669"/>
  <c r="AY72" i="669"/>
  <c r="AB19" i="669"/>
  <c r="BB224" i="669"/>
  <c r="AP224" i="669"/>
  <c r="AU43" i="669"/>
  <c r="AU191" i="669"/>
  <c r="BA157" i="669"/>
  <c r="AO157" i="669"/>
  <c r="AL157" i="669"/>
  <c r="AM157" i="669" s="1"/>
  <c r="AY84" i="669"/>
  <c r="AU27" i="669"/>
  <c r="AU58" i="669"/>
  <c r="AT230" i="669"/>
  <c r="AU230" i="669" s="1"/>
  <c r="AX230" i="669"/>
  <c r="AY230" i="669" s="1"/>
  <c r="AI230" i="669"/>
  <c r="AG230" i="669"/>
  <c r="T200" i="669"/>
  <c r="AB200" i="669" s="1"/>
  <c r="AL64" i="669"/>
  <c r="AM64" i="669" s="1"/>
  <c r="BA64" i="669"/>
  <c r="AG140" i="669"/>
  <c r="AI140" i="669"/>
  <c r="AA140" i="669"/>
  <c r="AT140" i="669"/>
  <c r="AU140" i="669" s="1"/>
  <c r="AX140" i="669"/>
  <c r="AP73" i="669"/>
  <c r="BB277" i="669"/>
  <c r="AP277" i="669"/>
  <c r="AY219" i="669"/>
  <c r="BB10" i="669"/>
  <c r="AP10" i="669"/>
  <c r="BB201" i="669"/>
  <c r="BA114" i="669"/>
  <c r="AL114" i="669"/>
  <c r="AM114" i="669" s="1"/>
  <c r="T114" i="669"/>
  <c r="AB114" i="669" s="1"/>
  <c r="AO114" i="669"/>
  <c r="BA93" i="669"/>
  <c r="T93" i="669"/>
  <c r="AO93" i="669"/>
  <c r="AL93" i="669"/>
  <c r="AM93" i="669" s="1"/>
  <c r="AM49" i="669"/>
  <c r="BA34" i="670"/>
  <c r="AL34" i="670"/>
  <c r="AM34" i="670" s="1"/>
  <c r="AO34" i="670"/>
  <c r="AF162" i="669"/>
  <c r="AE162" i="669" s="1"/>
  <c r="AA154" i="669"/>
  <c r="AA42" i="669"/>
  <c r="AB42" i="669" s="1"/>
  <c r="AA156" i="669"/>
  <c r="AB156" i="669" s="1"/>
  <c r="AF98" i="671"/>
  <c r="AE98" i="671" s="1"/>
  <c r="AG98" i="671"/>
  <c r="AY278" i="670"/>
  <c r="AP230" i="670"/>
  <c r="BB230" i="670"/>
  <c r="AM94" i="670"/>
  <c r="BB22" i="671"/>
  <c r="AA22" i="671"/>
  <c r="AB22" i="671" s="1"/>
  <c r="AP22" i="671"/>
  <c r="AP68" i="670"/>
  <c r="BB68" i="670"/>
  <c r="BB44" i="670"/>
  <c r="AP44" i="670"/>
  <c r="T176" i="670"/>
  <c r="BA176" i="670"/>
  <c r="AP142" i="670"/>
  <c r="BB142" i="670"/>
  <c r="AG18" i="670"/>
  <c r="AX18" i="670"/>
  <c r="AT18" i="670"/>
  <c r="AI18" i="670"/>
  <c r="T163" i="670"/>
  <c r="AB163" i="670" s="1"/>
  <c r="AY31" i="670"/>
  <c r="AP16" i="670"/>
  <c r="BB16" i="670"/>
  <c r="AM207" i="671"/>
  <c r="AL244" i="670"/>
  <c r="AM244" i="670" s="1"/>
  <c r="BA244" i="670"/>
  <c r="T244" i="670"/>
  <c r="AO244" i="670"/>
  <c r="BA141" i="670"/>
  <c r="T141" i="670"/>
  <c r="AP96" i="670"/>
  <c r="BB96" i="670"/>
  <c r="AL61" i="670"/>
  <c r="AM61" i="670" s="1"/>
  <c r="AO61" i="670"/>
  <c r="BA61" i="670"/>
  <c r="AB60" i="670"/>
  <c r="AP111" i="669"/>
  <c r="BB111" i="669"/>
  <c r="BB101" i="670"/>
  <c r="AP101" i="670"/>
  <c r="AL23" i="670"/>
  <c r="AM23" i="670" s="1"/>
  <c r="BA23" i="670"/>
  <c r="AO23" i="670"/>
  <c r="T12" i="670"/>
  <c r="AB12" i="670" s="1"/>
  <c r="AP265" i="669"/>
  <c r="BB265" i="669"/>
  <c r="AB98" i="670"/>
  <c r="AO52" i="670"/>
  <c r="BA52" i="670"/>
  <c r="AL52" i="670"/>
  <c r="AM52" i="670" s="1"/>
  <c r="T52" i="670"/>
  <c r="AB52" i="670" s="1"/>
  <c r="AF38" i="670"/>
  <c r="AE38" i="670" s="1"/>
  <c r="AP12" i="670"/>
  <c r="BB12" i="670"/>
  <c r="AA12" i="670"/>
  <c r="AA294" i="670" s="1"/>
  <c r="BB287" i="669"/>
  <c r="AP287" i="669"/>
  <c r="AO253" i="669"/>
  <c r="AL253" i="669"/>
  <c r="AM253" i="669" s="1"/>
  <c r="BA253" i="669"/>
  <c r="T253" i="669"/>
  <c r="AB253" i="669" s="1"/>
  <c r="BA188" i="669"/>
  <c r="AL188" i="669"/>
  <c r="AM188" i="669" s="1"/>
  <c r="AO188" i="669"/>
  <c r="T129" i="670"/>
  <c r="AB129" i="670" s="1"/>
  <c r="AY36" i="670"/>
  <c r="AG235" i="669"/>
  <c r="AO198" i="669"/>
  <c r="BA198" i="669"/>
  <c r="AL198" i="669"/>
  <c r="AM198" i="669" s="1"/>
  <c r="AX57" i="670"/>
  <c r="AY57" i="670" s="1"/>
  <c r="AT57" i="670"/>
  <c r="AU57" i="670" s="1"/>
  <c r="AI57" i="670"/>
  <c r="AG57" i="670"/>
  <c r="AB15" i="670"/>
  <c r="AL156" i="669"/>
  <c r="AM156" i="669" s="1"/>
  <c r="T13" i="670"/>
  <c r="AB13" i="670" s="1"/>
  <c r="BA218" i="669"/>
  <c r="AX177" i="669"/>
  <c r="AY177" i="669" s="1"/>
  <c r="AI177" i="669"/>
  <c r="AT177" i="669"/>
  <c r="AU177" i="669" s="1"/>
  <c r="AG177" i="669"/>
  <c r="AA177" i="669"/>
  <c r="AP65" i="669"/>
  <c r="BB65" i="669"/>
  <c r="AA65" i="669"/>
  <c r="BB41" i="669"/>
  <c r="AP41" i="669"/>
  <c r="AP12" i="669"/>
  <c r="BB12" i="669"/>
  <c r="BB91" i="669"/>
  <c r="AP91" i="669"/>
  <c r="AO39" i="669"/>
  <c r="AL39" i="669"/>
  <c r="AM39" i="669" s="1"/>
  <c r="BA39" i="669"/>
  <c r="AA136" i="670"/>
  <c r="AB136" i="670" s="1"/>
  <c r="AY225" i="669"/>
  <c r="AG43" i="669"/>
  <c r="AT43" i="669"/>
  <c r="AI43" i="669"/>
  <c r="AX43" i="669"/>
  <c r="AY43" i="669" s="1"/>
  <c r="AU182" i="669"/>
  <c r="AF127" i="669"/>
  <c r="AE127" i="669" s="1"/>
  <c r="AG127" i="669"/>
  <c r="T33" i="670"/>
  <c r="AB33" i="670" s="1"/>
  <c r="AG247" i="669"/>
  <c r="BA191" i="669"/>
  <c r="AO191" i="669"/>
  <c r="AL191" i="669"/>
  <c r="AM191" i="669" s="1"/>
  <c r="AO151" i="669"/>
  <c r="AL151" i="669"/>
  <c r="AM151" i="669" s="1"/>
  <c r="BA151" i="669"/>
  <c r="AP98" i="669"/>
  <c r="BB98" i="669"/>
  <c r="AG236" i="669"/>
  <c r="AT236" i="669"/>
  <c r="AU236" i="669" s="1"/>
  <c r="AI236" i="669"/>
  <c r="AX236" i="669"/>
  <c r="AY236" i="669" s="1"/>
  <c r="AA236" i="669"/>
  <c r="AB236" i="669" s="1"/>
  <c r="T186" i="669"/>
  <c r="AB186" i="669" s="1"/>
  <c r="T172" i="669"/>
  <c r="AU119" i="669"/>
  <c r="BB32" i="669"/>
  <c r="AP32" i="669"/>
  <c r="AT200" i="669"/>
  <c r="AU200" i="669" s="1"/>
  <c r="AX200" i="669"/>
  <c r="AY200" i="669" s="1"/>
  <c r="AI200" i="669"/>
  <c r="AG200" i="669"/>
  <c r="BA112" i="669"/>
  <c r="AL112" i="669"/>
  <c r="AM112" i="669" s="1"/>
  <c r="AO112" i="669"/>
  <c r="AU229" i="669"/>
  <c r="T164" i="669"/>
  <c r="AB164" i="669" s="1"/>
  <c r="AB138" i="669"/>
  <c r="BA219" i="669"/>
  <c r="AO219" i="669"/>
  <c r="AL219" i="669"/>
  <c r="AM219" i="669" s="1"/>
  <c r="AU125" i="669"/>
  <c r="BA37" i="669"/>
  <c r="AB22" i="669"/>
  <c r="AB154" i="669"/>
  <c r="BB150" i="669"/>
  <c r="AB91" i="669"/>
  <c r="T124" i="670"/>
  <c r="AB124" i="670" s="1"/>
  <c r="BB32" i="670"/>
  <c r="BB194" i="669"/>
  <c r="AP194" i="669"/>
  <c r="AB147" i="669"/>
  <c r="BB73" i="669"/>
  <c r="T144" i="671"/>
  <c r="AB144" i="671" s="1"/>
  <c r="AF65" i="671"/>
  <c r="AE65" i="671" s="1"/>
  <c r="AO148" i="671"/>
  <c r="BA148" i="671"/>
  <c r="AL148" i="671"/>
  <c r="AM148" i="671" s="1"/>
  <c r="AF27" i="671"/>
  <c r="AE27" i="671" s="1"/>
  <c r="AU128" i="671"/>
  <c r="AP18" i="671"/>
  <c r="BB18" i="671"/>
  <c r="AL18" i="671"/>
  <c r="AM18" i="671" s="1"/>
  <c r="T133" i="672"/>
  <c r="AB133" i="672" s="1"/>
  <c r="BA133" i="672"/>
  <c r="BA165" i="671"/>
  <c r="AO165" i="671"/>
  <c r="AL165" i="671"/>
  <c r="AM165" i="671" s="1"/>
  <c r="T116" i="671"/>
  <c r="AB116" i="671" s="1"/>
  <c r="AO233" i="670"/>
  <c r="BA233" i="670"/>
  <c r="AL233" i="670"/>
  <c r="AM233" i="670" s="1"/>
  <c r="BA147" i="671"/>
  <c r="T147" i="671"/>
  <c r="AB147" i="671" s="1"/>
  <c r="AP265" i="670"/>
  <c r="BB265" i="670"/>
  <c r="BB201" i="671"/>
  <c r="AP201" i="671"/>
  <c r="AA201" i="671"/>
  <c r="AB201" i="671" s="1"/>
  <c r="AI78" i="671"/>
  <c r="AX78" i="671"/>
  <c r="AY78" i="671" s="1"/>
  <c r="AA78" i="671"/>
  <c r="AG78" i="671"/>
  <c r="AT78" i="671"/>
  <c r="AU78" i="671" s="1"/>
  <c r="AF214" i="671"/>
  <c r="AE214" i="671" s="1"/>
  <c r="BB128" i="671"/>
  <c r="AP128" i="671"/>
  <c r="AF267" i="670"/>
  <c r="AE267" i="670" s="1"/>
  <c r="AY276" i="670"/>
  <c r="AB94" i="670"/>
  <c r="AM198" i="670"/>
  <c r="AU39" i="671"/>
  <c r="AU205" i="670"/>
  <c r="BB13" i="671"/>
  <c r="AP13" i="671"/>
  <c r="AB243" i="670"/>
  <c r="AL190" i="670"/>
  <c r="AM190" i="670" s="1"/>
  <c r="BA190" i="670"/>
  <c r="AO190" i="670"/>
  <c r="AL160" i="670"/>
  <c r="AM160" i="670" s="1"/>
  <c r="BA160" i="670"/>
  <c r="AO160" i="670"/>
  <c r="AI91" i="671"/>
  <c r="AG91" i="671"/>
  <c r="AX91" i="671"/>
  <c r="AY91" i="671" s="1"/>
  <c r="AO91" i="671"/>
  <c r="AT91" i="671"/>
  <c r="AU91" i="671" s="1"/>
  <c r="AP91" i="671"/>
  <c r="BB70" i="671"/>
  <c r="AP70" i="671"/>
  <c r="AP282" i="670"/>
  <c r="BB282" i="670"/>
  <c r="AI27" i="671"/>
  <c r="AX27" i="671"/>
  <c r="AY27" i="671" s="1"/>
  <c r="AT27" i="671"/>
  <c r="AA27" i="671"/>
  <c r="AB27" i="671" s="1"/>
  <c r="AG27" i="671"/>
  <c r="T136" i="671"/>
  <c r="AB136" i="671" s="1"/>
  <c r="BA136" i="671"/>
  <c r="AM229" i="670"/>
  <c r="AY102" i="670"/>
  <c r="AY98" i="671"/>
  <c r="T117" i="670"/>
  <c r="AB117" i="670" s="1"/>
  <c r="AL74" i="670"/>
  <c r="AM74" i="670" s="1"/>
  <c r="AO74" i="670"/>
  <c r="BA74" i="670"/>
  <c r="AL267" i="669"/>
  <c r="AM267" i="669" s="1"/>
  <c r="BA267" i="669"/>
  <c r="AO267" i="669"/>
  <c r="BA205" i="669"/>
  <c r="AL205" i="669"/>
  <c r="AM205" i="669" s="1"/>
  <c r="AO205" i="669"/>
  <c r="T205" i="669"/>
  <c r="AB205" i="669" s="1"/>
  <c r="AG150" i="670"/>
  <c r="AT150" i="670"/>
  <c r="AU150" i="670" s="1"/>
  <c r="AX150" i="670"/>
  <c r="AI150" i="670"/>
  <c r="AY194" i="670"/>
  <c r="BB84" i="670"/>
  <c r="AP84" i="670"/>
  <c r="AF68" i="670"/>
  <c r="AE68" i="670" s="1"/>
  <c r="AA163" i="670"/>
  <c r="AY149" i="670"/>
  <c r="AB118" i="670"/>
  <c r="BB262" i="669"/>
  <c r="AP262" i="669"/>
  <c r="AB227" i="671"/>
  <c r="AT204" i="670"/>
  <c r="AU204" i="670" s="1"/>
  <c r="AI204" i="670"/>
  <c r="AX204" i="670"/>
  <c r="AY204" i="670" s="1"/>
  <c r="AO204" i="670"/>
  <c r="AG204" i="670"/>
  <c r="AP118" i="670"/>
  <c r="BB118" i="670"/>
  <c r="AP58" i="670"/>
  <c r="BB58" i="670"/>
  <c r="BB244" i="670"/>
  <c r="AP244" i="670"/>
  <c r="AT141" i="670"/>
  <c r="AU141" i="670" s="1"/>
  <c r="AX141" i="670"/>
  <c r="AY141" i="670" s="1"/>
  <c r="AI141" i="670"/>
  <c r="AG141" i="670"/>
  <c r="BB141" i="670"/>
  <c r="AU96" i="670"/>
  <c r="AL36" i="671"/>
  <c r="AM36" i="671" s="1"/>
  <c r="BA36" i="671"/>
  <c r="AO36" i="671"/>
  <c r="AP141" i="670"/>
  <c r="AP69" i="670"/>
  <c r="BB69" i="670"/>
  <c r="AL58" i="670"/>
  <c r="AM58" i="670" s="1"/>
  <c r="AB20" i="670"/>
  <c r="BA245" i="669"/>
  <c r="AL245" i="669"/>
  <c r="AM245" i="669" s="1"/>
  <c r="AO245" i="669"/>
  <c r="AL44" i="670"/>
  <c r="AM44" i="670" s="1"/>
  <c r="AG121" i="670"/>
  <c r="AF121" i="670"/>
  <c r="AE121" i="670" s="1"/>
  <c r="AB10" i="670"/>
  <c r="AF182" i="670"/>
  <c r="AE182" i="670" s="1"/>
  <c r="BA251" i="669"/>
  <c r="AL251" i="669"/>
  <c r="AM251" i="669" s="1"/>
  <c r="AO251" i="669"/>
  <c r="AL18" i="670"/>
  <c r="AM18" i="670" s="1"/>
  <c r="AP260" i="669"/>
  <c r="BB260" i="669"/>
  <c r="AI98" i="670"/>
  <c r="AG98" i="670"/>
  <c r="AX98" i="670"/>
  <c r="AY98" i="670" s="1"/>
  <c r="AT98" i="670"/>
  <c r="AU98" i="670" s="1"/>
  <c r="AU38" i="670"/>
  <c r="AP114" i="670"/>
  <c r="BB114" i="670"/>
  <c r="AA96" i="670"/>
  <c r="AB11" i="670"/>
  <c r="AY199" i="669"/>
  <c r="AP170" i="669"/>
  <c r="BB170" i="669"/>
  <c r="BA36" i="670"/>
  <c r="AL36" i="670"/>
  <c r="AM36" i="670" s="1"/>
  <c r="T36" i="670"/>
  <c r="AO36" i="670"/>
  <c r="T116" i="669"/>
  <c r="AB116" i="669" s="1"/>
  <c r="BA102" i="669"/>
  <c r="AO102" i="669"/>
  <c r="AL102" i="669"/>
  <c r="AM102" i="669" s="1"/>
  <c r="AU129" i="669"/>
  <c r="AP174" i="669"/>
  <c r="BB174" i="669"/>
  <c r="AB64" i="669"/>
  <c r="BB148" i="669"/>
  <c r="AP148" i="669"/>
  <c r="T267" i="669"/>
  <c r="AB267" i="669" s="1"/>
  <c r="T259" i="669"/>
  <c r="AB259" i="669" s="1"/>
  <c r="AL111" i="669"/>
  <c r="AM111" i="669" s="1"/>
  <c r="AI154" i="670"/>
  <c r="AG154" i="670"/>
  <c r="AX154" i="670"/>
  <c r="AY154" i="670" s="1"/>
  <c r="AT154" i="670"/>
  <c r="AU154" i="670" s="1"/>
  <c r="AA154" i="670"/>
  <c r="AB154" i="670" s="1"/>
  <c r="AP154" i="670"/>
  <c r="AP239" i="669"/>
  <c r="BB239" i="669"/>
  <c r="T209" i="669"/>
  <c r="AB209" i="669" s="1"/>
  <c r="BA209" i="669"/>
  <c r="AP182" i="669"/>
  <c r="BB182" i="669"/>
  <c r="AY116" i="669"/>
  <c r="AB59" i="669"/>
  <c r="AX33" i="670"/>
  <c r="AY33" i="670" s="1"/>
  <c r="AI33" i="670"/>
  <c r="AG33" i="670"/>
  <c r="AT33" i="670"/>
  <c r="AU33" i="670" s="1"/>
  <c r="AO224" i="669"/>
  <c r="AL224" i="669"/>
  <c r="AM224" i="669" s="1"/>
  <c r="BA224" i="669"/>
  <c r="BB151" i="669"/>
  <c r="AP151" i="669"/>
  <c r="AB271" i="669"/>
  <c r="AG207" i="669"/>
  <c r="AX125" i="669"/>
  <c r="AY125" i="669" s="1"/>
  <c r="AT125" i="669"/>
  <c r="AI125" i="669"/>
  <c r="AG125" i="669"/>
  <c r="AY102" i="669"/>
  <c r="BB23" i="669"/>
  <c r="AP23" i="669"/>
  <c r="BB98" i="670"/>
  <c r="AP98" i="670"/>
  <c r="AT172" i="669"/>
  <c r="AU172" i="669" s="1"/>
  <c r="AX172" i="669"/>
  <c r="AY172" i="669" s="1"/>
  <c r="AI172" i="669"/>
  <c r="AG172" i="669"/>
  <c r="AA172" i="669"/>
  <c r="T148" i="669"/>
  <c r="AP119" i="669"/>
  <c r="BB119" i="669"/>
  <c r="BA59" i="669"/>
  <c r="AO59" i="669"/>
  <c r="AL59" i="669"/>
  <c r="AM59" i="669" s="1"/>
  <c r="AG229" i="669"/>
  <c r="AF229" i="669"/>
  <c r="AE229" i="669" s="1"/>
  <c r="AX195" i="669"/>
  <c r="AY195" i="669" s="1"/>
  <c r="AT195" i="669"/>
  <c r="AU195" i="669" s="1"/>
  <c r="AG195" i="669"/>
  <c r="AI195" i="669"/>
  <c r="AI35" i="669"/>
  <c r="AT35" i="669"/>
  <c r="AU35" i="669" s="1"/>
  <c r="AA35" i="669"/>
  <c r="AB35" i="669" s="1"/>
  <c r="AG35" i="669"/>
  <c r="AO35" i="669"/>
  <c r="AX35" i="669"/>
  <c r="AY35" i="669" s="1"/>
  <c r="AG119" i="671"/>
  <c r="AP249" i="669"/>
  <c r="AA249" i="669"/>
  <c r="AB249" i="669" s="1"/>
  <c r="BB249" i="669"/>
  <c r="AF122" i="669"/>
  <c r="AE122" i="669" s="1"/>
  <c r="AP72" i="669"/>
  <c r="BB72" i="669"/>
  <c r="AL72" i="669"/>
  <c r="AM72" i="669" s="1"/>
  <c r="AP37" i="669"/>
  <c r="BB37" i="669"/>
  <c r="AP236" i="669"/>
  <c r="T198" i="669"/>
  <c r="AB198" i="669" s="1"/>
  <c r="AG64" i="669"/>
  <c r="AF64" i="669"/>
  <c r="AE64" i="669" s="1"/>
  <c r="AU194" i="669"/>
  <c r="AG131" i="669"/>
  <c r="AX131" i="669"/>
  <c r="AY131" i="669" s="1"/>
  <c r="AP131" i="669"/>
  <c r="AI131" i="669"/>
  <c r="BB131" i="669"/>
  <c r="AA131" i="669"/>
  <c r="AT131" i="669"/>
  <c r="AU131" i="669" s="1"/>
  <c r="AP204" i="669"/>
  <c r="AG34" i="669"/>
  <c r="AF34" i="669"/>
  <c r="AE34" i="669" s="1"/>
  <c r="AI160" i="670"/>
  <c r="AX160" i="670"/>
  <c r="AY160" i="670" s="1"/>
  <c r="AG160" i="670"/>
  <c r="AT160" i="670"/>
  <c r="AU160" i="670" s="1"/>
  <c r="AF67" i="670"/>
  <c r="AE67" i="670" s="1"/>
  <c r="AG67" i="670"/>
  <c r="BB26" i="670"/>
  <c r="AP26" i="670"/>
  <c r="T144" i="670"/>
  <c r="AB144" i="670" s="1"/>
  <c r="BA144" i="670"/>
  <c r="T126" i="670"/>
  <c r="AB126" i="670" s="1"/>
  <c r="AF194" i="670"/>
  <c r="AE194" i="670" s="1"/>
  <c r="AG194" i="670"/>
  <c r="AL120" i="670"/>
  <c r="AM120" i="670" s="1"/>
  <c r="BA120" i="670"/>
  <c r="AO120" i="670"/>
  <c r="BA68" i="670"/>
  <c r="AO68" i="670"/>
  <c r="AL68" i="670"/>
  <c r="AM68" i="670" s="1"/>
  <c r="AI44" i="671"/>
  <c r="AG44" i="671"/>
  <c r="AX44" i="671"/>
  <c r="AY44" i="671" s="1"/>
  <c r="AO44" i="671"/>
  <c r="AT44" i="671"/>
  <c r="AU44" i="671" s="1"/>
  <c r="BB167" i="670"/>
  <c r="AP167" i="670"/>
  <c r="AF239" i="671"/>
  <c r="AE239" i="671" s="1"/>
  <c r="AG239" i="671"/>
  <c r="AI114" i="670"/>
  <c r="AG114" i="670"/>
  <c r="AT114" i="670"/>
  <c r="AU114" i="670" s="1"/>
  <c r="AX114" i="670"/>
  <c r="AY114" i="670" s="1"/>
  <c r="AB37" i="670"/>
  <c r="AT200" i="670"/>
  <c r="AG200" i="670"/>
  <c r="AX200" i="670"/>
  <c r="AI200" i="670"/>
  <c r="AO200" i="670"/>
  <c r="T88" i="670"/>
  <c r="AB88" i="670" s="1"/>
  <c r="BA88" i="670"/>
  <c r="AY208" i="669"/>
  <c r="AI178" i="669"/>
  <c r="AG178" i="669"/>
  <c r="AX178" i="669"/>
  <c r="AY178" i="669" s="1"/>
  <c r="AT178" i="669"/>
  <c r="AU178" i="669" s="1"/>
  <c r="BB257" i="669"/>
  <c r="AP257" i="669"/>
  <c r="AB161" i="670"/>
  <c r="AF63" i="669"/>
  <c r="AE63" i="669" s="1"/>
  <c r="AG63" i="669"/>
  <c r="AP60" i="670"/>
  <c r="BB60" i="670"/>
  <c r="AO226" i="670"/>
  <c r="AL226" i="670"/>
  <c r="AM226" i="670" s="1"/>
  <c r="BA226" i="670"/>
  <c r="AB225" i="669"/>
  <c r="AL200" i="669"/>
  <c r="AM200" i="669" s="1"/>
  <c r="AO200" i="669"/>
  <c r="BA200" i="669"/>
  <c r="AL170" i="669"/>
  <c r="AM170" i="669" s="1"/>
  <c r="BA170" i="669"/>
  <c r="AO170" i="669"/>
  <c r="BA37" i="670"/>
  <c r="AI181" i="669"/>
  <c r="AG181" i="669"/>
  <c r="AX181" i="669"/>
  <c r="AT181" i="669"/>
  <c r="AU181" i="669" s="1"/>
  <c r="AF114" i="670"/>
  <c r="AE114" i="670" s="1"/>
  <c r="AF40" i="670"/>
  <c r="AE40" i="670" s="1"/>
  <c r="AL70" i="671"/>
  <c r="AM70" i="671" s="1"/>
  <c r="AT186" i="670"/>
  <c r="AU186" i="670" s="1"/>
  <c r="AI186" i="670"/>
  <c r="AA186" i="670"/>
  <c r="BB186" i="670"/>
  <c r="AG186" i="670"/>
  <c r="AX186" i="670"/>
  <c r="AY186" i="670" s="1"/>
  <c r="AU48" i="670"/>
  <c r="T183" i="670"/>
  <c r="AB183" i="670" s="1"/>
  <c r="BA183" i="670"/>
  <c r="AL210" i="669"/>
  <c r="AM210" i="669" s="1"/>
  <c r="BA210" i="669"/>
  <c r="AO210" i="669"/>
  <c r="AL80" i="669"/>
  <c r="AM80" i="669" s="1"/>
  <c r="AO80" i="669"/>
  <c r="BA80" i="669"/>
  <c r="BB55" i="669"/>
  <c r="AP55" i="669"/>
  <c r="AP19" i="669"/>
  <c r="BB19" i="669"/>
  <c r="AM255" i="669"/>
  <c r="AL186" i="669"/>
  <c r="AM186" i="669" s="1"/>
  <c r="AO186" i="669"/>
  <c r="BA186" i="669"/>
  <c r="BB172" i="669"/>
  <c r="AP172" i="669"/>
  <c r="AA254" i="669"/>
  <c r="T250" i="669"/>
  <c r="AB250" i="669" s="1"/>
  <c r="T187" i="669"/>
  <c r="AB187" i="669" s="1"/>
  <c r="BA187" i="669"/>
  <c r="AM272" i="669"/>
  <c r="AI208" i="669"/>
  <c r="AX208" i="669"/>
  <c r="AT208" i="669"/>
  <c r="AU208" i="669" s="1"/>
  <c r="AA208" i="669"/>
  <c r="AG208" i="669"/>
  <c r="BB160" i="669"/>
  <c r="AP160" i="669"/>
  <c r="AP83" i="669"/>
  <c r="BB83" i="669"/>
  <c r="T39" i="669"/>
  <c r="AB39" i="669" s="1"/>
  <c r="AF203" i="669"/>
  <c r="AE203" i="669" s="1"/>
  <c r="AG203" i="669"/>
  <c r="BA122" i="669"/>
  <c r="AO122" i="669"/>
  <c r="AL122" i="669"/>
  <c r="AM122" i="669" s="1"/>
  <c r="AB12" i="669"/>
  <c r="AF224" i="669"/>
  <c r="AE224" i="669" s="1"/>
  <c r="AG224" i="669"/>
  <c r="AT201" i="669"/>
  <c r="AU201" i="669" s="1"/>
  <c r="AO201" i="669"/>
  <c r="AG201" i="669"/>
  <c r="AX201" i="669"/>
  <c r="AY201" i="669" s="1"/>
  <c r="AA201" i="669"/>
  <c r="AI201" i="669"/>
  <c r="AI150" i="669"/>
  <c r="AG150" i="669"/>
  <c r="AT150" i="669"/>
  <c r="AU150" i="669" s="1"/>
  <c r="AO150" i="669"/>
  <c r="AX150" i="669"/>
  <c r="AY150" i="669" s="1"/>
  <c r="AI92" i="670"/>
  <c r="AX92" i="670"/>
  <c r="AY92" i="670" s="1"/>
  <c r="AT92" i="670"/>
  <c r="AU92" i="670" s="1"/>
  <c r="AG92" i="670"/>
  <c r="AP92" i="670"/>
  <c r="AT23" i="669"/>
  <c r="AI23" i="669"/>
  <c r="AG23" i="669"/>
  <c r="AX23" i="669"/>
  <c r="AY23" i="669" s="1"/>
  <c r="Y294" i="669"/>
  <c r="Y2" i="669" s="1"/>
  <c r="AT10" i="669"/>
  <c r="AG10" i="669"/>
  <c r="AI10" i="669"/>
  <c r="AX10" i="669"/>
  <c r="AY10" i="669" s="1"/>
  <c r="BB213" i="669"/>
  <c r="AP213" i="669"/>
  <c r="AA213" i="669"/>
  <c r="BB152" i="669"/>
  <c r="AP152" i="669"/>
  <c r="AA152" i="669"/>
  <c r="AA136" i="669"/>
  <c r="AB14" i="669"/>
  <c r="AT99" i="670"/>
  <c r="AU99" i="670" s="1"/>
  <c r="AG99" i="670"/>
  <c r="AX99" i="670"/>
  <c r="AY99" i="670" s="1"/>
  <c r="AI99" i="670"/>
  <c r="BB99" i="670"/>
  <c r="AO99" i="670"/>
  <c r="AP99" i="670"/>
  <c r="AB223" i="669"/>
  <c r="AG135" i="669"/>
  <c r="BA106" i="669"/>
  <c r="AO106" i="669"/>
  <c r="AL106" i="669"/>
  <c r="AM106" i="669" s="1"/>
  <c r="AA83" i="669"/>
  <c r="BB68" i="669"/>
  <c r="AP68" i="669"/>
  <c r="AY119" i="669"/>
  <c r="AF19" i="669"/>
  <c r="AE19" i="669" s="1"/>
  <c r="AG33" i="669"/>
  <c r="AF33" i="669"/>
  <c r="AE33" i="669" s="1"/>
  <c r="T265" i="669"/>
  <c r="AB265" i="669" s="1"/>
  <c r="T62" i="669"/>
  <c r="AB62" i="669" s="1"/>
  <c r="BA62" i="669"/>
  <c r="AA102" i="669"/>
  <c r="AB102" i="669" s="1"/>
  <c r="AL182" i="669"/>
  <c r="AM182" i="669" s="1"/>
  <c r="AA55" i="669"/>
  <c r="AL10" i="669"/>
  <c r="AM10" i="669" s="1"/>
  <c r="AA98" i="669"/>
  <c r="AL112" i="671"/>
  <c r="AM112" i="671" s="1"/>
  <c r="BA112" i="671"/>
  <c r="AO112" i="671"/>
  <c r="BA221" i="670"/>
  <c r="AL221" i="670"/>
  <c r="AM221" i="670" s="1"/>
  <c r="AO221" i="670"/>
  <c r="AY128" i="671"/>
  <c r="AB93" i="671"/>
  <c r="AO31" i="671"/>
  <c r="AL31" i="671"/>
  <c r="AM31" i="671" s="1"/>
  <c r="BA31" i="671"/>
  <c r="AY118" i="671"/>
  <c r="AL111" i="670"/>
  <c r="AM111" i="670" s="1"/>
  <c r="AO111" i="670"/>
  <c r="BA111" i="670"/>
  <c r="AA82" i="670"/>
  <c r="AG260" i="670"/>
  <c r="AI260" i="670"/>
  <c r="AX260" i="670"/>
  <c r="AY260" i="670" s="1"/>
  <c r="AO260" i="670"/>
  <c r="AT260" i="670"/>
  <c r="AU260" i="670" s="1"/>
  <c r="AI198" i="670"/>
  <c r="AX198" i="670"/>
  <c r="AY198" i="670" s="1"/>
  <c r="AG198" i="670"/>
  <c r="AT198" i="670"/>
  <c r="AU198" i="670" s="1"/>
  <c r="AA198" i="670"/>
  <c r="BB198" i="670"/>
  <c r="AO157" i="670"/>
  <c r="BA157" i="670"/>
  <c r="AL157" i="670"/>
  <c r="AM157" i="670" s="1"/>
  <c r="T157" i="670"/>
  <c r="AB157" i="670" s="1"/>
  <c r="AF223" i="670"/>
  <c r="AE223" i="670" s="1"/>
  <c r="AL184" i="670"/>
  <c r="AM184" i="670" s="1"/>
  <c r="T184" i="670"/>
  <c r="AB184" i="670" s="1"/>
  <c r="BA184" i="670"/>
  <c r="AO184" i="670"/>
  <c r="AY13" i="671"/>
  <c r="AP156" i="670"/>
  <c r="AO222" i="670"/>
  <c r="AL222" i="670"/>
  <c r="AM222" i="670" s="1"/>
  <c r="BA222" i="670"/>
  <c r="AG51" i="671"/>
  <c r="AF51" i="671"/>
  <c r="AE51" i="671" s="1"/>
  <c r="AU64" i="671"/>
  <c r="AX219" i="670"/>
  <c r="AY219" i="670" s="1"/>
  <c r="AT219" i="670"/>
  <c r="AU219" i="670" s="1"/>
  <c r="AG219" i="670"/>
  <c r="AO219" i="670"/>
  <c r="AI219" i="670"/>
  <c r="AB201" i="670"/>
  <c r="AF254" i="670"/>
  <c r="AE254" i="670" s="1"/>
  <c r="AG29" i="669"/>
  <c r="AF29" i="669"/>
  <c r="AE29" i="669" s="1"/>
  <c r="T222" i="670"/>
  <c r="AB222" i="670" s="1"/>
  <c r="AB97" i="670"/>
  <c r="AF57" i="670"/>
  <c r="AE57" i="670" s="1"/>
  <c r="AT38" i="671"/>
  <c r="AU38" i="671" s="1"/>
  <c r="AG38" i="671"/>
  <c r="AX38" i="671"/>
  <c r="AY38" i="671" s="1"/>
  <c r="AI38" i="671"/>
  <c r="BB38" i="671"/>
  <c r="AT144" i="670"/>
  <c r="AU144" i="670" s="1"/>
  <c r="AI144" i="670"/>
  <c r="AX144" i="670"/>
  <c r="AY144" i="670" s="1"/>
  <c r="AG144" i="670"/>
  <c r="AB76" i="670"/>
  <c r="T29" i="670"/>
  <c r="AB29" i="670" s="1"/>
  <c r="BA29" i="670"/>
  <c r="AB23" i="671"/>
  <c r="AB226" i="670"/>
  <c r="BB120" i="670"/>
  <c r="AP120" i="670"/>
  <c r="AA120" i="670"/>
  <c r="AY231" i="670"/>
  <c r="AB216" i="670"/>
  <c r="AP220" i="670"/>
  <c r="BB220" i="670"/>
  <c r="AO13" i="670"/>
  <c r="AL13" i="670"/>
  <c r="AM13" i="670" s="1"/>
  <c r="BA13" i="670"/>
  <c r="AP239" i="671"/>
  <c r="BB239" i="671"/>
  <c r="AB114" i="670"/>
  <c r="AX47" i="670"/>
  <c r="AY47" i="670" s="1"/>
  <c r="AG47" i="670"/>
  <c r="AT47" i="670"/>
  <c r="AU47" i="670" s="1"/>
  <c r="AI47" i="670"/>
  <c r="AF13" i="670"/>
  <c r="AE13" i="670" s="1"/>
  <c r="AF270" i="670"/>
  <c r="AE270" i="670" s="1"/>
  <c r="AG270" i="670"/>
  <c r="AT93" i="670"/>
  <c r="AU93" i="670" s="1"/>
  <c r="AI93" i="670"/>
  <c r="AG93" i="670"/>
  <c r="AX93" i="670"/>
  <c r="AT88" i="670"/>
  <c r="AU88" i="670" s="1"/>
  <c r="AX88" i="670"/>
  <c r="AY88" i="670" s="1"/>
  <c r="AG88" i="670"/>
  <c r="AO88" i="670"/>
  <c r="AI88" i="670"/>
  <c r="AO69" i="670"/>
  <c r="BA69" i="670"/>
  <c r="AL69" i="670"/>
  <c r="AM69" i="670" s="1"/>
  <c r="AB54" i="670"/>
  <c r="AO176" i="669"/>
  <c r="AL176" i="669"/>
  <c r="AM176" i="669" s="1"/>
  <c r="BA176" i="669"/>
  <c r="BB121" i="670"/>
  <c r="AP121" i="670"/>
  <c r="AP21" i="670"/>
  <c r="BB21" i="670"/>
  <c r="AY209" i="669"/>
  <c r="BB182" i="670"/>
  <c r="AP182" i="670"/>
  <c r="AG60" i="670"/>
  <c r="AF60" i="670"/>
  <c r="AE60" i="670" s="1"/>
  <c r="AF54" i="670"/>
  <c r="AE54" i="670" s="1"/>
  <c r="AY226" i="670"/>
  <c r="BA109" i="670"/>
  <c r="AO109" i="670"/>
  <c r="AL109" i="670"/>
  <c r="AM109" i="670" s="1"/>
  <c r="AI242" i="669"/>
  <c r="AG242" i="669"/>
  <c r="AX242" i="669"/>
  <c r="AY242" i="669" s="1"/>
  <c r="AT242" i="669"/>
  <c r="AU242" i="669" s="1"/>
  <c r="AY265" i="669"/>
  <c r="AL140" i="669"/>
  <c r="AM140" i="669" s="1"/>
  <c r="BA140" i="669"/>
  <c r="AO140" i="669"/>
  <c r="AY40" i="670"/>
  <c r="AO169" i="669"/>
  <c r="AL169" i="669"/>
  <c r="AM169" i="669" s="1"/>
  <c r="BA169" i="669"/>
  <c r="AF48" i="670"/>
  <c r="AE48" i="670" s="1"/>
  <c r="BA232" i="669"/>
  <c r="AO232" i="669"/>
  <c r="AL232" i="669"/>
  <c r="AM232" i="669" s="1"/>
  <c r="T205" i="670"/>
  <c r="AB205" i="670" s="1"/>
  <c r="AY32" i="670"/>
  <c r="AY256" i="669"/>
  <c r="BA127" i="670"/>
  <c r="AT183" i="670"/>
  <c r="AU183" i="670" s="1"/>
  <c r="AO183" i="670"/>
  <c r="AI183" i="670"/>
  <c r="AX183" i="670"/>
  <c r="AY183" i="670" s="1"/>
  <c r="AG183" i="670"/>
  <c r="BB183" i="670"/>
  <c r="AF274" i="669"/>
  <c r="AE274" i="669" s="1"/>
  <c r="AG274" i="669"/>
  <c r="AL115" i="669"/>
  <c r="AM115" i="669" s="1"/>
  <c r="T115" i="669"/>
  <c r="AB115" i="669" s="1"/>
  <c r="BA115" i="669"/>
  <c r="AO115" i="669"/>
  <c r="AP101" i="669"/>
  <c r="BB101" i="669"/>
  <c r="AP80" i="669"/>
  <c r="BB80" i="669"/>
  <c r="AL87" i="669"/>
  <c r="AM87" i="669" s="1"/>
  <c r="BA87" i="669"/>
  <c r="AO87" i="669"/>
  <c r="AG286" i="669"/>
  <c r="AF286" i="669"/>
  <c r="AE286" i="669" s="1"/>
  <c r="BB186" i="669"/>
  <c r="AP186" i="669"/>
  <c r="AO225" i="669"/>
  <c r="BA225" i="669"/>
  <c r="AL225" i="669"/>
  <c r="AM225" i="669" s="1"/>
  <c r="AF129" i="669"/>
  <c r="AE129" i="669" s="1"/>
  <c r="AG129" i="669"/>
  <c r="AB51" i="670"/>
  <c r="AB157" i="669"/>
  <c r="BA32" i="670"/>
  <c r="T239" i="669"/>
  <c r="AB239" i="669" s="1"/>
  <c r="AO239" i="669"/>
  <c r="AL239" i="669"/>
  <c r="AM239" i="669" s="1"/>
  <c r="BA239" i="669"/>
  <c r="AU23" i="669"/>
  <c r="AL33" i="669"/>
  <c r="AM33" i="669" s="1"/>
  <c r="BA33" i="669"/>
  <c r="AO33" i="669"/>
  <c r="T143" i="669"/>
  <c r="AB143" i="669" s="1"/>
  <c r="AO172" i="669"/>
  <c r="AL172" i="669"/>
  <c r="AM172" i="669" s="1"/>
  <c r="BA172" i="669"/>
  <c r="AB150" i="669"/>
  <c r="AO56" i="669"/>
  <c r="AL56" i="669"/>
  <c r="AM56" i="669" s="1"/>
  <c r="BA56" i="669"/>
  <c r="T92" i="670"/>
  <c r="AB92" i="670" s="1"/>
  <c r="T257" i="669"/>
  <c r="AB257" i="669" s="1"/>
  <c r="AU168" i="669"/>
  <c r="AP78" i="669"/>
  <c r="BB78" i="669"/>
  <c r="AU235" i="669"/>
  <c r="AB99" i="670"/>
  <c r="AU68" i="669"/>
  <c r="AO161" i="669"/>
  <c r="BA161" i="669"/>
  <c r="AL161" i="669"/>
  <c r="AM161" i="669" s="1"/>
  <c r="T161" i="669"/>
  <c r="AB161" i="669" s="1"/>
  <c r="AP70" i="669"/>
  <c r="BB70" i="669"/>
  <c r="AY32" i="669"/>
  <c r="AX265" i="669"/>
  <c r="AI265" i="669"/>
  <c r="AT265" i="669"/>
  <c r="AU265" i="669" s="1"/>
  <c r="AG265" i="669"/>
  <c r="AU143" i="669"/>
  <c r="T46" i="669"/>
  <c r="AB46" i="669" s="1"/>
  <c r="AF97" i="669"/>
  <c r="AE97" i="669" s="1"/>
  <c r="AI283" i="669"/>
  <c r="AG283" i="669"/>
  <c r="AT283" i="669"/>
  <c r="AU283" i="669" s="1"/>
  <c r="AX283" i="669"/>
  <c r="AY283" i="669" s="1"/>
  <c r="AA283" i="669"/>
  <c r="AB283" i="669" s="1"/>
  <c r="AO283" i="669"/>
  <c r="BB283" i="669"/>
  <c r="AP195" i="669"/>
  <c r="BB195" i="669"/>
  <c r="T106" i="669"/>
  <c r="AB106" i="669" s="1"/>
  <c r="AO181" i="669"/>
  <c r="AO10" i="669"/>
  <c r="AG97" i="669"/>
  <c r="AA37" i="669"/>
  <c r="AB37" i="669" s="1"/>
  <c r="T33" i="669"/>
  <c r="AB33" i="669" s="1"/>
  <c r="AG102" i="669"/>
  <c r="AX102" i="669"/>
  <c r="AI102" i="669"/>
  <c r="AT102" i="669"/>
  <c r="AU102" i="669" s="1"/>
  <c r="AB193" i="669"/>
  <c r="AB189" i="669"/>
  <c r="BA134" i="671"/>
  <c r="AO134" i="671"/>
  <c r="AL134" i="671"/>
  <c r="AM134" i="671" s="1"/>
  <c r="AP54" i="669"/>
  <c r="BB54" i="669"/>
  <c r="AP35" i="669"/>
  <c r="BB35" i="669"/>
  <c r="AP168" i="669"/>
  <c r="BB168" i="669"/>
  <c r="AY181" i="669"/>
  <c r="BA23" i="669"/>
  <c r="AL23" i="669"/>
  <c r="AM23" i="669" s="1"/>
  <c r="AO23" i="669"/>
  <c r="AA192" i="670"/>
  <c r="AB192" i="670" s="1"/>
  <c r="AY164" i="669"/>
  <c r="AB140" i="669"/>
  <c r="AY70" i="669"/>
  <c r="BB15" i="669"/>
  <c r="AA15" i="669"/>
  <c r="AB15" i="669" s="1"/>
  <c r="AP15" i="669"/>
  <c r="AU222" i="669"/>
  <c r="AF143" i="669"/>
  <c r="AE143" i="669" s="1"/>
  <c r="AP34" i="670"/>
  <c r="BB34" i="670"/>
  <c r="AI280" i="669"/>
  <c r="AG280" i="669"/>
  <c r="AX280" i="669"/>
  <c r="AY280" i="669" s="1"/>
  <c r="AT280" i="669"/>
  <c r="AU280" i="669" s="1"/>
  <c r="AB131" i="669"/>
  <c r="AA217" i="669"/>
  <c r="AB217" i="669" s="1"/>
  <c r="AT272" i="671"/>
  <c r="AU272" i="671" s="1"/>
  <c r="AI272" i="671"/>
  <c r="AX272" i="671"/>
  <c r="AY272" i="671" s="1"/>
  <c r="AG272" i="671"/>
  <c r="AA272" i="671"/>
  <c r="AP272" i="671"/>
  <c r="AF261" i="671"/>
  <c r="AE261" i="671" s="1"/>
  <c r="BB178" i="671"/>
  <c r="AP178" i="671"/>
  <c r="AP11" i="671"/>
  <c r="BB11" i="671"/>
  <c r="T275" i="670"/>
  <c r="AB275" i="670" s="1"/>
  <c r="BA75" i="670"/>
  <c r="AO75" i="670"/>
  <c r="AL75" i="670"/>
  <c r="AM75" i="670" s="1"/>
  <c r="AX13" i="672"/>
  <c r="AY13" i="672" s="1"/>
  <c r="AT13" i="672"/>
  <c r="AU13" i="672" s="1"/>
  <c r="AI13" i="672"/>
  <c r="AG13" i="672"/>
  <c r="AO13" i="672"/>
  <c r="AB123" i="671"/>
  <c r="AP106" i="671"/>
  <c r="BB106" i="671"/>
  <c r="AL14" i="671"/>
  <c r="AM14" i="671" s="1"/>
  <c r="BA14" i="671"/>
  <c r="AO14" i="671"/>
  <c r="T14" i="671"/>
  <c r="AB14" i="671" s="1"/>
  <c r="AP275" i="670"/>
  <c r="BB275" i="670"/>
  <c r="BA81" i="671"/>
  <c r="AO81" i="671"/>
  <c r="AL81" i="671"/>
  <c r="AM81" i="671" s="1"/>
  <c r="T81" i="671"/>
  <c r="AB81" i="671" s="1"/>
  <c r="BB45" i="671"/>
  <c r="AP45" i="671"/>
  <c r="AO264" i="670"/>
  <c r="AL264" i="670"/>
  <c r="AM264" i="670" s="1"/>
  <c r="BA264" i="670"/>
  <c r="AF112" i="671"/>
  <c r="AE112" i="671" s="1"/>
  <c r="AB220" i="670"/>
  <c r="T46" i="671"/>
  <c r="AB46" i="671" s="1"/>
  <c r="BA46" i="671"/>
  <c r="AY79" i="671"/>
  <c r="AP274" i="670"/>
  <c r="BB274" i="670"/>
  <c r="AB241" i="670"/>
  <c r="T221" i="670"/>
  <c r="AB221" i="670" s="1"/>
  <c r="AO202" i="670"/>
  <c r="AL202" i="670"/>
  <c r="AM202" i="670" s="1"/>
  <c r="BA202" i="670"/>
  <c r="AI142" i="670"/>
  <c r="AG142" i="670"/>
  <c r="AT142" i="670"/>
  <c r="AU142" i="670" s="1"/>
  <c r="AA142" i="670"/>
  <c r="AB142" i="670" s="1"/>
  <c r="AX142" i="670"/>
  <c r="AY142" i="670" s="1"/>
  <c r="AP285" i="669"/>
  <c r="BB285" i="669"/>
  <c r="AB258" i="670"/>
  <c r="BB222" i="670"/>
  <c r="AP222" i="670"/>
  <c r="AY200" i="670"/>
  <c r="AB104" i="670"/>
  <c r="AU50" i="671"/>
  <c r="AG206" i="670"/>
  <c r="AI206" i="670"/>
  <c r="AX206" i="670"/>
  <c r="AY206" i="670" s="1"/>
  <c r="AT206" i="670"/>
  <c r="AU206" i="670" s="1"/>
  <c r="AA206" i="670"/>
  <c r="AL188" i="670"/>
  <c r="AM188" i="670" s="1"/>
  <c r="AO188" i="670"/>
  <c r="BA188" i="670"/>
  <c r="AL51" i="671"/>
  <c r="AM51" i="671" s="1"/>
  <c r="BA51" i="671"/>
  <c r="AO51" i="671"/>
  <c r="AY25" i="671"/>
  <c r="BB64" i="671"/>
  <c r="AU256" i="670"/>
  <c r="AP254" i="670"/>
  <c r="BB254" i="670"/>
  <c r="BB168" i="670"/>
  <c r="AP168" i="670"/>
  <c r="AX53" i="670"/>
  <c r="AY53" i="670" s="1"/>
  <c r="AI53" i="670"/>
  <c r="AA53" i="670"/>
  <c r="AB53" i="670" s="1"/>
  <c r="AT53" i="670"/>
  <c r="AU53" i="670" s="1"/>
  <c r="AG53" i="670"/>
  <c r="AO22" i="671"/>
  <c r="AL22" i="671"/>
  <c r="AM22" i="671" s="1"/>
  <c r="BA22" i="671"/>
  <c r="AU199" i="670"/>
  <c r="AB194" i="670"/>
  <c r="AG230" i="670"/>
  <c r="AF230" i="670"/>
  <c r="AE230" i="670" s="1"/>
  <c r="AB210" i="670"/>
  <c r="AI254" i="669"/>
  <c r="AT254" i="669"/>
  <c r="AU254" i="669" s="1"/>
  <c r="AG254" i="669"/>
  <c r="AX254" i="669"/>
  <c r="AY254" i="669" s="1"/>
  <c r="AO254" i="669"/>
  <c r="AL27" i="670"/>
  <c r="AM27" i="670" s="1"/>
  <c r="BA27" i="670"/>
  <c r="AO27" i="670"/>
  <c r="AF193" i="670"/>
  <c r="AE193" i="670" s="1"/>
  <c r="AP117" i="670"/>
  <c r="BB117" i="670"/>
  <c r="AO45" i="670"/>
  <c r="AL45" i="670"/>
  <c r="AM45" i="670" s="1"/>
  <c r="BA45" i="670"/>
  <c r="AT272" i="669"/>
  <c r="AU272" i="669" s="1"/>
  <c r="AI272" i="669"/>
  <c r="AX272" i="669"/>
  <c r="AY272" i="669" s="1"/>
  <c r="AG272" i="669"/>
  <c r="AA272" i="669"/>
  <c r="AB272" i="669" s="1"/>
  <c r="AY220" i="670"/>
  <c r="AG180" i="670"/>
  <c r="AL167" i="670"/>
  <c r="AM167" i="670" s="1"/>
  <c r="T167" i="670"/>
  <c r="AB167" i="670" s="1"/>
  <c r="AO167" i="670"/>
  <c r="BA167" i="670"/>
  <c r="AY96" i="670"/>
  <c r="T234" i="670"/>
  <c r="AB234" i="670" s="1"/>
  <c r="AO141" i="670"/>
  <c r="AB127" i="670"/>
  <c r="AU108" i="670"/>
  <c r="AO33" i="670"/>
  <c r="BA33" i="670"/>
  <c r="AL33" i="670"/>
  <c r="AM33" i="670" s="1"/>
  <c r="Y294" i="670"/>
  <c r="Y2" i="670" s="1"/>
  <c r="AX10" i="670"/>
  <c r="AT10" i="670"/>
  <c r="AU10" i="670" s="1"/>
  <c r="AI10" i="670"/>
  <c r="AG10" i="670"/>
  <c r="AO139" i="670"/>
  <c r="T139" i="670"/>
  <c r="AB139" i="670" s="1"/>
  <c r="BA139" i="670"/>
  <c r="AL139" i="670"/>
  <c r="AM139" i="670" s="1"/>
  <c r="AU126" i="670"/>
  <c r="AB41" i="670"/>
  <c r="AU260" i="669"/>
  <c r="AL137" i="669"/>
  <c r="AM137" i="669" s="1"/>
  <c r="BA137" i="669"/>
  <c r="AO137" i="669"/>
  <c r="BB77" i="669"/>
  <c r="AP77" i="669"/>
  <c r="BB278" i="669"/>
  <c r="AP278" i="669"/>
  <c r="AF59" i="670"/>
  <c r="AE59" i="670" s="1"/>
  <c r="AG59" i="670"/>
  <c r="AG255" i="669"/>
  <c r="AI255" i="669"/>
  <c r="AX255" i="669"/>
  <c r="AY255" i="669" s="1"/>
  <c r="AT255" i="669"/>
  <c r="AU255" i="669" s="1"/>
  <c r="AO255" i="669"/>
  <c r="AP255" i="669"/>
  <c r="AA265" i="670"/>
  <c r="AB265" i="670" s="1"/>
  <c r="AU104" i="670"/>
  <c r="AU238" i="669"/>
  <c r="AP226" i="670"/>
  <c r="AA226" i="670"/>
  <c r="BB226" i="670"/>
  <c r="AP48" i="670"/>
  <c r="AA48" i="670"/>
  <c r="BB48" i="670"/>
  <c r="BA281" i="669"/>
  <c r="AO281" i="669"/>
  <c r="AL281" i="669"/>
  <c r="AM281" i="669" s="1"/>
  <c r="T281" i="669"/>
  <c r="AB281" i="669" s="1"/>
  <c r="AF258" i="669"/>
  <c r="AE258" i="669" s="1"/>
  <c r="AU234" i="669"/>
  <c r="AO189" i="669"/>
  <c r="AL189" i="669"/>
  <c r="AM189" i="669" s="1"/>
  <c r="BA189" i="669"/>
  <c r="AF162" i="670"/>
  <c r="AE162" i="670" s="1"/>
  <c r="AI27" i="670"/>
  <c r="AG27" i="670"/>
  <c r="AX27" i="670"/>
  <c r="AY27" i="670" s="1"/>
  <c r="AT27" i="670"/>
  <c r="AU27" i="670" s="1"/>
  <c r="AA27" i="670"/>
  <c r="AB27" i="670" s="1"/>
  <c r="BB27" i="670"/>
  <c r="AP27" i="670"/>
  <c r="AG168" i="669"/>
  <c r="AX168" i="669"/>
  <c r="AY168" i="669" s="1"/>
  <c r="AT168" i="669"/>
  <c r="AI168" i="669"/>
  <c r="AI106" i="670"/>
  <c r="AT106" i="670"/>
  <c r="AU106" i="670" s="1"/>
  <c r="AG106" i="670"/>
  <c r="AX106" i="670"/>
  <c r="AY106" i="670" s="1"/>
  <c r="T210" i="669"/>
  <c r="AB210" i="669" s="1"/>
  <c r="AM156" i="670"/>
  <c r="T69" i="670"/>
  <c r="AA44" i="670"/>
  <c r="AB44" i="670" s="1"/>
  <c r="BA265" i="669"/>
  <c r="AO265" i="669"/>
  <c r="AL265" i="669"/>
  <c r="AM265" i="669" s="1"/>
  <c r="AA200" i="670"/>
  <c r="AB200" i="670" s="1"/>
  <c r="BA64" i="670"/>
  <c r="AB204" i="669"/>
  <c r="AA168" i="669"/>
  <c r="AF32" i="669"/>
  <c r="AE32" i="669" s="1"/>
  <c r="AO212" i="669"/>
  <c r="AL212" i="669"/>
  <c r="AM212" i="669" s="1"/>
  <c r="BA212" i="669"/>
  <c r="AB227" i="669"/>
  <c r="AP113" i="669"/>
  <c r="BB113" i="669"/>
  <c r="AM192" i="669"/>
  <c r="AP154" i="669"/>
  <c r="BB154" i="669"/>
  <c r="AI234" i="669"/>
  <c r="AX234" i="669"/>
  <c r="AY234" i="669" s="1"/>
  <c r="AA234" i="669"/>
  <c r="AB234" i="669" s="1"/>
  <c r="AT234" i="669"/>
  <c r="AG234" i="669"/>
  <c r="AB192" i="669"/>
  <c r="AI136" i="669"/>
  <c r="AG136" i="669"/>
  <c r="AT136" i="669"/>
  <c r="AU136" i="669" s="1"/>
  <c r="AX136" i="669"/>
  <c r="AU32" i="669"/>
  <c r="AL20" i="669"/>
  <c r="AM20" i="669" s="1"/>
  <c r="BA20" i="669"/>
  <c r="AO20" i="669"/>
  <c r="AT189" i="669"/>
  <c r="AU189" i="669" s="1"/>
  <c r="AG189" i="669"/>
  <c r="AX189" i="669"/>
  <c r="AY189" i="669" s="1"/>
  <c r="AI189" i="669"/>
  <c r="AI262" i="669"/>
  <c r="AT262" i="669"/>
  <c r="AU262" i="669" s="1"/>
  <c r="AG262" i="669"/>
  <c r="AX262" i="669"/>
  <c r="AY262" i="669" s="1"/>
  <c r="AU226" i="669"/>
  <c r="AO185" i="669"/>
  <c r="BA185" i="669"/>
  <c r="AL185" i="669"/>
  <c r="AM185" i="669" s="1"/>
  <c r="AY134" i="671"/>
  <c r="AT32" i="670"/>
  <c r="AU32" i="670" s="1"/>
  <c r="AG32" i="670"/>
  <c r="AX32" i="670"/>
  <c r="AI32" i="670"/>
  <c r="AP210" i="669"/>
  <c r="BB210" i="669"/>
  <c r="BB197" i="669"/>
  <c r="AL197" i="669"/>
  <c r="AM197" i="669" s="1"/>
  <c r="AP197" i="669"/>
  <c r="BB157" i="669"/>
  <c r="AP157" i="669"/>
  <c r="T49" i="670"/>
  <c r="BA49" i="670"/>
  <c r="BB242" i="669"/>
  <c r="AP242" i="669"/>
  <c r="T212" i="669"/>
  <c r="AB212" i="669" s="1"/>
  <c r="AG70" i="669"/>
  <c r="AX70" i="669"/>
  <c r="AT70" i="669"/>
  <c r="AU70" i="669" s="1"/>
  <c r="AI70" i="669"/>
  <c r="AO213" i="669"/>
  <c r="T213" i="669"/>
  <c r="AB213" i="669" s="1"/>
  <c r="AL213" i="669"/>
  <c r="AM213" i="669" s="1"/>
  <c r="BA213" i="669"/>
  <c r="T43" i="670"/>
  <c r="AB43" i="670" s="1"/>
  <c r="BA43" i="670"/>
  <c r="AF249" i="669"/>
  <c r="AE249" i="669" s="1"/>
  <c r="BB219" i="669"/>
  <c r="AP219" i="669"/>
  <c r="AP67" i="669"/>
  <c r="BB67" i="669"/>
  <c r="T282" i="669"/>
  <c r="AB282" i="669" s="1"/>
  <c r="BA282" i="669"/>
  <c r="AF222" i="669"/>
  <c r="AE222" i="669" s="1"/>
  <c r="AX171" i="669"/>
  <c r="AY171" i="669" s="1"/>
  <c r="AI171" i="669"/>
  <c r="AG171" i="669"/>
  <c r="AP171" i="669"/>
  <c r="AA171" i="669"/>
  <c r="AT171" i="669"/>
  <c r="AU171" i="669" s="1"/>
  <c r="AY143" i="669"/>
  <c r="AG120" i="669"/>
  <c r="AP99" i="669"/>
  <c r="BB99" i="669"/>
  <c r="AL99" i="669"/>
  <c r="AM99" i="669" s="1"/>
  <c r="BB56" i="669"/>
  <c r="AP56" i="669"/>
  <c r="AU65" i="669"/>
  <c r="AU19" i="669"/>
  <c r="AL174" i="669"/>
  <c r="AM174" i="669" s="1"/>
  <c r="T20" i="669"/>
  <c r="AB20" i="669" s="1"/>
  <c r="AA72" i="669"/>
  <c r="AB72" i="669" s="1"/>
  <c r="BA72" i="669"/>
  <c r="AI263" i="669"/>
  <c r="AT263" i="669"/>
  <c r="AU263" i="669" s="1"/>
  <c r="AG263" i="669"/>
  <c r="AP263" i="669"/>
  <c r="AX263" i="669"/>
  <c r="AY263" i="669" s="1"/>
  <c r="AB251" i="669"/>
  <c r="AB138" i="670"/>
  <c r="AF101" i="670"/>
  <c r="AE101" i="670" s="1"/>
  <c r="AG101" i="670"/>
  <c r="AY18" i="670"/>
  <c r="AP206" i="669"/>
  <c r="BB206" i="669"/>
  <c r="AL206" i="669"/>
  <c r="AM206" i="669" s="1"/>
  <c r="AX82" i="670"/>
  <c r="AY82" i="670" s="1"/>
  <c r="AI82" i="670"/>
  <c r="AT82" i="670"/>
  <c r="AU82" i="670" s="1"/>
  <c r="AG82" i="670"/>
  <c r="AF276" i="669"/>
  <c r="AE276" i="669" s="1"/>
  <c r="AG276" i="669"/>
  <c r="AY258" i="669"/>
  <c r="AF10" i="670"/>
  <c r="AE10" i="670" s="1"/>
  <c r="AB135" i="670"/>
  <c r="T106" i="670"/>
  <c r="BA106" i="670"/>
  <c r="AY250" i="669"/>
  <c r="AI251" i="669"/>
  <c r="AG251" i="669"/>
  <c r="AA251" i="669"/>
  <c r="AT251" i="669"/>
  <c r="AU251" i="669" s="1"/>
  <c r="AX251" i="669"/>
  <c r="AY251" i="669" s="1"/>
  <c r="AI64" i="670"/>
  <c r="AG64" i="670"/>
  <c r="AX64" i="670"/>
  <c r="AY64" i="670" s="1"/>
  <c r="AA64" i="670"/>
  <c r="AT64" i="670"/>
  <c r="AU64" i="670" s="1"/>
  <c r="BB82" i="669"/>
  <c r="AP82" i="669"/>
  <c r="BA79" i="669"/>
  <c r="AO79" i="669"/>
  <c r="AL79" i="669"/>
  <c r="AM79" i="669" s="1"/>
  <c r="AL286" i="669"/>
  <c r="AM286" i="669" s="1"/>
  <c r="BA286" i="669"/>
  <c r="AO286" i="669"/>
  <c r="AL97" i="669"/>
  <c r="AM97" i="669" s="1"/>
  <c r="AO97" i="669"/>
  <c r="BA97" i="669"/>
  <c r="AI113" i="670"/>
  <c r="AG113" i="670"/>
  <c r="AX113" i="670"/>
  <c r="AY113" i="670" s="1"/>
  <c r="AT113" i="670"/>
  <c r="AU113" i="670" s="1"/>
  <c r="AP113" i="670"/>
  <c r="AA113" i="670"/>
  <c r="AM113" i="670"/>
  <c r="AB232" i="669"/>
  <c r="AP244" i="669"/>
  <c r="BB244" i="669"/>
  <c r="AP97" i="669"/>
  <c r="BB97" i="669"/>
  <c r="AB130" i="671"/>
  <c r="AG192" i="669"/>
  <c r="AX192" i="669"/>
  <c r="AY192" i="669" s="1"/>
  <c r="AT192" i="669"/>
  <c r="AU192" i="669" s="1"/>
  <c r="AI192" i="669"/>
  <c r="BA177" i="669"/>
  <c r="AO177" i="669"/>
  <c r="AL177" i="669"/>
  <c r="AM177" i="669" s="1"/>
  <c r="AO160" i="669"/>
  <c r="AL160" i="669"/>
  <c r="AM160" i="669" s="1"/>
  <c r="T160" i="669"/>
  <c r="AB160" i="669" s="1"/>
  <c r="BA160" i="669"/>
  <c r="AO109" i="669"/>
  <c r="BA109" i="669"/>
  <c r="AL109" i="669"/>
  <c r="AM109" i="669" s="1"/>
  <c r="AU54" i="669"/>
  <c r="BA11" i="669"/>
  <c r="BA294" i="669" s="1"/>
  <c r="AO11" i="669"/>
  <c r="T11" i="669"/>
  <c r="AB11" i="669" s="1"/>
  <c r="AL11" i="669"/>
  <c r="AM11" i="669" s="1"/>
  <c r="AO162" i="669"/>
  <c r="AL162" i="669"/>
  <c r="AM162" i="669" s="1"/>
  <c r="BA162" i="669"/>
  <c r="T262" i="669"/>
  <c r="AB262" i="669" s="1"/>
  <c r="BA262" i="669"/>
  <c r="AP226" i="669"/>
  <c r="BB226" i="669"/>
  <c r="BB266" i="670"/>
  <c r="AP266" i="670"/>
  <c r="AI256" i="669"/>
  <c r="AG256" i="669"/>
  <c r="AX256" i="669"/>
  <c r="AO256" i="669"/>
  <c r="AT256" i="669"/>
  <c r="AU256" i="669" s="1"/>
  <c r="AU210" i="669"/>
  <c r="AU95" i="669"/>
  <c r="T111" i="670"/>
  <c r="AB111" i="670" s="1"/>
  <c r="AT49" i="670"/>
  <c r="AU49" i="670" s="1"/>
  <c r="AX49" i="670"/>
  <c r="AY49" i="670" s="1"/>
  <c r="BB49" i="670"/>
  <c r="AG49" i="670"/>
  <c r="AI49" i="670"/>
  <c r="AX73" i="669"/>
  <c r="AY73" i="669" s="1"/>
  <c r="AI73" i="669"/>
  <c r="AT73" i="669"/>
  <c r="AU73" i="669" s="1"/>
  <c r="AG73" i="669"/>
  <c r="AX43" i="670"/>
  <c r="AY43" i="670" s="1"/>
  <c r="AI43" i="670"/>
  <c r="AG43" i="670"/>
  <c r="AT43" i="670"/>
  <c r="AU43" i="670" s="1"/>
  <c r="AO125" i="669"/>
  <c r="BA125" i="669"/>
  <c r="AL125" i="669"/>
  <c r="AM125" i="669" s="1"/>
  <c r="AL164" i="669"/>
  <c r="AM164" i="669" s="1"/>
  <c r="BA164" i="669"/>
  <c r="AO164" i="669"/>
  <c r="BB85" i="669"/>
  <c r="AA85" i="669"/>
  <c r="AP85" i="669"/>
  <c r="AF13" i="669"/>
  <c r="AE13" i="669" s="1"/>
  <c r="AG13" i="669"/>
  <c r="AT282" i="669"/>
  <c r="AU282" i="669" s="1"/>
  <c r="AA282" i="669"/>
  <c r="AX282" i="669"/>
  <c r="AY282" i="669" s="1"/>
  <c r="AG282" i="669"/>
  <c r="AI282" i="669"/>
  <c r="AF242" i="669"/>
  <c r="AE242" i="669" s="1"/>
  <c r="AL222" i="669"/>
  <c r="AM222" i="669" s="1"/>
  <c r="AO222" i="669"/>
  <c r="BA222" i="669"/>
  <c r="T171" i="669"/>
  <c r="AB171" i="669" s="1"/>
  <c r="BA143" i="669"/>
  <c r="AO143" i="669"/>
  <c r="AL143" i="669"/>
  <c r="AM143" i="669" s="1"/>
  <c r="AL73" i="669"/>
  <c r="AM73" i="669" s="1"/>
  <c r="BA73" i="669"/>
  <c r="AO73" i="669"/>
  <c r="AA54" i="669"/>
  <c r="AB54" i="669" s="1"/>
  <c r="AB170" i="669"/>
  <c r="AG71" i="669"/>
  <c r="AF64" i="671"/>
  <c r="AE64" i="671" s="1"/>
  <c r="AL254" i="670"/>
  <c r="AM254" i="670" s="1"/>
  <c r="AO254" i="670"/>
  <c r="BA254" i="670"/>
  <c r="AX75" i="670"/>
  <c r="AY75" i="670" s="1"/>
  <c r="AT75" i="670"/>
  <c r="AU75" i="670" s="1"/>
  <c r="AA75" i="670"/>
  <c r="AB75" i="670" s="1"/>
  <c r="AI75" i="670"/>
  <c r="AG75" i="670"/>
  <c r="AL25" i="670"/>
  <c r="AM25" i="670" s="1"/>
  <c r="BA25" i="670"/>
  <c r="AO25" i="670"/>
  <c r="T25" i="670"/>
  <c r="AB25" i="670" s="1"/>
  <c r="AP240" i="671"/>
  <c r="BB240" i="671"/>
  <c r="AF199" i="670"/>
  <c r="AE199" i="670" s="1"/>
  <c r="AG199" i="670"/>
  <c r="AL98" i="671"/>
  <c r="AM98" i="671" s="1"/>
  <c r="AO98" i="671"/>
  <c r="BA98" i="671"/>
  <c r="AP278" i="670"/>
  <c r="BB278" i="670"/>
  <c r="T58" i="670"/>
  <c r="AB58" i="670" s="1"/>
  <c r="BA58" i="670"/>
  <c r="AF151" i="670"/>
  <c r="AE151" i="670" s="1"/>
  <c r="AL136" i="670"/>
  <c r="AM136" i="670" s="1"/>
  <c r="BA136" i="670"/>
  <c r="AO136" i="670"/>
  <c r="AP73" i="670"/>
  <c r="BB73" i="670"/>
  <c r="AA73" i="670"/>
  <c r="BB193" i="670"/>
  <c r="AP193" i="670"/>
  <c r="AY117" i="670"/>
  <c r="BB78" i="670"/>
  <c r="AP78" i="670"/>
  <c r="BA231" i="670"/>
  <c r="AO231" i="670"/>
  <c r="AL231" i="670"/>
  <c r="AM231" i="670" s="1"/>
  <c r="AY150" i="670"/>
  <c r="AO263" i="669"/>
  <c r="AL263" i="669"/>
  <c r="AM263" i="669" s="1"/>
  <c r="BA263" i="669"/>
  <c r="AL270" i="670"/>
  <c r="AM270" i="670" s="1"/>
  <c r="AO270" i="670"/>
  <c r="BA270" i="670"/>
  <c r="AA191" i="670"/>
  <c r="AP150" i="670"/>
  <c r="AL108" i="670"/>
  <c r="AM108" i="670" s="1"/>
  <c r="AO108" i="670"/>
  <c r="T108" i="670"/>
  <c r="AB108" i="670" s="1"/>
  <c r="BA108" i="670"/>
  <c r="T72" i="670"/>
  <c r="AB72" i="670" s="1"/>
  <c r="BA72" i="670"/>
  <c r="BB126" i="670"/>
  <c r="AP126" i="670"/>
  <c r="AL126" i="669"/>
  <c r="AM126" i="669" s="1"/>
  <c r="BA126" i="669"/>
  <c r="AO126" i="669"/>
  <c r="AB107" i="670"/>
  <c r="T263" i="669"/>
  <c r="AB263" i="669" s="1"/>
  <c r="AY101" i="670"/>
  <c r="BA59" i="670"/>
  <c r="AO59" i="670"/>
  <c r="AL59" i="670"/>
  <c r="AM59" i="670" s="1"/>
  <c r="BA53" i="670"/>
  <c r="AO53" i="670"/>
  <c r="AL53" i="670"/>
  <c r="AM53" i="670" s="1"/>
  <c r="BB23" i="670"/>
  <c r="AP23" i="670"/>
  <c r="AB82" i="670"/>
  <c r="BA20" i="670"/>
  <c r="AO20" i="670"/>
  <c r="AL20" i="670"/>
  <c r="AM20" i="670" s="1"/>
  <c r="AY38" i="670"/>
  <c r="AP280" i="669"/>
  <c r="BB280" i="669"/>
  <c r="AL162" i="670"/>
  <c r="AM162" i="670" s="1"/>
  <c r="AO162" i="670"/>
  <c r="BA162" i="670"/>
  <c r="AO114" i="670"/>
  <c r="AY52" i="670"/>
  <c r="AY10" i="670"/>
  <c r="AB272" i="670"/>
  <c r="AL116" i="670"/>
  <c r="AM116" i="670" s="1"/>
  <c r="AO116" i="670"/>
  <c r="BA116" i="670"/>
  <c r="AP47" i="670"/>
  <c r="AL26" i="670"/>
  <c r="AM26" i="670" s="1"/>
  <c r="AY257" i="669"/>
  <c r="AY140" i="669"/>
  <c r="AA206" i="669"/>
  <c r="AB206" i="669" s="1"/>
  <c r="BA163" i="669"/>
  <c r="AO163" i="669"/>
  <c r="AL163" i="669"/>
  <c r="AM163" i="669" s="1"/>
  <c r="T163" i="669"/>
  <c r="AB163" i="669" s="1"/>
  <c r="AB64" i="670"/>
  <c r="AO18" i="670"/>
  <c r="AP274" i="669"/>
  <c r="BB274" i="669"/>
  <c r="AY107" i="669"/>
  <c r="AA97" i="669"/>
  <c r="AB97" i="669" s="1"/>
  <c r="AL45" i="669"/>
  <c r="AM45" i="669" s="1"/>
  <c r="BA45" i="669"/>
  <c r="AO45" i="669"/>
  <c r="T45" i="669"/>
  <c r="AB45" i="669" s="1"/>
  <c r="AY92" i="669"/>
  <c r="AY69" i="669"/>
  <c r="BA46" i="669"/>
  <c r="AO46" i="669"/>
  <c r="AL46" i="669"/>
  <c r="AM46" i="669" s="1"/>
  <c r="AP13" i="669"/>
  <c r="BB13" i="669"/>
  <c r="AG174" i="669"/>
  <c r="AF174" i="669"/>
  <c r="AE174" i="669" s="1"/>
  <c r="AA226" i="669"/>
  <c r="BA113" i="670"/>
  <c r="T113" i="670"/>
  <c r="AT232" i="669"/>
  <c r="AU232" i="669" s="1"/>
  <c r="AX232" i="669"/>
  <c r="AY232" i="669" s="1"/>
  <c r="AI232" i="669"/>
  <c r="AG232" i="669"/>
  <c r="AG244" i="669"/>
  <c r="AF244" i="669"/>
  <c r="AE244" i="669" s="1"/>
  <c r="AF191" i="669"/>
  <c r="AE191" i="669" s="1"/>
  <c r="AG191" i="669"/>
  <c r="AG170" i="669"/>
  <c r="AT170" i="669"/>
  <c r="AU170" i="669" s="1"/>
  <c r="AI170" i="669"/>
  <c r="AX170" i="669"/>
  <c r="AY170" i="669" s="1"/>
  <c r="AA148" i="669"/>
  <c r="AG130" i="671"/>
  <c r="AI130" i="671"/>
  <c r="AT130" i="671"/>
  <c r="AU130" i="671" s="1"/>
  <c r="AX130" i="671"/>
  <c r="AY130" i="671" s="1"/>
  <c r="AT288" i="669"/>
  <c r="AU288" i="669" s="1"/>
  <c r="BB288" i="669"/>
  <c r="AX288" i="669"/>
  <c r="AY288" i="669" s="1"/>
  <c r="AI288" i="669"/>
  <c r="AG288" i="669"/>
  <c r="BA19" i="669"/>
  <c r="AL19" i="669"/>
  <c r="AM19" i="669" s="1"/>
  <c r="AO19" i="669"/>
  <c r="AF181" i="669"/>
  <c r="AE181" i="669" s="1"/>
  <c r="AI188" i="669"/>
  <c r="AG188" i="669"/>
  <c r="AT188" i="669"/>
  <c r="AU188" i="669" s="1"/>
  <c r="AX188" i="669"/>
  <c r="BB188" i="669"/>
  <c r="BB102" i="669"/>
  <c r="AT169" i="669"/>
  <c r="AU169" i="669" s="1"/>
  <c r="AX169" i="669"/>
  <c r="AY169" i="669" s="1"/>
  <c r="AI169" i="669"/>
  <c r="AG169" i="669"/>
  <c r="AL82" i="669"/>
  <c r="AM82" i="669" s="1"/>
  <c r="AB256" i="669"/>
  <c r="AY210" i="669"/>
  <c r="AU157" i="669"/>
  <c r="BB138" i="669"/>
  <c r="AP138" i="669"/>
  <c r="AG112" i="669"/>
  <c r="AI112" i="669"/>
  <c r="AX112" i="669"/>
  <c r="AY112" i="669" s="1"/>
  <c r="AT112" i="669"/>
  <c r="BB95" i="669"/>
  <c r="AP95" i="669"/>
  <c r="T67" i="669"/>
  <c r="AB67" i="669" s="1"/>
  <c r="AO67" i="669"/>
  <c r="AL67" i="669"/>
  <c r="AM67" i="669" s="1"/>
  <c r="BA67" i="669"/>
  <c r="T162" i="669"/>
  <c r="AB162" i="669" s="1"/>
  <c r="T122" i="669"/>
  <c r="AB122" i="669" s="1"/>
  <c r="AT42" i="669"/>
  <c r="AU42" i="669" s="1"/>
  <c r="AI42" i="669"/>
  <c r="AG42" i="669"/>
  <c r="AX42" i="669"/>
  <c r="AY42" i="669" s="1"/>
  <c r="AP16" i="669"/>
  <c r="BB16" i="669"/>
  <c r="AO186" i="670"/>
  <c r="AB268" i="669"/>
  <c r="AP128" i="669"/>
  <c r="BB128" i="669"/>
  <c r="AB95" i="669"/>
  <c r="AG277" i="669"/>
  <c r="AF277" i="669"/>
  <c r="AE277" i="669" s="1"/>
  <c r="AU249" i="669"/>
  <c r="AU219" i="669"/>
  <c r="AG27" i="669"/>
  <c r="AL240" i="669"/>
  <c r="AM240" i="669" s="1"/>
  <c r="AO240" i="669"/>
  <c r="BA240" i="669"/>
  <c r="AY166" i="669"/>
  <c r="AP60" i="669"/>
  <c r="BB60" i="669"/>
  <c r="T177" i="670"/>
  <c r="AB177" i="670" s="1"/>
  <c r="BA177" i="670"/>
  <c r="AY34" i="670"/>
  <c r="AB166" i="669"/>
  <c r="AF69" i="669"/>
  <c r="AE69" i="669" s="1"/>
  <c r="AL91" i="669"/>
  <c r="AM91" i="669" s="1"/>
  <c r="AO131" i="669"/>
  <c r="T80" i="669"/>
  <c r="AB80" i="669" s="1"/>
  <c r="AG226" i="669"/>
  <c r="AL37" i="669"/>
  <c r="AM37" i="669" s="1"/>
  <c r="AL26" i="673"/>
  <c r="AM26" i="673" s="1"/>
  <c r="AO26" i="673"/>
  <c r="BA26" i="673"/>
  <c r="AU143" i="672"/>
  <c r="BA42" i="673"/>
  <c r="AO42" i="673"/>
  <c r="AL42" i="673"/>
  <c r="AM42" i="673" s="1"/>
  <c r="AY211" i="672"/>
  <c r="BB28" i="673"/>
  <c r="AP28" i="673"/>
  <c r="AP147" i="672"/>
  <c r="BB147" i="672"/>
  <c r="AL206" i="672"/>
  <c r="AM206" i="672" s="1"/>
  <c r="BA206" i="672"/>
  <c r="T206" i="672"/>
  <c r="AB206" i="672" s="1"/>
  <c r="AO206" i="672"/>
  <c r="T276" i="672"/>
  <c r="AB276" i="672" s="1"/>
  <c r="BB127" i="672"/>
  <c r="AP127" i="672"/>
  <c r="AF224" i="672"/>
  <c r="AE224" i="672" s="1"/>
  <c r="AG224" i="672"/>
  <c r="AF188" i="672"/>
  <c r="AE188" i="672" s="1"/>
  <c r="AG188" i="672"/>
  <c r="AP60" i="673"/>
  <c r="BB60" i="673"/>
  <c r="AY129" i="672"/>
  <c r="BA253" i="671"/>
  <c r="AL253" i="671"/>
  <c r="AM253" i="671" s="1"/>
  <c r="AO253" i="671"/>
  <c r="AB256" i="672"/>
  <c r="AB167" i="672"/>
  <c r="BA211" i="671"/>
  <c r="AO211" i="671"/>
  <c r="AL211" i="671"/>
  <c r="AM211" i="671" s="1"/>
  <c r="AB254" i="672"/>
  <c r="AF217" i="672"/>
  <c r="AE217" i="672" s="1"/>
  <c r="AB288" i="672"/>
  <c r="AM118" i="672"/>
  <c r="AU276" i="672"/>
  <c r="AF109" i="672"/>
  <c r="AE109" i="672" s="1"/>
  <c r="AF198" i="672"/>
  <c r="AE198" i="672" s="1"/>
  <c r="AG150" i="672"/>
  <c r="AF150" i="672"/>
  <c r="AE150" i="672" s="1"/>
  <c r="AB117" i="672"/>
  <c r="T15" i="672"/>
  <c r="AB15" i="672" s="1"/>
  <c r="BA15" i="672"/>
  <c r="AY246" i="671"/>
  <c r="AB223" i="672"/>
  <c r="AL21" i="672"/>
  <c r="AM21" i="672" s="1"/>
  <c r="BA21" i="672"/>
  <c r="AO21" i="672"/>
  <c r="AO274" i="671"/>
  <c r="AL274" i="671"/>
  <c r="AM274" i="671" s="1"/>
  <c r="BA274" i="671"/>
  <c r="AY135" i="672"/>
  <c r="AY85" i="672"/>
  <c r="AU37" i="672"/>
  <c r="BB248" i="671"/>
  <c r="AP248" i="671"/>
  <c r="BB140" i="672"/>
  <c r="AP140" i="672"/>
  <c r="AA140" i="672"/>
  <c r="AY12" i="672"/>
  <c r="AX230" i="672"/>
  <c r="AY230" i="672" s="1"/>
  <c r="AT230" i="672"/>
  <c r="AU230" i="672" s="1"/>
  <c r="AI230" i="672"/>
  <c r="AG230" i="672"/>
  <c r="AX54" i="672"/>
  <c r="AY54" i="672" s="1"/>
  <c r="AT54" i="672"/>
  <c r="AU54" i="672" s="1"/>
  <c r="AG54" i="672"/>
  <c r="AI54" i="672"/>
  <c r="BA287" i="671"/>
  <c r="AL287" i="671"/>
  <c r="AM287" i="671" s="1"/>
  <c r="AO287" i="671"/>
  <c r="AB171" i="672"/>
  <c r="AP135" i="672"/>
  <c r="BB135" i="672"/>
  <c r="AL262" i="671"/>
  <c r="AM262" i="671" s="1"/>
  <c r="AO262" i="671"/>
  <c r="BA262" i="671"/>
  <c r="AF176" i="672"/>
  <c r="AE176" i="672" s="1"/>
  <c r="AY25" i="672"/>
  <c r="BA281" i="671"/>
  <c r="AL281" i="671"/>
  <c r="AM281" i="671" s="1"/>
  <c r="AO281" i="671"/>
  <c r="T281" i="671"/>
  <c r="AB281" i="671" s="1"/>
  <c r="AB288" i="671"/>
  <c r="AP195" i="671"/>
  <c r="BB195" i="671"/>
  <c r="AY54" i="671"/>
  <c r="T222" i="672"/>
  <c r="AB222" i="672" s="1"/>
  <c r="AY230" i="671"/>
  <c r="AP92" i="671"/>
  <c r="BB92" i="671"/>
  <c r="BA191" i="671"/>
  <c r="AO191" i="671"/>
  <c r="AL191" i="671"/>
  <c r="AM191" i="671" s="1"/>
  <c r="AU239" i="672"/>
  <c r="BB258" i="671"/>
  <c r="AP258" i="671"/>
  <c r="AF57" i="672"/>
  <c r="AE57" i="672" s="1"/>
  <c r="AG141" i="672"/>
  <c r="AI141" i="672"/>
  <c r="AX141" i="672"/>
  <c r="AY141" i="672" s="1"/>
  <c r="AT141" i="672"/>
  <c r="AU141" i="672" s="1"/>
  <c r="BB271" i="671"/>
  <c r="AP271" i="671"/>
  <c r="T250" i="671"/>
  <c r="AB250" i="671" s="1"/>
  <c r="BA250" i="671"/>
  <c r="AU216" i="671"/>
  <c r="T51" i="673"/>
  <c r="AB51" i="673" s="1"/>
  <c r="BA51" i="673"/>
  <c r="AY285" i="671"/>
  <c r="AU267" i="671"/>
  <c r="AU194" i="671"/>
  <c r="AU84" i="671"/>
  <c r="AP44" i="672"/>
  <c r="BB44" i="672"/>
  <c r="AT173" i="671"/>
  <c r="AU173" i="671" s="1"/>
  <c r="AX173" i="671"/>
  <c r="AY173" i="671" s="1"/>
  <c r="AI173" i="671"/>
  <c r="AA173" i="671"/>
  <c r="AG173" i="671"/>
  <c r="BB243" i="671"/>
  <c r="AP243" i="671"/>
  <c r="AX225" i="671"/>
  <c r="AY225" i="671" s="1"/>
  <c r="AT225" i="671"/>
  <c r="AU225" i="671" s="1"/>
  <c r="AG225" i="671"/>
  <c r="AA225" i="671"/>
  <c r="AI225" i="671"/>
  <c r="AU212" i="671"/>
  <c r="AY205" i="671"/>
  <c r="AP180" i="671"/>
  <c r="BB180" i="671"/>
  <c r="BA72" i="672"/>
  <c r="AO72" i="672"/>
  <c r="AL72" i="672"/>
  <c r="AM72" i="672" s="1"/>
  <c r="T191" i="671"/>
  <c r="AB191" i="671" s="1"/>
  <c r="AB229" i="671"/>
  <c r="AY216" i="671"/>
  <c r="AY174" i="671"/>
  <c r="AX171" i="671"/>
  <c r="AY171" i="671" s="1"/>
  <c r="AT171" i="671"/>
  <c r="AU171" i="671" s="1"/>
  <c r="AI171" i="671"/>
  <c r="AG171" i="671"/>
  <c r="AX127" i="671"/>
  <c r="AY127" i="671" s="1"/>
  <c r="AG127" i="671"/>
  <c r="AI127" i="671"/>
  <c r="AA127" i="671"/>
  <c r="AT127" i="671"/>
  <c r="AU127" i="671" s="1"/>
  <c r="T96" i="671"/>
  <c r="AB96" i="671" s="1"/>
  <c r="AX183" i="671"/>
  <c r="AY183" i="671" s="1"/>
  <c r="AG183" i="671"/>
  <c r="AP183" i="671"/>
  <c r="AI183" i="671"/>
  <c r="AT183" i="671"/>
  <c r="AU183" i="671" s="1"/>
  <c r="AI115" i="671"/>
  <c r="AT115" i="671"/>
  <c r="AU115" i="671" s="1"/>
  <c r="AA115" i="671"/>
  <c r="AB115" i="671" s="1"/>
  <c r="AX115" i="671"/>
  <c r="AY115" i="671" s="1"/>
  <c r="AG115" i="671"/>
  <c r="AF147" i="670"/>
  <c r="AE147" i="670" s="1"/>
  <c r="AG147" i="670"/>
  <c r="AI102" i="671"/>
  <c r="AX102" i="671"/>
  <c r="AT102" i="671"/>
  <c r="AU102" i="671" s="1"/>
  <c r="AG102" i="671"/>
  <c r="AB70" i="671"/>
  <c r="AU236" i="671"/>
  <c r="AU172" i="671"/>
  <c r="AG157" i="671"/>
  <c r="AX157" i="671"/>
  <c r="AY157" i="671" s="1"/>
  <c r="AA157" i="671"/>
  <c r="AB157" i="671" s="1"/>
  <c r="AT157" i="671"/>
  <c r="AU157" i="671" s="1"/>
  <c r="AI157" i="671"/>
  <c r="AP63" i="671"/>
  <c r="BB63" i="671"/>
  <c r="AL63" i="671"/>
  <c r="AM63" i="671" s="1"/>
  <c r="AU226" i="671"/>
  <c r="BA130" i="671"/>
  <c r="BB105" i="671"/>
  <c r="AF132" i="671"/>
  <c r="AE132" i="671" s="1"/>
  <c r="BB113" i="671"/>
  <c r="AA113" i="671"/>
  <c r="AP113" i="671"/>
  <c r="T211" i="671"/>
  <c r="AB211" i="671" s="1"/>
  <c r="AY65" i="671"/>
  <c r="AU43" i="671"/>
  <c r="AY248" i="670"/>
  <c r="AL240" i="670"/>
  <c r="AM240" i="670" s="1"/>
  <c r="BA240" i="670"/>
  <c r="AO240" i="670"/>
  <c r="AY213" i="670"/>
  <c r="AB104" i="671"/>
  <c r="AP27" i="671"/>
  <c r="BB27" i="671"/>
  <c r="BA56" i="671"/>
  <c r="AO56" i="671"/>
  <c r="AL56" i="671"/>
  <c r="AM56" i="671" s="1"/>
  <c r="BA238" i="670"/>
  <c r="AO238" i="670"/>
  <c r="AL238" i="670"/>
  <c r="AM238" i="670" s="1"/>
  <c r="AL143" i="670"/>
  <c r="AM143" i="670" s="1"/>
  <c r="AP143" i="670"/>
  <c r="AA143" i="670"/>
  <c r="AB143" i="670" s="1"/>
  <c r="BB143" i="670"/>
  <c r="AF261" i="669"/>
  <c r="AE261" i="669" s="1"/>
  <c r="AG261" i="669"/>
  <c r="AY165" i="671"/>
  <c r="BA123" i="671"/>
  <c r="AL123" i="671"/>
  <c r="AM123" i="671" s="1"/>
  <c r="AO123" i="671"/>
  <c r="AF255" i="670"/>
  <c r="AE255" i="670" s="1"/>
  <c r="AG255" i="670"/>
  <c r="AP233" i="670"/>
  <c r="BB233" i="670"/>
  <c r="AA233" i="670"/>
  <c r="AB233" i="670" s="1"/>
  <c r="AP115" i="671"/>
  <c r="BB115" i="671"/>
  <c r="AL45" i="671"/>
  <c r="AM45" i="671" s="1"/>
  <c r="BA45" i="671"/>
  <c r="T45" i="671"/>
  <c r="AB45" i="671" s="1"/>
  <c r="AO45" i="671"/>
  <c r="AU259" i="670"/>
  <c r="AI107" i="671"/>
  <c r="AG107" i="671"/>
  <c r="AX107" i="671"/>
  <c r="AY107" i="671" s="1"/>
  <c r="AT107" i="671"/>
  <c r="AU107" i="671" s="1"/>
  <c r="BA133" i="671"/>
  <c r="T133" i="671"/>
  <c r="AB133" i="671" s="1"/>
  <c r="AF94" i="671"/>
  <c r="AE94" i="671" s="1"/>
  <c r="AG94" i="671"/>
  <c r="AP66" i="671"/>
  <c r="BB66" i="671"/>
  <c r="BB214" i="671"/>
  <c r="AP214" i="671"/>
  <c r="AA214" i="671"/>
  <c r="AT63" i="671"/>
  <c r="AU63" i="671" s="1"/>
  <c r="AX63" i="671"/>
  <c r="AY63" i="671" s="1"/>
  <c r="AI63" i="671"/>
  <c r="AG63" i="671"/>
  <c r="BB118" i="671"/>
  <c r="AP118" i="671"/>
  <c r="AX268" i="670"/>
  <c r="AY268" i="670" s="1"/>
  <c r="AI268" i="670"/>
  <c r="AG268" i="670"/>
  <c r="AT268" i="670"/>
  <c r="AU268" i="670" s="1"/>
  <c r="AF191" i="670"/>
  <c r="AE191" i="670" s="1"/>
  <c r="T168" i="670"/>
  <c r="AB168" i="670" s="1"/>
  <c r="AA278" i="670"/>
  <c r="AB278" i="670" s="1"/>
  <c r="AU201" i="670"/>
  <c r="AU171" i="670"/>
  <c r="BA10" i="671"/>
  <c r="AL10" i="671"/>
  <c r="AM10" i="671" s="1"/>
  <c r="AM294" i="671" s="1"/>
  <c r="AO10" i="671"/>
  <c r="AA13" i="671"/>
  <c r="AB13" i="671" s="1"/>
  <c r="AI235" i="670"/>
  <c r="AX235" i="670"/>
  <c r="AY235" i="670" s="1"/>
  <c r="AT235" i="670"/>
  <c r="AU235" i="670" s="1"/>
  <c r="AO235" i="670"/>
  <c r="AG235" i="670"/>
  <c r="AA235" i="670"/>
  <c r="AG216" i="670"/>
  <c r="AF216" i="670"/>
  <c r="AE216" i="670" s="1"/>
  <c r="AY187" i="670"/>
  <c r="AI196" i="670"/>
  <c r="AG196" i="670"/>
  <c r="AT196" i="670"/>
  <c r="AU196" i="670" s="1"/>
  <c r="AX196" i="670"/>
  <c r="AY196" i="670" s="1"/>
  <c r="AB85" i="671"/>
  <c r="AY222" i="670"/>
  <c r="AO195" i="670"/>
  <c r="AL195" i="670"/>
  <c r="AM195" i="670" s="1"/>
  <c r="BA195" i="670"/>
  <c r="T24" i="671"/>
  <c r="AB24" i="671" s="1"/>
  <c r="AU236" i="670"/>
  <c r="AY102" i="671"/>
  <c r="AP51" i="671"/>
  <c r="BB51" i="671"/>
  <c r="BA201" i="670"/>
  <c r="AL201" i="670"/>
  <c r="AM201" i="670" s="1"/>
  <c r="AO201" i="670"/>
  <c r="BA64" i="671"/>
  <c r="AL64" i="671"/>
  <c r="AM64" i="671" s="1"/>
  <c r="AL192" i="670"/>
  <c r="AM192" i="670" s="1"/>
  <c r="BA192" i="670"/>
  <c r="AO192" i="670"/>
  <c r="AU74" i="670"/>
  <c r="AY25" i="670"/>
  <c r="BB271" i="669"/>
  <c r="AP271" i="669"/>
  <c r="AB172" i="670"/>
  <c r="AO230" i="670"/>
  <c r="AL230" i="670"/>
  <c r="AM230" i="670" s="1"/>
  <c r="BA230" i="670"/>
  <c r="T159" i="670"/>
  <c r="AB159" i="670" s="1"/>
  <c r="AA121" i="670"/>
  <c r="AY83" i="670"/>
  <c r="AF149" i="669"/>
  <c r="AE149" i="669" s="1"/>
  <c r="AG149" i="669"/>
  <c r="AB277" i="670"/>
  <c r="AG174" i="670"/>
  <c r="AF174" i="670"/>
  <c r="AE174" i="670" s="1"/>
  <c r="AY58" i="670"/>
  <c r="AF231" i="670"/>
  <c r="AE231" i="670" s="1"/>
  <c r="AG231" i="670"/>
  <c r="AA182" i="670"/>
  <c r="AM88" i="670"/>
  <c r="AB245" i="670"/>
  <c r="AG164" i="670"/>
  <c r="AT164" i="670"/>
  <c r="AU164" i="670" s="1"/>
  <c r="AP164" i="670"/>
  <c r="AX164" i="670"/>
  <c r="AY164" i="670" s="1"/>
  <c r="AI164" i="670"/>
  <c r="BB164" i="670"/>
  <c r="AF149" i="670"/>
  <c r="AE149" i="670" s="1"/>
  <c r="AL92" i="670"/>
  <c r="AM92" i="670" s="1"/>
  <c r="BA92" i="670"/>
  <c r="AO92" i="670"/>
  <c r="AY79" i="670"/>
  <c r="BA239" i="671"/>
  <c r="AO239" i="671"/>
  <c r="T239" i="671"/>
  <c r="AB239" i="671" s="1"/>
  <c r="AL239" i="671"/>
  <c r="AM239" i="671" s="1"/>
  <c r="AG133" i="670"/>
  <c r="AB85" i="670"/>
  <c r="T145" i="670"/>
  <c r="AB145" i="670" s="1"/>
  <c r="T132" i="670"/>
  <c r="AB132" i="670" s="1"/>
  <c r="AY126" i="670"/>
  <c r="AL104" i="670"/>
  <c r="AM104" i="670" s="1"/>
  <c r="AO104" i="670"/>
  <c r="BA104" i="670"/>
  <c r="AY198" i="669"/>
  <c r="AY126" i="669"/>
  <c r="AG182" i="670"/>
  <c r="AL50" i="670"/>
  <c r="AM50" i="670" s="1"/>
  <c r="BA50" i="670"/>
  <c r="AO50" i="670"/>
  <c r="AL15" i="670"/>
  <c r="AM15" i="670" s="1"/>
  <c r="AO15" i="670"/>
  <c r="BA15" i="670"/>
  <c r="AL260" i="669"/>
  <c r="AM260" i="669" s="1"/>
  <c r="BA73" i="670"/>
  <c r="AA141" i="670"/>
  <c r="AI190" i="670"/>
  <c r="AX190" i="670"/>
  <c r="AT190" i="670"/>
  <c r="AU190" i="670" s="1"/>
  <c r="AG190" i="670"/>
  <c r="T274" i="669"/>
  <c r="AB274" i="669" s="1"/>
  <c r="AU176" i="669"/>
  <c r="BA114" i="670"/>
  <c r="AP52" i="670"/>
  <c r="BB52" i="670"/>
  <c r="AP10" i="670"/>
  <c r="BB10" i="670"/>
  <c r="AM254" i="669"/>
  <c r="BB116" i="670"/>
  <c r="AP116" i="670"/>
  <c r="BB47" i="670"/>
  <c r="AA16" i="670"/>
  <c r="AB16" i="670" s="1"/>
  <c r="AY188" i="669"/>
  <c r="AF259" i="669"/>
  <c r="AE259" i="669" s="1"/>
  <c r="AI223" i="669"/>
  <c r="AT223" i="669"/>
  <c r="AU223" i="669" s="1"/>
  <c r="AG223" i="669"/>
  <c r="AX223" i="669"/>
  <c r="AY223" i="669" s="1"/>
  <c r="AT204" i="669"/>
  <c r="AU204" i="669" s="1"/>
  <c r="AI204" i="669"/>
  <c r="AG204" i="669"/>
  <c r="AX204" i="669"/>
  <c r="AY204" i="669" s="1"/>
  <c r="AL60" i="670"/>
  <c r="AM60" i="670" s="1"/>
  <c r="AG15" i="670"/>
  <c r="AY82" i="669"/>
  <c r="AP43" i="669"/>
  <c r="BB43" i="669"/>
  <c r="BB14" i="669"/>
  <c r="AP14" i="669"/>
  <c r="AA10" i="669"/>
  <c r="AB10" i="669" s="1"/>
  <c r="AP212" i="669"/>
  <c r="BB212" i="669"/>
  <c r="AB220" i="669"/>
  <c r="AU148" i="669"/>
  <c r="AL95" i="669"/>
  <c r="AM95" i="669" s="1"/>
  <c r="AY59" i="669"/>
  <c r="AB34" i="670"/>
  <c r="AM178" i="669"/>
  <c r="AO288" i="669"/>
  <c r="AU190" i="669"/>
  <c r="BA168" i="669"/>
  <c r="AL168" i="669"/>
  <c r="AM168" i="669" s="1"/>
  <c r="AO168" i="669"/>
  <c r="T168" i="669"/>
  <c r="AB168" i="669" s="1"/>
  <c r="T134" i="669"/>
  <c r="AB134" i="669" s="1"/>
  <c r="BB255" i="669"/>
  <c r="AP106" i="669"/>
  <c r="BB106" i="669"/>
  <c r="AB226" i="669"/>
  <c r="BB181" i="669"/>
  <c r="AP181" i="669"/>
  <c r="BA98" i="669"/>
  <c r="AO98" i="669"/>
  <c r="AL98" i="669"/>
  <c r="AM98" i="669" s="1"/>
  <c r="T98" i="669"/>
  <c r="AB98" i="669" s="1"/>
  <c r="T188" i="669"/>
  <c r="AB188" i="669" s="1"/>
  <c r="AA82" i="669"/>
  <c r="AB82" i="669" s="1"/>
  <c r="AO266" i="670"/>
  <c r="AL266" i="670"/>
  <c r="AM266" i="670" s="1"/>
  <c r="BA266" i="670"/>
  <c r="BB191" i="669"/>
  <c r="AP191" i="669"/>
  <c r="T169" i="669"/>
  <c r="AB169" i="669" s="1"/>
  <c r="AB99" i="669"/>
  <c r="AX16" i="670"/>
  <c r="AY16" i="670" s="1"/>
  <c r="AT16" i="670"/>
  <c r="AU16" i="670" s="1"/>
  <c r="AI16" i="670"/>
  <c r="AG16" i="670"/>
  <c r="AB135" i="669"/>
  <c r="T112" i="669"/>
  <c r="AB112" i="669" s="1"/>
  <c r="AL98" i="670"/>
  <c r="AM98" i="670" s="1"/>
  <c r="BA98" i="670"/>
  <c r="AO98" i="670"/>
  <c r="AT162" i="669"/>
  <c r="AU162" i="669" s="1"/>
  <c r="AX162" i="669"/>
  <c r="AY162" i="669" s="1"/>
  <c r="AI162" i="669"/>
  <c r="AG162" i="669"/>
  <c r="AA255" i="669"/>
  <c r="AB255" i="669" s="1"/>
  <c r="BB235" i="669"/>
  <c r="AP235" i="669"/>
  <c r="AU128" i="669"/>
  <c r="AO223" i="669"/>
  <c r="AO229" i="669"/>
  <c r="AL229" i="669"/>
  <c r="AM229" i="669" s="1"/>
  <c r="BA229" i="669"/>
  <c r="T229" i="669"/>
  <c r="AB229" i="669" s="1"/>
  <c r="AG197" i="669"/>
  <c r="BB171" i="669"/>
  <c r="AA118" i="669"/>
  <c r="AB118" i="669" s="1"/>
  <c r="AI93" i="669"/>
  <c r="AG93" i="669"/>
  <c r="AA93" i="669"/>
  <c r="AP93" i="669"/>
  <c r="AX93" i="669"/>
  <c r="AY93" i="669" s="1"/>
  <c r="AT93" i="669"/>
  <c r="AU93" i="669" s="1"/>
  <c r="AO277" i="669"/>
  <c r="BA277" i="669"/>
  <c r="AL277" i="669"/>
  <c r="AM277" i="669" s="1"/>
  <c r="AP177" i="669"/>
  <c r="AL138" i="669"/>
  <c r="AM138" i="669" s="1"/>
  <c r="BA138" i="669"/>
  <c r="AO138" i="669"/>
  <c r="T79" i="669"/>
  <c r="AB79" i="669" s="1"/>
  <c r="AO27" i="669"/>
  <c r="AL27" i="669"/>
  <c r="AM27" i="669" s="1"/>
  <c r="BA27" i="669"/>
  <c r="T96" i="670"/>
  <c r="AB96" i="670" s="1"/>
  <c r="AA280" i="669"/>
  <c r="AB280" i="669" s="1"/>
  <c r="AU240" i="669"/>
  <c r="AL166" i="669"/>
  <c r="AM166" i="669" s="1"/>
  <c r="AO166" i="669"/>
  <c r="BA166" i="669"/>
  <c r="H2" i="669"/>
  <c r="AI177" i="670"/>
  <c r="AA177" i="670"/>
  <c r="AT177" i="670"/>
  <c r="AU177" i="670" s="1"/>
  <c r="AX177" i="670"/>
  <c r="AY177" i="670" s="1"/>
  <c r="AG177" i="670"/>
  <c r="AY194" i="669"/>
  <c r="AX166" i="669"/>
  <c r="AT166" i="669"/>
  <c r="AU166" i="669" s="1"/>
  <c r="AI166" i="669"/>
  <c r="AG166" i="669"/>
  <c r="AA32" i="669"/>
  <c r="AB32" i="669" s="1"/>
  <c r="T185" i="669"/>
  <c r="AB185" i="669" s="1"/>
  <c r="T125" i="669"/>
  <c r="AB125" i="669" s="1"/>
  <c r="AA195" i="669"/>
  <c r="AB195" i="669" s="1"/>
  <c r="AB283" i="672"/>
  <c r="AF60" i="673"/>
  <c r="AE60" i="673" s="1"/>
  <c r="AP46" i="672"/>
  <c r="BB46" i="672"/>
  <c r="AB250" i="672"/>
  <c r="AY124" i="672"/>
  <c r="AU233" i="672"/>
  <c r="AT288" i="672"/>
  <c r="AU288" i="672" s="1"/>
  <c r="AG288" i="672"/>
  <c r="AX288" i="672"/>
  <c r="AY288" i="672" s="1"/>
  <c r="AI288" i="672"/>
  <c r="AY138" i="672"/>
  <c r="AY198" i="672"/>
  <c r="AF246" i="671"/>
  <c r="AE246" i="671" s="1"/>
  <c r="AF33" i="671"/>
  <c r="AE33" i="671" s="1"/>
  <c r="AG33" i="671"/>
  <c r="AF19" i="672"/>
  <c r="AE19" i="672" s="1"/>
  <c r="BA273" i="671"/>
  <c r="AL273" i="671"/>
  <c r="AM273" i="671" s="1"/>
  <c r="AO273" i="671"/>
  <c r="AU15" i="672"/>
  <c r="AP65" i="672"/>
  <c r="BB65" i="672"/>
  <c r="BB21" i="672"/>
  <c r="AP21" i="672"/>
  <c r="AP12" i="672"/>
  <c r="BB12" i="672"/>
  <c r="BB294" i="672" s="1"/>
  <c r="AI220" i="672"/>
  <c r="AG220" i="672"/>
  <c r="AX220" i="672"/>
  <c r="AY220" i="672" s="1"/>
  <c r="AT220" i="672"/>
  <c r="AU220" i="672" s="1"/>
  <c r="AP52" i="672"/>
  <c r="BB52" i="672"/>
  <c r="AL52" i="672"/>
  <c r="AM52" i="672" s="1"/>
  <c r="AY287" i="671"/>
  <c r="AF87" i="672"/>
  <c r="AE87" i="672" s="1"/>
  <c r="AI38" i="672"/>
  <c r="AG38" i="672"/>
  <c r="AX38" i="672"/>
  <c r="AY38" i="672" s="1"/>
  <c r="AT38" i="672"/>
  <c r="AU38" i="672" s="1"/>
  <c r="AF110" i="672"/>
  <c r="AE110" i="672" s="1"/>
  <c r="AG110" i="672"/>
  <c r="AF238" i="671"/>
  <c r="AE238" i="671" s="1"/>
  <c r="AM220" i="671"/>
  <c r="AX222" i="672"/>
  <c r="AY222" i="672" s="1"/>
  <c r="AI222" i="672"/>
  <c r="AG222" i="672"/>
  <c r="AT222" i="672"/>
  <c r="AU222" i="672" s="1"/>
  <c r="AM22" i="672"/>
  <c r="BA197" i="671"/>
  <c r="AL197" i="671"/>
  <c r="AM197" i="671" s="1"/>
  <c r="T197" i="671"/>
  <c r="AB197" i="671" s="1"/>
  <c r="AO197" i="671"/>
  <c r="AF17" i="672"/>
  <c r="AE17" i="672" s="1"/>
  <c r="AU49" i="672"/>
  <c r="AU258" i="671"/>
  <c r="BB115" i="672"/>
  <c r="AP115" i="672"/>
  <c r="AB241" i="671"/>
  <c r="AB141" i="672"/>
  <c r="AP67" i="672"/>
  <c r="BB67" i="672"/>
  <c r="AL53" i="672"/>
  <c r="AM53" i="672" s="1"/>
  <c r="T53" i="672"/>
  <c r="AB53" i="672" s="1"/>
  <c r="BA53" i="672"/>
  <c r="AO53" i="672"/>
  <c r="AL212" i="671"/>
  <c r="AM212" i="671" s="1"/>
  <c r="BA212" i="671"/>
  <c r="AO212" i="671"/>
  <c r="T212" i="671"/>
  <c r="AB212" i="671" s="1"/>
  <c r="AP176" i="671"/>
  <c r="BB176" i="671"/>
  <c r="AM91" i="671"/>
  <c r="BB57" i="671"/>
  <c r="AP57" i="671"/>
  <c r="AL57" i="671"/>
  <c r="AM57" i="671" s="1"/>
  <c r="AT51" i="673"/>
  <c r="AU51" i="673" s="1"/>
  <c r="AI51" i="673"/>
  <c r="AG51" i="673"/>
  <c r="AX51" i="673"/>
  <c r="AY51" i="673" s="1"/>
  <c r="AO51" i="673"/>
  <c r="AI194" i="671"/>
  <c r="AG194" i="671"/>
  <c r="AT194" i="671"/>
  <c r="AX194" i="671"/>
  <c r="AY194" i="671" s="1"/>
  <c r="AL267" i="671"/>
  <c r="AM267" i="671" s="1"/>
  <c r="BA267" i="671"/>
  <c r="AO267" i="671"/>
  <c r="AU192" i="671"/>
  <c r="BB170" i="671"/>
  <c r="AP170" i="671"/>
  <c r="AU41" i="671"/>
  <c r="AU44" i="672"/>
  <c r="AY242" i="671"/>
  <c r="T225" i="671"/>
  <c r="BA205" i="671"/>
  <c r="AO205" i="671"/>
  <c r="AL205" i="671"/>
  <c r="AM205" i="671" s="1"/>
  <c r="T205" i="671"/>
  <c r="AB205" i="671" s="1"/>
  <c r="BA180" i="671"/>
  <c r="AO180" i="671"/>
  <c r="AL180" i="671"/>
  <c r="AM180" i="671" s="1"/>
  <c r="AY209" i="671"/>
  <c r="AO188" i="671"/>
  <c r="AL188" i="671"/>
  <c r="AM188" i="671" s="1"/>
  <c r="BA188" i="671"/>
  <c r="BB171" i="671"/>
  <c r="AL171" i="671"/>
  <c r="AM171" i="671" s="1"/>
  <c r="AP171" i="671"/>
  <c r="AO149" i="671"/>
  <c r="BA149" i="671"/>
  <c r="T149" i="671"/>
  <c r="AB149" i="671" s="1"/>
  <c r="AL149" i="671"/>
  <c r="AM149" i="671" s="1"/>
  <c r="AP121" i="671"/>
  <c r="BB121" i="671"/>
  <c r="AF233" i="671"/>
  <c r="AE233" i="671" s="1"/>
  <c r="AG233" i="671"/>
  <c r="BA127" i="671"/>
  <c r="T127" i="671"/>
  <c r="AF169" i="670"/>
  <c r="AE169" i="670" s="1"/>
  <c r="AG169" i="670"/>
  <c r="AO218" i="671"/>
  <c r="T218" i="671"/>
  <c r="AB218" i="671" s="1"/>
  <c r="AL218" i="671"/>
  <c r="AM218" i="671" s="1"/>
  <c r="BA218" i="671"/>
  <c r="AF109" i="671"/>
  <c r="AE109" i="671" s="1"/>
  <c r="AX96" i="671"/>
  <c r="AY96" i="671" s="1"/>
  <c r="AT96" i="671"/>
  <c r="AU96" i="671" s="1"/>
  <c r="AI96" i="671"/>
  <c r="AG96" i="671"/>
  <c r="AM46" i="671"/>
  <c r="AU145" i="671"/>
  <c r="AY135" i="671"/>
  <c r="AB61" i="671"/>
  <c r="AB178" i="671"/>
  <c r="AL150" i="671"/>
  <c r="AM150" i="671" s="1"/>
  <c r="AO150" i="671"/>
  <c r="BA150" i="671"/>
  <c r="BB122" i="671"/>
  <c r="AA122" i="671"/>
  <c r="AP122" i="671"/>
  <c r="AP116" i="671"/>
  <c r="BB116" i="671"/>
  <c r="AP61" i="671"/>
  <c r="BB61" i="671"/>
  <c r="AI222" i="671"/>
  <c r="AG222" i="671"/>
  <c r="AX222" i="671"/>
  <c r="AY222" i="671" s="1"/>
  <c r="AT222" i="671"/>
  <c r="AU222" i="671" s="1"/>
  <c r="AL178" i="671"/>
  <c r="AM178" i="671" s="1"/>
  <c r="AO178" i="671"/>
  <c r="BA178" i="671"/>
  <c r="AU11" i="671"/>
  <c r="AP248" i="670"/>
  <c r="BB248" i="670"/>
  <c r="AA160" i="670"/>
  <c r="AB160" i="670" s="1"/>
  <c r="AU27" i="671"/>
  <c r="AU241" i="670"/>
  <c r="AU138" i="671"/>
  <c r="AB54" i="671"/>
  <c r="AY287" i="670"/>
  <c r="AL255" i="670"/>
  <c r="AM255" i="670" s="1"/>
  <c r="AO255" i="670"/>
  <c r="BA255" i="670"/>
  <c r="AU233" i="670"/>
  <c r="BA258" i="670"/>
  <c r="AL258" i="670"/>
  <c r="AM258" i="670" s="1"/>
  <c r="AO258" i="670"/>
  <c r="AG95" i="671"/>
  <c r="AT95" i="671"/>
  <c r="AU95" i="671" s="1"/>
  <c r="AX95" i="671"/>
  <c r="AY95" i="671" s="1"/>
  <c r="AA95" i="671"/>
  <c r="AB95" i="671" s="1"/>
  <c r="AI95" i="671"/>
  <c r="AF201" i="671"/>
  <c r="AE201" i="671" s="1"/>
  <c r="AG201" i="671"/>
  <c r="AY214" i="671"/>
  <c r="T63" i="671"/>
  <c r="AB63" i="671" s="1"/>
  <c r="BA63" i="671"/>
  <c r="AY190" i="670"/>
  <c r="AO97" i="670"/>
  <c r="BA97" i="670"/>
  <c r="AL97" i="670"/>
  <c r="AM97" i="670" s="1"/>
  <c r="AL47" i="670"/>
  <c r="AM47" i="670" s="1"/>
  <c r="AO47" i="670"/>
  <c r="BA47" i="670"/>
  <c r="T47" i="670"/>
  <c r="AB47" i="670" s="1"/>
  <c r="BB10" i="671"/>
  <c r="BB294" i="671" s="1"/>
  <c r="AP10" i="671"/>
  <c r="AP212" i="670"/>
  <c r="BB212" i="670"/>
  <c r="AL212" i="670"/>
  <c r="AM212" i="670" s="1"/>
  <c r="AP181" i="670"/>
  <c r="BB181" i="670"/>
  <c r="AY51" i="670"/>
  <c r="AB235" i="670"/>
  <c r="BA187" i="670"/>
  <c r="AL187" i="670"/>
  <c r="AM187" i="670" s="1"/>
  <c r="AO187" i="670"/>
  <c r="AP20" i="671"/>
  <c r="BB20" i="671"/>
  <c r="AG214" i="670"/>
  <c r="AB121" i="671"/>
  <c r="AG24" i="671"/>
  <c r="AI24" i="671"/>
  <c r="AI289" i="671" s="1"/>
  <c r="AT24" i="671"/>
  <c r="AU24" i="671" s="1"/>
  <c r="AX24" i="671"/>
  <c r="AY24" i="671" s="1"/>
  <c r="AF236" i="670"/>
  <c r="AE236" i="670" s="1"/>
  <c r="AG236" i="670"/>
  <c r="AG282" i="670"/>
  <c r="AF282" i="670"/>
  <c r="AE282" i="670" s="1"/>
  <c r="T188" i="670"/>
  <c r="AB188" i="670" s="1"/>
  <c r="T166" i="671"/>
  <c r="AB166" i="671" s="1"/>
  <c r="AI28" i="671"/>
  <c r="AG28" i="671"/>
  <c r="AG294" i="671" s="1"/>
  <c r="AX28" i="671"/>
  <c r="AY28" i="671" s="1"/>
  <c r="AP28" i="671"/>
  <c r="AT28" i="671"/>
  <c r="AU28" i="671" s="1"/>
  <c r="AO28" i="671"/>
  <c r="AA244" i="670"/>
  <c r="AO216" i="670"/>
  <c r="AL216" i="670"/>
  <c r="AM216" i="670" s="1"/>
  <c r="BA216" i="670"/>
  <c r="AY181" i="670"/>
  <c r="AB191" i="670"/>
  <c r="AB73" i="670"/>
  <c r="AP199" i="670"/>
  <c r="BB199" i="670"/>
  <c r="T120" i="670"/>
  <c r="AB120" i="670" s="1"/>
  <c r="AO102" i="670"/>
  <c r="AL102" i="670"/>
  <c r="AM102" i="670" s="1"/>
  <c r="BA102" i="670"/>
  <c r="T195" i="670"/>
  <c r="AB195" i="670" s="1"/>
  <c r="BA100" i="670"/>
  <c r="AO100" i="670"/>
  <c r="AL100" i="670"/>
  <c r="AM100" i="670" s="1"/>
  <c r="AF82" i="670"/>
  <c r="AE82" i="670" s="1"/>
  <c r="AP174" i="670"/>
  <c r="BB174" i="670"/>
  <c r="AL174" i="670"/>
  <c r="AM174" i="670" s="1"/>
  <c r="AU151" i="670"/>
  <c r="AA49" i="670"/>
  <c r="BA194" i="670"/>
  <c r="AO194" i="670"/>
  <c r="AL194" i="670"/>
  <c r="AM194" i="670" s="1"/>
  <c r="AU193" i="670"/>
  <c r="AU117" i="670"/>
  <c r="BB215" i="670"/>
  <c r="AP215" i="670"/>
  <c r="AA181" i="670"/>
  <c r="BB252" i="670"/>
  <c r="AP252" i="670"/>
  <c r="T240" i="670"/>
  <c r="AB240" i="670" s="1"/>
  <c r="T164" i="670"/>
  <c r="AB164" i="670" s="1"/>
  <c r="BA164" i="670"/>
  <c r="AP43" i="670"/>
  <c r="AL43" i="670"/>
  <c r="AM43" i="670" s="1"/>
  <c r="BB43" i="670"/>
  <c r="AB22" i="670"/>
  <c r="AG223" i="670"/>
  <c r="AP144" i="670"/>
  <c r="AY84" i="670"/>
  <c r="T150" i="671"/>
  <c r="AB150" i="671" s="1"/>
  <c r="T102" i="670"/>
  <c r="AB102" i="670" s="1"/>
  <c r="AB35" i="670"/>
  <c r="AF198" i="669"/>
  <c r="AE198" i="669" s="1"/>
  <c r="AL107" i="670"/>
  <c r="AM107" i="670" s="1"/>
  <c r="AL278" i="669"/>
  <c r="AM278" i="669" s="1"/>
  <c r="T278" i="669"/>
  <c r="AB278" i="669" s="1"/>
  <c r="AO278" i="669"/>
  <c r="BA278" i="669"/>
  <c r="AG214" i="669"/>
  <c r="AO101" i="670"/>
  <c r="BA101" i="670"/>
  <c r="AL101" i="670"/>
  <c r="AM101" i="670" s="1"/>
  <c r="AL73" i="670"/>
  <c r="AM73" i="670" s="1"/>
  <c r="AP59" i="670"/>
  <c r="BB59" i="670"/>
  <c r="AU18" i="670"/>
  <c r="T190" i="670"/>
  <c r="AB190" i="670" s="1"/>
  <c r="BB272" i="669"/>
  <c r="AP272" i="669"/>
  <c r="AP256" i="669"/>
  <c r="BB256" i="669"/>
  <c r="AF176" i="669"/>
  <c r="AE176" i="669" s="1"/>
  <c r="AO191" i="670"/>
  <c r="AA106" i="670"/>
  <c r="AF52" i="670"/>
  <c r="AE52" i="670" s="1"/>
  <c r="AG52" i="670"/>
  <c r="BB192" i="669"/>
  <c r="BB36" i="670"/>
  <c r="AA36" i="670"/>
  <c r="AP36" i="670"/>
  <c r="AO280" i="669"/>
  <c r="AL280" i="669"/>
  <c r="AM280" i="669" s="1"/>
  <c r="BA280" i="669"/>
  <c r="AY259" i="669"/>
  <c r="AI148" i="670"/>
  <c r="AT148" i="670"/>
  <c r="AU148" i="670" s="1"/>
  <c r="AX148" i="670"/>
  <c r="AY148" i="670" s="1"/>
  <c r="AG148" i="670"/>
  <c r="AP148" i="670"/>
  <c r="AP158" i="669"/>
  <c r="BB158" i="669"/>
  <c r="T101" i="670"/>
  <c r="AB101" i="670" s="1"/>
  <c r="AY136" i="669"/>
  <c r="AP107" i="669"/>
  <c r="BB107" i="669"/>
  <c r="AF42" i="669"/>
  <c r="AE42" i="669" s="1"/>
  <c r="AF26" i="669"/>
  <c r="AE26" i="669" s="1"/>
  <c r="AY64" i="669"/>
  <c r="AU212" i="669"/>
  <c r="AB71" i="669"/>
  <c r="AF225" i="669"/>
  <c r="AE225" i="669" s="1"/>
  <c r="AM288" i="669"/>
  <c r="BA244" i="669"/>
  <c r="AL244" i="669"/>
  <c r="AM244" i="669" s="1"/>
  <c r="T244" i="669"/>
  <c r="AB244" i="669" s="1"/>
  <c r="AO244" i="669"/>
  <c r="BB190" i="669"/>
  <c r="AP190" i="669"/>
  <c r="AP167" i="669"/>
  <c r="BB167" i="669"/>
  <c r="AG167" i="669"/>
  <c r="BA132" i="669"/>
  <c r="AO132" i="669"/>
  <c r="AL132" i="669"/>
  <c r="AM132" i="669" s="1"/>
  <c r="AO220" i="669"/>
  <c r="BA220" i="669"/>
  <c r="AL220" i="669"/>
  <c r="AM220" i="669" s="1"/>
  <c r="T151" i="669"/>
  <c r="AB151" i="669" s="1"/>
  <c r="AG89" i="669"/>
  <c r="AB189" i="670"/>
  <c r="AL226" i="669"/>
  <c r="AM226" i="669" s="1"/>
  <c r="BA226" i="669"/>
  <c r="AO226" i="669"/>
  <c r="AG99" i="669"/>
  <c r="AT99" i="669"/>
  <c r="AU99" i="669" s="1"/>
  <c r="AX99" i="669"/>
  <c r="AY99" i="669" s="1"/>
  <c r="AI99" i="669"/>
  <c r="AL41" i="669"/>
  <c r="AM41" i="669" s="1"/>
  <c r="AY163" i="670"/>
  <c r="AU197" i="669"/>
  <c r="AY157" i="669"/>
  <c r="T132" i="669"/>
  <c r="AB132" i="669" s="1"/>
  <c r="AT106" i="669"/>
  <c r="AU106" i="669" s="1"/>
  <c r="AI106" i="669"/>
  <c r="AX106" i="669"/>
  <c r="AY106" i="669" s="1"/>
  <c r="AG106" i="669"/>
  <c r="T29" i="669"/>
  <c r="AB29" i="669" s="1"/>
  <c r="BA29" i="669"/>
  <c r="AO119" i="669"/>
  <c r="AL119" i="669"/>
  <c r="AM119" i="669" s="1"/>
  <c r="BA119" i="669"/>
  <c r="AL68" i="669"/>
  <c r="AM68" i="669" s="1"/>
  <c r="AM38" i="669"/>
  <c r="AY16" i="669"/>
  <c r="T230" i="669"/>
  <c r="AB230" i="669" s="1"/>
  <c r="AP144" i="669"/>
  <c r="BB144" i="669"/>
  <c r="AL128" i="669"/>
  <c r="AM128" i="669" s="1"/>
  <c r="BA128" i="669"/>
  <c r="AO128" i="669"/>
  <c r="AU112" i="669"/>
  <c r="AB68" i="669"/>
  <c r="AB277" i="669"/>
  <c r="AA169" i="669"/>
  <c r="AF39" i="669"/>
  <c r="AE39" i="669" s="1"/>
  <c r="AG39" i="669"/>
  <c r="AA80" i="670"/>
  <c r="AO249" i="669"/>
  <c r="BA249" i="669"/>
  <c r="AL249" i="669"/>
  <c r="AM249" i="669" s="1"/>
  <c r="BB177" i="669"/>
  <c r="AP164" i="669"/>
  <c r="BB164" i="669"/>
  <c r="AP125" i="669"/>
  <c r="BB125" i="669"/>
  <c r="AF106" i="669"/>
  <c r="AE106" i="669" s="1"/>
  <c r="AL78" i="669"/>
  <c r="AM78" i="669" s="1"/>
  <c r="AU10" i="669"/>
  <c r="AA69" i="670"/>
  <c r="AB275" i="669"/>
  <c r="AB141" i="669"/>
  <c r="AL54" i="669"/>
  <c r="AM54" i="669" s="1"/>
  <c r="AF34" i="670"/>
  <c r="AE34" i="670" s="1"/>
  <c r="AO195" i="669"/>
  <c r="AL195" i="669"/>
  <c r="AM195" i="669" s="1"/>
  <c r="BA195" i="669"/>
  <c r="AF194" i="669"/>
  <c r="AE194" i="669" s="1"/>
  <c r="BB165" i="669"/>
  <c r="AP165" i="669"/>
  <c r="AA165" i="669"/>
  <c r="AG46" i="669"/>
  <c r="AA70" i="669"/>
  <c r="BA192" i="669"/>
  <c r="AG2" i="671" l="1"/>
  <c r="AU294" i="670"/>
  <c r="AU302" i="673"/>
  <c r="AU303" i="673" s="1"/>
  <c r="BA2" i="673"/>
  <c r="AY289" i="671"/>
  <c r="AU302" i="669"/>
  <c r="AU303" i="669" s="1"/>
  <c r="BA2" i="669"/>
  <c r="M309" i="670"/>
  <c r="M302" i="670"/>
  <c r="AM2" i="670"/>
  <c r="BD302" i="672"/>
  <c r="BD303" i="672" s="1"/>
  <c r="BB2" i="672"/>
  <c r="AU302" i="670"/>
  <c r="AU303" i="670" s="1"/>
  <c r="BA2" i="670"/>
  <c r="AY289" i="673"/>
  <c r="BD300" i="670"/>
  <c r="BD301" i="670" s="1"/>
  <c r="AA2" i="670"/>
  <c r="BD302" i="671"/>
  <c r="BD303" i="671" s="1"/>
  <c r="BB2" i="671"/>
  <c r="AI289" i="670"/>
  <c r="AH2" i="670"/>
  <c r="AB152" i="669"/>
  <c r="I2" i="673"/>
  <c r="G4" i="673"/>
  <c r="AI291" i="673" s="1"/>
  <c r="AY291" i="673" s="1"/>
  <c r="AB181" i="670"/>
  <c r="AB254" i="673"/>
  <c r="AB189" i="673"/>
  <c r="AB65" i="669"/>
  <c r="AB260" i="669"/>
  <c r="AI289" i="673"/>
  <c r="AH2" i="673"/>
  <c r="AB143" i="672"/>
  <c r="AB207" i="673"/>
  <c r="AB244" i="670"/>
  <c r="AB83" i="669"/>
  <c r="AA294" i="673"/>
  <c r="AU294" i="672"/>
  <c r="AB201" i="669"/>
  <c r="AB76" i="672"/>
  <c r="AB213" i="672"/>
  <c r="AB163" i="673"/>
  <c r="AB213" i="673"/>
  <c r="AB113" i="671"/>
  <c r="AY289" i="669"/>
  <c r="AB176" i="670"/>
  <c r="G4" i="671"/>
  <c r="AI291" i="671" s="1"/>
  <c r="AY291" i="671" s="1"/>
  <c r="I2" i="671"/>
  <c r="AB55" i="669"/>
  <c r="AB294" i="669" s="1"/>
  <c r="AB254" i="669"/>
  <c r="AB286" i="673"/>
  <c r="AB172" i="672"/>
  <c r="AB114" i="673"/>
  <c r="AB258" i="669"/>
  <c r="AB220" i="673"/>
  <c r="AB31" i="670"/>
  <c r="AB294" i="670" s="1"/>
  <c r="AB154" i="671"/>
  <c r="AB128" i="672"/>
  <c r="AB171" i="673"/>
  <c r="AB104" i="673"/>
  <c r="AB142" i="673"/>
  <c r="AU294" i="669"/>
  <c r="T294" i="669"/>
  <c r="AI289" i="669"/>
  <c r="AH2" i="669"/>
  <c r="T294" i="672"/>
  <c r="AB165" i="669"/>
  <c r="AB84" i="672"/>
  <c r="AB63" i="672"/>
  <c r="AB196" i="671"/>
  <c r="BB294" i="670"/>
  <c r="AG294" i="669"/>
  <c r="T294" i="670"/>
  <c r="AM294" i="673"/>
  <c r="AB80" i="670"/>
  <c r="AB206" i="670"/>
  <c r="AB217" i="672"/>
  <c r="AB70" i="669"/>
  <c r="AB141" i="673"/>
  <c r="AB230" i="671"/>
  <c r="G4" i="670"/>
  <c r="AI291" i="670" s="1"/>
  <c r="AY291" i="670" s="1"/>
  <c r="I2" i="670"/>
  <c r="AB10" i="673"/>
  <c r="AB252" i="673"/>
  <c r="G4" i="669"/>
  <c r="AI291" i="669" s="1"/>
  <c r="AY291" i="669" s="1"/>
  <c r="I2" i="669"/>
  <c r="AP294" i="670"/>
  <c r="AP2" i="670" s="1"/>
  <c r="AP294" i="669"/>
  <c r="AP2" i="669" s="1"/>
  <c r="BB294" i="673"/>
  <c r="AB272" i="671"/>
  <c r="AB239" i="670"/>
  <c r="AB199" i="673"/>
  <c r="AB140" i="670"/>
  <c r="AB27" i="673"/>
  <c r="T294" i="673"/>
  <c r="AB79" i="672"/>
  <c r="AO294" i="671"/>
  <c r="AO2" i="671" s="1"/>
  <c r="BB294" i="669"/>
  <c r="AP294" i="673"/>
  <c r="AP2" i="673" s="1"/>
  <c r="AB259" i="670"/>
  <c r="AB53" i="671"/>
  <c r="AB153" i="672"/>
  <c r="AB125" i="672"/>
  <c r="AB76" i="673"/>
  <c r="AO294" i="669"/>
  <c r="AO2" i="669" s="1"/>
  <c r="AB198" i="670"/>
  <c r="AP294" i="672"/>
  <c r="AP2" i="672" s="1"/>
  <c r="AB272" i="673"/>
  <c r="AB215" i="670"/>
  <c r="AB48" i="670"/>
  <c r="BA294" i="671"/>
  <c r="AU294" i="671"/>
  <c r="AH2" i="672"/>
  <c r="AI289" i="672"/>
  <c r="AB184" i="672"/>
  <c r="AB236" i="670"/>
  <c r="AB203" i="669"/>
  <c r="AB46" i="672"/>
  <c r="AB77" i="673"/>
  <c r="AB208" i="669"/>
  <c r="AA294" i="669"/>
  <c r="AB49" i="670"/>
  <c r="AM294" i="669"/>
  <c r="AB148" i="669"/>
  <c r="AB36" i="670"/>
  <c r="AB181" i="671"/>
  <c r="AB115" i="670"/>
  <c r="AB175" i="669"/>
  <c r="M302" i="671"/>
  <c r="M309" i="671"/>
  <c r="AM2" i="671"/>
  <c r="AY289" i="670"/>
  <c r="AB182" i="670"/>
  <c r="AA294" i="672"/>
  <c r="AB119" i="673"/>
  <c r="AB247" i="671"/>
  <c r="AB186" i="670"/>
  <c r="AB285" i="670"/>
  <c r="AB126" i="672"/>
  <c r="AB124" i="671"/>
  <c r="AB110" i="672"/>
  <c r="AB226" i="672"/>
  <c r="AB27" i="672"/>
  <c r="AB294" i="672" s="1"/>
  <c r="AB69" i="670"/>
  <c r="AB106" i="670"/>
  <c r="AM294" i="672"/>
  <c r="AB121" i="670"/>
  <c r="AG294" i="672"/>
  <c r="AA294" i="671"/>
  <c r="AB284" i="672"/>
  <c r="AG294" i="673"/>
  <c r="AB275" i="672"/>
  <c r="AB225" i="671"/>
  <c r="AB127" i="671"/>
  <c r="AB172" i="669"/>
  <c r="AB141" i="670"/>
  <c r="AB93" i="669"/>
  <c r="AB232" i="673"/>
  <c r="AO294" i="672"/>
  <c r="AO2" i="672" s="1"/>
  <c r="AB129" i="669"/>
  <c r="AB214" i="670"/>
  <c r="AB214" i="671"/>
  <c r="AB173" i="671"/>
  <c r="AY289" i="672"/>
  <c r="AB85" i="669"/>
  <c r="T294" i="671"/>
  <c r="AB71" i="672"/>
  <c r="AB261" i="671"/>
  <c r="AB82" i="673"/>
  <c r="AO294" i="673"/>
  <c r="AO2" i="673" s="1"/>
  <c r="AB182" i="673"/>
  <c r="AB29" i="672"/>
  <c r="AP294" i="671"/>
  <c r="AP2" i="671" s="1"/>
  <c r="AB113" i="670"/>
  <c r="AG294" i="670"/>
  <c r="AB136" i="669"/>
  <c r="BA294" i="672"/>
  <c r="AB258" i="673"/>
  <c r="AB285" i="669"/>
  <c r="AB140" i="672"/>
  <c r="AB101" i="673"/>
  <c r="AB122" i="671"/>
  <c r="AU294" i="673"/>
  <c r="AB78" i="671"/>
  <c r="AB294" i="671" s="1"/>
  <c r="AB160" i="673"/>
  <c r="M300" i="669" l="1"/>
  <c r="M301" i="669" s="1"/>
  <c r="AU300" i="669"/>
  <c r="AU301" i="669" s="1"/>
  <c r="AU304" i="669" s="1"/>
  <c r="T2" i="669"/>
  <c r="M299" i="673"/>
  <c r="BD300" i="673"/>
  <c r="BD301" i="673" s="1"/>
  <c r="BD304" i="673" s="1"/>
  <c r="AA2" i="673"/>
  <c r="BD302" i="673"/>
  <c r="BD303" i="673" s="1"/>
  <c r="BB2" i="673"/>
  <c r="M309" i="673"/>
  <c r="M302" i="673"/>
  <c r="AM2" i="673"/>
  <c r="AU300" i="670"/>
  <c r="AU301" i="670" s="1"/>
  <c r="AU304" i="670" s="1"/>
  <c r="M300" i="670"/>
  <c r="M301" i="670" s="1"/>
  <c r="M303" i="670" s="1"/>
  <c r="T2" i="670"/>
  <c r="AU300" i="671"/>
  <c r="AU301" i="671" s="1"/>
  <c r="M300" i="671"/>
  <c r="M301" i="671" s="1"/>
  <c r="M303" i="671" s="1"/>
  <c r="T2" i="671"/>
  <c r="AG2" i="669"/>
  <c r="BD302" i="670"/>
  <c r="BD303" i="670" s="1"/>
  <c r="BD304" i="670" s="1"/>
  <c r="BB2" i="670"/>
  <c r="AG2" i="673"/>
  <c r="BD302" i="669"/>
  <c r="BD303" i="669" s="1"/>
  <c r="BB2" i="669"/>
  <c r="M299" i="672"/>
  <c r="BD300" i="672"/>
  <c r="BD301" i="672" s="1"/>
  <c r="BD304" i="672" s="1"/>
  <c r="AA2" i="672"/>
  <c r="AU302" i="672"/>
  <c r="AU303" i="672" s="1"/>
  <c r="BA2" i="672"/>
  <c r="AU302" i="671"/>
  <c r="AU303" i="671" s="1"/>
  <c r="BA2" i="671"/>
  <c r="AB294" i="673"/>
  <c r="M299" i="670"/>
  <c r="BD300" i="671"/>
  <c r="BD301" i="671" s="1"/>
  <c r="BD304" i="671" s="1"/>
  <c r="M299" i="671"/>
  <c r="AA2" i="671"/>
  <c r="AG2" i="670"/>
  <c r="M302" i="669"/>
  <c r="M309" i="669"/>
  <c r="AM2" i="669"/>
  <c r="M300" i="673"/>
  <c r="M301" i="673" s="1"/>
  <c r="M303" i="673" s="1"/>
  <c r="AU300" i="673"/>
  <c r="AU301" i="673" s="1"/>
  <c r="AU304" i="673" s="1"/>
  <c r="T2" i="673"/>
  <c r="AG2" i="672"/>
  <c r="AU300" i="672"/>
  <c r="AU301" i="672" s="1"/>
  <c r="T2" i="672"/>
  <c r="M300" i="672"/>
  <c r="M301" i="672" s="1"/>
  <c r="G6" i="671"/>
  <c r="AI293" i="671" s="1"/>
  <c r="AY293" i="671" s="1"/>
  <c r="I4" i="671"/>
  <c r="AI292" i="671" s="1"/>
  <c r="BD300" i="669"/>
  <c r="BD301" i="669" s="1"/>
  <c r="BD304" i="669" s="1"/>
  <c r="M299" i="669"/>
  <c r="AA2" i="669"/>
  <c r="M309" i="672"/>
  <c r="M302" i="672"/>
  <c r="AM2" i="672"/>
  <c r="G6" i="669" l="1"/>
  <c r="AI293" i="669" s="1"/>
  <c r="AY293" i="669" s="1"/>
  <c r="I4" i="669"/>
  <c r="AI292" i="669" s="1"/>
  <c r="AU307" i="673"/>
  <c r="M314" i="673"/>
  <c r="M315" i="673" s="1"/>
  <c r="AJ2" i="673"/>
  <c r="M314" i="671"/>
  <c r="M315" i="671" s="1"/>
  <c r="AU307" i="671"/>
  <c r="AJ2" i="671"/>
  <c r="AU306" i="673"/>
  <c r="AU308" i="673" s="1"/>
  <c r="AX2" i="673" s="1"/>
  <c r="AW2" i="673"/>
  <c r="AY292" i="671"/>
  <c r="AY294" i="671" s="1"/>
  <c r="BA295" i="671" s="1"/>
  <c r="AI294" i="671"/>
  <c r="AU304" i="671"/>
  <c r="G6" i="670"/>
  <c r="AI293" i="670" s="1"/>
  <c r="AY293" i="670" s="1"/>
  <c r="I4" i="670"/>
  <c r="AI292" i="670" s="1"/>
  <c r="M303" i="672"/>
  <c r="M314" i="670"/>
  <c r="M315" i="670" s="1"/>
  <c r="AU307" i="670"/>
  <c r="AJ2" i="670"/>
  <c r="AU306" i="670"/>
  <c r="AU308" i="670" s="1"/>
  <c r="AX2" i="670" s="1"/>
  <c r="AW2" i="670"/>
  <c r="AU306" i="669"/>
  <c r="AW2" i="669"/>
  <c r="AU304" i="672"/>
  <c r="G6" i="673"/>
  <c r="AI293" i="673" s="1"/>
  <c r="AY293" i="673" s="1"/>
  <c r="I4" i="673"/>
  <c r="AI292" i="673" s="1"/>
  <c r="M303" i="669"/>
  <c r="G6" i="672"/>
  <c r="AI293" i="672" s="1"/>
  <c r="AY293" i="672" s="1"/>
  <c r="I4" i="672"/>
  <c r="AI292" i="672" s="1"/>
  <c r="M314" i="669" l="1"/>
  <c r="M315" i="669" s="1"/>
  <c r="AU307" i="669"/>
  <c r="AJ2" i="669"/>
  <c r="AU306" i="671"/>
  <c r="AU308" i="671" s="1"/>
  <c r="AX2" i="671" s="1"/>
  <c r="AW2" i="671"/>
  <c r="AY292" i="673"/>
  <c r="AY294" i="673" s="1"/>
  <c r="BA295" i="673" s="1"/>
  <c r="AI294" i="673"/>
  <c r="AI2" i="671"/>
  <c r="AI295" i="671"/>
  <c r="AU306" i="672"/>
  <c r="AU308" i="672" s="1"/>
  <c r="AX2" i="672" s="1"/>
  <c r="AW2" i="672"/>
  <c r="AU308" i="669"/>
  <c r="AX2" i="669" s="1"/>
  <c r="M314" i="672"/>
  <c r="M315" i="672" s="1"/>
  <c r="AU307" i="672"/>
  <c r="AJ2" i="672"/>
  <c r="AY292" i="669"/>
  <c r="AY294" i="669" s="1"/>
  <c r="BA295" i="669" s="1"/>
  <c r="AI294" i="669"/>
  <c r="AY292" i="672"/>
  <c r="AY294" i="672" s="1"/>
  <c r="BA295" i="672" s="1"/>
  <c r="AI294" i="672"/>
  <c r="AY292" i="670"/>
  <c r="AY294" i="670" s="1"/>
  <c r="BA295" i="670" s="1"/>
  <c r="AI294" i="670"/>
  <c r="AI2" i="670" l="1"/>
  <c r="AI295" i="670"/>
  <c r="AI296" i="671"/>
  <c r="R300" i="671" s="1"/>
  <c r="M316" i="671" s="1"/>
  <c r="M313" i="671"/>
  <c r="M319" i="671" s="1"/>
  <c r="M320" i="671" s="1"/>
  <c r="BA296" i="671"/>
  <c r="BA297" i="671" s="1"/>
  <c r="AI2" i="672"/>
  <c r="AI295" i="672"/>
  <c r="AI2" i="673"/>
  <c r="AI295" i="673"/>
  <c r="AI2" i="669"/>
  <c r="AI295" i="669"/>
  <c r="AI296" i="669" l="1"/>
  <c r="R300" i="669" s="1"/>
  <c r="M316" i="669" s="1"/>
  <c r="M313" i="669"/>
  <c r="M319" i="669" s="1"/>
  <c r="M320" i="669" s="1"/>
  <c r="BA296" i="669"/>
  <c r="BA297" i="669" s="1"/>
  <c r="M313" i="673"/>
  <c r="M319" i="673" s="1"/>
  <c r="M320" i="673" s="1"/>
  <c r="AI296" i="673"/>
  <c r="R300" i="673" s="1"/>
  <c r="M316" i="673" s="1"/>
  <c r="BA296" i="673"/>
  <c r="BA297" i="673" s="1"/>
  <c r="AI296" i="672"/>
  <c r="R300" i="672" s="1"/>
  <c r="M316" i="672" s="1"/>
  <c r="BA296" i="672"/>
  <c r="BA297" i="672" s="1"/>
  <c r="M313" i="672"/>
  <c r="M319" i="672" s="1"/>
  <c r="M320" i="672" s="1"/>
  <c r="AI296" i="670"/>
  <c r="R300" i="670" s="1"/>
  <c r="M316" i="670" s="1"/>
  <c r="M313" i="670"/>
  <c r="M319" i="670" s="1"/>
  <c r="M320" i="670" s="1"/>
  <c r="BA296" i="670"/>
  <c r="BA297" i="670" s="1"/>
</calcChain>
</file>

<file path=xl/sharedStrings.xml><?xml version="1.0" encoding="utf-8"?>
<sst xmlns="http://schemas.openxmlformats.org/spreadsheetml/2006/main" count="3331" uniqueCount="439">
  <si>
    <t>非常灯</t>
  </si>
  <si>
    <t>＊非常灯、誘導灯は対象外。但し非常灯兼用型は除く。</t>
    <rPh sb="13" eb="14">
      <t>タダ</t>
    </rPh>
    <rPh sb="15" eb="21">
      <t>ヒジョウトウケンヨウガタ</t>
    </rPh>
    <rPh sb="22" eb="23">
      <t>ノゾ</t>
    </rPh>
    <phoneticPr fontId="3"/>
  </si>
  <si>
    <t>場所</t>
    <rPh sb="0" eb="2">
      <t>バショ</t>
    </rPh>
    <phoneticPr fontId="40"/>
  </si>
  <si>
    <t>教材室(7)</t>
  </si>
  <si>
    <t>既存器具</t>
    <rPh sb="0" eb="2">
      <t>キゾン</t>
    </rPh>
    <rPh sb="2" eb="4">
      <t>キグ</t>
    </rPh>
    <phoneticPr fontId="40"/>
  </si>
  <si>
    <t>工事単価</t>
    <rPh sb="0" eb="2">
      <t>コウジ</t>
    </rPh>
    <rPh sb="2" eb="4">
      <t>タンカ</t>
    </rPh>
    <phoneticPr fontId="3"/>
  </si>
  <si>
    <t>家庭科室</t>
  </si>
  <si>
    <t>教科室(1・2・3)</t>
  </si>
  <si>
    <t>既存ランプ・器具</t>
  </si>
  <si>
    <t>合計
本数</t>
    <rPh sb="0" eb="2">
      <t>ゴウケイ</t>
    </rPh>
    <rPh sb="3" eb="5">
      <t>ホンスウ</t>
    </rPh>
    <phoneticPr fontId="40"/>
  </si>
  <si>
    <t>今宿小学校　既設照明器具数量</t>
    <rPh sb="0" eb="2">
      <t>イマジュク</t>
    </rPh>
    <rPh sb="2" eb="5">
      <t>ショウガッコウ</t>
    </rPh>
    <rPh sb="6" eb="8">
      <t>キセツ</t>
    </rPh>
    <rPh sb="8" eb="12">
      <t>ショウメイキグ</t>
    </rPh>
    <rPh sb="12" eb="14">
      <t>スウリョウ</t>
    </rPh>
    <phoneticPr fontId="3"/>
  </si>
  <si>
    <t>LED化
対象数量</t>
    <rPh sb="3" eb="4">
      <t>カ</t>
    </rPh>
    <rPh sb="5" eb="7">
      <t>タイショウ</t>
    </rPh>
    <rPh sb="7" eb="9">
      <t>スウリョウ</t>
    </rPh>
    <phoneticPr fontId="40"/>
  </si>
  <si>
    <t>設置高</t>
    <rPh sb="0" eb="2">
      <t>セッチ</t>
    </rPh>
    <rPh sb="2" eb="3">
      <t>ダカ</t>
    </rPh>
    <phoneticPr fontId="3"/>
  </si>
  <si>
    <t>更衣室(1)</t>
  </si>
  <si>
    <t>普通教室1-1</t>
  </si>
  <si>
    <t>LED</t>
  </si>
  <si>
    <t>消費
電力(W)</t>
    <rPh sb="0" eb="2">
      <t>ショウヒ</t>
    </rPh>
    <rPh sb="3" eb="5">
      <t>デンリョク</t>
    </rPh>
    <phoneticPr fontId="40"/>
  </si>
  <si>
    <t>年間削減電気料金計</t>
  </si>
  <si>
    <t>２F廊下（水道上）</t>
    <rPh sb="5" eb="7">
      <t>スイドウ</t>
    </rPh>
    <rPh sb="7" eb="8">
      <t>ジョウ</t>
    </rPh>
    <phoneticPr fontId="3"/>
  </si>
  <si>
    <t>年間使用
電力量(kWh)</t>
    <rPh sb="0" eb="2">
      <t>ネンカン</t>
    </rPh>
    <rPh sb="2" eb="4">
      <t>シヨウ</t>
    </rPh>
    <rPh sb="5" eb="7">
      <t>デンリョク</t>
    </rPh>
    <rPh sb="7" eb="8">
      <t>リョウ</t>
    </rPh>
    <phoneticPr fontId="40"/>
  </si>
  <si>
    <t>小計</t>
    <rPh sb="0" eb="2">
      <t>ショウケイ</t>
    </rPh>
    <phoneticPr fontId="3"/>
  </si>
  <si>
    <t>教材室</t>
    <rPh sb="0" eb="2">
      <t>キョウザイ</t>
    </rPh>
    <rPh sb="2" eb="3">
      <t>シツ</t>
    </rPh>
    <phoneticPr fontId="3"/>
  </si>
  <si>
    <t>蛍光灯
点灯本数</t>
    <rPh sb="0" eb="3">
      <t>ケイコウトウ</t>
    </rPh>
    <rPh sb="4" eb="6">
      <t>テントウ</t>
    </rPh>
    <rPh sb="6" eb="8">
      <t>ホンスウ</t>
    </rPh>
    <phoneticPr fontId="40"/>
  </si>
  <si>
    <t>LED照明</t>
  </si>
  <si>
    <t>普通教室(3-5)</t>
  </si>
  <si>
    <t>電力使用量 * 電気量料金</t>
    <rPh sb="0" eb="2">
      <t>デンリョク</t>
    </rPh>
    <rPh sb="2" eb="5">
      <t>シヨウリョウ</t>
    </rPh>
    <rPh sb="8" eb="10">
      <t>デンキ</t>
    </rPh>
    <rPh sb="10" eb="11">
      <t>リョウ</t>
    </rPh>
    <rPh sb="11" eb="13">
      <t>リョウキン</t>
    </rPh>
    <phoneticPr fontId="3"/>
  </si>
  <si>
    <t>円</t>
    <rPh sb="0" eb="1">
      <t>エン</t>
    </rPh>
    <phoneticPr fontId="3"/>
  </si>
  <si>
    <t>男子便所(8)</t>
  </si>
  <si>
    <t>LED見積
（合計）</t>
    <rPh sb="3" eb="5">
      <t>ミツモリ</t>
    </rPh>
    <rPh sb="7" eb="9">
      <t>ゴウケイ</t>
    </rPh>
    <phoneticPr fontId="40"/>
  </si>
  <si>
    <t>ＬＥＤ機種型番</t>
    <rPh sb="3" eb="5">
      <t>キシュ</t>
    </rPh>
    <rPh sb="5" eb="7">
      <t>カタバン</t>
    </rPh>
    <phoneticPr fontId="40"/>
  </si>
  <si>
    <t>教材室(5)</t>
  </si>
  <si>
    <t>削減
電力量/年(kWh)</t>
    <rPh sb="0" eb="2">
      <t>サクゲン</t>
    </rPh>
    <rPh sb="3" eb="5">
      <t>デンリョク</t>
    </rPh>
    <rPh sb="5" eb="6">
      <t>リョウ</t>
    </rPh>
    <rPh sb="7" eb="8">
      <t>ネン</t>
    </rPh>
    <phoneticPr fontId="40"/>
  </si>
  <si>
    <t>●省エネ効果（年間）</t>
  </si>
  <si>
    <t>年間削減基本料金</t>
  </si>
  <si>
    <t>既存ランプ・器具</t>
    <rPh sb="0" eb="2">
      <t>キゾン</t>
    </rPh>
    <rPh sb="6" eb="8">
      <t>キグ</t>
    </rPh>
    <phoneticPr fontId="3"/>
  </si>
  <si>
    <t>更衣室(2)</t>
  </si>
  <si>
    <t>工事費
（単価）</t>
    <rPh sb="0" eb="2">
      <t>コウジ</t>
    </rPh>
    <rPh sb="2" eb="3">
      <t>ヒ</t>
    </rPh>
    <rPh sb="5" eb="7">
      <t>タンカ</t>
    </rPh>
    <phoneticPr fontId="40"/>
  </si>
  <si>
    <t>●特記事項</t>
  </si>
  <si>
    <t>校務員室</t>
  </si>
  <si>
    <t>リース支払い月額</t>
    <rPh sb="3" eb="5">
      <t>シハラ</t>
    </rPh>
    <rPh sb="6" eb="8">
      <t>ゲツガク</t>
    </rPh>
    <phoneticPr fontId="3"/>
  </si>
  <si>
    <t>音楽準備室（特支３組）</t>
    <rPh sb="0" eb="2">
      <t>オンガク</t>
    </rPh>
    <rPh sb="2" eb="5">
      <t>ジュンビシツ</t>
    </rPh>
    <rPh sb="6" eb="8">
      <t>トクシ</t>
    </rPh>
    <rPh sb="9" eb="10">
      <t>クミ</t>
    </rPh>
    <phoneticPr fontId="3"/>
  </si>
  <si>
    <t>HIDランプ〈投光器〉</t>
    <rPh sb="7" eb="10">
      <t>トウコウキ</t>
    </rPh>
    <phoneticPr fontId="3"/>
  </si>
  <si>
    <t>その他照明</t>
    <rPh sb="2" eb="3">
      <t>タ</t>
    </rPh>
    <rPh sb="3" eb="5">
      <t>ショウメイ</t>
    </rPh>
    <phoneticPr fontId="3"/>
  </si>
  <si>
    <t>備考</t>
    <rPh sb="0" eb="2">
      <t>ビコウ</t>
    </rPh>
    <phoneticPr fontId="3"/>
  </si>
  <si>
    <t>現行電気料金</t>
    <rPh sb="0" eb="2">
      <t>ゲンコウ</t>
    </rPh>
    <rPh sb="2" eb="4">
      <t>デンキ</t>
    </rPh>
    <rPh sb="4" eb="6">
      <t>リョウキン</t>
    </rPh>
    <phoneticPr fontId="3"/>
  </si>
  <si>
    <t>投資回収年数</t>
  </si>
  <si>
    <t>普通教室4-1</t>
  </si>
  <si>
    <t>毎月の削減額</t>
    <rPh sb="0" eb="2">
      <t>マイツキ</t>
    </rPh>
    <rPh sb="3" eb="6">
      <t>サクゲンガク</t>
    </rPh>
    <phoneticPr fontId="3"/>
  </si>
  <si>
    <t>【試算結果】</t>
    <rPh sb="1" eb="3">
      <t>シサン</t>
    </rPh>
    <rPh sb="3" eb="5">
      <t>ケッカ</t>
    </rPh>
    <phoneticPr fontId="40"/>
  </si>
  <si>
    <t>教材室(9)</t>
  </si>
  <si>
    <t>教材室(4)</t>
  </si>
  <si>
    <t>削減</t>
  </si>
  <si>
    <t>ベースライト〈トラフW80〉 HF63型 1灯</t>
  </si>
  <si>
    <t>調査日</t>
    <rPh sb="0" eb="3">
      <t>チョウサビ</t>
    </rPh>
    <phoneticPr fontId="40"/>
  </si>
  <si>
    <t>kwh削減</t>
  </si>
  <si>
    <t>円／kwh</t>
  </si>
  <si>
    <t>校務員室</t>
    <rPh sb="0" eb="4">
      <t>コウムインシツ</t>
    </rPh>
    <phoneticPr fontId="3"/>
  </si>
  <si>
    <t>現行KW</t>
    <rPh sb="0" eb="2">
      <t>ゲンコウ</t>
    </rPh>
    <phoneticPr fontId="3"/>
  </si>
  <si>
    <t>年間削減電力量料金</t>
  </si>
  <si>
    <t>直管蛍光灯 FL40形</t>
  </si>
  <si>
    <t>(税込み）</t>
    <rPh sb="1" eb="3">
      <t>ゼイコ</t>
    </rPh>
    <phoneticPr fontId="40"/>
  </si>
  <si>
    <t>円削減</t>
  </si>
  <si>
    <t>LED化費用</t>
    <rPh sb="3" eb="4">
      <t>カ</t>
    </rPh>
    <rPh sb="4" eb="6">
      <t>ヒヨウ</t>
    </rPh>
    <phoneticPr fontId="3"/>
  </si>
  <si>
    <t>基本料金は</t>
  </si>
  <si>
    <t>分割回数</t>
    <rPh sb="0" eb="4">
      <t>ブンカツカイスウ</t>
    </rPh>
    <phoneticPr fontId="3"/>
  </si>
  <si>
    <t>ブラケット</t>
  </si>
  <si>
    <t>教材室(3)</t>
  </si>
  <si>
    <t>円／kw</t>
  </si>
  <si>
    <t>非常用機械室</t>
    <rPh sb="0" eb="3">
      <t>ヒジョウヨウ</t>
    </rPh>
    <rPh sb="3" eb="6">
      <t>キカイシツ</t>
    </rPh>
    <phoneticPr fontId="3"/>
  </si>
  <si>
    <t>契約種別</t>
    <rPh sb="0" eb="2">
      <t>ケイヤク</t>
    </rPh>
    <rPh sb="2" eb="3">
      <t>シュ</t>
    </rPh>
    <rPh sb="3" eb="4">
      <t>ベツ</t>
    </rPh>
    <phoneticPr fontId="40"/>
  </si>
  <si>
    <t>男子便所(7)</t>
  </si>
  <si>
    <t>㈱あかりみらい</t>
  </si>
  <si>
    <t>さわやか相談室</t>
  </si>
  <si>
    <t>削減DM</t>
    <rPh sb="0" eb="2">
      <t>サクゲン</t>
    </rPh>
    <phoneticPr fontId="40"/>
  </si>
  <si>
    <t>１F入口</t>
  </si>
  <si>
    <t>リースをご利用の場合（シミュレーション試算）</t>
    <rPh sb="5" eb="7">
      <t>リヨウ</t>
    </rPh>
    <rPh sb="8" eb="10">
      <t>バアイ</t>
    </rPh>
    <rPh sb="19" eb="21">
      <t>シサン</t>
    </rPh>
    <phoneticPr fontId="3"/>
  </si>
  <si>
    <t>美術準備室</t>
  </si>
  <si>
    <t>契約削減KW</t>
    <rPh sb="0" eb="2">
      <t>ケイヤク</t>
    </rPh>
    <rPh sb="2" eb="4">
      <t>サクゲン</t>
    </rPh>
    <phoneticPr fontId="3"/>
  </si>
  <si>
    <t>会議室(2)</t>
  </si>
  <si>
    <t>●導入コスト回収試算</t>
  </si>
  <si>
    <t>年間削減電力使用量　</t>
  </si>
  <si>
    <t>年で回収</t>
  </si>
  <si>
    <t>保健室</t>
    <rPh sb="0" eb="3">
      <t>ホケンシツ</t>
    </rPh>
    <phoneticPr fontId="3"/>
  </si>
  <si>
    <t>kW削減</t>
  </si>
  <si>
    <t>ＬＥＤ化費用合計</t>
    <rPh sb="3" eb="4">
      <t>カ</t>
    </rPh>
    <rPh sb="4" eb="6">
      <t>ヒヨウ</t>
    </rPh>
    <rPh sb="6" eb="8">
      <t>ゴウケイ</t>
    </rPh>
    <phoneticPr fontId="40"/>
  </si>
  <si>
    <t>-</t>
  </si>
  <si>
    <t>削減KW</t>
    <rPh sb="0" eb="2">
      <t>サクゲン</t>
    </rPh>
    <phoneticPr fontId="3"/>
  </si>
  <si>
    <t>にて試算。　再生エネルギー促進賦課金@3.98円を加算。　燃料費調整額は含まない。</t>
    <rPh sb="36" eb="37">
      <t>フク</t>
    </rPh>
    <phoneticPr fontId="3"/>
  </si>
  <si>
    <t>視聴覚室</t>
  </si>
  <si>
    <t>年間電気料金削減額</t>
    <rPh sb="0" eb="2">
      <t>ネンカン</t>
    </rPh>
    <rPh sb="2" eb="6">
      <t>デンキリョウキン</t>
    </rPh>
    <rPh sb="6" eb="9">
      <t>サクゲンガク</t>
    </rPh>
    <phoneticPr fontId="3"/>
  </si>
  <si>
    <t>投資回収年数</t>
    <rPh sb="0" eb="2">
      <t>トウシ</t>
    </rPh>
    <rPh sb="2" eb="6">
      <t>カイシュウネンスウ</t>
    </rPh>
    <phoneticPr fontId="3"/>
  </si>
  <si>
    <t>スクエアライト</t>
  </si>
  <si>
    <t>年</t>
    <rPh sb="0" eb="1">
      <t>ネン</t>
    </rPh>
    <phoneticPr fontId="3"/>
  </si>
  <si>
    <t>学習室３</t>
  </si>
  <si>
    <t>リース料率</t>
    <rPh sb="3" eb="5">
      <t>リョウリツ</t>
    </rPh>
    <phoneticPr fontId="3"/>
  </si>
  <si>
    <t>回</t>
    <rPh sb="0" eb="1">
      <t>カイ</t>
    </rPh>
    <phoneticPr fontId="3"/>
  </si>
  <si>
    <t>％</t>
  </si>
  <si>
    <t>ダウンライト</t>
  </si>
  <si>
    <t>支払後メリット額</t>
    <rPh sb="0" eb="3">
      <t>シハライゴ</t>
    </rPh>
    <rPh sb="7" eb="8">
      <t>ガク</t>
    </rPh>
    <phoneticPr fontId="3"/>
  </si>
  <si>
    <t>特別支援学級</t>
  </si>
  <si>
    <t>LED化シミュレーション試算表</t>
  </si>
  <si>
    <t>計算方法</t>
    <rPh sb="0" eb="2">
      <t>ケイサン</t>
    </rPh>
    <rPh sb="2" eb="4">
      <t>ホウホウ</t>
    </rPh>
    <phoneticPr fontId="3"/>
  </si>
  <si>
    <t>※電力量料金は</t>
    <rPh sb="3" eb="4">
      <t>リョウ</t>
    </rPh>
    <phoneticPr fontId="40"/>
  </si>
  <si>
    <t>高所作業費</t>
    <rPh sb="0" eb="2">
      <t>コウショ</t>
    </rPh>
    <rPh sb="2" eb="4">
      <t>サギョウ</t>
    </rPh>
    <rPh sb="4" eb="5">
      <t>ヒ</t>
    </rPh>
    <phoneticPr fontId="40"/>
  </si>
  <si>
    <t>照明種類</t>
    <rPh sb="0" eb="2">
      <t>ショウメイ</t>
    </rPh>
    <rPh sb="2" eb="4">
      <t>シュルイ</t>
    </rPh>
    <phoneticPr fontId="3"/>
  </si>
  <si>
    <t>税込み</t>
    <rPh sb="0" eb="2">
      <t>ゼイコ</t>
    </rPh>
    <phoneticPr fontId="3"/>
  </si>
  <si>
    <t>２階応接室</t>
    <rPh sb="1" eb="2">
      <t>カイ</t>
    </rPh>
    <rPh sb="2" eb="5">
      <t>オウセツシツ</t>
    </rPh>
    <phoneticPr fontId="3"/>
  </si>
  <si>
    <t>直管蛍光灯 FL40形　　　　　　　</t>
  </si>
  <si>
    <t>既存照明器具</t>
    <rPh sb="0" eb="2">
      <t>キゾン</t>
    </rPh>
    <rPh sb="2" eb="4">
      <t>ショウメイ</t>
    </rPh>
    <rPh sb="4" eb="6">
      <t>キグ</t>
    </rPh>
    <phoneticPr fontId="3"/>
  </si>
  <si>
    <t>廊下(4)</t>
  </si>
  <si>
    <t>灯具
台数</t>
    <rPh sb="0" eb="2">
      <t>トウグ</t>
    </rPh>
    <rPh sb="3" eb="5">
      <t>ダイスウ</t>
    </rPh>
    <phoneticPr fontId="40"/>
  </si>
  <si>
    <t>不明</t>
    <rPh sb="0" eb="2">
      <t>フメイ</t>
    </rPh>
    <phoneticPr fontId="3"/>
  </si>
  <si>
    <t>No.</t>
  </si>
  <si>
    <t>直管蛍光灯〈防水ｿｹｯﾄ〉</t>
    <rPh sb="0" eb="2">
      <t>チョッカン</t>
    </rPh>
    <rPh sb="2" eb="5">
      <t>ケイコウトウ</t>
    </rPh>
    <rPh sb="6" eb="8">
      <t>ボウスイ</t>
    </rPh>
    <phoneticPr fontId="3"/>
  </si>
  <si>
    <t>ソート用</t>
    <rPh sb="3" eb="4">
      <t>ヨウ</t>
    </rPh>
    <phoneticPr fontId="40"/>
  </si>
  <si>
    <t>台数</t>
    <rPh sb="0" eb="2">
      <t>ダイスウ</t>
    </rPh>
    <phoneticPr fontId="3"/>
  </si>
  <si>
    <t>施設名</t>
    <rPh sb="0" eb="2">
      <t>シセツ</t>
    </rPh>
    <rPh sb="2" eb="3">
      <t>メイ</t>
    </rPh>
    <phoneticPr fontId="40"/>
  </si>
  <si>
    <t>合計</t>
    <rPh sb="0" eb="2">
      <t>ゴウケイ</t>
    </rPh>
    <phoneticPr fontId="3"/>
  </si>
  <si>
    <t>ホール(3・4)</t>
  </si>
  <si>
    <t/>
  </si>
  <si>
    <t>誘導灯</t>
    <rPh sb="0" eb="3">
      <t>ユウドウトウ</t>
    </rPh>
    <phoneticPr fontId="3"/>
  </si>
  <si>
    <t>平均
照明点灯時間</t>
    <rPh sb="0" eb="2">
      <t>ヘイキン</t>
    </rPh>
    <rPh sb="3" eb="5">
      <t>ショウメイ</t>
    </rPh>
    <rPh sb="5" eb="7">
      <t>テントウ</t>
    </rPh>
    <rPh sb="7" eb="9">
      <t>ジカン</t>
    </rPh>
    <phoneticPr fontId="3"/>
  </si>
  <si>
    <t>台数合計</t>
    <rPh sb="0" eb="2">
      <t>ダイスウ</t>
    </rPh>
    <rPh sb="2" eb="4">
      <t>ゴウケイ</t>
    </rPh>
    <phoneticPr fontId="3"/>
  </si>
  <si>
    <t>担当会社・担当者名</t>
    <rPh sb="0" eb="2">
      <t>タントウ</t>
    </rPh>
    <rPh sb="2" eb="4">
      <t>ガイシャ</t>
    </rPh>
    <rPh sb="5" eb="8">
      <t>タントウシャ</t>
    </rPh>
    <rPh sb="8" eb="9">
      <t>メイ</t>
    </rPh>
    <phoneticPr fontId="40"/>
  </si>
  <si>
    <t>現行KW</t>
    <rPh sb="0" eb="2">
      <t>ゲンコウ</t>
    </rPh>
    <phoneticPr fontId="40"/>
  </si>
  <si>
    <t>職員玄関</t>
  </si>
  <si>
    <t>LED化後KW</t>
    <rPh sb="3" eb="4">
      <t>カ</t>
    </rPh>
    <rPh sb="4" eb="5">
      <t>ゴ</t>
    </rPh>
    <phoneticPr fontId="40"/>
  </si>
  <si>
    <t>学習室</t>
  </si>
  <si>
    <t>シーリングライト</t>
  </si>
  <si>
    <t>産廃処理費</t>
    <rPh sb="0" eb="2">
      <t>サンパイ</t>
    </rPh>
    <rPh sb="2" eb="4">
      <t>ショリ</t>
    </rPh>
    <rPh sb="4" eb="5">
      <t>ヒ</t>
    </rPh>
    <phoneticPr fontId="40"/>
  </si>
  <si>
    <t>照明器具詳細</t>
    <rPh sb="0" eb="2">
      <t>ショウメイ</t>
    </rPh>
    <rPh sb="2" eb="4">
      <t>キグ</t>
    </rPh>
    <rPh sb="4" eb="6">
      <t>ショウサイ</t>
    </rPh>
    <phoneticPr fontId="3"/>
  </si>
  <si>
    <t>備考(試算書に記載)</t>
    <rPh sb="0" eb="1">
      <t>ソナエ</t>
    </rPh>
    <rPh sb="1" eb="2">
      <t>コウ</t>
    </rPh>
    <rPh sb="3" eb="5">
      <t>シサン</t>
    </rPh>
    <rPh sb="5" eb="6">
      <t>ショ</t>
    </rPh>
    <rPh sb="7" eb="9">
      <t>キサイ</t>
    </rPh>
    <phoneticPr fontId="3"/>
  </si>
  <si>
    <t>コンパクト蛍光灯</t>
    <rPh sb="5" eb="8">
      <t>ケイコウトウ</t>
    </rPh>
    <phoneticPr fontId="3"/>
  </si>
  <si>
    <t>間接経費</t>
    <rPh sb="0" eb="2">
      <t>カンセツ</t>
    </rPh>
    <rPh sb="2" eb="4">
      <t>ケイヒ</t>
    </rPh>
    <phoneticPr fontId="40"/>
  </si>
  <si>
    <t>便所</t>
  </si>
  <si>
    <t>電気契約種別・契約kw(▼選択式)</t>
    <rPh sb="0" eb="2">
      <t>デンキ</t>
    </rPh>
    <rPh sb="2" eb="4">
      <t>ケイヤク</t>
    </rPh>
    <rPh sb="4" eb="6">
      <t>シュベツ</t>
    </rPh>
    <rPh sb="7" eb="9">
      <t>ケイヤク</t>
    </rPh>
    <rPh sb="13" eb="15">
      <t>センタク</t>
    </rPh>
    <rPh sb="15" eb="16">
      <t>シキ</t>
    </rPh>
    <phoneticPr fontId="41"/>
  </si>
  <si>
    <t>工事費(器具のみ)</t>
    <rPh sb="0" eb="3">
      <t>コウジヒ</t>
    </rPh>
    <rPh sb="4" eb="6">
      <t>キグ</t>
    </rPh>
    <phoneticPr fontId="3"/>
  </si>
  <si>
    <t>削減年間電気料金計</t>
    <rPh sb="0" eb="2">
      <t>サクゲン</t>
    </rPh>
    <phoneticPr fontId="3"/>
  </si>
  <si>
    <t>直管蛍光灯</t>
    <rPh sb="0" eb="2">
      <t>チョッカン</t>
    </rPh>
    <rPh sb="2" eb="5">
      <t>ケイコウトウ</t>
    </rPh>
    <phoneticPr fontId="3"/>
  </si>
  <si>
    <t>器具庫2</t>
  </si>
  <si>
    <t>環状蛍光灯</t>
    <rPh sb="0" eb="2">
      <t>カンジョウ</t>
    </rPh>
    <rPh sb="2" eb="5">
      <t>ケイコウトウ</t>
    </rPh>
    <phoneticPr fontId="3"/>
  </si>
  <si>
    <t>スポットライト〈フランジ〉</t>
  </si>
  <si>
    <t>ベースライト〈トラフW80〉</t>
  </si>
  <si>
    <t>教材室(1)</t>
  </si>
  <si>
    <t>ベースライト〈直付W150〉</t>
    <rPh sb="7" eb="8">
      <t>チョク</t>
    </rPh>
    <rPh sb="8" eb="9">
      <t>ツ</t>
    </rPh>
    <phoneticPr fontId="3"/>
  </si>
  <si>
    <t>ベースライト〈直付W230〉</t>
    <rPh sb="7" eb="8">
      <t>チョク</t>
    </rPh>
    <rPh sb="8" eb="9">
      <t>ツ</t>
    </rPh>
    <phoneticPr fontId="3"/>
  </si>
  <si>
    <t>ベースライト〈埋込W150〉</t>
    <rPh sb="7" eb="9">
      <t>ウメコミ</t>
    </rPh>
    <phoneticPr fontId="3"/>
  </si>
  <si>
    <t>ベースライト〈埋込W220〉</t>
    <rPh sb="7" eb="9">
      <t>ウメコミ</t>
    </rPh>
    <phoneticPr fontId="3"/>
  </si>
  <si>
    <t>■プール</t>
  </si>
  <si>
    <t>ベースライト〈埋込W300〉</t>
    <rPh sb="7" eb="9">
      <t>ウメコミ</t>
    </rPh>
    <phoneticPr fontId="3"/>
  </si>
  <si>
    <t>ベースライト〈笠付トラフ〉</t>
    <rPh sb="7" eb="8">
      <t>カサ</t>
    </rPh>
    <rPh sb="8" eb="9">
      <t>ツキ</t>
    </rPh>
    <phoneticPr fontId="3"/>
  </si>
  <si>
    <t>ダウンライト〈高天井〉</t>
    <rPh sb="7" eb="8">
      <t>コウ</t>
    </rPh>
    <rPh sb="8" eb="10">
      <t>テンジョウ</t>
    </rPh>
    <phoneticPr fontId="3"/>
  </si>
  <si>
    <t>点灯
日数/年</t>
    <rPh sb="0" eb="2">
      <t>テントウ</t>
    </rPh>
    <rPh sb="3" eb="5">
      <t>ニッスウ</t>
    </rPh>
    <rPh sb="6" eb="7">
      <t>ネン</t>
    </rPh>
    <phoneticPr fontId="40"/>
  </si>
  <si>
    <t>スポットライト〈レール〉</t>
  </si>
  <si>
    <t>HIDランプ〈高天井〉</t>
    <rPh sb="7" eb="8">
      <t>タカ</t>
    </rPh>
    <rPh sb="8" eb="10">
      <t>テンジョウ</t>
    </rPh>
    <phoneticPr fontId="3"/>
  </si>
  <si>
    <t>基本料金削減効果は電灯点灯時にデマンドピークがあるとした場合。（力率100%）   安定器はランプ出力の1/10。</t>
    <rPh sb="0" eb="2">
      <t>キホン</t>
    </rPh>
    <rPh sb="2" eb="4">
      <t>リョウキン</t>
    </rPh>
    <rPh sb="4" eb="6">
      <t>サクゲン</t>
    </rPh>
    <rPh sb="6" eb="8">
      <t>コウカ</t>
    </rPh>
    <rPh sb="9" eb="11">
      <t>デントウ</t>
    </rPh>
    <rPh sb="11" eb="13">
      <t>テントウ</t>
    </rPh>
    <rPh sb="13" eb="14">
      <t>ジ</t>
    </rPh>
    <rPh sb="28" eb="30">
      <t>バアイ</t>
    </rPh>
    <rPh sb="32" eb="34">
      <t>リキリツ</t>
    </rPh>
    <phoneticPr fontId="3"/>
  </si>
  <si>
    <t>＊既存灯具の状況・配光状況等によっては同等機種に変更することがあります。</t>
    <rPh sb="1" eb="3">
      <t>キゾン</t>
    </rPh>
    <rPh sb="3" eb="5">
      <t>トウグ</t>
    </rPh>
    <rPh sb="6" eb="8">
      <t>ジョウキョウ</t>
    </rPh>
    <rPh sb="9" eb="11">
      <t>ハイコウ</t>
    </rPh>
    <rPh sb="11" eb="13">
      <t>ジョウキョウ</t>
    </rPh>
    <rPh sb="13" eb="14">
      <t>ナド</t>
    </rPh>
    <rPh sb="19" eb="21">
      <t>ドウトウ</t>
    </rPh>
    <rPh sb="21" eb="23">
      <t>キシュ</t>
    </rPh>
    <rPh sb="24" eb="26">
      <t>ヘンコウ</t>
    </rPh>
    <phoneticPr fontId="3"/>
  </si>
  <si>
    <t>更衣室(3)</t>
  </si>
  <si>
    <t>削減
消費電力(W)</t>
    <rPh sb="0" eb="2">
      <t>サクゲン</t>
    </rPh>
    <rPh sb="3" eb="5">
      <t>ショウヒ</t>
    </rPh>
    <rPh sb="5" eb="7">
      <t>デンリョク</t>
    </rPh>
    <phoneticPr fontId="3"/>
  </si>
  <si>
    <t>削減
KW</t>
    <rPh sb="0" eb="2">
      <t>サクゲン</t>
    </rPh>
    <phoneticPr fontId="3"/>
  </si>
  <si>
    <t>音楽室</t>
  </si>
  <si>
    <t>点灯
時間/日</t>
    <rPh sb="0" eb="2">
      <t>テントウ</t>
    </rPh>
    <rPh sb="3" eb="5">
      <t>ジカン</t>
    </rPh>
    <rPh sb="6" eb="7">
      <t>ニチ</t>
    </rPh>
    <phoneticPr fontId="40"/>
  </si>
  <si>
    <t>歴史資料室(3)</t>
  </si>
  <si>
    <t>工事費
概算見積
（合計）</t>
    <rPh sb="4" eb="6">
      <t>ガイサン</t>
    </rPh>
    <rPh sb="10" eb="12">
      <t>ゴウケイ</t>
    </rPh>
    <phoneticPr fontId="40"/>
  </si>
  <si>
    <t>▶</t>
  </si>
  <si>
    <t>職員室</t>
  </si>
  <si>
    <t>一部LED未実施：不明</t>
    <rPh sb="0" eb="2">
      <t>イチブ</t>
    </rPh>
    <rPh sb="5" eb="8">
      <t>ミジッシ</t>
    </rPh>
    <rPh sb="9" eb="11">
      <t>フメイ</t>
    </rPh>
    <phoneticPr fontId="3"/>
  </si>
  <si>
    <r>
      <rPr>
        <b/>
        <sz val="9"/>
        <color rgb="FFFF0000"/>
        <rFont val="ＭＳ Ｐゴシック"/>
        <family val="3"/>
        <charset val="128"/>
      </rPr>
      <t>場所</t>
    </r>
    <r>
      <rPr>
        <sz val="9"/>
        <color theme="1"/>
        <rFont val="ＭＳ Ｐゴシック"/>
        <family val="3"/>
        <charset val="128"/>
      </rPr>
      <t>　　　　　　　　　　　　　　　　　　　　　　　</t>
    </r>
    <rPh sb="0" eb="2">
      <t>バショ</t>
    </rPh>
    <phoneticPr fontId="3"/>
  </si>
  <si>
    <t>■2階</t>
  </si>
  <si>
    <r>
      <rPr>
        <b/>
        <sz val="9"/>
        <color rgb="FFFF0000"/>
        <rFont val="ＭＳ Ｐゴシック"/>
        <family val="3"/>
        <charset val="128"/>
      </rPr>
      <t>点灯時間/日</t>
    </r>
    <r>
      <rPr>
        <sz val="9"/>
        <color theme="1"/>
        <rFont val="ＭＳ Ｐゴシック"/>
        <family val="3"/>
        <charset val="128"/>
      </rPr>
      <t>　　　　　　　
およその想定
時間(1~24)</t>
    </r>
    <rPh sb="0" eb="2">
      <t>テントウ</t>
    </rPh>
    <rPh sb="2" eb="4">
      <t>ジカン</t>
    </rPh>
    <rPh sb="5" eb="6">
      <t>ニチ</t>
    </rPh>
    <rPh sb="18" eb="20">
      <t>ソウテイ</t>
    </rPh>
    <rPh sb="21" eb="23">
      <t>ジカン</t>
    </rPh>
    <phoneticPr fontId="3"/>
  </si>
  <si>
    <r>
      <rPr>
        <b/>
        <sz val="9"/>
        <color rgb="FFFF0000"/>
        <rFont val="ＭＳ Ｐゴシック"/>
        <family val="3"/>
        <charset val="128"/>
      </rPr>
      <t>年間点灯日数</t>
    </r>
    <r>
      <rPr>
        <sz val="9"/>
        <color theme="1"/>
        <rFont val="ＭＳ Ｐゴシック"/>
        <family val="3"/>
        <charset val="128"/>
      </rPr>
      <t>　　　　　　　　　
およその想定
日数(1~366)</t>
    </r>
    <rPh sb="0" eb="2">
      <t>ネンカン</t>
    </rPh>
    <rPh sb="2" eb="4">
      <t>テントウ</t>
    </rPh>
    <rPh sb="4" eb="6">
      <t>ニッスウ</t>
    </rPh>
    <rPh sb="20" eb="22">
      <t>ソウテイ</t>
    </rPh>
    <rPh sb="23" eb="25">
      <t>ニッスウ</t>
    </rPh>
    <phoneticPr fontId="3"/>
  </si>
  <si>
    <t>LED化後
KW</t>
    <rPh sb="3" eb="4">
      <t>カ</t>
    </rPh>
    <rPh sb="4" eb="5">
      <t>ゴ</t>
    </rPh>
    <phoneticPr fontId="3"/>
  </si>
  <si>
    <t>和室（のびのびプラザ内）</t>
  </si>
  <si>
    <r>
      <t>LED化現地調査表　</t>
    </r>
    <r>
      <rPr>
        <b/>
        <sz val="12"/>
        <color rgb="FFFF0000"/>
        <rFont val="ＭＳ Ｐゴシック"/>
        <family val="3"/>
        <charset val="128"/>
      </rPr>
      <t>データインプット用</t>
    </r>
    <rPh sb="3" eb="4">
      <t>カ</t>
    </rPh>
    <rPh sb="4" eb="6">
      <t>ゲンチ</t>
    </rPh>
    <rPh sb="6" eb="8">
      <t>チョウサ</t>
    </rPh>
    <rPh sb="8" eb="9">
      <t>ヒョウ</t>
    </rPh>
    <rPh sb="18" eb="19">
      <t>ヨウ</t>
    </rPh>
    <phoneticPr fontId="3"/>
  </si>
  <si>
    <r>
      <rPr>
        <b/>
        <sz val="9"/>
        <color rgb="FFFF0000"/>
        <rFont val="ＭＳ Ｐゴシック"/>
        <family val="3"/>
        <charset val="128"/>
      </rPr>
      <t>灯数</t>
    </r>
    <r>
      <rPr>
        <sz val="9"/>
        <color theme="1"/>
        <rFont val="ＭＳ Ｐゴシック"/>
        <family val="3"/>
        <charset val="128"/>
      </rPr>
      <t>　　　　　　
器具交換は必ず1</t>
    </r>
    <rPh sb="0" eb="1">
      <t>トウ</t>
    </rPh>
    <rPh sb="1" eb="2">
      <t>スウ</t>
    </rPh>
    <rPh sb="9" eb="11">
      <t>キグ</t>
    </rPh>
    <rPh sb="11" eb="13">
      <t>コウカン</t>
    </rPh>
    <rPh sb="14" eb="15">
      <t>カナラ</t>
    </rPh>
    <phoneticPr fontId="3"/>
  </si>
  <si>
    <t>階段室B</t>
  </si>
  <si>
    <t>LED見積
（単価）</t>
    <rPh sb="3" eb="5">
      <t>ミツモリ</t>
    </rPh>
    <rPh sb="7" eb="9">
      <t>タンカ</t>
    </rPh>
    <phoneticPr fontId="40"/>
  </si>
  <si>
    <t>LED定価
（単価）</t>
  </si>
  <si>
    <t>高所作業費(高所作業車台数×50,000円)</t>
    <rPh sb="0" eb="2">
      <t>コウショ</t>
    </rPh>
    <rPh sb="2" eb="4">
      <t>サギョウ</t>
    </rPh>
    <rPh sb="4" eb="5">
      <t>ヒ</t>
    </rPh>
    <rPh sb="6" eb="11">
      <t>コウショサギョウシャ</t>
    </rPh>
    <rPh sb="11" eb="13">
      <t>ダイスウ</t>
    </rPh>
    <rPh sb="20" eb="21">
      <t>エン</t>
    </rPh>
    <phoneticPr fontId="40"/>
  </si>
  <si>
    <t>のびのびプラザ</t>
  </si>
  <si>
    <t>工事費計</t>
    <rPh sb="0" eb="2">
      <t>コウジ</t>
    </rPh>
    <rPh sb="2" eb="3">
      <t>ヒ</t>
    </rPh>
    <rPh sb="3" eb="4">
      <t>ケイ</t>
    </rPh>
    <phoneticPr fontId="3"/>
  </si>
  <si>
    <t>工事費計</t>
    <rPh sb="0" eb="2">
      <t>コウジ</t>
    </rPh>
    <rPh sb="2" eb="3">
      <t>ヒ</t>
    </rPh>
    <rPh sb="3" eb="4">
      <t>ケイ</t>
    </rPh>
    <phoneticPr fontId="40"/>
  </si>
  <si>
    <t>シーリングライト FCL30・32形</t>
  </si>
  <si>
    <t>北海道電力 業務用電力　</t>
    <rPh sb="6" eb="9">
      <t>ギョウムヨウ</t>
    </rPh>
    <rPh sb="9" eb="11">
      <t>デンリョク</t>
    </rPh>
    <phoneticPr fontId="41"/>
  </si>
  <si>
    <t>割引率</t>
    <rPh sb="0" eb="2">
      <t>ワリビキ</t>
    </rPh>
    <rPh sb="2" eb="3">
      <t>リツ</t>
    </rPh>
    <phoneticPr fontId="3"/>
  </si>
  <si>
    <t>無線調光システム一式</t>
    <rPh sb="0" eb="2">
      <t>ムセン</t>
    </rPh>
    <rPh sb="2" eb="4">
      <t>チョウコウ</t>
    </rPh>
    <rPh sb="8" eb="10">
      <t>イッシキ</t>
    </rPh>
    <phoneticPr fontId="3"/>
  </si>
  <si>
    <t>無線調光システム一式</t>
    <rPh sb="0" eb="2">
      <t>ムセン</t>
    </rPh>
    <rPh sb="2" eb="4">
      <t>チョウコウ</t>
    </rPh>
    <rPh sb="8" eb="10">
      <t>イッシキ</t>
    </rPh>
    <phoneticPr fontId="40"/>
  </si>
  <si>
    <t>＊シミュレーション点灯時間・日数は６時間・２５０日に設定。</t>
  </si>
  <si>
    <t>ＬＥＤ仕入値</t>
    <rPh sb="3" eb="5">
      <t>シイ</t>
    </rPh>
    <rPh sb="5" eb="6">
      <t>ネ</t>
    </rPh>
    <phoneticPr fontId="3"/>
  </si>
  <si>
    <t>廊下</t>
  </si>
  <si>
    <t>本数</t>
    <rPh sb="0" eb="2">
      <t>ホンスウ</t>
    </rPh>
    <phoneticPr fontId="3"/>
  </si>
  <si>
    <t>高所判定</t>
    <rPh sb="0" eb="4">
      <t>コウショハンテイ</t>
    </rPh>
    <phoneticPr fontId="3"/>
  </si>
  <si>
    <t>高所照明</t>
    <rPh sb="0" eb="4">
      <t>コウショショウメイ</t>
    </rPh>
    <phoneticPr fontId="3"/>
  </si>
  <si>
    <t>(税別)</t>
    <rPh sb="2" eb="3">
      <t>ベツ</t>
    </rPh>
    <phoneticPr fontId="40"/>
  </si>
  <si>
    <t>粗利</t>
    <rPh sb="0" eb="2">
      <t>アラリ</t>
    </rPh>
    <phoneticPr fontId="3"/>
  </si>
  <si>
    <t>ブラケット FL20 防雨型</t>
  </si>
  <si>
    <t>税別</t>
    <rPh sb="0" eb="2">
      <t>ゼイベツ</t>
    </rPh>
    <phoneticPr fontId="3"/>
  </si>
  <si>
    <t>LED・工事</t>
    <rPh sb="4" eb="6">
      <t>コウジ</t>
    </rPh>
    <phoneticPr fontId="3"/>
  </si>
  <si>
    <t>会議室、児童会室</t>
  </si>
  <si>
    <t>用具室</t>
    <rPh sb="0" eb="2">
      <t>ヨウグ</t>
    </rPh>
    <rPh sb="2" eb="3">
      <t>シツ</t>
    </rPh>
    <phoneticPr fontId="3"/>
  </si>
  <si>
    <t>高所作業費</t>
    <rPh sb="0" eb="2">
      <t>コウショ</t>
    </rPh>
    <rPh sb="2" eb="5">
      <t>サギョウヒ</t>
    </rPh>
    <phoneticPr fontId="3"/>
  </si>
  <si>
    <t>産廃処理費</t>
    <rPh sb="0" eb="2">
      <t>サンパイ</t>
    </rPh>
    <rPh sb="2" eb="5">
      <t>ショリヒ</t>
    </rPh>
    <phoneticPr fontId="3"/>
  </si>
  <si>
    <t>既存KW</t>
    <rPh sb="0" eb="2">
      <t>キゾン</t>
    </rPh>
    <phoneticPr fontId="3"/>
  </si>
  <si>
    <t>第2音楽室</t>
  </si>
  <si>
    <t>年間基本料金</t>
    <rPh sb="0" eb="2">
      <t>ネンカン</t>
    </rPh>
    <rPh sb="2" eb="4">
      <t>キホン</t>
    </rPh>
    <rPh sb="4" eb="6">
      <t>リョウキン</t>
    </rPh>
    <phoneticPr fontId="3"/>
  </si>
  <si>
    <t>年間電力使用量　</t>
  </si>
  <si>
    <t>シーリングライト FCL30・32形　和風ﾍﾟﾝﾀﾞﾝﾄ</t>
  </si>
  <si>
    <t>合計</t>
    <rPh sb="0" eb="2">
      <t>ごうけい</t>
    </rPh>
    <phoneticPr fontId="6" type="Hiragana"/>
  </si>
  <si>
    <t>年間電力量料金</t>
    <rPh sb="0" eb="2">
      <t>ネンカン</t>
    </rPh>
    <rPh sb="2" eb="4">
      <t>デンリョク</t>
    </rPh>
    <rPh sb="4" eb="5">
      <t>リョウ</t>
    </rPh>
    <rPh sb="5" eb="7">
      <t>リョウキン</t>
    </rPh>
    <phoneticPr fontId="3"/>
  </si>
  <si>
    <t>普通教室(3-1)</t>
  </si>
  <si>
    <t>特別支援教室</t>
  </si>
  <si>
    <t>年間電気料金計</t>
    <rPh sb="0" eb="2">
      <t>ネンカン</t>
    </rPh>
    <rPh sb="2" eb="4">
      <t>デンキ</t>
    </rPh>
    <rPh sb="4" eb="5">
      <t>リョウ</t>
    </rPh>
    <rPh sb="5" eb="6">
      <t>キン</t>
    </rPh>
    <rPh sb="6" eb="7">
      <t>ケイ</t>
    </rPh>
    <phoneticPr fontId="3"/>
  </si>
  <si>
    <t>カーテンレール上間接照明</t>
    <rPh sb="7" eb="8">
      <t>ウエ</t>
    </rPh>
    <rPh sb="8" eb="10">
      <t>カンセツ</t>
    </rPh>
    <rPh sb="10" eb="12">
      <t>ショウメイ</t>
    </rPh>
    <phoneticPr fontId="3"/>
  </si>
  <si>
    <t>年間電力量料金 + 年間基本料金</t>
    <rPh sb="0" eb="2">
      <t>ネンカン</t>
    </rPh>
    <rPh sb="2" eb="4">
      <t>デンリョク</t>
    </rPh>
    <rPh sb="4" eb="5">
      <t>リョウ</t>
    </rPh>
    <rPh sb="5" eb="7">
      <t>リョウキン</t>
    </rPh>
    <rPh sb="10" eb="12">
      <t>ネンカン</t>
    </rPh>
    <rPh sb="12" eb="14">
      <t>キホン</t>
    </rPh>
    <rPh sb="14" eb="16">
      <t>リョウキン</t>
    </rPh>
    <phoneticPr fontId="3"/>
  </si>
  <si>
    <t>BA列合計値参照</t>
    <rPh sb="2" eb="3">
      <t>レツ</t>
    </rPh>
    <rPh sb="3" eb="6">
      <t>ゴウケイチ</t>
    </rPh>
    <rPh sb="6" eb="8">
      <t>サンショウ</t>
    </rPh>
    <phoneticPr fontId="3"/>
  </si>
  <si>
    <t>コンピューター室</t>
  </si>
  <si>
    <t>教材倉庫</t>
  </si>
  <si>
    <t>T列合計値参照</t>
    <rPh sb="1" eb="2">
      <t>レツ</t>
    </rPh>
    <rPh sb="2" eb="5">
      <t>ゴウケイチ</t>
    </rPh>
    <rPh sb="5" eb="7">
      <t>サンショウ</t>
    </rPh>
    <phoneticPr fontId="3"/>
  </si>
  <si>
    <t>差額</t>
    <rPh sb="0" eb="2">
      <t>サガク</t>
    </rPh>
    <phoneticPr fontId="3"/>
  </si>
  <si>
    <t>試算結果から参照</t>
    <rPh sb="0" eb="2">
      <t>シサン</t>
    </rPh>
    <rPh sb="2" eb="4">
      <t>ケッカ</t>
    </rPh>
    <rPh sb="6" eb="8">
      <t>サンショウ</t>
    </rPh>
    <phoneticPr fontId="3"/>
  </si>
  <si>
    <t>LED交換後の電気料合計</t>
    <rPh sb="3" eb="5">
      <t>コウカン</t>
    </rPh>
    <rPh sb="5" eb="6">
      <t>ゴ</t>
    </rPh>
    <rPh sb="7" eb="9">
      <t>デンキ</t>
    </rPh>
    <rPh sb="9" eb="10">
      <t>リョウ</t>
    </rPh>
    <rPh sb="10" eb="12">
      <t>ゴウケイ</t>
    </rPh>
    <phoneticPr fontId="3"/>
  </si>
  <si>
    <t>LED KW計</t>
    <rPh sb="6" eb="7">
      <t>ケイ</t>
    </rPh>
    <phoneticPr fontId="3"/>
  </si>
  <si>
    <t>トイレ流し</t>
    <rPh sb="3" eb="4">
      <t>ナガ</t>
    </rPh>
    <phoneticPr fontId="3"/>
  </si>
  <si>
    <t>LED化後KW</t>
    <rPh sb="3" eb="4">
      <t>カ</t>
    </rPh>
    <rPh sb="4" eb="5">
      <t>ゴ</t>
    </rPh>
    <phoneticPr fontId="3"/>
  </si>
  <si>
    <t>倉庫</t>
  </si>
  <si>
    <t>LED化後年間電気料金</t>
    <rPh sb="3" eb="5">
      <t>カゴ</t>
    </rPh>
    <rPh sb="5" eb="11">
      <t>ネンカンデンキリョウキン</t>
    </rPh>
    <phoneticPr fontId="3"/>
  </si>
  <si>
    <t>現行年間電気料金</t>
    <rPh sb="0" eb="2">
      <t>ゲンコウ</t>
    </rPh>
    <rPh sb="2" eb="8">
      <t>ネンカンデンキリョウキン</t>
    </rPh>
    <phoneticPr fontId="3"/>
  </si>
  <si>
    <t>■松風館</t>
  </si>
  <si>
    <t>現行KW計</t>
    <rPh sb="0" eb="2">
      <t>ゲンコウ</t>
    </rPh>
    <rPh sb="4" eb="5">
      <t>ケイ</t>
    </rPh>
    <phoneticPr fontId="3"/>
  </si>
  <si>
    <t>現行KW * 12 * 基本料金</t>
    <rPh sb="0" eb="2">
      <t>ゲンコウ</t>
    </rPh>
    <rPh sb="12" eb="14">
      <t>キホン</t>
    </rPh>
    <rPh sb="14" eb="16">
      <t>リョウキン</t>
    </rPh>
    <phoneticPr fontId="3"/>
  </si>
  <si>
    <t>保健室</t>
  </si>
  <si>
    <t>LED交換後電気料金</t>
    <rPh sb="3" eb="5">
      <t>コウカン</t>
    </rPh>
    <rPh sb="5" eb="6">
      <t>ゴ</t>
    </rPh>
    <phoneticPr fontId="3"/>
  </si>
  <si>
    <t>理科室</t>
  </si>
  <si>
    <t>現行年間電気料金計</t>
    <rPh sb="0" eb="2">
      <t>ゲンコウ</t>
    </rPh>
    <phoneticPr fontId="3"/>
  </si>
  <si>
    <t>階段室(5)</t>
  </si>
  <si>
    <t>現行年間電気料金 - 削減年間電気料金</t>
    <rPh sb="0" eb="2">
      <t>ゲンコウ</t>
    </rPh>
    <rPh sb="2" eb="4">
      <t>ネンカン</t>
    </rPh>
    <rPh sb="4" eb="6">
      <t>デンキ</t>
    </rPh>
    <rPh sb="6" eb="8">
      <t>リョウキン</t>
    </rPh>
    <rPh sb="11" eb="13">
      <t>サクゲン</t>
    </rPh>
    <rPh sb="13" eb="15">
      <t>ネンカン</t>
    </rPh>
    <rPh sb="15" eb="17">
      <t>デンキ</t>
    </rPh>
    <rPh sb="17" eb="19">
      <t>リョウキン</t>
    </rPh>
    <phoneticPr fontId="3"/>
  </si>
  <si>
    <t>既存
KW</t>
    <rPh sb="0" eb="2">
      <t>キゾン</t>
    </rPh>
    <phoneticPr fontId="3"/>
  </si>
  <si>
    <t>間接経費(全般(LED見積+工事費)の15%)</t>
    <rPh sb="0" eb="2">
      <t>カンセツ</t>
    </rPh>
    <rPh sb="2" eb="4">
      <t>ケイヒ</t>
    </rPh>
    <rPh sb="5" eb="7">
      <t>ゼンパン</t>
    </rPh>
    <rPh sb="11" eb="13">
      <t>ミツモリ</t>
    </rPh>
    <rPh sb="14" eb="17">
      <t>コウジヒ</t>
    </rPh>
    <phoneticPr fontId="40"/>
  </si>
  <si>
    <t>ダウンライト Φ150 FHT24</t>
  </si>
  <si>
    <t>資料5</t>
    <rPh sb="0" eb="2">
      <t>しりょう</t>
    </rPh>
    <phoneticPr fontId="6" type="Hiragana"/>
  </si>
  <si>
    <t>※本試算表の調査結果、LED器具のマッチング結果、見積単価等は、同業他社には開示されない様お願いいたします。</t>
  </si>
  <si>
    <t>＊高所作業費は、現地調査後変更になる場合があります。</t>
  </si>
  <si>
    <t>機械室(2)</t>
  </si>
  <si>
    <t>ダウンライト Φ150 FHT32　電球色</t>
  </si>
  <si>
    <t>＊舞台照明器具、特殊照明器具は除く。</t>
    <rPh sb="1" eb="5">
      <t>ブタイショウメイ</t>
    </rPh>
    <rPh sb="5" eb="7">
      <t>キグ</t>
    </rPh>
    <rPh sb="8" eb="14">
      <t>トクシュショウメイキグ</t>
    </rPh>
    <rPh sb="15" eb="16">
      <t>ノゾ</t>
    </rPh>
    <phoneticPr fontId="3"/>
  </si>
  <si>
    <t>職員便所男子</t>
  </si>
  <si>
    <t>ベースライト〈埋込W600〉</t>
  </si>
  <si>
    <t>産廃処理費(設備費の10%)</t>
    <rPh sb="6" eb="9">
      <t>セツビヒ</t>
    </rPh>
    <phoneticPr fontId="3"/>
  </si>
  <si>
    <t>図書室</t>
  </si>
  <si>
    <t>トイレ</t>
  </si>
  <si>
    <t>２F廊下（ダウンライト）</t>
  </si>
  <si>
    <t>コンピューター</t>
  </si>
  <si>
    <t>E-ROOM</t>
  </si>
  <si>
    <t>倉庫①</t>
  </si>
  <si>
    <t>ホール(1)</t>
  </si>
  <si>
    <t>ホール(2)</t>
  </si>
  <si>
    <t>階段(2)</t>
  </si>
  <si>
    <t>ホール(3)</t>
  </si>
  <si>
    <t>ホール(4)</t>
  </si>
  <si>
    <t>ポンプ室</t>
  </si>
  <si>
    <t>ポーチ</t>
  </si>
  <si>
    <t>エントランス・ホール</t>
  </si>
  <si>
    <t>ロッカー室</t>
  </si>
  <si>
    <t>普通教室(4-1)</t>
  </si>
  <si>
    <t>倉庫(2)</t>
  </si>
  <si>
    <t>教材室(８)</t>
  </si>
  <si>
    <t>階段(4)</t>
  </si>
  <si>
    <t>普通教室（6-1）</t>
  </si>
  <si>
    <t>第2理科室</t>
  </si>
  <si>
    <t>■１階</t>
  </si>
  <si>
    <t xml:space="preserve"> </t>
  </si>
  <si>
    <t>調理室</t>
  </si>
  <si>
    <t>玄関</t>
  </si>
  <si>
    <t>学習室２</t>
    <rPh sb="0" eb="3">
      <t>ガクシュウシツ</t>
    </rPh>
    <phoneticPr fontId="3"/>
  </si>
  <si>
    <t>直管蛍光灯 Hf32形</t>
  </si>
  <si>
    <t>玄関ホール</t>
  </si>
  <si>
    <t>第1音楽室</t>
  </si>
  <si>
    <t>放送室</t>
  </si>
  <si>
    <t>校長室</t>
  </si>
  <si>
    <t>理科準備室</t>
  </si>
  <si>
    <t>調理室（のびのびプラザ内）</t>
  </si>
  <si>
    <t>普通教室2-1</t>
  </si>
  <si>
    <t>倉庫(4)</t>
  </si>
  <si>
    <t>家庭科準備室</t>
  </si>
  <si>
    <t>配膳室</t>
  </si>
  <si>
    <t>印刷室</t>
  </si>
  <si>
    <t>２階旧ＰＣ教室</t>
    <rPh sb="1" eb="2">
      <t>カイ</t>
    </rPh>
    <rPh sb="2" eb="3">
      <t>キュウ</t>
    </rPh>
    <rPh sb="5" eb="7">
      <t>キョウシツ</t>
    </rPh>
    <phoneticPr fontId="3"/>
  </si>
  <si>
    <t>書庫</t>
  </si>
  <si>
    <t>第1理科室</t>
  </si>
  <si>
    <t>職員トイレ</t>
  </si>
  <si>
    <t>男子更衣室</t>
  </si>
  <si>
    <t>更衣室</t>
  </si>
  <si>
    <t>教材室</t>
  </si>
  <si>
    <t>職員便所(4)</t>
  </si>
  <si>
    <t>■２階</t>
  </si>
  <si>
    <t>図工室</t>
  </si>
  <si>
    <t>理科準備室</t>
    <rPh sb="2" eb="4">
      <t>ジュンビ</t>
    </rPh>
    <rPh sb="4" eb="5">
      <t>シツ</t>
    </rPh>
    <phoneticPr fontId="3"/>
  </si>
  <si>
    <t>図工準備室</t>
  </si>
  <si>
    <t>普通教室6-1</t>
  </si>
  <si>
    <t>普通教室5-1</t>
  </si>
  <si>
    <t>普通教室3-1</t>
  </si>
  <si>
    <t>廊下灯</t>
  </si>
  <si>
    <t>■体育館</t>
  </si>
  <si>
    <t>体育館内</t>
  </si>
  <si>
    <t>多目的便所</t>
  </si>
  <si>
    <t>防災倉庫</t>
  </si>
  <si>
    <t>機械室</t>
  </si>
  <si>
    <t>男子便所</t>
  </si>
  <si>
    <t>鳩山小学校　既設照明器具数量</t>
    <rPh sb="0" eb="2">
      <t>ハトヤマ</t>
    </rPh>
    <rPh sb="2" eb="5">
      <t>ショウガッコウ</t>
    </rPh>
    <rPh sb="6" eb="8">
      <t>キセツ</t>
    </rPh>
    <rPh sb="8" eb="12">
      <t>ショウメイキグ</t>
    </rPh>
    <rPh sb="12" eb="14">
      <t>スウリョウ</t>
    </rPh>
    <phoneticPr fontId="3"/>
  </si>
  <si>
    <t>女子便所</t>
  </si>
  <si>
    <t>女子更衣室</t>
  </si>
  <si>
    <t>階段</t>
  </si>
  <si>
    <t>直管蛍光灯 Hf32形　高出力</t>
  </si>
  <si>
    <t>２F廊下</t>
  </si>
  <si>
    <t>湯沸室</t>
  </si>
  <si>
    <t>準備室</t>
  </si>
  <si>
    <t>アップライト</t>
  </si>
  <si>
    <t>階段室</t>
  </si>
  <si>
    <t>昇降所(1)</t>
  </si>
  <si>
    <t>北側入口</t>
  </si>
  <si>
    <t>EV前室</t>
  </si>
  <si>
    <t>■３階</t>
  </si>
  <si>
    <t>職員便所女子</t>
  </si>
  <si>
    <t>音楽準備室</t>
  </si>
  <si>
    <t>普通教室(6-2)</t>
  </si>
  <si>
    <t>学習室１</t>
    <rPh sb="0" eb="3">
      <t>ガクシュウシツ</t>
    </rPh>
    <phoneticPr fontId="3"/>
  </si>
  <si>
    <t>コンピューター室準備室</t>
  </si>
  <si>
    <t>渡り廊下</t>
  </si>
  <si>
    <t>階段室A</t>
  </si>
  <si>
    <t>倉庫(1)</t>
  </si>
  <si>
    <t>機械室(1)</t>
  </si>
  <si>
    <t>鳩山中学校　既設照明器具数量</t>
    <rPh sb="0" eb="2">
      <t>ハトヤマ</t>
    </rPh>
    <rPh sb="2" eb="5">
      <t>チュウガッコウ</t>
    </rPh>
    <rPh sb="6" eb="8">
      <t>キセツ</t>
    </rPh>
    <rPh sb="8" eb="12">
      <t>ショウメイキグ</t>
    </rPh>
    <rPh sb="12" eb="14">
      <t>スウリョウ</t>
    </rPh>
    <phoneticPr fontId="3"/>
  </si>
  <si>
    <r>
      <t>廊下</t>
    </r>
    <r>
      <rPr>
        <sz val="12"/>
        <color theme="1"/>
        <rFont val="ＭＳ Ｐゴシック"/>
        <family val="3"/>
        <charset val="128"/>
      </rPr>
      <t>（EV前含む）</t>
    </r>
    <rPh sb="5" eb="6">
      <t>マエ</t>
    </rPh>
    <rPh sb="6" eb="7">
      <t>フク</t>
    </rPh>
    <phoneticPr fontId="3"/>
  </si>
  <si>
    <t>昇降口</t>
  </si>
  <si>
    <t>道場</t>
  </si>
  <si>
    <t>玄関外灯</t>
  </si>
  <si>
    <t>事務室</t>
  </si>
  <si>
    <t>普通教室(3教室)</t>
  </si>
  <si>
    <t>直管蛍光灯 Hf16形</t>
  </si>
  <si>
    <t>■1階</t>
  </si>
  <si>
    <t>直管蛍光灯 FL20形</t>
  </si>
  <si>
    <t>普通教室①～④</t>
  </si>
  <si>
    <t>倉庫(3)</t>
  </si>
  <si>
    <t>LED化済み</t>
    <rPh sb="3" eb="4">
      <t>カ</t>
    </rPh>
    <rPh sb="4" eb="5">
      <t>スミ</t>
    </rPh>
    <phoneticPr fontId="3"/>
  </si>
  <si>
    <t>PTA室、児童会室</t>
  </si>
  <si>
    <t>多目的室</t>
  </si>
  <si>
    <t>教材室(10)</t>
  </si>
  <si>
    <t>昇降所(3)</t>
  </si>
  <si>
    <t>廊下(3)</t>
  </si>
  <si>
    <t>スクエアライト □450 埋込　FPL36×4</t>
  </si>
  <si>
    <t>前室</t>
  </si>
  <si>
    <t>会議室</t>
  </si>
  <si>
    <t>金工準備室</t>
  </si>
  <si>
    <t>金工室</t>
  </si>
  <si>
    <t>■武道場</t>
  </si>
  <si>
    <t>体育館渡り廊下</t>
  </si>
  <si>
    <r>
      <t>普通教室</t>
    </r>
    <r>
      <rPr>
        <sz val="12"/>
        <color theme="1"/>
        <rFont val="ＭＳ Ｐゴシック"/>
        <family val="3"/>
        <charset val="128"/>
      </rPr>
      <t>2－１</t>
    </r>
  </si>
  <si>
    <r>
      <t>普通教室</t>
    </r>
    <r>
      <rPr>
        <sz val="12"/>
        <color theme="1"/>
        <rFont val="ＭＳ Ｐゴシック"/>
        <family val="3"/>
        <charset val="128"/>
      </rPr>
      <t>１－１</t>
    </r>
  </si>
  <si>
    <t>児童更衣室</t>
    <rPh sb="0" eb="2">
      <t>ジドウ</t>
    </rPh>
    <rPh sb="2" eb="5">
      <t>コウイシツ</t>
    </rPh>
    <phoneticPr fontId="3"/>
  </si>
  <si>
    <t>校務室</t>
  </si>
  <si>
    <t>１階多目的教室</t>
    <rPh sb="1" eb="2">
      <t>カイ</t>
    </rPh>
    <rPh sb="2" eb="5">
      <t>タモクテキ</t>
    </rPh>
    <phoneticPr fontId="3"/>
  </si>
  <si>
    <t>倉庫(5)</t>
  </si>
  <si>
    <t>歴史資料室(2)</t>
  </si>
  <si>
    <t>昇降所(2)</t>
  </si>
  <si>
    <t>廊下(2)</t>
  </si>
  <si>
    <t>普通教室(3-1・2・3・4)</t>
  </si>
  <si>
    <t>普通教室</t>
  </si>
  <si>
    <t>女子更衣室</t>
    <rPh sb="0" eb="2">
      <t>ジョシ</t>
    </rPh>
    <rPh sb="2" eb="5">
      <t>コウイシツ</t>
    </rPh>
    <phoneticPr fontId="3"/>
  </si>
  <si>
    <t>ベースライト〈直付W230〉 Hf32形 2灯　高出力</t>
  </si>
  <si>
    <t>階段(5)</t>
  </si>
  <si>
    <t>教材室(2)</t>
  </si>
  <si>
    <t>木工室</t>
  </si>
  <si>
    <t>廊下(1)</t>
  </si>
  <si>
    <t>普通教室(2-1・2・3・4・5)</t>
  </si>
  <si>
    <t>階段(1)</t>
  </si>
  <si>
    <t>更衣室(4)</t>
  </si>
  <si>
    <t>階段(3)</t>
  </si>
  <si>
    <t>歴史資料室(1)</t>
  </si>
  <si>
    <t>被服室</t>
  </si>
  <si>
    <t>PTA会議室</t>
  </si>
  <si>
    <t>直管蛍光灯 FL10形</t>
  </si>
  <si>
    <t>便所入口</t>
  </si>
  <si>
    <t>■3階</t>
  </si>
  <si>
    <t>女子便所(8)</t>
  </si>
  <si>
    <t>多目的室(1・2)</t>
  </si>
  <si>
    <t>普通教室（1-1,・2・3・4・5)</t>
  </si>
  <si>
    <t>廊下1・２</t>
  </si>
  <si>
    <t>階段1・2・3</t>
  </si>
  <si>
    <t>更衣室(５)</t>
  </si>
  <si>
    <t>電球タイプ</t>
    <rPh sb="0" eb="2">
      <t>デンキュウ</t>
    </rPh>
    <phoneticPr fontId="3"/>
  </si>
  <si>
    <t>更衣室(６)</t>
  </si>
  <si>
    <t>第１美術室</t>
  </si>
  <si>
    <t>美術展示室</t>
  </si>
  <si>
    <t>教科室(4・5・6・7)</t>
  </si>
  <si>
    <t>■4階</t>
  </si>
  <si>
    <t>第2美術室</t>
  </si>
  <si>
    <t>調理準備室</t>
  </si>
  <si>
    <t>被服準備室</t>
  </si>
  <si>
    <t>女子便所(7)</t>
  </si>
  <si>
    <t>２階更衣室</t>
    <rPh sb="1" eb="2">
      <t>カイ</t>
    </rPh>
    <rPh sb="2" eb="5">
      <t>コウイシツ</t>
    </rPh>
    <phoneticPr fontId="3"/>
  </si>
  <si>
    <t>木工準備室</t>
  </si>
  <si>
    <t>器具庫1</t>
  </si>
  <si>
    <t>体育器具庫</t>
  </si>
  <si>
    <t>備品倉庫</t>
  </si>
  <si>
    <t>濾過器機械室</t>
  </si>
  <si>
    <t>亀井小学校　既設照明器具数量</t>
    <rPh sb="0" eb="5">
      <t>カメイショウガッコウ</t>
    </rPh>
    <rPh sb="6" eb="8">
      <t>キセツ</t>
    </rPh>
    <rPh sb="8" eb="12">
      <t>ショウメイキグ</t>
    </rPh>
    <rPh sb="12" eb="14">
      <t>スウリョウ</t>
    </rPh>
    <phoneticPr fontId="3"/>
  </si>
  <si>
    <t>既設ランプ・器具</t>
    <rPh sb="0" eb="2">
      <t>キセツ</t>
    </rPh>
    <rPh sb="6" eb="8">
      <t>キグ</t>
    </rPh>
    <phoneticPr fontId="3"/>
  </si>
  <si>
    <t>小　　計</t>
    <rPh sb="0" eb="1">
      <t>ショウ</t>
    </rPh>
    <rPh sb="3" eb="4">
      <t>ケイ</t>
    </rPh>
    <phoneticPr fontId="3"/>
  </si>
  <si>
    <t>１F 入口ホール（水道上）</t>
    <rPh sb="9" eb="11">
      <t>スイドウ</t>
    </rPh>
    <rPh sb="11" eb="12">
      <t>ウエ</t>
    </rPh>
    <phoneticPr fontId="3"/>
  </si>
  <si>
    <t>１F 入口ホール（外）</t>
    <rPh sb="9" eb="10">
      <t>ソト</t>
    </rPh>
    <phoneticPr fontId="3"/>
  </si>
  <si>
    <t>電球</t>
    <rPh sb="0" eb="2">
      <t>デンキュウ</t>
    </rPh>
    <phoneticPr fontId="3"/>
  </si>
  <si>
    <t>倉庫②</t>
    <rPh sb="0" eb="2">
      <t>ソウコ</t>
    </rPh>
    <phoneticPr fontId="3"/>
  </si>
  <si>
    <t>玄関(外）</t>
    <rPh sb="3" eb="4">
      <t>ソト</t>
    </rPh>
    <phoneticPr fontId="3"/>
  </si>
  <si>
    <t>児童昇降口</t>
    <rPh sb="0" eb="2">
      <t>ジドウ</t>
    </rPh>
    <rPh sb="4" eb="5">
      <t>グチ</t>
    </rPh>
    <phoneticPr fontId="3"/>
  </si>
  <si>
    <t>直管蛍光灯 Hf32形　</t>
  </si>
  <si>
    <t>直管蛍光灯 FL40形　　　　</t>
  </si>
  <si>
    <r>
      <t>普通教室</t>
    </r>
    <r>
      <rPr>
        <sz val="12"/>
        <color theme="1"/>
        <rFont val="ＭＳ Ｐゴシック"/>
        <family val="3"/>
        <charset val="128"/>
      </rPr>
      <t>５－１</t>
    </r>
  </si>
  <si>
    <t>東・西階段</t>
    <rPh sb="0" eb="1">
      <t>ヒガシ</t>
    </rPh>
    <rPh sb="2" eb="3">
      <t>ニシ</t>
    </rPh>
    <rPh sb="3" eb="5">
      <t>カイダン</t>
    </rPh>
    <phoneticPr fontId="3"/>
  </si>
  <si>
    <t>１F 入口ホール</t>
  </si>
  <si>
    <t>LED化済</t>
    <rPh sb="3" eb="4">
      <t>カ</t>
    </rPh>
    <rPh sb="4" eb="5">
      <t>スミ</t>
    </rPh>
    <phoneticPr fontId="3"/>
  </si>
  <si>
    <t>相談室</t>
    <rPh sb="0" eb="3">
      <t>ソウダンシツ</t>
    </rPh>
    <phoneticPr fontId="3"/>
  </si>
  <si>
    <t>学習室１</t>
  </si>
  <si>
    <t>学習室３</t>
    <rPh sb="0" eb="3">
      <t>ガクシュウシツ</t>
    </rPh>
    <phoneticPr fontId="3"/>
  </si>
  <si>
    <t>なかよし２</t>
  </si>
  <si>
    <t>なかよし１</t>
  </si>
  <si>
    <t>学習室２</t>
  </si>
  <si>
    <t>多目的室</t>
    <rPh sb="0" eb="4">
      <t>タモクテキシツ</t>
    </rPh>
    <phoneticPr fontId="3"/>
  </si>
  <si>
    <t>非学校施設(交換対象外）</t>
    <rPh sb="0" eb="1">
      <t>ヒ</t>
    </rPh>
    <rPh sb="1" eb="3">
      <t>ガッコウ</t>
    </rPh>
    <rPh sb="3" eb="5">
      <t>シセツ</t>
    </rPh>
    <rPh sb="6" eb="11">
      <t>コウカンタ</t>
    </rPh>
    <phoneticPr fontId="3"/>
  </si>
  <si>
    <t>既設照明器具　数量表
（鳩山町立小・中学校LED照明設備賃貸借）</t>
  </si>
  <si>
    <r>
      <t>玄関</t>
    </r>
    <r>
      <rPr>
        <sz val="12"/>
        <color theme="1"/>
        <rFont val="ＭＳ Ｐゴシック"/>
        <family val="3"/>
        <charset val="128"/>
      </rPr>
      <t>(内）</t>
    </r>
    <rPh sb="3" eb="4">
      <t>ウチ</t>
    </rPh>
    <phoneticPr fontId="3"/>
  </si>
  <si>
    <r>
      <t>倉庫</t>
    </r>
    <r>
      <rPr>
        <sz val="6"/>
        <color theme="1"/>
        <rFont val="ＭＳ Ｐゴシック"/>
        <family val="3"/>
        <charset val="128"/>
      </rPr>
      <t>（東階段下）</t>
    </r>
    <rPh sb="3" eb="4">
      <t>ヒガシ</t>
    </rPh>
    <rPh sb="4" eb="6">
      <t>カイダン</t>
    </rPh>
    <rPh sb="6" eb="7">
      <t>シタ</t>
    </rPh>
    <phoneticPr fontId="3"/>
  </si>
  <si>
    <r>
      <t>普通教室</t>
    </r>
    <r>
      <rPr>
        <sz val="12"/>
        <color theme="1"/>
        <rFont val="ＭＳ Ｐゴシック"/>
        <family val="3"/>
        <charset val="128"/>
      </rPr>
      <t>４－２</t>
    </r>
  </si>
  <si>
    <t>男子便所（のびのびプラザ内）</t>
    <rPh sb="12" eb="13">
      <t>ナイ</t>
    </rPh>
    <phoneticPr fontId="3"/>
  </si>
  <si>
    <t>女子便所（のびのびプラザ内）</t>
  </si>
  <si>
    <t>亀井小学校</t>
    <rPh sb="0" eb="3">
      <t>かめい</t>
    </rPh>
    <rPh sb="3" eb="5">
      <t>がっこう</t>
    </rPh>
    <phoneticPr fontId="6" type="Hiragana"/>
  </si>
  <si>
    <t>今宿小学校</t>
    <rPh sb="0" eb="1">
      <t>いま</t>
    </rPh>
    <rPh sb="1" eb="2">
      <t>しゅく</t>
    </rPh>
    <rPh sb="2" eb="3">
      <t>しょう</t>
    </rPh>
    <rPh sb="3" eb="5">
      <t>がっこう</t>
    </rPh>
    <phoneticPr fontId="6" type="Hiragana"/>
  </si>
  <si>
    <t>鳩山小学校</t>
    <rPh sb="0" eb="2">
      <t>はとやま</t>
    </rPh>
    <rPh sb="2" eb="3">
      <t>しょう</t>
    </rPh>
    <rPh sb="3" eb="5">
      <t>がっこう</t>
    </rPh>
    <phoneticPr fontId="6" type="Hiragana"/>
  </si>
  <si>
    <t>鳩山中学校</t>
    <rPh sb="0" eb="2">
      <t>はとやま</t>
    </rPh>
    <rPh sb="2" eb="3">
      <t>なか</t>
    </rPh>
    <rPh sb="3" eb="5">
      <t>がっこう</t>
    </rPh>
    <phoneticPr fontId="6" type="Hiragana"/>
  </si>
  <si>
    <t>LED化対象数量</t>
    <rPh sb="3" eb="4">
      <t>か</t>
    </rPh>
    <rPh sb="4" eb="8">
      <t>たいしょ</t>
    </rPh>
    <phoneticPr fontId="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</si>
</sst>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76" formatCode="0;;;@"/>
    <numFmt numFmtId="177" formatCode="#,###"/>
    <numFmt numFmtId="178" formatCode="General\(&quot;灯&quot;\)"/>
    <numFmt numFmtId="179" formatCode="0.0;;;@"/>
    <numFmt numFmtId="180" formatCode="[$-F800]dddd\,\ mmmm\ dd\,\ yyyy"/>
    <numFmt numFmtId="181" formatCode="&quot;高所作業車：&quot;General\(&quot;台&quot;\)"/>
    <numFmt numFmtId="182" formatCode="0.0%"/>
    <numFmt numFmtId="183" formatCode="0.0"/>
    <numFmt numFmtId="184" formatCode="#,##0.0;[Red]\-#,##0.0"/>
    <numFmt numFmtId="185" formatCode="#,##0;;;@"/>
    <numFmt numFmtId="186" formatCode="#,##0;&quot;▲ &quot;#,##0"/>
  </numFmts>
  <fonts count="4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0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6"/>
      <name val="游ゴシック"/>
      <family val="3"/>
    </font>
    <font>
      <b/>
      <sz val="18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HGSｺﾞｼｯｸE"/>
      <family val="3"/>
    </font>
    <font>
      <sz val="12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1"/>
      <color rgb="FF002060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9"/>
      <color theme="1"/>
      <name val="ＭＳ Ｐゴシック"/>
      <family val="3"/>
      <scheme val="minor"/>
    </font>
    <font>
      <sz val="9"/>
      <name val="ＭＳ Ｐゴシック"/>
      <family val="3"/>
      <scheme val="minor"/>
    </font>
    <font>
      <b/>
      <sz val="9"/>
      <color rgb="FFFF0000"/>
      <name val="ＭＳ Ｐゴシック"/>
      <family val="3"/>
      <scheme val="minor"/>
    </font>
    <font>
      <sz val="9"/>
      <color rgb="FFFF0000"/>
      <name val="ＭＳ Ｐゴシック"/>
      <family val="3"/>
      <scheme val="minor"/>
    </font>
    <font>
      <sz val="9"/>
      <color theme="0"/>
      <name val="ＭＳ Ｐゴシック"/>
      <family val="3"/>
      <scheme val="minor"/>
    </font>
    <font>
      <b/>
      <sz val="6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b/>
      <sz val="12"/>
      <color rgb="FFFF0000"/>
      <name val="ＭＳ Ｐゴシック"/>
      <family val="3"/>
      <scheme val="minor"/>
    </font>
    <font>
      <b/>
      <sz val="12"/>
      <color rgb="FFFF33CC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2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11"/>
      <color rgb="FFFF0000"/>
      <name val="ＭＳ Ｐゴシック"/>
      <family val="3"/>
      <scheme val="minor"/>
    </font>
    <font>
      <sz val="18"/>
      <color rgb="FFFF0000"/>
      <name val="ＭＳ Ｐゴシック"/>
      <family val="3"/>
    </font>
    <font>
      <b/>
      <sz val="1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9"/>
      <color rgb="FF666666"/>
      <name val="メイリオ"/>
      <family val="3"/>
    </font>
    <font>
      <sz val="8"/>
      <color theme="1"/>
      <name val="ＭＳ Ｐゴシック"/>
      <family val="3"/>
      <scheme val="minor"/>
    </font>
    <font>
      <sz val="10"/>
      <name val="ＭＳ Ｐゴシック"/>
      <family val="3"/>
      <scheme val="minor"/>
    </font>
    <font>
      <b/>
      <sz val="9"/>
      <color indexed="8"/>
      <name val="ＭＳ Ｐゴシック"/>
      <family val="3"/>
      <scheme val="minor"/>
    </font>
    <font>
      <sz val="9"/>
      <color indexed="8"/>
      <name val="ＭＳ Ｐゴシック"/>
      <family val="3"/>
      <scheme val="minor"/>
    </font>
    <font>
      <b/>
      <sz val="9"/>
      <name val="ＭＳ Ｐゴシック"/>
      <family val="3"/>
      <scheme val="minor"/>
    </font>
    <font>
      <sz val="18"/>
      <color indexed="54"/>
      <name val="ＭＳ Ｐゴシック"/>
      <family val="3"/>
    </font>
    <font>
      <sz val="11"/>
      <color theme="1"/>
      <name val="ＭＳ Ｐゴシック"/>
      <family val="3"/>
      <scheme val="minor"/>
    </font>
    <font>
      <b/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>
      <alignment vertical="center"/>
    </xf>
    <xf numFmtId="9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>
      <alignment vertical="center"/>
    </xf>
    <xf numFmtId="9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>
      <alignment vertical="center"/>
    </xf>
    <xf numFmtId="9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>
      <alignment vertical="center"/>
    </xf>
    <xf numFmtId="9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>
      <alignment vertical="center"/>
    </xf>
    <xf numFmtId="38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>
      <alignment vertical="center"/>
    </xf>
    <xf numFmtId="38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>
      <alignment vertical="center"/>
    </xf>
    <xf numFmtId="38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>
      <alignment vertical="center"/>
    </xf>
    <xf numFmtId="38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>
      <alignment vertical="center"/>
    </xf>
    <xf numFmtId="38" fontId="1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176" fontId="8" fillId="3" borderId="5" xfId="0" applyNumberFormat="1" applyFont="1" applyFill="1" applyBorder="1">
      <alignment vertical="center"/>
    </xf>
    <xf numFmtId="176" fontId="8" fillId="0" borderId="5" xfId="0" applyNumberFormat="1" applyFont="1" applyBorder="1">
      <alignment vertical="center"/>
    </xf>
    <xf numFmtId="38" fontId="8" fillId="0" borderId="5" xfId="0" applyNumberFormat="1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177" fontId="10" fillId="3" borderId="5" xfId="0" applyNumberFormat="1" applyFont="1" applyFill="1" applyBorder="1" applyAlignment="1">
      <alignment vertical="center" shrinkToFit="1"/>
    </xf>
    <xf numFmtId="0" fontId="12" fillId="0" borderId="0" xfId="0" applyFont="1">
      <alignment vertical="center"/>
    </xf>
    <xf numFmtId="177" fontId="0" fillId="6" borderId="5" xfId="0" applyNumberFormat="1" applyFont="1" applyFill="1" applyBorder="1" applyAlignment="1">
      <alignment horizontal="center" vertical="center" shrinkToFit="1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176" fontId="10" fillId="3" borderId="5" xfId="112" applyNumberFormat="1" applyFont="1" applyFill="1" applyBorder="1" applyAlignment="1" applyProtection="1">
      <alignment horizontal="right" vertical="center" shrinkToFit="1"/>
    </xf>
    <xf numFmtId="176" fontId="0" fillId="5" borderId="5" xfId="0" applyNumberFormat="1" applyFill="1" applyBorder="1">
      <alignment vertical="center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0" fillId="5" borderId="5" xfId="0" applyFill="1" applyBorder="1">
      <alignment vertical="center"/>
    </xf>
    <xf numFmtId="177" fontId="10" fillId="0" borderId="5" xfId="0" applyNumberFormat="1" applyFont="1" applyBorder="1" applyAlignment="1">
      <alignment vertical="center" shrinkToFit="1"/>
    </xf>
    <xf numFmtId="0" fontId="15" fillId="0" borderId="0" xfId="0" applyFont="1">
      <alignment vertical="center"/>
    </xf>
    <xf numFmtId="177" fontId="10" fillId="6" borderId="5" xfId="0" applyNumberFormat="1" applyFont="1" applyFill="1" applyBorder="1" applyAlignment="1">
      <alignment horizontal="center" vertical="center" shrinkToFit="1"/>
    </xf>
    <xf numFmtId="176" fontId="16" fillId="0" borderId="5" xfId="112" applyNumberFormat="1" applyFont="1" applyFill="1" applyBorder="1" applyAlignment="1" applyProtection="1">
      <alignment horizontal="right" vertical="center" shrinkToFit="1"/>
    </xf>
    <xf numFmtId="176" fontId="10" fillId="0" borderId="5" xfId="112" applyNumberFormat="1" applyFont="1" applyFill="1" applyBorder="1" applyAlignment="1" applyProtection="1">
      <alignment horizontal="right" vertical="center" shrinkToFit="1"/>
    </xf>
    <xf numFmtId="177" fontId="10" fillId="7" borderId="5" xfId="0" applyNumberFormat="1" applyFont="1" applyFill="1" applyBorder="1" applyAlignment="1">
      <alignment vertical="center" shrinkToFit="1"/>
    </xf>
    <xf numFmtId="176" fontId="16" fillId="7" borderId="5" xfId="112" applyNumberFormat="1" applyFont="1" applyFill="1" applyBorder="1" applyAlignment="1" applyProtection="1">
      <alignment horizontal="right" vertical="center" shrinkToFit="1"/>
    </xf>
    <xf numFmtId="176" fontId="10" fillId="7" borderId="5" xfId="112" applyNumberFormat="1" applyFont="1" applyFill="1" applyBorder="1" applyAlignment="1" applyProtection="1">
      <alignment horizontal="right" vertical="center" shrinkToFit="1"/>
    </xf>
    <xf numFmtId="177" fontId="0" fillId="8" borderId="5" xfId="0" applyNumberFormat="1" applyFont="1" applyFill="1" applyBorder="1" applyAlignment="1">
      <alignment horizontal="center" vertical="center" shrinkToFit="1"/>
    </xf>
    <xf numFmtId="176" fontId="11" fillId="3" borderId="5" xfId="112" applyNumberFormat="1" applyFont="1" applyFill="1" applyBorder="1" applyAlignment="1" applyProtection="1">
      <alignment horizontal="right" vertical="center" shrinkToFit="1"/>
    </xf>
    <xf numFmtId="38" fontId="0" fillId="5" borderId="5" xfId="112" applyFont="1" applyFill="1" applyBorder="1">
      <alignment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7" fillId="9" borderId="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10" borderId="4" xfId="0" applyFont="1" applyFill="1" applyBorder="1" applyAlignment="1" applyProtection="1">
      <alignment vertical="center" wrapText="1"/>
      <protection locked="0"/>
    </xf>
    <xf numFmtId="0" fontId="13" fillId="11" borderId="10" xfId="0" applyFont="1" applyFill="1" applyBorder="1" applyAlignment="1" applyProtection="1">
      <alignment horizontal="center" vertical="center" wrapText="1"/>
      <protection locked="0"/>
    </xf>
    <xf numFmtId="0" fontId="13" fillId="12" borderId="11" xfId="0" applyFont="1" applyFill="1" applyBorder="1" applyAlignment="1" applyProtection="1">
      <alignment vertical="center" shrinkToFit="1"/>
      <protection locked="0"/>
    </xf>
    <xf numFmtId="0" fontId="18" fillId="0" borderId="5" xfId="0" applyFont="1" applyBorder="1" applyAlignment="1" applyProtection="1">
      <alignment horizontal="center" vertical="center" shrinkToFit="1"/>
      <protection locked="0"/>
    </xf>
    <xf numFmtId="0" fontId="19" fillId="11" borderId="12" xfId="0" applyFont="1" applyFill="1" applyBorder="1" applyAlignment="1" applyProtection="1">
      <alignment horizontal="center" vertical="center" wrapText="1"/>
      <protection locked="0"/>
    </xf>
    <xf numFmtId="0" fontId="13" fillId="12" borderId="13" xfId="0" applyFont="1" applyFill="1" applyBorder="1" applyProtection="1">
      <alignment vertical="center"/>
      <protection locked="0"/>
    </xf>
    <xf numFmtId="0" fontId="17" fillId="13" borderId="5" xfId="0" applyFont="1" applyFill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>
      <alignment horizontal="center" vertical="center" wrapText="1"/>
    </xf>
    <xf numFmtId="0" fontId="21" fillId="0" borderId="0" xfId="0" applyFont="1" applyProtection="1">
      <alignment vertical="center"/>
      <protection locked="0"/>
    </xf>
    <xf numFmtId="0" fontId="13" fillId="11" borderId="12" xfId="0" applyFont="1" applyFill="1" applyBorder="1" applyAlignment="1" applyProtection="1">
      <alignment horizontal="center" wrapText="1"/>
      <protection locked="0"/>
    </xf>
    <xf numFmtId="176" fontId="18" fillId="12" borderId="13" xfId="112" applyNumberFormat="1" applyFont="1" applyFill="1" applyBorder="1" applyProtection="1">
      <alignment vertical="center"/>
      <protection locked="0"/>
    </xf>
    <xf numFmtId="0" fontId="13" fillId="11" borderId="12" xfId="0" applyFont="1" applyFill="1" applyBorder="1" applyAlignment="1" applyProtection="1">
      <alignment horizontal="center" vertical="center" wrapText="1"/>
      <protection locked="0"/>
    </xf>
    <xf numFmtId="1" fontId="13" fillId="12" borderId="13" xfId="112" applyNumberFormat="1" applyFont="1" applyFill="1" applyBorder="1" applyProtection="1">
      <alignment vertical="center"/>
      <protection locked="0"/>
    </xf>
    <xf numFmtId="0" fontId="22" fillId="14" borderId="5" xfId="0" applyFont="1" applyFill="1" applyBorder="1" applyAlignment="1" applyProtection="1">
      <alignment horizontal="center" vertical="center" wrapText="1" shrinkToFit="1"/>
      <protection locked="0"/>
    </xf>
    <xf numFmtId="38" fontId="13" fillId="0" borderId="5" xfId="112" applyFont="1" applyFill="1" applyBorder="1" applyAlignment="1" applyProtection="1">
      <alignment horizontal="center" vertical="center" shrinkToFit="1"/>
    </xf>
    <xf numFmtId="178" fontId="13" fillId="0" borderId="0" xfId="0" applyNumberFormat="1" applyFont="1" applyAlignment="1" applyProtection="1">
      <alignment horizontal="left" vertical="center" wrapText="1"/>
      <protection locked="0"/>
    </xf>
    <xf numFmtId="0" fontId="18" fillId="10" borderId="12" xfId="0" applyFont="1" applyFill="1" applyBorder="1" applyAlignment="1" applyProtection="1">
      <alignment horizontal="center" vertical="center" wrapText="1"/>
      <protection locked="0"/>
    </xf>
    <xf numFmtId="179" fontId="13" fillId="15" borderId="13" xfId="112" applyNumberFormat="1" applyFont="1" applyFill="1" applyBorder="1" applyProtection="1">
      <alignment vertical="center"/>
      <protection locked="0"/>
    </xf>
    <xf numFmtId="180" fontId="18" fillId="0" borderId="5" xfId="0" applyNumberFormat="1" applyFont="1" applyBorder="1" applyAlignment="1" applyProtection="1">
      <alignment horizontal="center" vertical="center" wrapText="1"/>
      <protection locked="0"/>
    </xf>
    <xf numFmtId="181" fontId="13" fillId="0" borderId="0" xfId="0" applyNumberFormat="1" applyFont="1" applyAlignment="1" applyProtection="1">
      <alignment vertical="center" wrapText="1"/>
      <protection locked="0"/>
    </xf>
    <xf numFmtId="0" fontId="17" fillId="16" borderId="14" xfId="0" applyFont="1" applyFill="1" applyBorder="1" applyAlignment="1" applyProtection="1">
      <alignment horizontal="center" vertical="center" shrinkToFit="1"/>
      <protection locked="0"/>
    </xf>
    <xf numFmtId="38" fontId="13" fillId="16" borderId="14" xfId="112" applyFont="1" applyFill="1" applyBorder="1" applyAlignment="1" applyProtection="1">
      <alignment horizontal="center" vertical="center" shrinkToFit="1"/>
    </xf>
    <xf numFmtId="0" fontId="13" fillId="10" borderId="12" xfId="0" applyFont="1" applyFill="1" applyBorder="1" applyAlignment="1" applyProtection="1">
      <alignment horizontal="center" vertical="center" wrapText="1"/>
      <protection locked="0"/>
    </xf>
    <xf numFmtId="0" fontId="13" fillId="15" borderId="13" xfId="0" applyFont="1" applyFill="1" applyBorder="1" applyAlignment="1" applyProtection="1">
      <alignment vertical="center" shrinkToFit="1"/>
      <protection locked="0"/>
    </xf>
    <xf numFmtId="0" fontId="13" fillId="10" borderId="15" xfId="0" applyFont="1" applyFill="1" applyBorder="1" applyAlignment="1" applyProtection="1">
      <alignment horizontal="center" vertical="center" wrapText="1"/>
      <protection locked="0"/>
    </xf>
    <xf numFmtId="0" fontId="13" fillId="15" borderId="16" xfId="0" applyFont="1" applyFill="1" applyBorder="1" applyAlignment="1" applyProtection="1">
      <alignment vertical="center" shrinkToFit="1"/>
      <protection locked="0"/>
    </xf>
    <xf numFmtId="0" fontId="23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1" fillId="0" borderId="18" xfId="0" applyFont="1" applyBorder="1">
      <alignment vertical="center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177" fontId="11" fillId="0" borderId="5" xfId="0" applyNumberFormat="1" applyFont="1" applyBorder="1" applyAlignment="1">
      <alignment vertical="center" shrinkToFit="1"/>
    </xf>
    <xf numFmtId="177" fontId="11" fillId="0" borderId="5" xfId="0" applyNumberFormat="1" applyFont="1" applyBorder="1">
      <alignment vertical="center"/>
    </xf>
    <xf numFmtId="0" fontId="11" fillId="0" borderId="5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11" fillId="0" borderId="0" xfId="0" applyFont="1" applyProtection="1">
      <alignment vertical="center"/>
      <protection locked="0"/>
    </xf>
    <xf numFmtId="0" fontId="11" fillId="0" borderId="19" xfId="0" applyFont="1" applyBorder="1" applyAlignment="1">
      <alignment vertical="center" shrinkToFit="1"/>
    </xf>
    <xf numFmtId="0" fontId="24" fillId="7" borderId="20" xfId="0" applyFont="1" applyFill="1" applyBorder="1" applyAlignment="1">
      <alignment vertical="center" shrinkToFit="1"/>
    </xf>
    <xf numFmtId="0" fontId="25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5" xfId="0" applyFont="1" applyBorder="1">
      <alignment vertical="center"/>
    </xf>
    <xf numFmtId="0" fontId="0" fillId="0" borderId="5" xfId="0" applyBorder="1" applyProtection="1">
      <alignment vertical="center"/>
      <protection locked="0"/>
    </xf>
    <xf numFmtId="0" fontId="26" fillId="0" borderId="0" xfId="0" applyFont="1">
      <alignment vertical="center"/>
    </xf>
    <xf numFmtId="0" fontId="27" fillId="0" borderId="18" xfId="0" applyFont="1" applyBorder="1" applyAlignment="1" applyProtection="1">
      <alignment horizontal="left" vertical="center"/>
      <protection locked="0"/>
    </xf>
    <xf numFmtId="182" fontId="11" fillId="0" borderId="5" xfId="113" applyNumberFormat="1" applyFont="1" applyFill="1" applyBorder="1" applyProtection="1">
      <alignment vertical="center"/>
    </xf>
    <xf numFmtId="38" fontId="11" fillId="0" borderId="5" xfId="112" applyFont="1" applyFill="1" applyBorder="1" applyProtection="1">
      <alignment vertical="center"/>
    </xf>
    <xf numFmtId="38" fontId="11" fillId="0" borderId="19" xfId="112" applyFont="1" applyFill="1" applyBorder="1" applyProtection="1">
      <alignment vertical="center"/>
    </xf>
    <xf numFmtId="38" fontId="24" fillId="7" borderId="22" xfId="112" applyFont="1" applyFill="1" applyBorder="1" applyProtection="1">
      <alignment vertical="center"/>
    </xf>
    <xf numFmtId="2" fontId="25" fillId="0" borderId="0" xfId="0" applyNumberFormat="1" applyFont="1" applyProtection="1">
      <alignment vertical="center"/>
      <protection locked="0"/>
    </xf>
    <xf numFmtId="0" fontId="25" fillId="0" borderId="0" xfId="0" applyFont="1" applyProtection="1">
      <alignment vertical="center"/>
      <protection locked="0"/>
    </xf>
    <xf numFmtId="183" fontId="11" fillId="0" borderId="5" xfId="0" applyNumberFormat="1" applyFont="1" applyBorder="1">
      <alignment vertical="center"/>
    </xf>
    <xf numFmtId="38" fontId="0" fillId="0" borderId="7" xfId="112" applyFont="1" applyBorder="1" applyProtection="1">
      <alignment vertical="center"/>
      <protection locked="0"/>
    </xf>
    <xf numFmtId="38" fontId="0" fillId="7" borderId="7" xfId="112" applyFont="1" applyFill="1" applyBorder="1" applyProtection="1">
      <alignment vertical="center"/>
      <protection locked="0"/>
    </xf>
    <xf numFmtId="184" fontId="0" fillId="0" borderId="7" xfId="112" applyNumberFormat="1" applyFont="1" applyBorder="1" applyProtection="1">
      <alignment vertical="center"/>
      <protection locked="0"/>
    </xf>
    <xf numFmtId="0" fontId="0" fillId="0" borderId="0" xfId="0">
      <alignment vertical="center"/>
    </xf>
    <xf numFmtId="176" fontId="13" fillId="0" borderId="0" xfId="0" applyNumberFormat="1" applyFont="1" applyAlignment="1">
      <alignment vertical="center" shrinkToFit="1"/>
    </xf>
    <xf numFmtId="0" fontId="17" fillId="3" borderId="0" xfId="0" applyFont="1" applyFill="1" applyAlignment="1" applyProtection="1">
      <alignment horizontal="left" vertical="center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176" fontId="28" fillId="0" borderId="5" xfId="112" applyNumberFormat="1" applyFont="1" applyFill="1" applyBorder="1" applyAlignment="1" applyProtection="1">
      <alignment horizontal="right" vertical="center" shrinkToFit="1"/>
    </xf>
    <xf numFmtId="176" fontId="28" fillId="0" borderId="5" xfId="112" applyNumberFormat="1" applyFont="1" applyFill="1" applyBorder="1" applyAlignment="1" applyProtection="1">
      <alignment horizontal="right" vertical="center"/>
    </xf>
    <xf numFmtId="176" fontId="11" fillId="0" borderId="5" xfId="0" applyNumberFormat="1" applyFont="1" applyBorder="1" applyAlignment="1">
      <alignment horizontal="right" vertical="center" shrinkToFit="1"/>
    </xf>
    <xf numFmtId="0" fontId="11" fillId="0" borderId="19" xfId="0" applyFont="1" applyBorder="1">
      <alignment vertical="center"/>
    </xf>
    <xf numFmtId="0" fontId="24" fillId="7" borderId="23" xfId="0" applyFont="1" applyFill="1" applyBorder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17" fillId="4" borderId="5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Protection="1">
      <alignment vertical="center"/>
      <protection locked="0"/>
    </xf>
    <xf numFmtId="176" fontId="11" fillId="0" borderId="5" xfId="112" applyNumberFormat="1" applyFont="1" applyFill="1" applyBorder="1" applyAlignment="1" applyProtection="1">
      <alignment horizontal="right" vertical="center" shrinkToFit="1"/>
    </xf>
    <xf numFmtId="176" fontId="11" fillId="0" borderId="5" xfId="112" applyNumberFormat="1" applyFont="1" applyFill="1" applyBorder="1" applyAlignment="1" applyProtection="1">
      <alignment horizontal="right" vertical="center"/>
    </xf>
    <xf numFmtId="0" fontId="11" fillId="0" borderId="5" xfId="0" applyFont="1" applyBorder="1" applyAlignment="1">
      <alignment horizontal="right" vertical="center" shrinkToFit="1"/>
    </xf>
    <xf numFmtId="0" fontId="24" fillId="0" borderId="0" xfId="0" applyFont="1" applyProtection="1">
      <alignment vertical="center"/>
      <protection locked="0"/>
    </xf>
    <xf numFmtId="0" fontId="13" fillId="0" borderId="0" xfId="0" applyFont="1" applyAlignment="1">
      <alignment vertical="center" shrinkToFit="1"/>
    </xf>
    <xf numFmtId="0" fontId="29" fillId="4" borderId="5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>
      <alignment vertical="center"/>
    </xf>
    <xf numFmtId="0" fontId="17" fillId="0" borderId="7" xfId="0" applyFont="1" applyBorder="1" applyAlignment="1">
      <alignment vertical="center" wrapText="1" shrinkToFit="1"/>
    </xf>
    <xf numFmtId="0" fontId="11" fillId="0" borderId="9" xfId="0" applyFont="1" applyBorder="1">
      <alignment vertical="center"/>
    </xf>
    <xf numFmtId="183" fontId="11" fillId="7" borderId="9" xfId="0" applyNumberFormat="1" applyFont="1" applyFill="1" applyBorder="1">
      <alignment vertical="center"/>
    </xf>
    <xf numFmtId="38" fontId="13" fillId="0" borderId="0" xfId="0" applyNumberFormat="1" applyFont="1" applyAlignment="1">
      <alignment vertical="center" shrinkToFit="1"/>
    </xf>
    <xf numFmtId="38" fontId="0" fillId="0" borderId="0" xfId="0" applyNumberFormat="1" applyProtection="1">
      <alignment vertical="center"/>
      <protection locked="0"/>
    </xf>
    <xf numFmtId="38" fontId="11" fillId="0" borderId="5" xfId="112" applyFont="1" applyFill="1" applyBorder="1" applyAlignment="1" applyProtection="1">
      <alignment horizontal="right" vertical="center" shrinkToFit="1"/>
    </xf>
    <xf numFmtId="38" fontId="11" fillId="0" borderId="5" xfId="112" applyFont="1" applyFill="1" applyBorder="1" applyAlignment="1" applyProtection="1">
      <alignment horizontal="right" vertical="center"/>
    </xf>
    <xf numFmtId="38" fontId="11" fillId="14" borderId="5" xfId="112" applyFont="1" applyFill="1" applyBorder="1" applyAlignment="1" applyProtection="1">
      <alignment horizontal="right" vertical="center" shrinkToFit="1"/>
    </xf>
    <xf numFmtId="0" fontId="11" fillId="0" borderId="2" xfId="0" applyFont="1" applyBorder="1">
      <alignment vertical="center"/>
    </xf>
    <xf numFmtId="0" fontId="17" fillId="0" borderId="0" xfId="0" applyFont="1" applyAlignment="1">
      <alignment horizontal="right" vertical="center" shrinkToFit="1"/>
    </xf>
    <xf numFmtId="0" fontId="17" fillId="0" borderId="0" xfId="0" applyFont="1" applyAlignment="1">
      <alignment horizontal="right" vertical="center"/>
    </xf>
    <xf numFmtId="0" fontId="30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shrinkToFi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>
      <alignment vertical="center" shrinkToFit="1"/>
    </xf>
    <xf numFmtId="0" fontId="17" fillId="0" borderId="24" xfId="0" applyFont="1" applyBorder="1">
      <alignment vertical="center"/>
    </xf>
    <xf numFmtId="0" fontId="11" fillId="0" borderId="13" xfId="0" applyFont="1" applyBorder="1" applyProtection="1">
      <alignment vertical="center"/>
      <protection locked="0"/>
    </xf>
    <xf numFmtId="0" fontId="11" fillId="17" borderId="25" xfId="0" applyFont="1" applyFill="1" applyBorder="1" applyProtection="1">
      <alignment vertical="center"/>
      <protection locked="0"/>
    </xf>
    <xf numFmtId="0" fontId="11" fillId="0" borderId="25" xfId="0" applyFont="1" applyBorder="1" applyProtection="1">
      <alignment vertical="center"/>
      <protection locked="0"/>
    </xf>
    <xf numFmtId="0" fontId="28" fillId="0" borderId="25" xfId="0" applyFont="1" applyBorder="1" applyProtection="1">
      <alignment vertical="center"/>
      <protection locked="0"/>
    </xf>
    <xf numFmtId="0" fontId="28" fillId="0" borderId="6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176" fontId="11" fillId="0" borderId="5" xfId="112" applyNumberFormat="1" applyFont="1" applyFill="1" applyBorder="1" applyAlignment="1" applyProtection="1">
      <alignment vertical="center" shrinkToFit="1"/>
    </xf>
    <xf numFmtId="176" fontId="11" fillId="0" borderId="5" xfId="112" applyNumberFormat="1" applyFont="1" applyFill="1" applyBorder="1" applyProtection="1">
      <alignment vertical="center"/>
    </xf>
    <xf numFmtId="38" fontId="11" fillId="7" borderId="5" xfId="112" applyFont="1" applyFill="1" applyBorder="1" applyAlignment="1" applyProtection="1">
      <alignment vertical="center" shrinkToFit="1"/>
    </xf>
    <xf numFmtId="0" fontId="11" fillId="0" borderId="26" xfId="0" applyFont="1" applyBorder="1" applyProtection="1">
      <alignment vertical="center"/>
      <protection locked="0"/>
    </xf>
    <xf numFmtId="0" fontId="11" fillId="0" borderId="18" xfId="0" applyFont="1" applyBorder="1" applyProtection="1">
      <alignment vertical="center"/>
      <protection locked="0"/>
    </xf>
    <xf numFmtId="179" fontId="28" fillId="0" borderId="5" xfId="112" applyNumberFormat="1" applyFont="1" applyFill="1" applyBorder="1" applyAlignment="1" applyProtection="1">
      <alignment vertical="center" shrinkToFit="1"/>
    </xf>
    <xf numFmtId="179" fontId="28" fillId="0" borderId="5" xfId="112" applyNumberFormat="1" applyFont="1" applyFill="1" applyBorder="1" applyProtection="1">
      <alignment vertical="center"/>
    </xf>
    <xf numFmtId="38" fontId="11" fillId="0" borderId="5" xfId="112" applyFont="1" applyFill="1" applyBorder="1" applyAlignment="1" applyProtection="1">
      <alignment vertical="center" shrinkToFit="1"/>
    </xf>
    <xf numFmtId="38" fontId="28" fillId="0" borderId="5" xfId="112" applyFont="1" applyFill="1" applyBorder="1" applyAlignment="1" applyProtection="1">
      <alignment vertical="center" shrinkToFit="1"/>
    </xf>
    <xf numFmtId="38" fontId="28" fillId="0" borderId="5" xfId="112" applyFont="1" applyFill="1" applyBorder="1" applyProtection="1">
      <alignment vertical="center"/>
    </xf>
    <xf numFmtId="38" fontId="11" fillId="18" borderId="5" xfId="112" applyFont="1" applyFill="1" applyBorder="1" applyAlignment="1" applyProtection="1">
      <alignment vertical="center" shrinkToFit="1"/>
    </xf>
    <xf numFmtId="38" fontId="17" fillId="0" borderId="0" xfId="112" applyFont="1" applyProtection="1">
      <alignment vertical="center"/>
    </xf>
    <xf numFmtId="38" fontId="11" fillId="0" borderId="0" xfId="112" applyFont="1" applyProtection="1">
      <alignment vertical="center"/>
      <protection locked="0"/>
    </xf>
    <xf numFmtId="38" fontId="32" fillId="0" borderId="7" xfId="112" applyFont="1" applyFill="1" applyBorder="1" applyAlignment="1" applyProtection="1">
      <alignment horizontal="right" vertical="center" shrinkToFit="1"/>
    </xf>
    <xf numFmtId="38" fontId="28" fillId="0" borderId="7" xfId="112" applyFont="1" applyFill="1" applyBorder="1" applyAlignment="1" applyProtection="1">
      <alignment horizontal="right" vertical="center"/>
    </xf>
    <xf numFmtId="38" fontId="11" fillId="0" borderId="7" xfId="112" applyFont="1" applyFill="1" applyBorder="1" applyAlignment="1" applyProtection="1">
      <alignment horizontal="right" vertical="center" shrinkToFit="1"/>
    </xf>
    <xf numFmtId="9" fontId="28" fillId="0" borderId="2" xfId="113" applyFont="1" applyFill="1" applyBorder="1" applyAlignment="1" applyProtection="1">
      <alignment vertical="center" shrinkToFit="1"/>
    </xf>
    <xf numFmtId="38" fontId="28" fillId="0" borderId="2" xfId="112" applyFont="1" applyFill="1" applyBorder="1" applyProtection="1">
      <alignment vertical="center"/>
    </xf>
    <xf numFmtId="38" fontId="11" fillId="0" borderId="2" xfId="112" applyFont="1" applyFill="1" applyBorder="1" applyAlignment="1" applyProtection="1">
      <alignment vertical="center" shrinkToFit="1"/>
    </xf>
    <xf numFmtId="38" fontId="13" fillId="0" borderId="0" xfId="112" applyFont="1" applyFill="1" applyAlignment="1" applyProtection="1">
      <alignment vertical="center" shrinkToFit="1"/>
    </xf>
    <xf numFmtId="38" fontId="17" fillId="0" borderId="0" xfId="112" applyFont="1" applyBorder="1" applyProtection="1">
      <alignment vertical="center"/>
    </xf>
    <xf numFmtId="185" fontId="11" fillId="0" borderId="5" xfId="112" applyNumberFormat="1" applyFont="1" applyFill="1" applyBorder="1" applyProtection="1">
      <alignment vertical="center"/>
    </xf>
    <xf numFmtId="38" fontId="11" fillId="7" borderId="5" xfId="112" applyFont="1" applyFill="1" applyBorder="1" applyProtection="1">
      <alignment vertical="center"/>
    </xf>
    <xf numFmtId="38" fontId="11" fillId="19" borderId="5" xfId="112" applyFont="1" applyFill="1" applyBorder="1" applyProtection="1">
      <alignment vertical="center"/>
    </xf>
    <xf numFmtId="0" fontId="11" fillId="0" borderId="3" xfId="0" applyFont="1" applyBorder="1" applyProtection="1">
      <alignment vertical="center"/>
      <protection locked="0"/>
    </xf>
    <xf numFmtId="0" fontId="11" fillId="0" borderId="24" xfId="0" applyFont="1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2" fontId="13" fillId="0" borderId="0" xfId="0" applyNumberFormat="1" applyFont="1" applyAlignment="1">
      <alignment vertical="center" shrinkToFit="1"/>
    </xf>
    <xf numFmtId="0" fontId="11" fillId="4" borderId="27" xfId="0" applyFont="1" applyFill="1" applyBorder="1" applyAlignment="1" applyProtection="1">
      <alignment horizontal="center" vertical="center" shrinkToFit="1"/>
      <protection locked="0"/>
    </xf>
    <xf numFmtId="176" fontId="28" fillId="0" borderId="5" xfId="112" applyNumberFormat="1" applyFont="1" applyFill="1" applyBorder="1" applyAlignment="1" applyProtection="1">
      <alignment horizontal="left" vertical="center" shrinkToFit="1"/>
    </xf>
    <xf numFmtId="176" fontId="11" fillId="3" borderId="5" xfId="112" applyNumberFormat="1" applyFont="1" applyFill="1" applyBorder="1" applyAlignment="1" applyProtection="1">
      <alignment vertical="center" shrinkToFit="1"/>
    </xf>
    <xf numFmtId="176" fontId="22" fillId="3" borderId="5" xfId="112" applyNumberFormat="1" applyFont="1" applyFill="1" applyBorder="1" applyAlignment="1" applyProtection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33" fillId="4" borderId="5" xfId="0" applyFont="1" applyFill="1" applyBorder="1" applyAlignment="1" applyProtection="1">
      <alignment horizontal="center" vertical="center" wrapText="1"/>
      <protection locked="0"/>
    </xf>
    <xf numFmtId="184" fontId="11" fillId="0" borderId="5" xfId="0" applyNumberFormat="1" applyFont="1" applyBorder="1" applyAlignment="1">
      <alignment vertical="center" shrinkToFit="1"/>
    </xf>
    <xf numFmtId="184" fontId="11" fillId="0" borderId="5" xfId="0" applyNumberFormat="1" applyFont="1" applyBorder="1">
      <alignment vertical="center"/>
    </xf>
    <xf numFmtId="183" fontId="13" fillId="0" borderId="0" xfId="0" applyNumberFormat="1" applyFont="1" applyAlignment="1">
      <alignment vertical="center" shrinkToFit="1"/>
    </xf>
    <xf numFmtId="31" fontId="13" fillId="0" borderId="0" xfId="0" applyNumberFormat="1" applyFo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83" fontId="11" fillId="0" borderId="5" xfId="0" applyNumberFormat="1" applyFont="1" applyBorder="1" applyAlignment="1">
      <alignment vertical="center" shrinkToFit="1"/>
    </xf>
    <xf numFmtId="2" fontId="11" fillId="0" borderId="5" xfId="0" applyNumberFormat="1" applyFont="1" applyBorder="1">
      <alignment vertical="center"/>
    </xf>
    <xf numFmtId="183" fontId="11" fillId="7" borderId="5" xfId="0" applyNumberFormat="1" applyFont="1" applyFill="1" applyBorder="1" applyAlignment="1">
      <alignment vertical="center" shrinkToFit="1"/>
    </xf>
    <xf numFmtId="0" fontId="13" fillId="20" borderId="0" xfId="0" applyFont="1" applyFill="1" applyProtection="1">
      <alignment vertical="center"/>
      <protection locked="0"/>
    </xf>
    <xf numFmtId="0" fontId="34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35" fillId="0" borderId="0" xfId="0" applyFont="1">
      <alignment vertical="center"/>
    </xf>
    <xf numFmtId="2" fontId="13" fillId="0" borderId="0" xfId="0" applyNumberFormat="1" applyFont="1">
      <alignment vertical="center"/>
    </xf>
    <xf numFmtId="183" fontId="13" fillId="7" borderId="5" xfId="0" applyNumberFormat="1" applyFont="1" applyFill="1" applyBorder="1" applyAlignment="1" applyProtection="1">
      <alignment vertical="center" shrinkToFit="1"/>
      <protection locked="0"/>
    </xf>
    <xf numFmtId="2" fontId="13" fillId="0" borderId="0" xfId="0" applyNumberFormat="1" applyFont="1" applyProtection="1">
      <alignment vertical="center"/>
      <protection locked="0"/>
    </xf>
    <xf numFmtId="2" fontId="0" fillId="0" borderId="0" xfId="0" applyNumberFormat="1" applyProtection="1">
      <alignment vertical="center"/>
      <protection locked="0"/>
    </xf>
    <xf numFmtId="2" fontId="35" fillId="0" borderId="0" xfId="0" applyNumberFormat="1" applyFont="1">
      <alignment vertical="center"/>
    </xf>
    <xf numFmtId="2" fontId="13" fillId="7" borderId="5" xfId="0" applyNumberFormat="1" applyFont="1" applyFill="1" applyBorder="1" applyAlignment="1" applyProtection="1">
      <alignment vertical="center" shrinkToFit="1"/>
      <protection locked="0"/>
    </xf>
    <xf numFmtId="0" fontId="35" fillId="0" borderId="0" xfId="0" applyFont="1" applyAlignment="1" applyProtection="1">
      <alignment vertical="center" wrapText="1"/>
      <protection locked="0"/>
    </xf>
    <xf numFmtId="1" fontId="13" fillId="7" borderId="5" xfId="0" applyNumberFormat="1" applyFont="1" applyFill="1" applyBorder="1" applyAlignment="1" applyProtection="1">
      <alignment vertical="center" shrinkToFit="1"/>
      <protection locked="0"/>
    </xf>
    <xf numFmtId="0" fontId="35" fillId="0" borderId="0" xfId="0" applyFont="1" applyProtection="1">
      <alignment vertical="center"/>
      <protection locked="0"/>
    </xf>
    <xf numFmtId="0" fontId="35" fillId="0" borderId="5" xfId="0" applyFont="1" applyBorder="1" applyAlignment="1" applyProtection="1">
      <alignment horizontal="center" vertical="center"/>
      <protection locked="0"/>
    </xf>
    <xf numFmtId="186" fontId="36" fillId="0" borderId="5" xfId="112" applyNumberFormat="1" applyFont="1" applyFill="1" applyBorder="1" applyAlignment="1" applyProtection="1">
      <alignment vertical="center" shrinkToFit="1"/>
    </xf>
    <xf numFmtId="0" fontId="37" fillId="0" borderId="28" xfId="0" applyFont="1" applyBorder="1" applyProtection="1">
      <alignment vertical="center"/>
      <protection locked="0"/>
    </xf>
    <xf numFmtId="0" fontId="13" fillId="0" borderId="29" xfId="0" applyFont="1" applyBorder="1" applyProtection="1">
      <alignment vertical="center"/>
      <protection locked="0"/>
    </xf>
    <xf numFmtId="0" fontId="13" fillId="0" borderId="30" xfId="0" applyFont="1" applyBorder="1" applyProtection="1">
      <alignment vertical="center"/>
      <protection locked="0"/>
    </xf>
    <xf numFmtId="0" fontId="37" fillId="0" borderId="29" xfId="0" applyFont="1" applyBorder="1" applyProtection="1">
      <alignment vertical="center"/>
      <protection locked="0"/>
    </xf>
    <xf numFmtId="0" fontId="38" fillId="0" borderId="29" xfId="0" applyFont="1" applyBorder="1" applyProtection="1">
      <alignment vertical="center"/>
      <protection locked="0"/>
    </xf>
    <xf numFmtId="0" fontId="38" fillId="0" borderId="31" xfId="0" applyFont="1" applyBorder="1" applyProtection="1">
      <alignment vertical="center"/>
      <protection locked="0"/>
    </xf>
    <xf numFmtId="186" fontId="14" fillId="0" borderId="5" xfId="0" applyNumberFormat="1" applyFont="1" applyBorder="1" applyProtection="1">
      <alignment vertical="center"/>
      <protection locked="0"/>
    </xf>
    <xf numFmtId="0" fontId="13" fillId="0" borderId="32" xfId="0" applyFont="1" applyBorder="1" applyProtection="1">
      <alignment vertical="center"/>
      <protection locked="0"/>
    </xf>
    <xf numFmtId="0" fontId="13" fillId="0" borderId="18" xfId="0" applyFont="1" applyBorder="1" applyProtection="1">
      <alignment vertical="center"/>
      <protection locked="0"/>
    </xf>
    <xf numFmtId="0" fontId="37" fillId="0" borderId="33" xfId="0" applyFont="1" applyBorder="1" applyProtection="1">
      <alignment vertical="center"/>
      <protection locked="0"/>
    </xf>
    <xf numFmtId="0" fontId="37" fillId="0" borderId="0" xfId="0" applyFont="1" applyProtection="1">
      <alignment vertical="center"/>
      <protection locked="0"/>
    </xf>
    <xf numFmtId="38" fontId="14" fillId="0" borderId="5" xfId="112" applyFont="1" applyFill="1" applyBorder="1" applyAlignment="1" applyProtection="1">
      <alignment vertical="center" shrinkToFit="1"/>
    </xf>
    <xf numFmtId="186" fontId="29" fillId="7" borderId="5" xfId="112" applyNumberFormat="1" applyFont="1" applyFill="1" applyBorder="1" applyAlignment="1" applyProtection="1">
      <alignment vertical="center" shrinkToFit="1"/>
    </xf>
    <xf numFmtId="38" fontId="13" fillId="0" borderId="0" xfId="0" applyNumberFormat="1" applyFont="1" applyProtection="1">
      <alignment vertical="center"/>
      <protection locked="0"/>
    </xf>
    <xf numFmtId="38" fontId="13" fillId="0" borderId="0" xfId="112" applyFont="1" applyBorder="1" applyProtection="1">
      <alignment vertical="center"/>
      <protection locked="0"/>
    </xf>
    <xf numFmtId="183" fontId="13" fillId="0" borderId="0" xfId="0" applyNumberFormat="1" applyFont="1" applyProtection="1">
      <alignment vertical="center"/>
      <protection locked="0"/>
    </xf>
    <xf numFmtId="38" fontId="13" fillId="0" borderId="18" xfId="0" applyNumberFormat="1" applyFont="1" applyBorder="1" applyProtection="1">
      <alignment vertical="center"/>
      <protection locked="0"/>
    </xf>
    <xf numFmtId="38" fontId="39" fillId="0" borderId="0" xfId="0" applyNumberFormat="1" applyFont="1" applyProtection="1">
      <alignment vertical="center"/>
      <protection locked="0"/>
    </xf>
    <xf numFmtId="38" fontId="19" fillId="0" borderId="33" xfId="0" applyNumberFormat="1" applyFont="1" applyBorder="1" applyProtection="1">
      <alignment vertical="center"/>
      <protection locked="0"/>
    </xf>
    <xf numFmtId="0" fontId="13" fillId="0" borderId="33" xfId="0" applyFont="1" applyBorder="1" applyProtection="1">
      <alignment vertical="center"/>
      <protection locked="0"/>
    </xf>
    <xf numFmtId="0" fontId="37" fillId="0" borderId="32" xfId="0" applyFont="1" applyBorder="1" applyProtection="1">
      <alignment vertical="center"/>
      <protection locked="0"/>
    </xf>
    <xf numFmtId="0" fontId="35" fillId="0" borderId="33" xfId="0" applyFont="1" applyBorder="1" applyProtection="1">
      <alignment vertical="center"/>
      <protection locked="0"/>
    </xf>
    <xf numFmtId="0" fontId="13" fillId="0" borderId="34" xfId="0" applyFont="1" applyBorder="1" applyProtection="1">
      <alignment vertical="center"/>
      <protection locked="0"/>
    </xf>
    <xf numFmtId="0" fontId="13" fillId="0" borderId="35" xfId="0" applyFont="1" applyBorder="1" applyProtection="1">
      <alignment vertical="center"/>
      <protection locked="0"/>
    </xf>
    <xf numFmtId="0" fontId="13" fillId="0" borderId="36" xfId="0" applyFont="1" applyBorder="1" applyProtection="1">
      <alignment vertical="center"/>
      <protection locked="0"/>
    </xf>
    <xf numFmtId="0" fontId="13" fillId="0" borderId="37" xfId="0" applyFont="1" applyBorder="1" applyProtection="1">
      <alignment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21" borderId="5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Border="1" applyProtection="1">
      <alignment vertical="center"/>
      <protection locked="0"/>
    </xf>
    <xf numFmtId="183" fontId="11" fillId="20" borderId="5" xfId="0" applyNumberFormat="1" applyFont="1" applyFill="1" applyBorder="1" applyAlignment="1">
      <alignment vertical="center" shrinkToFit="1"/>
    </xf>
    <xf numFmtId="186" fontId="29" fillId="7" borderId="5" xfId="0" applyNumberFormat="1" applyFont="1" applyFill="1" applyBorder="1" applyProtection="1">
      <alignment vertical="center"/>
      <protection locked="0"/>
    </xf>
    <xf numFmtId="38" fontId="29" fillId="7" borderId="5" xfId="0" applyNumberFormat="1" applyFont="1" applyFill="1" applyBorder="1" applyProtection="1">
      <alignment vertical="center"/>
      <protection locked="0"/>
    </xf>
    <xf numFmtId="0" fontId="29" fillId="19" borderId="5" xfId="0" applyFont="1" applyFill="1" applyBorder="1" applyProtection="1">
      <alignment vertical="center"/>
      <protection locked="0"/>
    </xf>
    <xf numFmtId="0" fontId="17" fillId="0" borderId="28" xfId="0" applyFont="1" applyBorder="1" applyProtection="1">
      <alignment vertical="center"/>
      <protection locked="0"/>
    </xf>
    <xf numFmtId="0" fontId="13" fillId="0" borderId="31" xfId="0" applyFont="1" applyBorder="1" applyProtection="1">
      <alignment vertical="center"/>
      <protection locked="0"/>
    </xf>
    <xf numFmtId="38" fontId="13" fillId="0" borderId="35" xfId="0" applyNumberFormat="1" applyFont="1" applyBorder="1" applyProtection="1">
      <alignment vertical="center"/>
      <protection locked="0"/>
    </xf>
    <xf numFmtId="183" fontId="13" fillId="0" borderId="35" xfId="0" applyNumberFormat="1" applyFont="1" applyBorder="1" applyProtection="1">
      <alignment vertical="center"/>
      <protection locked="0"/>
    </xf>
    <xf numFmtId="38" fontId="19" fillId="0" borderId="37" xfId="0" applyNumberFormat="1" applyFont="1" applyBorder="1" applyProtection="1">
      <alignment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177" fontId="11" fillId="3" borderId="5" xfId="0" applyNumberFormat="1" applyFont="1" applyFill="1" applyBorder="1" applyAlignment="1">
      <alignment vertical="center" shrinkToFit="1"/>
    </xf>
    <xf numFmtId="0" fontId="10" fillId="5" borderId="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177" fontId="10" fillId="0" borderId="7" xfId="0" applyNumberFormat="1" applyFont="1" applyBorder="1" applyAlignment="1">
      <alignment vertical="center" shrinkToFit="1"/>
    </xf>
    <xf numFmtId="177" fontId="10" fillId="0" borderId="2" xfId="0" applyNumberFormat="1" applyFont="1" applyBorder="1" applyAlignment="1">
      <alignment vertical="center" shrinkToFit="1"/>
    </xf>
    <xf numFmtId="177" fontId="10" fillId="3" borderId="7" xfId="0" applyNumberFormat="1" applyFont="1" applyFill="1" applyBorder="1" applyAlignment="1">
      <alignment vertical="center" shrinkToFit="1"/>
    </xf>
    <xf numFmtId="177" fontId="10" fillId="3" borderId="2" xfId="0" applyNumberFormat="1" applyFont="1" applyFill="1" applyBorder="1" applyAlignment="1">
      <alignment vertical="center" shrinkToFit="1"/>
    </xf>
    <xf numFmtId="0" fontId="1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7" fillId="0" borderId="0" xfId="0" applyFont="1" applyAlignment="1">
      <alignment vertical="center" shrinkToFit="1"/>
    </xf>
    <xf numFmtId="0" fontId="17" fillId="10" borderId="5" xfId="0" applyFont="1" applyFill="1" applyBorder="1" applyAlignment="1" applyProtection="1">
      <alignment horizontal="center" vertical="center" wrapText="1"/>
      <protection locked="0"/>
    </xf>
    <xf numFmtId="0" fontId="22" fillId="14" borderId="5" xfId="0" applyFont="1" applyFill="1" applyBorder="1" applyAlignment="1" applyProtection="1">
      <alignment horizontal="center" vertical="center" wrapText="1" shrinkToFit="1"/>
      <protection locked="0"/>
    </xf>
    <xf numFmtId="38" fontId="13" fillId="10" borderId="5" xfId="112" applyFont="1" applyFill="1" applyBorder="1" applyAlignment="1" applyProtection="1">
      <alignment horizontal="center" vertical="center" shrinkToFit="1"/>
    </xf>
    <xf numFmtId="38" fontId="13" fillId="0" borderId="5" xfId="112" applyFont="1" applyFill="1" applyBorder="1" applyAlignment="1" applyProtection="1">
      <alignment horizontal="center" vertical="center" shrinkToFit="1"/>
    </xf>
    <xf numFmtId="0" fontId="22" fillId="14" borderId="7" xfId="0" applyFont="1" applyFill="1" applyBorder="1" applyAlignment="1" applyProtection="1">
      <alignment horizontal="center" vertical="center" wrapText="1" shrinkToFit="1"/>
      <protection locked="0"/>
    </xf>
    <xf numFmtId="0" fontId="22" fillId="14" borderId="2" xfId="0" applyFont="1" applyFill="1" applyBorder="1" applyAlignment="1" applyProtection="1">
      <alignment horizontal="center" vertical="center" wrapText="1" shrinkToFit="1"/>
      <protection locked="0"/>
    </xf>
    <xf numFmtId="38" fontId="13" fillId="0" borderId="5" xfId="112" applyFont="1" applyFill="1" applyBorder="1" applyAlignment="1" applyProtection="1">
      <alignment horizontal="center" vertical="center" shrinkToFit="1"/>
      <protection locked="0"/>
    </xf>
    <xf numFmtId="0" fontId="11" fillId="3" borderId="17" xfId="0" applyFont="1" applyFill="1" applyBorder="1" applyAlignment="1">
      <alignment horizontal="center" vertical="center" shrinkToFit="1"/>
    </xf>
    <xf numFmtId="0" fontId="11" fillId="3" borderId="21" xfId="0" applyFont="1" applyFill="1" applyBorder="1" applyAlignment="1">
      <alignment horizontal="center" vertical="center" shrinkToFit="1"/>
    </xf>
    <xf numFmtId="14" fontId="11" fillId="0" borderId="18" xfId="0" applyNumberFormat="1" applyFont="1" applyBorder="1" applyAlignment="1">
      <alignment horizontal="right" vertical="center"/>
    </xf>
    <xf numFmtId="0" fontId="13" fillId="10" borderId="5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29" fillId="4" borderId="7" xfId="0" applyFont="1" applyFill="1" applyBorder="1" applyAlignment="1" applyProtection="1">
      <alignment horizontal="center" vertical="center" wrapText="1"/>
      <protection locked="0"/>
    </xf>
    <xf numFmtId="0" fontId="29" fillId="4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</cellXfs>
  <cellStyles count="114">
    <cellStyle name="パーセント" xfId="113" builtinId="5"/>
    <cellStyle name="パーセント 2" xfId="1" xr:uid="{00000000-0005-0000-0000-000000000000}"/>
    <cellStyle name="パーセント 2 2" xfId="2" xr:uid="{00000000-0005-0000-0000-000001000000}"/>
    <cellStyle name="パーセント 2 2 2" xfId="3" xr:uid="{00000000-0005-0000-0000-000002000000}"/>
    <cellStyle name="パーセント 2 2 2 2" xfId="4" xr:uid="{00000000-0005-0000-0000-000003000000}"/>
    <cellStyle name="パーセント 2 2 2 2 2" xfId="5" xr:uid="{00000000-0005-0000-0000-000004000000}"/>
    <cellStyle name="パーセント 2 2 2 3" xfId="6" xr:uid="{00000000-0005-0000-0000-000005000000}"/>
    <cellStyle name="パーセント 2 2 3" xfId="7" xr:uid="{00000000-0005-0000-0000-000006000000}"/>
    <cellStyle name="パーセント 2 2 3 2" xfId="8" xr:uid="{00000000-0005-0000-0000-000007000000}"/>
    <cellStyle name="パーセント 2 2 4" xfId="9" xr:uid="{00000000-0005-0000-0000-000008000000}"/>
    <cellStyle name="パーセント 2 3" xfId="10" xr:uid="{00000000-0005-0000-0000-000009000000}"/>
    <cellStyle name="パーセント 2 3 2" xfId="11" xr:uid="{00000000-0005-0000-0000-00000A000000}"/>
    <cellStyle name="パーセント 2 3 2 2" xfId="12" xr:uid="{00000000-0005-0000-0000-00000B000000}"/>
    <cellStyle name="パーセント 2 3 3" xfId="13" xr:uid="{00000000-0005-0000-0000-00000C000000}"/>
    <cellStyle name="パーセント 2 4" xfId="14" xr:uid="{00000000-0005-0000-0000-00000D000000}"/>
    <cellStyle name="パーセント 2 4 2" xfId="15" xr:uid="{00000000-0005-0000-0000-00000E000000}"/>
    <cellStyle name="パーセント 2 5" xfId="16" xr:uid="{00000000-0005-0000-0000-00000F000000}"/>
    <cellStyle name="パーセント 2 8" xfId="17" xr:uid="{00000000-0005-0000-0000-000010000000}"/>
    <cellStyle name="パーセント 3" xfId="18" xr:uid="{00000000-0005-0000-0000-000011000000}"/>
    <cellStyle name="桁区切り" xfId="112" builtinId="6"/>
    <cellStyle name="桁区切り 2" xfId="19" xr:uid="{00000000-0005-0000-0000-000012000000}"/>
    <cellStyle name="桁区切り 2 2" xfId="20" xr:uid="{00000000-0005-0000-0000-000013000000}"/>
    <cellStyle name="桁区切り 3" xfId="21" xr:uid="{00000000-0005-0000-0000-000014000000}"/>
    <cellStyle name="桁区切り 3 2" xfId="22" xr:uid="{00000000-0005-0000-0000-000015000000}"/>
    <cellStyle name="桁区切り 3 2 2" xfId="23" xr:uid="{00000000-0005-0000-0000-000016000000}"/>
    <cellStyle name="桁区切り 3 2 2 2" xfId="24" xr:uid="{00000000-0005-0000-0000-000017000000}"/>
    <cellStyle name="桁区切り 3 2 2 2 2" xfId="25" xr:uid="{00000000-0005-0000-0000-000018000000}"/>
    <cellStyle name="桁区切り 3 2 2 3" xfId="26" xr:uid="{00000000-0005-0000-0000-000019000000}"/>
    <cellStyle name="桁区切り 3 2 3" xfId="27" xr:uid="{00000000-0005-0000-0000-00001A000000}"/>
    <cellStyle name="桁区切り 3 2 3 2" xfId="28" xr:uid="{00000000-0005-0000-0000-00001B000000}"/>
    <cellStyle name="桁区切り 3 2 4" xfId="29" xr:uid="{00000000-0005-0000-0000-00001C000000}"/>
    <cellStyle name="桁区切り 3 3" xfId="30" xr:uid="{00000000-0005-0000-0000-00001D000000}"/>
    <cellStyle name="桁区切り 3 3 2" xfId="31" xr:uid="{00000000-0005-0000-0000-00001E000000}"/>
    <cellStyle name="桁区切り 3 3 2 2" xfId="32" xr:uid="{00000000-0005-0000-0000-00001F000000}"/>
    <cellStyle name="桁区切り 3 3 3" xfId="33" xr:uid="{00000000-0005-0000-0000-000020000000}"/>
    <cellStyle name="桁区切り 3 4" xfId="34" xr:uid="{00000000-0005-0000-0000-000021000000}"/>
    <cellStyle name="桁区切り 3 4 2" xfId="35" xr:uid="{00000000-0005-0000-0000-000022000000}"/>
    <cellStyle name="桁区切り 3 5" xfId="36" xr:uid="{00000000-0005-0000-0000-000023000000}"/>
    <cellStyle name="桁区切り 3 8" xfId="37" xr:uid="{00000000-0005-0000-0000-000024000000}"/>
    <cellStyle name="桁区切り 4" xfId="38" xr:uid="{00000000-0005-0000-0000-000025000000}"/>
    <cellStyle name="桁区切り 4 2" xfId="39" xr:uid="{00000000-0005-0000-0000-000026000000}"/>
    <cellStyle name="桁区切り 5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標準 4 2" xfId="44" xr:uid="{00000000-0005-0000-0000-00002C000000}"/>
    <cellStyle name="標準 4 2 2" xfId="45" xr:uid="{00000000-0005-0000-0000-00002D000000}"/>
    <cellStyle name="標準 4 2 2 2" xfId="46" xr:uid="{00000000-0005-0000-0000-00002E000000}"/>
    <cellStyle name="標準 4 2 2 2 2" xfId="47" xr:uid="{00000000-0005-0000-0000-00002F000000}"/>
    <cellStyle name="標準 4 2 2 2 2 2" xfId="48" xr:uid="{00000000-0005-0000-0000-000030000000}"/>
    <cellStyle name="標準 4 2 2 2 3" xfId="49" xr:uid="{00000000-0005-0000-0000-000031000000}"/>
    <cellStyle name="標準 4 2 2 3" xfId="50" xr:uid="{00000000-0005-0000-0000-000032000000}"/>
    <cellStyle name="標準 4 2 2 3 2" xfId="51" xr:uid="{00000000-0005-0000-0000-000033000000}"/>
    <cellStyle name="標準 4 2 2 4" xfId="52" xr:uid="{00000000-0005-0000-0000-000034000000}"/>
    <cellStyle name="標準 4 2 3" xfId="53" xr:uid="{00000000-0005-0000-0000-000035000000}"/>
    <cellStyle name="標準 4 2 3 2" xfId="54" xr:uid="{00000000-0005-0000-0000-000036000000}"/>
    <cellStyle name="標準 4 2 3 2 2" xfId="55" xr:uid="{00000000-0005-0000-0000-000037000000}"/>
    <cellStyle name="標準 4 2 3 3" xfId="56" xr:uid="{00000000-0005-0000-0000-000038000000}"/>
    <cellStyle name="標準 4 2 4" xfId="57" xr:uid="{00000000-0005-0000-0000-000039000000}"/>
    <cellStyle name="標準 4 2 4 2" xfId="58" xr:uid="{00000000-0005-0000-0000-00003A000000}"/>
    <cellStyle name="標準 4 2 5" xfId="59" xr:uid="{00000000-0005-0000-0000-00003B000000}"/>
    <cellStyle name="標準 4 3" xfId="60" xr:uid="{00000000-0005-0000-0000-00003C000000}"/>
    <cellStyle name="標準 4 3 2" xfId="61" xr:uid="{00000000-0005-0000-0000-00003D000000}"/>
    <cellStyle name="標準 4 3 2 2" xfId="62" xr:uid="{00000000-0005-0000-0000-00003E000000}"/>
    <cellStyle name="標準 4 3 2 2 2" xfId="63" xr:uid="{00000000-0005-0000-0000-00003F000000}"/>
    <cellStyle name="標準 4 3 2 3" xfId="64" xr:uid="{00000000-0005-0000-0000-000040000000}"/>
    <cellStyle name="標準 4 3 3" xfId="65" xr:uid="{00000000-0005-0000-0000-000041000000}"/>
    <cellStyle name="標準 4 3 3 2" xfId="66" xr:uid="{00000000-0005-0000-0000-000042000000}"/>
    <cellStyle name="標準 4 3 4" xfId="67" xr:uid="{00000000-0005-0000-0000-000043000000}"/>
    <cellStyle name="標準 4 4" xfId="68" xr:uid="{00000000-0005-0000-0000-000044000000}"/>
    <cellStyle name="標準 4 4 2" xfId="69" xr:uid="{00000000-0005-0000-0000-000045000000}"/>
    <cellStyle name="標準 4 4 2 2" xfId="70" xr:uid="{00000000-0005-0000-0000-000046000000}"/>
    <cellStyle name="標準 4 4 3" xfId="71" xr:uid="{00000000-0005-0000-0000-000047000000}"/>
    <cellStyle name="標準 4 5" xfId="72" xr:uid="{00000000-0005-0000-0000-000048000000}"/>
    <cellStyle name="標準 4 5 2" xfId="73" xr:uid="{00000000-0005-0000-0000-000049000000}"/>
    <cellStyle name="標準 4 6" xfId="74" xr:uid="{00000000-0005-0000-0000-00004A000000}"/>
    <cellStyle name="標準 5" xfId="75" xr:uid="{00000000-0005-0000-0000-00004B000000}"/>
    <cellStyle name="標準 5 2" xfId="76" xr:uid="{00000000-0005-0000-0000-00004C000000}"/>
    <cellStyle name="標準 5 2 2" xfId="77" xr:uid="{00000000-0005-0000-0000-00004D000000}"/>
    <cellStyle name="標準 5 2 2 2" xfId="78" xr:uid="{00000000-0005-0000-0000-00004E000000}"/>
    <cellStyle name="標準 5 2 2 2 2" xfId="79" xr:uid="{00000000-0005-0000-0000-00004F000000}"/>
    <cellStyle name="標準 5 2 2 3" xfId="80" xr:uid="{00000000-0005-0000-0000-000050000000}"/>
    <cellStyle name="標準 5 2 3" xfId="81" xr:uid="{00000000-0005-0000-0000-000051000000}"/>
    <cellStyle name="標準 5 2 3 2" xfId="82" xr:uid="{00000000-0005-0000-0000-000052000000}"/>
    <cellStyle name="標準 5 2 4" xfId="83" xr:uid="{00000000-0005-0000-0000-000053000000}"/>
    <cellStyle name="標準 5 3" xfId="84" xr:uid="{00000000-0005-0000-0000-000054000000}"/>
    <cellStyle name="標準 5 3 2" xfId="85" xr:uid="{00000000-0005-0000-0000-000055000000}"/>
    <cellStyle name="標準 5 3 2 2" xfId="86" xr:uid="{00000000-0005-0000-0000-000056000000}"/>
    <cellStyle name="標準 5 3 3" xfId="87" xr:uid="{00000000-0005-0000-0000-000057000000}"/>
    <cellStyle name="標準 5 4" xfId="88" xr:uid="{00000000-0005-0000-0000-000058000000}"/>
    <cellStyle name="標準 5 4 2" xfId="89" xr:uid="{00000000-0005-0000-0000-000059000000}"/>
    <cellStyle name="標準 5 5" xfId="90" xr:uid="{00000000-0005-0000-0000-00005A000000}"/>
    <cellStyle name="標準 5 6" xfId="91" xr:uid="{00000000-0005-0000-0000-00005B000000}"/>
    <cellStyle name="標準 5 8" xfId="92" xr:uid="{00000000-0005-0000-0000-00005C000000}"/>
    <cellStyle name="標準 6" xfId="93" xr:uid="{00000000-0005-0000-0000-00005D000000}"/>
    <cellStyle name="標準 6 2" xfId="94" xr:uid="{00000000-0005-0000-0000-00005E000000}"/>
    <cellStyle name="標準 6 2 2" xfId="95" xr:uid="{00000000-0005-0000-0000-00005F000000}"/>
    <cellStyle name="標準 6 2 2 2" xfId="96" xr:uid="{00000000-0005-0000-0000-000060000000}"/>
    <cellStyle name="標準 6 2 2 2 2" xfId="97" xr:uid="{00000000-0005-0000-0000-000061000000}"/>
    <cellStyle name="標準 6 2 2 3" xfId="98" xr:uid="{00000000-0005-0000-0000-000062000000}"/>
    <cellStyle name="標準 6 2 3" xfId="99" xr:uid="{00000000-0005-0000-0000-000063000000}"/>
    <cellStyle name="標準 6 2 3 2" xfId="100" xr:uid="{00000000-0005-0000-0000-000064000000}"/>
    <cellStyle name="標準 6 2 4" xfId="101" xr:uid="{00000000-0005-0000-0000-000065000000}"/>
    <cellStyle name="標準 6 3" xfId="102" xr:uid="{00000000-0005-0000-0000-000066000000}"/>
    <cellStyle name="標準 6 3 2" xfId="103" xr:uid="{00000000-0005-0000-0000-000067000000}"/>
    <cellStyle name="標準 6 3 2 2" xfId="104" xr:uid="{00000000-0005-0000-0000-000068000000}"/>
    <cellStyle name="標準 6 3 3" xfId="105" xr:uid="{00000000-0005-0000-0000-000069000000}"/>
    <cellStyle name="標準 6 4" xfId="106" xr:uid="{00000000-0005-0000-0000-00006A000000}"/>
    <cellStyle name="標準 6 4 2" xfId="107" xr:uid="{00000000-0005-0000-0000-00006B000000}"/>
    <cellStyle name="標準 6 5" xfId="108" xr:uid="{00000000-0005-0000-0000-00006C000000}"/>
    <cellStyle name="標準 6 8" xfId="109" xr:uid="{00000000-0005-0000-0000-00006D000000}"/>
    <cellStyle name="標準 7" xfId="110" xr:uid="{00000000-0005-0000-0000-00006E000000}"/>
    <cellStyle name="標準 8" xfId="111" xr:uid="{00000000-0005-0000-0000-00006F000000}"/>
  </cellStyles>
  <dxfs count="186">
    <dxf>
      <font>
        <color rgb="FF9C5700"/>
      </font>
      <fill>
        <patternFill>
          <bgColor rgb="FFFFEB9C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vertical="center" shrinkToFit="1" readingOrder="0"/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u val="none"/>
        <vertAlign val="baseline"/>
        <sz val="11"/>
        <color theme="0"/>
        <name val="ＭＳ Ｐゴシック"/>
      </font>
      <fill>
        <patternFill patternType="solid">
          <fgColor indexed="64"/>
          <bgColor theme="0" tint="-0.249977111117893"/>
        </patternFill>
      </fill>
      <alignment horizontal="center" vertical="center" shrinkToFit="1" readingOrder="0"/>
      <border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shrinkToFit="1" readingOrder="0"/>
    </dxf>
    <dxf>
      <border>
        <bottom style="thin">
          <color indexed="64"/>
        </bottom>
      </border>
    </dxf>
    <dxf>
      <font>
        <b/>
        <i val="0"/>
        <strike val="0"/>
        <u val="none"/>
        <vertAlign val="baseline"/>
        <sz val="11"/>
        <color theme="0"/>
        <name val="ＭＳ Ｐゴシック"/>
      </font>
      <fill>
        <patternFill patternType="solid">
          <fgColor indexed="64"/>
          <bgColor theme="0" tint="-0.249977111117893"/>
        </patternFill>
      </fill>
      <alignment horizontal="center" vertical="center" shrinkToFit="1" readingOrder="0"/>
      <border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テーブル スタイル 1" pivot="0" count="1" xr9:uid="{00000000-0011-0000-FFFF-FFFF00000000}">
      <tableStyleElement type="firstRowStripe" dxfId="185"/>
    </tableStyle>
  </tableStyles>
  <colors>
    <mruColors>
      <color rgb="FFFFFFCC"/>
      <color rgb="FF66FFFF"/>
      <color rgb="FFEAEAEA"/>
      <color rgb="FFFFF2CC"/>
      <color rgb="FFDDEBF7"/>
      <color rgb="FFF0F0F0"/>
      <color rgb="FFFFCCFF"/>
      <color rgb="FFFFFF00"/>
      <color rgb="FFFFCC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207010</xdr:colOff>
      <xdr:row>2</xdr:row>
      <xdr:rowOff>635</xdr:rowOff>
    </xdr:from>
    <xdr:to>
      <xdr:col>10</xdr:col>
      <xdr:colOff>746760</xdr:colOff>
      <xdr:row>4</xdr:row>
      <xdr:rowOff>1905</xdr:rowOff>
    </xdr:to>
    <xdr:sp macro="[0]!未入力行フィルタ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055985" y="427355"/>
          <a:ext cx="2206625" cy="458470"/>
        </a:xfrm>
        <a:prstGeom prst="roundRect">
          <a:avLst>
            <a:gd name="adj" fmla="val 19484"/>
          </a:avLst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  <a:effectLst>
          <a:outerShdw blurRad="254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effectLst>
                <a:outerShdw blurRad="25400" dist="38100" dir="2700000" algn="tl" rotWithShape="0">
                  <a:prstClr val="black">
                    <a:alpha val="40000"/>
                  </a:prstClr>
                </a:outerShdw>
              </a:effectLst>
            </a:rPr>
            <a:t>未入力行フィルタ</a:t>
          </a:r>
        </a:p>
      </xdr:txBody>
    </xdr:sp>
    <xdr:clientData/>
  </xdr:twoCellAnchor>
  <xdr:twoCellAnchor>
    <xdr:from>
      <xdr:col>9</xdr:col>
      <xdr:colOff>207010</xdr:colOff>
      <xdr:row>4</xdr:row>
      <xdr:rowOff>67945</xdr:rowOff>
    </xdr:from>
    <xdr:to>
      <xdr:col>10</xdr:col>
      <xdr:colOff>746760</xdr:colOff>
      <xdr:row>5</xdr:row>
      <xdr:rowOff>227965</xdr:rowOff>
    </xdr:to>
    <xdr:sp macro="[0]!未入力行フィルタ解除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055985" y="951865"/>
          <a:ext cx="2206625" cy="388620"/>
        </a:xfrm>
        <a:prstGeom prst="roundRect">
          <a:avLst>
            <a:gd name="adj" fmla="val 19484"/>
          </a:avLst>
        </a:prstGeom>
        <a:gradFill>
          <a:gsLst>
            <a:gs pos="0">
              <a:schemeClr val="accent3">
                <a:satMod val="103000"/>
                <a:lumMod val="102000"/>
                <a:tint val="94000"/>
              </a:schemeClr>
            </a:gs>
            <a:gs pos="50000">
              <a:schemeClr val="bg1">
                <a:lumMod val="50000"/>
              </a:schemeClr>
            </a:gs>
            <a:gs pos="100000">
              <a:schemeClr val="tx1">
                <a:lumMod val="85000"/>
                <a:lumOff val="15000"/>
              </a:schemeClr>
            </a:gs>
          </a:gsLst>
          <a:lin ang="5400000" scaled="0"/>
          <a:tileRect/>
        </a:gra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effectLst>
                <a:outerShdw blurRad="25400" dist="38100" dir="2700000" algn="tl" rotWithShape="0">
                  <a:prstClr val="black">
                    <a:alpha val="40000"/>
                  </a:prstClr>
                </a:outerShdw>
              </a:effectLst>
            </a:rPr>
            <a:t>未入力行フィルタ解除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207010</xdr:colOff>
      <xdr:row>2</xdr:row>
      <xdr:rowOff>635</xdr:rowOff>
    </xdr:from>
    <xdr:to>
      <xdr:col>10</xdr:col>
      <xdr:colOff>746760</xdr:colOff>
      <xdr:row>4</xdr:row>
      <xdr:rowOff>1905</xdr:rowOff>
    </xdr:to>
    <xdr:sp macro="[0]!未入力行フィルタ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1055985" y="427355"/>
          <a:ext cx="2206625" cy="458470"/>
        </a:xfrm>
        <a:prstGeom prst="roundRect">
          <a:avLst>
            <a:gd name="adj" fmla="val 19484"/>
          </a:avLst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  <a:effectLst>
          <a:outerShdw blurRad="254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effectLst>
                <a:outerShdw blurRad="25400" dist="38100" dir="2700000" algn="tl" rotWithShape="0">
                  <a:prstClr val="black">
                    <a:alpha val="40000"/>
                  </a:prstClr>
                </a:outerShdw>
              </a:effectLst>
            </a:rPr>
            <a:t>未入力行フィルタ</a:t>
          </a:r>
        </a:p>
      </xdr:txBody>
    </xdr:sp>
    <xdr:clientData/>
  </xdr:twoCellAnchor>
  <xdr:twoCellAnchor>
    <xdr:from>
      <xdr:col>9</xdr:col>
      <xdr:colOff>207010</xdr:colOff>
      <xdr:row>4</xdr:row>
      <xdr:rowOff>67945</xdr:rowOff>
    </xdr:from>
    <xdr:to>
      <xdr:col>10</xdr:col>
      <xdr:colOff>746760</xdr:colOff>
      <xdr:row>5</xdr:row>
      <xdr:rowOff>227965</xdr:rowOff>
    </xdr:to>
    <xdr:sp macro="[0]!未入力行フィルタ解除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1055985" y="951865"/>
          <a:ext cx="2206625" cy="388620"/>
        </a:xfrm>
        <a:prstGeom prst="roundRect">
          <a:avLst>
            <a:gd name="adj" fmla="val 19484"/>
          </a:avLst>
        </a:prstGeom>
        <a:gradFill>
          <a:gsLst>
            <a:gs pos="0">
              <a:schemeClr val="accent3">
                <a:satMod val="103000"/>
                <a:lumMod val="102000"/>
                <a:tint val="94000"/>
              </a:schemeClr>
            </a:gs>
            <a:gs pos="50000">
              <a:schemeClr val="bg1">
                <a:lumMod val="50000"/>
              </a:schemeClr>
            </a:gs>
            <a:gs pos="100000">
              <a:schemeClr val="tx1">
                <a:lumMod val="85000"/>
                <a:lumOff val="15000"/>
              </a:schemeClr>
            </a:gs>
          </a:gsLst>
          <a:lin ang="5400000" scaled="0"/>
          <a:tileRect/>
        </a:gra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effectLst>
                <a:outerShdw blurRad="25400" dist="38100" dir="2700000" algn="tl" rotWithShape="0">
                  <a:prstClr val="black">
                    <a:alpha val="40000"/>
                  </a:prstClr>
                </a:outerShdw>
              </a:effectLst>
            </a:rPr>
            <a:t>未入力行フィルタ解除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207010</xdr:colOff>
      <xdr:row>2</xdr:row>
      <xdr:rowOff>635</xdr:rowOff>
    </xdr:from>
    <xdr:to>
      <xdr:col>10</xdr:col>
      <xdr:colOff>746760</xdr:colOff>
      <xdr:row>4</xdr:row>
      <xdr:rowOff>1905</xdr:rowOff>
    </xdr:to>
    <xdr:sp macro="[0]!未入力行フィルタ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1055985" y="427355"/>
          <a:ext cx="2206625" cy="458470"/>
        </a:xfrm>
        <a:prstGeom prst="roundRect">
          <a:avLst>
            <a:gd name="adj" fmla="val 19484"/>
          </a:avLst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  <a:effectLst>
          <a:outerShdw blurRad="254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effectLst>
                <a:outerShdw blurRad="25400" dist="38100" dir="2700000" algn="tl" rotWithShape="0">
                  <a:prstClr val="black">
                    <a:alpha val="40000"/>
                  </a:prstClr>
                </a:outerShdw>
              </a:effectLst>
            </a:rPr>
            <a:t>未入力行フィルタ</a:t>
          </a:r>
        </a:p>
      </xdr:txBody>
    </xdr:sp>
    <xdr:clientData/>
  </xdr:twoCellAnchor>
  <xdr:twoCellAnchor>
    <xdr:from>
      <xdr:col>9</xdr:col>
      <xdr:colOff>207010</xdr:colOff>
      <xdr:row>4</xdr:row>
      <xdr:rowOff>67945</xdr:rowOff>
    </xdr:from>
    <xdr:to>
      <xdr:col>10</xdr:col>
      <xdr:colOff>746760</xdr:colOff>
      <xdr:row>5</xdr:row>
      <xdr:rowOff>227965</xdr:rowOff>
    </xdr:to>
    <xdr:sp macro="[0]!未入力行フィルタ解除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1055985" y="951865"/>
          <a:ext cx="2206625" cy="388620"/>
        </a:xfrm>
        <a:prstGeom prst="roundRect">
          <a:avLst>
            <a:gd name="adj" fmla="val 19484"/>
          </a:avLst>
        </a:prstGeom>
        <a:gradFill>
          <a:gsLst>
            <a:gs pos="0">
              <a:schemeClr val="accent3">
                <a:satMod val="103000"/>
                <a:lumMod val="102000"/>
                <a:tint val="94000"/>
              </a:schemeClr>
            </a:gs>
            <a:gs pos="50000">
              <a:schemeClr val="bg1">
                <a:lumMod val="50000"/>
              </a:schemeClr>
            </a:gs>
            <a:gs pos="100000">
              <a:schemeClr val="tx1">
                <a:lumMod val="85000"/>
                <a:lumOff val="15000"/>
              </a:schemeClr>
            </a:gs>
          </a:gsLst>
          <a:lin ang="5400000" scaled="0"/>
          <a:tileRect/>
        </a:gra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effectLst>
                <a:outerShdw blurRad="25400" dist="38100" dir="2700000" algn="tl" rotWithShape="0">
                  <a:prstClr val="black">
                    <a:alpha val="40000"/>
                  </a:prstClr>
                </a:outerShdw>
              </a:effectLst>
            </a:rPr>
            <a:t>未入力行フィルタ解除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207010</xdr:colOff>
      <xdr:row>2</xdr:row>
      <xdr:rowOff>635</xdr:rowOff>
    </xdr:from>
    <xdr:to>
      <xdr:col>10</xdr:col>
      <xdr:colOff>746760</xdr:colOff>
      <xdr:row>4</xdr:row>
      <xdr:rowOff>1905</xdr:rowOff>
    </xdr:to>
    <xdr:sp macro="[0]!未入力行フィルタ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1055985" y="427355"/>
          <a:ext cx="2206625" cy="458470"/>
        </a:xfrm>
        <a:prstGeom prst="roundRect">
          <a:avLst>
            <a:gd name="adj" fmla="val 19484"/>
          </a:avLst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  <a:effectLst>
          <a:outerShdw blurRad="254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effectLst>
                <a:outerShdw blurRad="25400" dist="38100" dir="2700000" algn="tl" rotWithShape="0">
                  <a:prstClr val="black">
                    <a:alpha val="40000"/>
                  </a:prstClr>
                </a:outerShdw>
              </a:effectLst>
            </a:rPr>
            <a:t>未入力行フィルタ</a:t>
          </a:r>
        </a:p>
      </xdr:txBody>
    </xdr:sp>
    <xdr:clientData/>
  </xdr:twoCellAnchor>
  <xdr:twoCellAnchor>
    <xdr:from>
      <xdr:col>9</xdr:col>
      <xdr:colOff>207010</xdr:colOff>
      <xdr:row>4</xdr:row>
      <xdr:rowOff>67945</xdr:rowOff>
    </xdr:from>
    <xdr:to>
      <xdr:col>10</xdr:col>
      <xdr:colOff>746760</xdr:colOff>
      <xdr:row>5</xdr:row>
      <xdr:rowOff>227965</xdr:rowOff>
    </xdr:to>
    <xdr:sp macro="[0]!未入力行フィルタ解除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1055985" y="951865"/>
          <a:ext cx="2206625" cy="388620"/>
        </a:xfrm>
        <a:prstGeom prst="roundRect">
          <a:avLst>
            <a:gd name="adj" fmla="val 19484"/>
          </a:avLst>
        </a:prstGeom>
        <a:gradFill>
          <a:gsLst>
            <a:gs pos="0">
              <a:schemeClr val="accent3">
                <a:satMod val="103000"/>
                <a:lumMod val="102000"/>
                <a:tint val="94000"/>
              </a:schemeClr>
            </a:gs>
            <a:gs pos="50000">
              <a:schemeClr val="bg1">
                <a:lumMod val="50000"/>
              </a:schemeClr>
            </a:gs>
            <a:gs pos="100000">
              <a:schemeClr val="tx1">
                <a:lumMod val="85000"/>
                <a:lumOff val="15000"/>
              </a:schemeClr>
            </a:gs>
          </a:gsLst>
          <a:lin ang="5400000" scaled="0"/>
          <a:tileRect/>
        </a:gra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effectLst>
                <a:outerShdw blurRad="25400" dist="38100" dir="2700000" algn="tl" rotWithShape="0">
                  <a:prstClr val="black">
                    <a:alpha val="40000"/>
                  </a:prstClr>
                </a:outerShdw>
              </a:effectLst>
            </a:rPr>
            <a:t>未入力行フィルタ解除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207010</xdr:colOff>
      <xdr:row>2</xdr:row>
      <xdr:rowOff>635</xdr:rowOff>
    </xdr:from>
    <xdr:to>
      <xdr:col>10</xdr:col>
      <xdr:colOff>746760</xdr:colOff>
      <xdr:row>4</xdr:row>
      <xdr:rowOff>1905</xdr:rowOff>
    </xdr:to>
    <xdr:sp macro="[0]!未入力行フィルタ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1055985" y="427355"/>
          <a:ext cx="2206625" cy="458470"/>
        </a:xfrm>
        <a:prstGeom prst="roundRect">
          <a:avLst>
            <a:gd name="adj" fmla="val 19484"/>
          </a:avLst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  <a:effectLst>
          <a:outerShdw blurRad="254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effectLst>
                <a:outerShdw blurRad="25400" dist="38100" dir="2700000" algn="tl" rotWithShape="0">
                  <a:prstClr val="black">
                    <a:alpha val="40000"/>
                  </a:prstClr>
                </a:outerShdw>
              </a:effectLst>
            </a:rPr>
            <a:t>未入力行フィルタ</a:t>
          </a:r>
        </a:p>
      </xdr:txBody>
    </xdr:sp>
    <xdr:clientData/>
  </xdr:twoCellAnchor>
  <xdr:twoCellAnchor>
    <xdr:from>
      <xdr:col>9</xdr:col>
      <xdr:colOff>207010</xdr:colOff>
      <xdr:row>4</xdr:row>
      <xdr:rowOff>67945</xdr:rowOff>
    </xdr:from>
    <xdr:to>
      <xdr:col>10</xdr:col>
      <xdr:colOff>746760</xdr:colOff>
      <xdr:row>5</xdr:row>
      <xdr:rowOff>227965</xdr:rowOff>
    </xdr:to>
    <xdr:sp macro="[0]!未入力行フィルタ解除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1055985" y="951865"/>
          <a:ext cx="2206625" cy="388620"/>
        </a:xfrm>
        <a:prstGeom prst="roundRect">
          <a:avLst>
            <a:gd name="adj" fmla="val 19484"/>
          </a:avLst>
        </a:prstGeom>
        <a:gradFill>
          <a:gsLst>
            <a:gs pos="0">
              <a:schemeClr val="accent3">
                <a:satMod val="103000"/>
                <a:lumMod val="102000"/>
                <a:tint val="94000"/>
              </a:schemeClr>
            </a:gs>
            <a:gs pos="50000">
              <a:schemeClr val="bg1">
                <a:lumMod val="50000"/>
              </a:schemeClr>
            </a:gs>
            <a:gs pos="100000">
              <a:schemeClr val="tx1">
                <a:lumMod val="85000"/>
                <a:lumOff val="15000"/>
              </a:schemeClr>
            </a:gs>
          </a:gsLst>
          <a:lin ang="5400000" scaled="0"/>
          <a:tileRect/>
        </a:gradFill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effectLst>
                <a:outerShdw blurRad="25400" dist="38100" dir="2700000" algn="tl" rotWithShape="0">
                  <a:prstClr val="black">
                    <a:alpha val="40000"/>
                  </a:prstClr>
                </a:outerShdw>
              </a:effectLst>
            </a:rPr>
            <a:t>未入力行フィルタ解除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_照明器具" displayName="テーブル_照明器具" ref="A1:Y103" totalsRowShown="0" headerRowDxfId="184" dataDxfId="182" headerRowBorderDxfId="183" tableBorderDxfId="181" totalsRowBorderDxfId="180">
  <autoFilter ref="A1:Y103" xr:uid="{00000000-0009-0000-0100-000002000000}"/>
  <tableColumns count="25">
    <tableColumn id="1" xr3:uid="{00000000-0010-0000-0000-000001000000}" name="No." dataDxfId="179"/>
    <tableColumn id="2" xr3:uid="{00000000-0010-0000-0000-000002000000}" name="直管蛍光灯" dataDxfId="178">
      <calculatedColumnFormula>IFERROR(VLOOKUP(B$1&amp;$A2,#REF!,5,FALSE),"---")</calculatedColumnFormula>
    </tableColumn>
    <tableColumn id="3" xr3:uid="{00000000-0010-0000-0000-000003000000}" name="環状蛍光灯" dataDxfId="177">
      <calculatedColumnFormula>IFERROR(VLOOKUP(C$1&amp;$A2,#REF!,5,FALSE),"---")</calculatedColumnFormula>
    </tableColumn>
    <tableColumn id="9" xr3:uid="{00000000-0010-0000-0000-000009000000}" name="直管蛍光灯〈防水ｿｹｯﾄ〉" dataDxfId="176"/>
    <tableColumn id="19" xr3:uid="{00000000-0010-0000-0000-000013000000}" name="ベースライト〈直付W150〉" dataDxfId="175"/>
    <tableColumn id="20" xr3:uid="{00000000-0010-0000-0000-000014000000}" name="ベースライト〈直付W230〉" dataDxfId="174"/>
    <tableColumn id="22" xr3:uid="{00000000-0010-0000-0000-000016000000}" name="ベースライト〈埋込W150〉" dataDxfId="173"/>
    <tableColumn id="15" xr3:uid="{00000000-0010-0000-0000-00000F000000}" name="ベースライト〈埋込W220〉" dataDxfId="172"/>
    <tableColumn id="16" xr3:uid="{00000000-0010-0000-0000-000010000000}" name="ベースライト〈埋込W300〉" dataDxfId="171"/>
    <tableColumn id="21" xr3:uid="{00000000-0010-0000-0000-000015000000}" name="ベースライト〈埋込W600〉" dataDxfId="170"/>
    <tableColumn id="17" xr3:uid="{00000000-0010-0000-0000-000011000000}" name="ベースライト〈トラフW80〉" dataDxfId="169"/>
    <tableColumn id="18" xr3:uid="{00000000-0010-0000-0000-000012000000}" name="ベースライト〈笠付トラフ〉" dataDxfId="168"/>
    <tableColumn id="4" xr3:uid="{00000000-0010-0000-0000-000004000000}" name="シーリングライト" dataDxfId="167">
      <calculatedColumnFormula>IFERROR(VLOOKUP(M$1&amp;$A2,#REF!,5,FALSE),"---")</calculatedColumnFormula>
    </tableColumn>
    <tableColumn id="5" xr3:uid="{00000000-0010-0000-0000-000005000000}" name="スクエアライト" dataDxfId="166">
      <calculatedColumnFormula>IFERROR(VLOOKUP(N$1&amp;$A2,#REF!,5,FALSE),"---")</calculatedColumnFormula>
    </tableColumn>
    <tableColumn id="6" xr3:uid="{00000000-0010-0000-0000-000006000000}" name="ダウンライト" dataDxfId="165">
      <calculatedColumnFormula>IFERROR(VLOOKUP(O$1&amp;$A2,#REF!,5,FALSE),"---")</calculatedColumnFormula>
    </tableColumn>
    <tableColumn id="24" xr3:uid="{00000000-0010-0000-0000-000018000000}" name="ダウンライト〈高天井〉" dataDxfId="164"/>
    <tableColumn id="25" xr3:uid="{00000000-0010-0000-0000-000019000000}" name="スポットライト〈レール〉" dataDxfId="163"/>
    <tableColumn id="12" xr3:uid="{00000000-0010-0000-0000-00000C000000}" name="スポットライト〈フランジ〉" dataDxfId="162"/>
    <tableColumn id="7" xr3:uid="{00000000-0010-0000-0000-000007000000}" name="ブラケット" dataDxfId="161">
      <calculatedColumnFormula>IFERROR(VLOOKUP(S$1&amp;$A2,#REF!,5,FALSE),"---")</calculatedColumnFormula>
    </tableColumn>
    <tableColumn id="26" xr3:uid="{00000000-0010-0000-0000-00001A000000}" name="HIDランプ〈高天井〉" dataDxfId="160"/>
    <tableColumn id="8" xr3:uid="{00000000-0010-0000-0000-000008000000}" name="HIDランプ〈投光器〉" dataDxfId="159">
      <calculatedColumnFormula>IFERROR(VLOOKUP(U$1&amp;$A2,#REF!,5,FALSE),"---")</calculatedColumnFormula>
    </tableColumn>
    <tableColumn id="10" xr3:uid="{00000000-0010-0000-0000-00000A000000}" name="誘導灯" dataDxfId="158">
      <calculatedColumnFormula>IFERROR(VLOOKUP(V$1&amp;$A2,#REF!,5,FALSE),"---")</calculatedColumnFormula>
    </tableColumn>
    <tableColumn id="11" xr3:uid="{00000000-0010-0000-0000-00000B000000}" name="非常灯" dataDxfId="157">
      <calculatedColumnFormula>IFERROR(VLOOKUP(W$1&amp;$A2,#REF!,5,FALSE),"---")</calculatedColumnFormula>
    </tableColumn>
    <tableColumn id="14" xr3:uid="{00000000-0010-0000-0000-00000E000000}" name="コンパクト蛍光灯" dataDxfId="156"/>
    <tableColumn id="13" xr3:uid="{00000000-0010-0000-0000-00000D000000}" name="その他照明" dataDxfId="155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0000"/>
    <pageSetUpPr fitToPage="1"/>
  </sheetPr>
  <dimension ref="A1:Y103"/>
  <sheetViews>
    <sheetView topLeftCell="H2" workbookViewId="0">
      <selection activeCell="H2" sqref="H2"/>
    </sheetView>
  </sheetViews>
  <sheetFormatPr defaultColWidth="9" defaultRowHeight="13.2" x14ac:dyDescent="0.2"/>
  <cols>
    <col min="1" max="1" width="6" style="1" customWidth="1"/>
    <col min="2" max="2" width="25" style="2" customWidth="1"/>
    <col min="3" max="3" width="25" customWidth="1"/>
    <col min="4" max="6" width="25" style="2" customWidth="1"/>
    <col min="7" max="7" width="25" customWidth="1"/>
    <col min="8" max="29" width="25" style="2" customWidth="1"/>
    <col min="30" max="16384" width="9" style="2"/>
  </cols>
  <sheetData>
    <row r="1" spans="1:25" ht="16.350000000000001" customHeight="1" x14ac:dyDescent="0.2">
      <c r="A1" s="3" t="s">
        <v>112</v>
      </c>
      <c r="B1" s="6" t="s">
        <v>138</v>
      </c>
      <c r="C1" s="6" t="s">
        <v>140</v>
      </c>
      <c r="D1" s="6" t="s">
        <v>113</v>
      </c>
      <c r="E1" s="6" t="s">
        <v>144</v>
      </c>
      <c r="F1" s="6" t="s">
        <v>145</v>
      </c>
      <c r="G1" s="6" t="s">
        <v>146</v>
      </c>
      <c r="H1" s="6" t="s">
        <v>147</v>
      </c>
      <c r="I1" s="6" t="s">
        <v>149</v>
      </c>
      <c r="J1" s="6" t="s">
        <v>246</v>
      </c>
      <c r="K1" s="6" t="s">
        <v>142</v>
      </c>
      <c r="L1" s="6" t="s">
        <v>150</v>
      </c>
      <c r="M1" s="6" t="s">
        <v>128</v>
      </c>
      <c r="N1" s="6" t="s">
        <v>91</v>
      </c>
      <c r="O1" s="6" t="s">
        <v>97</v>
      </c>
      <c r="P1" s="6" t="s">
        <v>151</v>
      </c>
      <c r="Q1" s="6" t="s">
        <v>153</v>
      </c>
      <c r="R1" s="6" t="s">
        <v>141</v>
      </c>
      <c r="S1" s="6" t="s">
        <v>65</v>
      </c>
      <c r="T1" s="6" t="s">
        <v>154</v>
      </c>
      <c r="U1" s="6" t="s">
        <v>41</v>
      </c>
      <c r="V1" s="6" t="s">
        <v>120</v>
      </c>
      <c r="W1" s="8" t="s">
        <v>0</v>
      </c>
      <c r="X1" s="8" t="s">
        <v>132</v>
      </c>
      <c r="Y1" s="6" t="s">
        <v>42</v>
      </c>
    </row>
    <row r="2" spans="1:25" ht="16.350000000000001" customHeight="1" x14ac:dyDescent="0.2">
      <c r="A2" s="4" t="s">
        <v>15</v>
      </c>
      <c r="B2" s="7" t="s">
        <v>15</v>
      </c>
      <c r="C2" s="7" t="s">
        <v>15</v>
      </c>
      <c r="D2" s="7" t="s">
        <v>15</v>
      </c>
      <c r="E2" s="7" t="s">
        <v>15</v>
      </c>
      <c r="F2" s="7" t="s">
        <v>15</v>
      </c>
      <c r="G2" s="7" t="s">
        <v>15</v>
      </c>
      <c r="H2" s="7" t="s">
        <v>15</v>
      </c>
      <c r="I2" s="7" t="s">
        <v>15</v>
      </c>
      <c r="J2" s="7" t="s">
        <v>15</v>
      </c>
      <c r="K2" s="7" t="s">
        <v>15</v>
      </c>
      <c r="L2" s="7" t="s">
        <v>15</v>
      </c>
      <c r="M2" s="7" t="s">
        <v>15</v>
      </c>
      <c r="N2" s="7" t="s">
        <v>15</v>
      </c>
      <c r="O2" s="7" t="s">
        <v>15</v>
      </c>
      <c r="P2" s="7" t="s">
        <v>15</v>
      </c>
      <c r="Q2" s="7" t="s">
        <v>15</v>
      </c>
      <c r="R2" s="7" t="s">
        <v>15</v>
      </c>
      <c r="S2" s="7" t="s">
        <v>15</v>
      </c>
      <c r="T2" s="7" t="s">
        <v>15</v>
      </c>
      <c r="U2" s="7" t="s">
        <v>15</v>
      </c>
      <c r="V2" s="7" t="s">
        <v>15</v>
      </c>
      <c r="W2" s="9" t="s">
        <v>15</v>
      </c>
      <c r="X2" s="9" t="s">
        <v>15</v>
      </c>
      <c r="Y2" s="9" t="s">
        <v>15</v>
      </c>
    </row>
    <row r="3" spans="1:25" ht="16.350000000000001" customHeight="1" x14ac:dyDescent="0.2">
      <c r="A3" s="4" t="s">
        <v>111</v>
      </c>
      <c r="B3" s="7" t="s">
        <v>111</v>
      </c>
      <c r="C3" s="7" t="s">
        <v>111</v>
      </c>
      <c r="D3" s="7" t="s">
        <v>111</v>
      </c>
      <c r="E3" s="7" t="s">
        <v>111</v>
      </c>
      <c r="F3" s="7" t="s">
        <v>111</v>
      </c>
      <c r="G3" s="7" t="s">
        <v>111</v>
      </c>
      <c r="H3" s="7" t="s">
        <v>111</v>
      </c>
      <c r="I3" s="7" t="s">
        <v>111</v>
      </c>
      <c r="J3" s="7" t="s">
        <v>111</v>
      </c>
      <c r="K3" s="7" t="s">
        <v>111</v>
      </c>
      <c r="L3" s="7" t="s">
        <v>111</v>
      </c>
      <c r="M3" s="7" t="s">
        <v>111</v>
      </c>
      <c r="N3" s="7" t="s">
        <v>111</v>
      </c>
      <c r="O3" s="7" t="s">
        <v>111</v>
      </c>
      <c r="P3" s="7" t="s">
        <v>111</v>
      </c>
      <c r="Q3" s="7" t="s">
        <v>111</v>
      </c>
      <c r="R3" s="7" t="s">
        <v>111</v>
      </c>
      <c r="S3" s="7" t="s">
        <v>111</v>
      </c>
      <c r="T3" s="7" t="s">
        <v>111</v>
      </c>
      <c r="U3" s="7" t="s">
        <v>111</v>
      </c>
      <c r="V3" s="7" t="s">
        <v>111</v>
      </c>
      <c r="W3" s="9" t="s">
        <v>111</v>
      </c>
      <c r="X3" s="9" t="s">
        <v>111</v>
      </c>
      <c r="Y3" s="9" t="s">
        <v>111</v>
      </c>
    </row>
    <row r="4" spans="1:25" ht="16.350000000000001" customHeight="1" x14ac:dyDescent="0.2">
      <c r="A4" s="4">
        <v>1</v>
      </c>
      <c r="B4" s="7" t="str">
        <f>IFERROR(VLOOKUP(B$1&amp;$A4,#REF!,5,FALSE),"---")</f>
        <v>---</v>
      </c>
      <c r="C4" s="7" t="str">
        <f>IFERROR(VLOOKUP(C$1&amp;$A4,#REF!,5,FALSE),"---")</f>
        <v>---</v>
      </c>
      <c r="D4" s="7" t="str">
        <f>IFERROR(VLOOKUP(D$1&amp;$A4,#REF!,5,FALSE),"---")</f>
        <v>---</v>
      </c>
      <c r="E4" s="7" t="str">
        <f>IFERROR(VLOOKUP(E$1&amp;$A4,#REF!,5,FALSE),"---")</f>
        <v>---</v>
      </c>
      <c r="F4" s="7" t="str">
        <f>IFERROR(VLOOKUP(F$1&amp;$A4,#REF!,5,FALSE),"---")</f>
        <v>---</v>
      </c>
      <c r="G4" s="7" t="str">
        <f>IFERROR(VLOOKUP(G$1&amp;$A4,#REF!,5,FALSE),"---")</f>
        <v>---</v>
      </c>
      <c r="H4" s="7" t="str">
        <f>IFERROR(VLOOKUP(H$1&amp;$A4,#REF!,5,FALSE),"---")</f>
        <v>---</v>
      </c>
      <c r="I4" s="7" t="str">
        <f>IFERROR(VLOOKUP(I$1&amp;$A4,#REF!,5,FALSE),"---")</f>
        <v>---</v>
      </c>
      <c r="J4" s="7" t="str">
        <f>IFERROR(VLOOKUP(J$1&amp;$A4,#REF!,5,FALSE),"---")</f>
        <v>---</v>
      </c>
      <c r="K4" s="7" t="str">
        <f>IFERROR(VLOOKUP(K$1&amp;$A4,#REF!,5,FALSE),"---")</f>
        <v>---</v>
      </c>
      <c r="L4" s="7" t="str">
        <f>IFERROR(VLOOKUP(L$1&amp;$A4,#REF!,5,FALSE),"---")</f>
        <v>---</v>
      </c>
      <c r="M4" s="7" t="str">
        <f>IFERROR(VLOOKUP(M$1&amp;$A4,#REF!,5,FALSE),"---")</f>
        <v>---</v>
      </c>
      <c r="N4" s="7" t="str">
        <f>IFERROR(VLOOKUP(N$1&amp;$A4,#REF!,5,FALSE),"---")</f>
        <v>---</v>
      </c>
      <c r="O4" s="7" t="str">
        <f>IFERROR(VLOOKUP(O$1&amp;$A4,#REF!,5,FALSE),"---")</f>
        <v>---</v>
      </c>
      <c r="P4" s="7" t="str">
        <f>IFERROR(VLOOKUP(P$1&amp;$A4,#REF!,5,FALSE),"---")</f>
        <v>---</v>
      </c>
      <c r="Q4" s="7" t="str">
        <f>IFERROR(VLOOKUP(Q$1&amp;$A4,#REF!,5,FALSE),"---")</f>
        <v>---</v>
      </c>
      <c r="R4" s="7" t="str">
        <f>IFERROR(VLOOKUP(R$1&amp;$A4,#REF!,5,FALSE),"---")</f>
        <v>---</v>
      </c>
      <c r="S4" s="7" t="str">
        <f>IFERROR(VLOOKUP(S$1&amp;$A4,#REF!,5,FALSE),"---")</f>
        <v>---</v>
      </c>
      <c r="T4" s="7" t="str">
        <f>IFERROR(VLOOKUP(T$1&amp;$A4,#REF!,5,FALSE),"---")</f>
        <v>---</v>
      </c>
      <c r="U4" s="7" t="str">
        <f>IFERROR(VLOOKUP(U$1&amp;$A4,#REF!,5,FALSE),"---")</f>
        <v>---</v>
      </c>
      <c r="V4" s="7" t="str">
        <f>IFERROR(VLOOKUP(V$1&amp;$A4,#REF!,5,FALSE),"---")</f>
        <v>---</v>
      </c>
      <c r="W4" s="7" t="str">
        <f>IFERROR(VLOOKUP(W$1&amp;$A4,#REF!,5,FALSE),"---")</f>
        <v>---</v>
      </c>
      <c r="X4" s="7" t="str">
        <f>IFERROR(VLOOKUP(X$1&amp;$A4,#REF!,5,FALSE),"---")</f>
        <v>---</v>
      </c>
      <c r="Y4" s="7" t="str">
        <f>IFERROR(VLOOKUP(Y$1&amp;$A4,#REF!,5,FALSE),"---")</f>
        <v>---</v>
      </c>
    </row>
    <row r="5" spans="1:25" ht="16.350000000000001" customHeight="1" x14ac:dyDescent="0.2">
      <c r="A5" s="4">
        <v>2</v>
      </c>
      <c r="B5" s="7" t="str">
        <f>IFERROR(VLOOKUP(B$1&amp;$A5,#REF!,5,FALSE),"---")</f>
        <v>---</v>
      </c>
      <c r="C5" s="7" t="str">
        <f>IFERROR(VLOOKUP(C$1&amp;$A5,#REF!,5,FALSE),"---")</f>
        <v>---</v>
      </c>
      <c r="D5" s="7" t="str">
        <f>IFERROR(VLOOKUP(D$1&amp;$A5,#REF!,5,FALSE),"---")</f>
        <v>---</v>
      </c>
      <c r="E5" s="7" t="str">
        <f>IFERROR(VLOOKUP(E$1&amp;$A5,#REF!,5,FALSE),"---")</f>
        <v>---</v>
      </c>
      <c r="F5" s="7" t="str">
        <f>IFERROR(VLOOKUP(F$1&amp;$A5,#REF!,5,FALSE),"---")</f>
        <v>---</v>
      </c>
      <c r="G5" s="7" t="str">
        <f>IFERROR(VLOOKUP(G$1&amp;$A5,#REF!,5,FALSE),"---")</f>
        <v>---</v>
      </c>
      <c r="H5" s="7" t="str">
        <f>IFERROR(VLOOKUP(H$1&amp;$A5,#REF!,5,FALSE),"---")</f>
        <v>---</v>
      </c>
      <c r="I5" s="7" t="str">
        <f>IFERROR(VLOOKUP(I$1&amp;$A5,#REF!,5,FALSE),"---")</f>
        <v>---</v>
      </c>
      <c r="J5" s="7" t="str">
        <f>IFERROR(VLOOKUP(J$1&amp;$A5,#REF!,5,FALSE),"---")</f>
        <v>---</v>
      </c>
      <c r="K5" s="7" t="str">
        <f>IFERROR(VLOOKUP(K$1&amp;$A5,#REF!,5,FALSE),"---")</f>
        <v>---</v>
      </c>
      <c r="L5" s="7" t="str">
        <f>IFERROR(VLOOKUP(L$1&amp;$A5,#REF!,5,FALSE),"---")</f>
        <v>---</v>
      </c>
      <c r="M5" s="7" t="str">
        <f>IFERROR(VLOOKUP(M$1&amp;$A5,#REF!,5,FALSE),"---")</f>
        <v>---</v>
      </c>
      <c r="N5" s="7" t="str">
        <f>IFERROR(VLOOKUP(N$1&amp;$A5,#REF!,5,FALSE),"---")</f>
        <v>---</v>
      </c>
      <c r="O5" s="7" t="str">
        <f>IFERROR(VLOOKUP(O$1&amp;$A5,#REF!,5,FALSE),"---")</f>
        <v>---</v>
      </c>
      <c r="P5" s="7" t="str">
        <f>IFERROR(VLOOKUP(P$1&amp;$A5,#REF!,5,FALSE),"---")</f>
        <v>---</v>
      </c>
      <c r="Q5" s="7" t="str">
        <f>IFERROR(VLOOKUP(Q$1&amp;$A5,#REF!,5,FALSE),"---")</f>
        <v>---</v>
      </c>
      <c r="R5" s="7" t="str">
        <f>IFERROR(VLOOKUP(R$1&amp;$A5,#REF!,5,FALSE),"---")</f>
        <v>---</v>
      </c>
      <c r="S5" s="7" t="str">
        <f>IFERROR(VLOOKUP(S$1&amp;$A5,#REF!,5,FALSE),"---")</f>
        <v>---</v>
      </c>
      <c r="T5" s="7" t="str">
        <f>IFERROR(VLOOKUP(T$1&amp;$A5,#REF!,5,FALSE),"---")</f>
        <v>---</v>
      </c>
      <c r="U5" s="7" t="str">
        <f>IFERROR(VLOOKUP(U$1&amp;$A5,#REF!,5,FALSE),"---")</f>
        <v>---</v>
      </c>
      <c r="V5" s="7" t="str">
        <f>IFERROR(VLOOKUP(V$1&amp;$A5,#REF!,5,FALSE),"---")</f>
        <v>---</v>
      </c>
      <c r="W5" s="7" t="str">
        <f>IFERROR(VLOOKUP(W$1&amp;$A5,#REF!,5,FALSE),"---")</f>
        <v>---</v>
      </c>
      <c r="X5" s="7" t="str">
        <f>IFERROR(VLOOKUP(X$1&amp;$A5,#REF!,5,FALSE),"---")</f>
        <v>---</v>
      </c>
      <c r="Y5" s="7" t="str">
        <f>IFERROR(VLOOKUP(Y$1&amp;$A5,#REF!,5,FALSE),"---")</f>
        <v>---</v>
      </c>
    </row>
    <row r="6" spans="1:25" ht="16.350000000000001" customHeight="1" x14ac:dyDescent="0.2">
      <c r="A6" s="4">
        <v>3</v>
      </c>
      <c r="B6" s="7" t="str">
        <f>IFERROR(VLOOKUP(B$1&amp;$A6,#REF!,5,FALSE),"---")</f>
        <v>---</v>
      </c>
      <c r="C6" s="7" t="str">
        <f>IFERROR(VLOOKUP(C$1&amp;$A6,#REF!,5,FALSE),"---")</f>
        <v>---</v>
      </c>
      <c r="D6" s="7" t="str">
        <f>IFERROR(VLOOKUP(D$1&amp;$A6,#REF!,5,FALSE),"---")</f>
        <v>---</v>
      </c>
      <c r="E6" s="7" t="str">
        <f>IFERROR(VLOOKUP(E$1&amp;$A6,#REF!,5,FALSE),"---")</f>
        <v>---</v>
      </c>
      <c r="F6" s="7" t="str">
        <f>IFERROR(VLOOKUP(F$1&amp;$A6,#REF!,5,FALSE),"---")</f>
        <v>---</v>
      </c>
      <c r="G6" s="7" t="str">
        <f>IFERROR(VLOOKUP(G$1&amp;$A6,#REF!,5,FALSE),"---")</f>
        <v>---</v>
      </c>
      <c r="H6" s="7" t="str">
        <f>IFERROR(VLOOKUP(H$1&amp;$A6,#REF!,5,FALSE),"---")</f>
        <v>---</v>
      </c>
      <c r="I6" s="7" t="str">
        <f>IFERROR(VLOOKUP(I$1&amp;$A6,#REF!,5,FALSE),"---")</f>
        <v>---</v>
      </c>
      <c r="J6" s="7" t="str">
        <f>IFERROR(VLOOKUP(J$1&amp;$A6,#REF!,5,FALSE),"---")</f>
        <v>---</v>
      </c>
      <c r="K6" s="7" t="str">
        <f>IFERROR(VLOOKUP(K$1&amp;$A6,#REF!,5,FALSE),"---")</f>
        <v>---</v>
      </c>
      <c r="L6" s="7" t="str">
        <f>IFERROR(VLOOKUP(L$1&amp;$A6,#REF!,5,FALSE),"---")</f>
        <v>---</v>
      </c>
      <c r="M6" s="7" t="str">
        <f>IFERROR(VLOOKUP(M$1&amp;$A6,#REF!,5,FALSE),"---")</f>
        <v>---</v>
      </c>
      <c r="N6" s="7" t="str">
        <f>IFERROR(VLOOKUP(N$1&amp;$A6,#REF!,5,FALSE),"---")</f>
        <v>---</v>
      </c>
      <c r="O6" s="7" t="str">
        <f>IFERROR(VLOOKUP(O$1&amp;$A6,#REF!,5,FALSE),"---")</f>
        <v>---</v>
      </c>
      <c r="P6" s="7" t="str">
        <f>IFERROR(VLOOKUP(P$1&amp;$A6,#REF!,5,FALSE),"---")</f>
        <v>---</v>
      </c>
      <c r="Q6" s="7" t="str">
        <f>IFERROR(VLOOKUP(Q$1&amp;$A6,#REF!,5,FALSE),"---")</f>
        <v>---</v>
      </c>
      <c r="R6" s="7" t="str">
        <f>IFERROR(VLOOKUP(R$1&amp;$A6,#REF!,5,FALSE),"---")</f>
        <v>---</v>
      </c>
      <c r="S6" s="7" t="str">
        <f>IFERROR(VLOOKUP(S$1&amp;$A6,#REF!,5,FALSE),"---")</f>
        <v>---</v>
      </c>
      <c r="T6" s="7" t="str">
        <f>IFERROR(VLOOKUP(T$1&amp;$A6,#REF!,5,FALSE),"---")</f>
        <v>---</v>
      </c>
      <c r="U6" s="7" t="str">
        <f>IFERROR(VLOOKUP(U$1&amp;$A6,#REF!,5,FALSE),"---")</f>
        <v>---</v>
      </c>
      <c r="V6" s="7" t="str">
        <f>IFERROR(VLOOKUP(V$1&amp;$A6,#REF!,5,FALSE),"---")</f>
        <v>---</v>
      </c>
      <c r="W6" s="7" t="str">
        <f>IFERROR(VLOOKUP(W$1&amp;$A6,#REF!,5,FALSE),"---")</f>
        <v>---</v>
      </c>
      <c r="X6" s="7" t="str">
        <f>IFERROR(VLOOKUP(X$1&amp;$A6,#REF!,5,FALSE),"---")</f>
        <v>---</v>
      </c>
      <c r="Y6" s="7" t="str">
        <f>IFERROR(VLOOKUP(Y$1&amp;$A6,#REF!,5,FALSE),"---")</f>
        <v>---</v>
      </c>
    </row>
    <row r="7" spans="1:25" ht="16.350000000000001" customHeight="1" x14ac:dyDescent="0.2">
      <c r="A7" s="4">
        <v>4</v>
      </c>
      <c r="B7" s="7" t="str">
        <f>IFERROR(VLOOKUP(B$1&amp;$A7,#REF!,5,FALSE),"---")</f>
        <v>---</v>
      </c>
      <c r="C7" s="7" t="str">
        <f>IFERROR(VLOOKUP(C$1&amp;$A7,#REF!,5,FALSE),"---")</f>
        <v>---</v>
      </c>
      <c r="D7" s="7" t="str">
        <f>IFERROR(VLOOKUP(D$1&amp;$A7,#REF!,5,FALSE),"---")</f>
        <v>---</v>
      </c>
      <c r="E7" s="7" t="str">
        <f>IFERROR(VLOOKUP(E$1&amp;$A7,#REF!,5,FALSE),"---")</f>
        <v>---</v>
      </c>
      <c r="F7" s="7" t="str">
        <f>IFERROR(VLOOKUP(F$1&amp;$A7,#REF!,5,FALSE),"---")</f>
        <v>---</v>
      </c>
      <c r="G7" s="7" t="str">
        <f>IFERROR(VLOOKUP(G$1&amp;$A7,#REF!,5,FALSE),"---")</f>
        <v>---</v>
      </c>
      <c r="H7" s="7" t="str">
        <f>IFERROR(VLOOKUP(H$1&amp;$A7,#REF!,5,FALSE),"---")</f>
        <v>---</v>
      </c>
      <c r="I7" s="7" t="str">
        <f>IFERROR(VLOOKUP(I$1&amp;$A7,#REF!,5,FALSE),"---")</f>
        <v>---</v>
      </c>
      <c r="J7" s="7" t="str">
        <f>IFERROR(VLOOKUP(J$1&amp;$A7,#REF!,5,FALSE),"---")</f>
        <v>---</v>
      </c>
      <c r="K7" s="7" t="str">
        <f>IFERROR(VLOOKUP(K$1&amp;$A7,#REF!,5,FALSE),"---")</f>
        <v>---</v>
      </c>
      <c r="L7" s="7" t="str">
        <f>IFERROR(VLOOKUP(L$1&amp;$A7,#REF!,5,FALSE),"---")</f>
        <v>---</v>
      </c>
      <c r="M7" s="7" t="str">
        <f>IFERROR(VLOOKUP(M$1&amp;$A7,#REF!,5,FALSE),"---")</f>
        <v>---</v>
      </c>
      <c r="N7" s="7" t="str">
        <f>IFERROR(VLOOKUP(N$1&amp;$A7,#REF!,5,FALSE),"---")</f>
        <v>---</v>
      </c>
      <c r="O7" s="7" t="str">
        <f>IFERROR(VLOOKUP(O$1&amp;$A7,#REF!,5,FALSE),"---")</f>
        <v>---</v>
      </c>
      <c r="P7" s="7" t="str">
        <f>IFERROR(VLOOKUP(P$1&amp;$A7,#REF!,5,FALSE),"---")</f>
        <v>---</v>
      </c>
      <c r="Q7" s="7" t="str">
        <f>IFERROR(VLOOKUP(Q$1&amp;$A7,#REF!,5,FALSE),"---")</f>
        <v>---</v>
      </c>
      <c r="R7" s="7" t="str">
        <f>IFERROR(VLOOKUP(R$1&amp;$A7,#REF!,5,FALSE),"---")</f>
        <v>---</v>
      </c>
      <c r="S7" s="7" t="str">
        <f>IFERROR(VLOOKUP(S$1&amp;$A7,#REF!,5,FALSE),"---")</f>
        <v>---</v>
      </c>
      <c r="T7" s="7" t="str">
        <f>IFERROR(VLOOKUP(T$1&amp;$A7,#REF!,5,FALSE),"---")</f>
        <v>---</v>
      </c>
      <c r="U7" s="7" t="str">
        <f>IFERROR(VLOOKUP(U$1&amp;$A7,#REF!,5,FALSE),"---")</f>
        <v>---</v>
      </c>
      <c r="V7" s="7" t="str">
        <f>IFERROR(VLOOKUP(V$1&amp;$A7,#REF!,5,FALSE),"---")</f>
        <v>---</v>
      </c>
      <c r="W7" s="7" t="str">
        <f>IFERROR(VLOOKUP(W$1&amp;$A7,#REF!,5,FALSE),"---")</f>
        <v>---</v>
      </c>
      <c r="X7" s="7" t="str">
        <f>IFERROR(VLOOKUP(X$1&amp;$A7,#REF!,5,FALSE),"---")</f>
        <v>---</v>
      </c>
      <c r="Y7" s="7" t="str">
        <f>IFERROR(VLOOKUP(Y$1&amp;$A7,#REF!,5,FALSE),"---")</f>
        <v>---</v>
      </c>
    </row>
    <row r="8" spans="1:25" ht="16.350000000000001" customHeight="1" x14ac:dyDescent="0.2">
      <c r="A8" s="4">
        <v>5</v>
      </c>
      <c r="B8" s="7" t="str">
        <f>IFERROR(VLOOKUP(B$1&amp;$A8,#REF!,5,FALSE),"---")</f>
        <v>---</v>
      </c>
      <c r="C8" s="7" t="str">
        <f>IFERROR(VLOOKUP(C$1&amp;$A8,#REF!,5,FALSE),"---")</f>
        <v>---</v>
      </c>
      <c r="D8" s="7" t="str">
        <f>IFERROR(VLOOKUP(D$1&amp;$A8,#REF!,5,FALSE),"---")</f>
        <v>---</v>
      </c>
      <c r="E8" s="7" t="str">
        <f>IFERROR(VLOOKUP(E$1&amp;$A8,#REF!,5,FALSE),"---")</f>
        <v>---</v>
      </c>
      <c r="F8" s="7" t="str">
        <f>IFERROR(VLOOKUP(F$1&amp;$A8,#REF!,5,FALSE),"---")</f>
        <v>---</v>
      </c>
      <c r="G8" s="7" t="str">
        <f>IFERROR(VLOOKUP(G$1&amp;$A8,#REF!,5,FALSE),"---")</f>
        <v>---</v>
      </c>
      <c r="H8" s="7" t="str">
        <f>IFERROR(VLOOKUP(H$1&amp;$A8,#REF!,5,FALSE),"---")</f>
        <v>---</v>
      </c>
      <c r="I8" s="7" t="str">
        <f>IFERROR(VLOOKUP(I$1&amp;$A8,#REF!,5,FALSE),"---")</f>
        <v>---</v>
      </c>
      <c r="J8" s="7" t="str">
        <f>IFERROR(VLOOKUP(J$1&amp;$A8,#REF!,5,FALSE),"---")</f>
        <v>---</v>
      </c>
      <c r="K8" s="7" t="str">
        <f>IFERROR(VLOOKUP(K$1&amp;$A8,#REF!,5,FALSE),"---")</f>
        <v>---</v>
      </c>
      <c r="L8" s="7" t="str">
        <f>IFERROR(VLOOKUP(L$1&amp;$A8,#REF!,5,FALSE),"---")</f>
        <v>---</v>
      </c>
      <c r="M8" s="7" t="str">
        <f>IFERROR(VLOOKUP(M$1&amp;$A8,#REF!,5,FALSE),"---")</f>
        <v>---</v>
      </c>
      <c r="N8" s="7" t="str">
        <f>IFERROR(VLOOKUP(N$1&amp;$A8,#REF!,5,FALSE),"---")</f>
        <v>---</v>
      </c>
      <c r="O8" s="7" t="str">
        <f>IFERROR(VLOOKUP(O$1&amp;$A8,#REF!,5,FALSE),"---")</f>
        <v>---</v>
      </c>
      <c r="P8" s="7" t="str">
        <f>IFERROR(VLOOKUP(P$1&amp;$A8,#REF!,5,FALSE),"---")</f>
        <v>---</v>
      </c>
      <c r="Q8" s="7" t="str">
        <f>IFERROR(VLOOKUP(Q$1&amp;$A8,#REF!,5,FALSE),"---")</f>
        <v>---</v>
      </c>
      <c r="R8" s="7" t="str">
        <f>IFERROR(VLOOKUP(R$1&amp;$A8,#REF!,5,FALSE),"---")</f>
        <v>---</v>
      </c>
      <c r="S8" s="7" t="str">
        <f>IFERROR(VLOOKUP(S$1&amp;$A8,#REF!,5,FALSE),"---")</f>
        <v>---</v>
      </c>
      <c r="T8" s="7" t="str">
        <f>IFERROR(VLOOKUP(T$1&amp;$A8,#REF!,5,FALSE),"---")</f>
        <v>---</v>
      </c>
      <c r="U8" s="7" t="str">
        <f>IFERROR(VLOOKUP(U$1&amp;$A8,#REF!,5,FALSE),"---")</f>
        <v>---</v>
      </c>
      <c r="V8" s="7" t="str">
        <f>IFERROR(VLOOKUP(V$1&amp;$A8,#REF!,5,FALSE),"---")</f>
        <v>---</v>
      </c>
      <c r="W8" s="7" t="str">
        <f>IFERROR(VLOOKUP(W$1&amp;$A8,#REF!,5,FALSE),"---")</f>
        <v>---</v>
      </c>
      <c r="X8" s="7" t="str">
        <f>IFERROR(VLOOKUP(X$1&amp;$A8,#REF!,5,FALSE),"---")</f>
        <v>---</v>
      </c>
      <c r="Y8" s="7" t="str">
        <f>IFERROR(VLOOKUP(Y$1&amp;$A8,#REF!,5,FALSE),"---")</f>
        <v>---</v>
      </c>
    </row>
    <row r="9" spans="1:25" ht="16.350000000000001" customHeight="1" x14ac:dyDescent="0.2">
      <c r="A9" s="4">
        <v>6</v>
      </c>
      <c r="B9" s="7" t="str">
        <f>IFERROR(VLOOKUP(B$1&amp;$A9,#REF!,5,FALSE),"---")</f>
        <v>---</v>
      </c>
      <c r="C9" s="7" t="str">
        <f>IFERROR(VLOOKUP(C$1&amp;$A9,#REF!,5,FALSE),"---")</f>
        <v>---</v>
      </c>
      <c r="D9" s="7" t="str">
        <f>IFERROR(VLOOKUP(D$1&amp;$A9,#REF!,5,FALSE),"---")</f>
        <v>---</v>
      </c>
      <c r="E9" s="7" t="str">
        <f>IFERROR(VLOOKUP(E$1&amp;$A9,#REF!,5,FALSE),"---")</f>
        <v>---</v>
      </c>
      <c r="F9" s="7" t="str">
        <f>IFERROR(VLOOKUP(F$1&amp;$A9,#REF!,5,FALSE),"---")</f>
        <v>---</v>
      </c>
      <c r="G9" s="7" t="str">
        <f>IFERROR(VLOOKUP(G$1&amp;$A9,#REF!,5,FALSE),"---")</f>
        <v>---</v>
      </c>
      <c r="H9" s="7" t="str">
        <f>IFERROR(VLOOKUP(H$1&amp;$A9,#REF!,5,FALSE),"---")</f>
        <v>---</v>
      </c>
      <c r="I9" s="7" t="str">
        <f>IFERROR(VLOOKUP(I$1&amp;$A9,#REF!,5,FALSE),"---")</f>
        <v>---</v>
      </c>
      <c r="J9" s="7" t="str">
        <f>IFERROR(VLOOKUP(J$1&amp;$A9,#REF!,5,FALSE),"---")</f>
        <v>---</v>
      </c>
      <c r="K9" s="7" t="str">
        <f>IFERROR(VLOOKUP(K$1&amp;$A9,#REF!,5,FALSE),"---")</f>
        <v>---</v>
      </c>
      <c r="L9" s="7" t="str">
        <f>IFERROR(VLOOKUP(L$1&amp;$A9,#REF!,5,FALSE),"---")</f>
        <v>---</v>
      </c>
      <c r="M9" s="7" t="str">
        <f>IFERROR(VLOOKUP(M$1&amp;$A9,#REF!,5,FALSE),"---")</f>
        <v>---</v>
      </c>
      <c r="N9" s="7" t="str">
        <f>IFERROR(VLOOKUP(N$1&amp;$A9,#REF!,5,FALSE),"---")</f>
        <v>---</v>
      </c>
      <c r="O9" s="7" t="str">
        <f>IFERROR(VLOOKUP(O$1&amp;$A9,#REF!,5,FALSE),"---")</f>
        <v>---</v>
      </c>
      <c r="P9" s="7" t="str">
        <f>IFERROR(VLOOKUP(P$1&amp;$A9,#REF!,5,FALSE),"---")</f>
        <v>---</v>
      </c>
      <c r="Q9" s="7" t="str">
        <f>IFERROR(VLOOKUP(Q$1&amp;$A9,#REF!,5,FALSE),"---")</f>
        <v>---</v>
      </c>
      <c r="R9" s="7" t="str">
        <f>IFERROR(VLOOKUP(R$1&amp;$A9,#REF!,5,FALSE),"---")</f>
        <v>---</v>
      </c>
      <c r="S9" s="7" t="str">
        <f>IFERROR(VLOOKUP(S$1&amp;$A9,#REF!,5,FALSE),"---")</f>
        <v>---</v>
      </c>
      <c r="T9" s="7" t="str">
        <f>IFERROR(VLOOKUP(T$1&amp;$A9,#REF!,5,FALSE),"---")</f>
        <v>---</v>
      </c>
      <c r="U9" s="7" t="str">
        <f>IFERROR(VLOOKUP(U$1&amp;$A9,#REF!,5,FALSE),"---")</f>
        <v>---</v>
      </c>
      <c r="V9" s="7" t="str">
        <f>IFERROR(VLOOKUP(V$1&amp;$A9,#REF!,5,FALSE),"---")</f>
        <v>---</v>
      </c>
      <c r="W9" s="7" t="str">
        <f>IFERROR(VLOOKUP(W$1&amp;$A9,#REF!,5,FALSE),"---")</f>
        <v>---</v>
      </c>
      <c r="X9" s="7" t="str">
        <f>IFERROR(VLOOKUP(X$1&amp;$A9,#REF!,5,FALSE),"---")</f>
        <v>---</v>
      </c>
      <c r="Y9" s="7" t="str">
        <f>IFERROR(VLOOKUP(Y$1&amp;$A9,#REF!,5,FALSE),"---")</f>
        <v>---</v>
      </c>
    </row>
    <row r="10" spans="1:25" ht="16.350000000000001" customHeight="1" x14ac:dyDescent="0.2">
      <c r="A10" s="4">
        <v>7</v>
      </c>
      <c r="B10" s="7" t="str">
        <f>IFERROR(VLOOKUP(B$1&amp;$A10,#REF!,5,FALSE),"---")</f>
        <v>---</v>
      </c>
      <c r="C10" s="7" t="str">
        <f>IFERROR(VLOOKUP(C$1&amp;$A10,#REF!,5,FALSE),"---")</f>
        <v>---</v>
      </c>
      <c r="D10" s="7" t="str">
        <f>IFERROR(VLOOKUP(D$1&amp;$A10,#REF!,5,FALSE),"---")</f>
        <v>---</v>
      </c>
      <c r="E10" s="7" t="str">
        <f>IFERROR(VLOOKUP(E$1&amp;$A10,#REF!,5,FALSE),"---")</f>
        <v>---</v>
      </c>
      <c r="F10" s="7" t="str">
        <f>IFERROR(VLOOKUP(F$1&amp;$A10,#REF!,5,FALSE),"---")</f>
        <v>---</v>
      </c>
      <c r="G10" s="7" t="str">
        <f>IFERROR(VLOOKUP(G$1&amp;$A10,#REF!,5,FALSE),"---")</f>
        <v>---</v>
      </c>
      <c r="H10" s="7" t="str">
        <f>IFERROR(VLOOKUP(H$1&amp;$A10,#REF!,5,FALSE),"---")</f>
        <v>---</v>
      </c>
      <c r="I10" s="7" t="str">
        <f>IFERROR(VLOOKUP(I$1&amp;$A10,#REF!,5,FALSE),"---")</f>
        <v>---</v>
      </c>
      <c r="J10" s="7" t="str">
        <f>IFERROR(VLOOKUP(J$1&amp;$A10,#REF!,5,FALSE),"---")</f>
        <v>---</v>
      </c>
      <c r="K10" s="7" t="str">
        <f>IFERROR(VLOOKUP(K$1&amp;$A10,#REF!,5,FALSE),"---")</f>
        <v>---</v>
      </c>
      <c r="L10" s="7" t="str">
        <f>IFERROR(VLOOKUP(L$1&amp;$A10,#REF!,5,FALSE),"---")</f>
        <v>---</v>
      </c>
      <c r="M10" s="7" t="str">
        <f>IFERROR(VLOOKUP(M$1&amp;$A10,#REF!,5,FALSE),"---")</f>
        <v>---</v>
      </c>
      <c r="N10" s="7" t="str">
        <f>IFERROR(VLOOKUP(N$1&amp;$A10,#REF!,5,FALSE),"---")</f>
        <v>---</v>
      </c>
      <c r="O10" s="7" t="str">
        <f>IFERROR(VLOOKUP(O$1&amp;$A10,#REF!,5,FALSE),"---")</f>
        <v>---</v>
      </c>
      <c r="P10" s="7" t="str">
        <f>IFERROR(VLOOKUP(P$1&amp;$A10,#REF!,5,FALSE),"---")</f>
        <v>---</v>
      </c>
      <c r="Q10" s="7" t="str">
        <f>IFERROR(VLOOKUP(Q$1&amp;$A10,#REF!,5,FALSE),"---")</f>
        <v>---</v>
      </c>
      <c r="R10" s="7" t="str">
        <f>IFERROR(VLOOKUP(R$1&amp;$A10,#REF!,5,FALSE),"---")</f>
        <v>---</v>
      </c>
      <c r="S10" s="7" t="str">
        <f>IFERROR(VLOOKUP(S$1&amp;$A10,#REF!,5,FALSE),"---")</f>
        <v>---</v>
      </c>
      <c r="T10" s="7" t="str">
        <f>IFERROR(VLOOKUP(T$1&amp;$A10,#REF!,5,FALSE),"---")</f>
        <v>---</v>
      </c>
      <c r="U10" s="7" t="str">
        <f>IFERROR(VLOOKUP(U$1&amp;$A10,#REF!,5,FALSE),"---")</f>
        <v>---</v>
      </c>
      <c r="V10" s="7" t="str">
        <f>IFERROR(VLOOKUP(V$1&amp;$A10,#REF!,5,FALSE),"---")</f>
        <v>---</v>
      </c>
      <c r="W10" s="7" t="str">
        <f>IFERROR(VLOOKUP(W$1&amp;$A10,#REF!,5,FALSE),"---")</f>
        <v>---</v>
      </c>
      <c r="X10" s="7" t="str">
        <f>IFERROR(VLOOKUP(X$1&amp;$A10,#REF!,5,FALSE),"---")</f>
        <v>---</v>
      </c>
      <c r="Y10" s="7" t="str">
        <f>IFERROR(VLOOKUP(Y$1&amp;$A10,#REF!,5,FALSE),"---")</f>
        <v>---</v>
      </c>
    </row>
    <row r="11" spans="1:25" ht="16.350000000000001" customHeight="1" x14ac:dyDescent="0.2">
      <c r="A11" s="4">
        <v>8</v>
      </c>
      <c r="B11" s="7" t="str">
        <f>IFERROR(VLOOKUP(B$1&amp;$A11,#REF!,5,FALSE),"---")</f>
        <v>---</v>
      </c>
      <c r="C11" s="7" t="str">
        <f>IFERROR(VLOOKUP(C$1&amp;$A11,#REF!,5,FALSE),"---")</f>
        <v>---</v>
      </c>
      <c r="D11" s="7" t="str">
        <f>IFERROR(VLOOKUP(D$1&amp;$A11,#REF!,5,FALSE),"---")</f>
        <v>---</v>
      </c>
      <c r="E11" s="7" t="str">
        <f>IFERROR(VLOOKUP(E$1&amp;$A11,#REF!,5,FALSE),"---")</f>
        <v>---</v>
      </c>
      <c r="F11" s="7" t="str">
        <f>IFERROR(VLOOKUP(F$1&amp;$A11,#REF!,5,FALSE),"---")</f>
        <v>---</v>
      </c>
      <c r="G11" s="7" t="str">
        <f>IFERROR(VLOOKUP(G$1&amp;$A11,#REF!,5,FALSE),"---")</f>
        <v>---</v>
      </c>
      <c r="H11" s="7" t="str">
        <f>IFERROR(VLOOKUP(H$1&amp;$A11,#REF!,5,FALSE),"---")</f>
        <v>---</v>
      </c>
      <c r="I11" s="7" t="str">
        <f>IFERROR(VLOOKUP(I$1&amp;$A11,#REF!,5,FALSE),"---")</f>
        <v>---</v>
      </c>
      <c r="J11" s="7" t="str">
        <f>IFERROR(VLOOKUP(J$1&amp;$A11,#REF!,5,FALSE),"---")</f>
        <v>---</v>
      </c>
      <c r="K11" s="7" t="str">
        <f>IFERROR(VLOOKUP(K$1&amp;$A11,#REF!,5,FALSE),"---")</f>
        <v>---</v>
      </c>
      <c r="L11" s="7" t="str">
        <f>IFERROR(VLOOKUP(L$1&amp;$A11,#REF!,5,FALSE),"---")</f>
        <v>---</v>
      </c>
      <c r="M11" s="7" t="str">
        <f>IFERROR(VLOOKUP(M$1&amp;$A11,#REF!,5,FALSE),"---")</f>
        <v>---</v>
      </c>
      <c r="N11" s="7" t="str">
        <f>IFERROR(VLOOKUP(N$1&amp;$A11,#REF!,5,FALSE),"---")</f>
        <v>---</v>
      </c>
      <c r="O11" s="7" t="str">
        <f>IFERROR(VLOOKUP(O$1&amp;$A11,#REF!,5,FALSE),"---")</f>
        <v>---</v>
      </c>
      <c r="P11" s="7" t="str">
        <f>IFERROR(VLOOKUP(P$1&amp;$A11,#REF!,5,FALSE),"---")</f>
        <v>---</v>
      </c>
      <c r="Q11" s="7" t="str">
        <f>IFERROR(VLOOKUP(Q$1&amp;$A11,#REF!,5,FALSE),"---")</f>
        <v>---</v>
      </c>
      <c r="R11" s="7" t="str">
        <f>IFERROR(VLOOKUP(R$1&amp;$A11,#REF!,5,FALSE),"---")</f>
        <v>---</v>
      </c>
      <c r="S11" s="7" t="str">
        <f>IFERROR(VLOOKUP(S$1&amp;$A11,#REF!,5,FALSE),"---")</f>
        <v>---</v>
      </c>
      <c r="T11" s="7" t="str">
        <f>IFERROR(VLOOKUP(T$1&amp;$A11,#REF!,5,FALSE),"---")</f>
        <v>---</v>
      </c>
      <c r="U11" s="7" t="str">
        <f>IFERROR(VLOOKUP(U$1&amp;$A11,#REF!,5,FALSE),"---")</f>
        <v>---</v>
      </c>
      <c r="V11" s="7" t="str">
        <f>IFERROR(VLOOKUP(V$1&amp;$A11,#REF!,5,FALSE),"---")</f>
        <v>---</v>
      </c>
      <c r="W11" s="7" t="str">
        <f>IFERROR(VLOOKUP(W$1&amp;$A11,#REF!,5,FALSE),"---")</f>
        <v>---</v>
      </c>
      <c r="X11" s="7" t="str">
        <f>IFERROR(VLOOKUP(X$1&amp;$A11,#REF!,5,FALSE),"---")</f>
        <v>---</v>
      </c>
      <c r="Y11" s="7" t="str">
        <f>IFERROR(VLOOKUP(Y$1&amp;$A11,#REF!,5,FALSE),"---")</f>
        <v>---</v>
      </c>
    </row>
    <row r="12" spans="1:25" ht="16.350000000000001" customHeight="1" x14ac:dyDescent="0.2">
      <c r="A12" s="4">
        <v>9</v>
      </c>
      <c r="B12" s="7" t="str">
        <f>IFERROR(VLOOKUP(B$1&amp;$A12,#REF!,5,FALSE),"---")</f>
        <v>---</v>
      </c>
      <c r="C12" s="7" t="str">
        <f>IFERROR(VLOOKUP(C$1&amp;$A12,#REF!,5,FALSE),"---")</f>
        <v>---</v>
      </c>
      <c r="D12" s="7" t="str">
        <f>IFERROR(VLOOKUP(D$1&amp;$A12,#REF!,5,FALSE),"---")</f>
        <v>---</v>
      </c>
      <c r="E12" s="7" t="str">
        <f>IFERROR(VLOOKUP(E$1&amp;$A12,#REF!,5,FALSE),"---")</f>
        <v>---</v>
      </c>
      <c r="F12" s="7" t="str">
        <f>IFERROR(VLOOKUP(F$1&amp;$A12,#REF!,5,FALSE),"---")</f>
        <v>---</v>
      </c>
      <c r="G12" s="7" t="str">
        <f>IFERROR(VLOOKUP(G$1&amp;$A12,#REF!,5,FALSE),"---")</f>
        <v>---</v>
      </c>
      <c r="H12" s="7" t="str">
        <f>IFERROR(VLOOKUP(H$1&amp;$A12,#REF!,5,FALSE),"---")</f>
        <v>---</v>
      </c>
      <c r="I12" s="7" t="str">
        <f>IFERROR(VLOOKUP(I$1&amp;$A12,#REF!,5,FALSE),"---")</f>
        <v>---</v>
      </c>
      <c r="J12" s="7" t="str">
        <f>IFERROR(VLOOKUP(J$1&amp;$A12,#REF!,5,FALSE),"---")</f>
        <v>---</v>
      </c>
      <c r="K12" s="7" t="str">
        <f>IFERROR(VLOOKUP(K$1&amp;$A12,#REF!,5,FALSE),"---")</f>
        <v>---</v>
      </c>
      <c r="L12" s="7" t="str">
        <f>IFERROR(VLOOKUP(L$1&amp;$A12,#REF!,5,FALSE),"---")</f>
        <v>---</v>
      </c>
      <c r="M12" s="7" t="str">
        <f>IFERROR(VLOOKUP(M$1&amp;$A12,#REF!,5,FALSE),"---")</f>
        <v>---</v>
      </c>
      <c r="N12" s="7" t="str">
        <f>IFERROR(VLOOKUP(N$1&amp;$A12,#REF!,5,FALSE),"---")</f>
        <v>---</v>
      </c>
      <c r="O12" s="7" t="str">
        <f>IFERROR(VLOOKUP(O$1&amp;$A12,#REF!,5,FALSE),"---")</f>
        <v>---</v>
      </c>
      <c r="P12" s="7" t="str">
        <f>IFERROR(VLOOKUP(P$1&amp;$A12,#REF!,5,FALSE),"---")</f>
        <v>---</v>
      </c>
      <c r="Q12" s="7" t="str">
        <f>IFERROR(VLOOKUP(Q$1&amp;$A12,#REF!,5,FALSE),"---")</f>
        <v>---</v>
      </c>
      <c r="R12" s="7" t="str">
        <f>IFERROR(VLOOKUP(R$1&amp;$A12,#REF!,5,FALSE),"---")</f>
        <v>---</v>
      </c>
      <c r="S12" s="7" t="str">
        <f>IFERROR(VLOOKUP(S$1&amp;$A12,#REF!,5,FALSE),"---")</f>
        <v>---</v>
      </c>
      <c r="T12" s="7" t="str">
        <f>IFERROR(VLOOKUP(T$1&amp;$A12,#REF!,5,FALSE),"---")</f>
        <v>---</v>
      </c>
      <c r="U12" s="7" t="str">
        <f>IFERROR(VLOOKUP(U$1&amp;$A12,#REF!,5,FALSE),"---")</f>
        <v>---</v>
      </c>
      <c r="V12" s="7" t="str">
        <f>IFERROR(VLOOKUP(V$1&amp;$A12,#REF!,5,FALSE),"---")</f>
        <v>---</v>
      </c>
      <c r="W12" s="7" t="str">
        <f>IFERROR(VLOOKUP(W$1&amp;$A12,#REF!,5,FALSE),"---")</f>
        <v>---</v>
      </c>
      <c r="X12" s="7" t="str">
        <f>IFERROR(VLOOKUP(X$1&amp;$A12,#REF!,5,FALSE),"---")</f>
        <v>---</v>
      </c>
      <c r="Y12" s="7" t="str">
        <f>IFERROR(VLOOKUP(Y$1&amp;$A12,#REF!,5,FALSE),"---")</f>
        <v>---</v>
      </c>
    </row>
    <row r="13" spans="1:25" ht="16.350000000000001" customHeight="1" x14ac:dyDescent="0.2">
      <c r="A13" s="4">
        <v>10</v>
      </c>
      <c r="B13" s="7" t="str">
        <f>IFERROR(VLOOKUP(B$1&amp;$A13,#REF!,5,FALSE),"---")</f>
        <v>---</v>
      </c>
      <c r="C13" s="7" t="str">
        <f>IFERROR(VLOOKUP(C$1&amp;$A13,#REF!,5,FALSE),"---")</f>
        <v>---</v>
      </c>
      <c r="D13" s="7" t="str">
        <f>IFERROR(VLOOKUP(D$1&amp;$A13,#REF!,5,FALSE),"---")</f>
        <v>---</v>
      </c>
      <c r="E13" s="7" t="str">
        <f>IFERROR(VLOOKUP(E$1&amp;$A13,#REF!,5,FALSE),"---")</f>
        <v>---</v>
      </c>
      <c r="F13" s="7" t="str">
        <f>IFERROR(VLOOKUP(F$1&amp;$A13,#REF!,5,FALSE),"---")</f>
        <v>---</v>
      </c>
      <c r="G13" s="7" t="str">
        <f>IFERROR(VLOOKUP(G$1&amp;$A13,#REF!,5,FALSE),"---")</f>
        <v>---</v>
      </c>
      <c r="H13" s="7" t="str">
        <f>IFERROR(VLOOKUP(H$1&amp;$A13,#REF!,5,FALSE),"---")</f>
        <v>---</v>
      </c>
      <c r="I13" s="7" t="str">
        <f>IFERROR(VLOOKUP(I$1&amp;$A13,#REF!,5,FALSE),"---")</f>
        <v>---</v>
      </c>
      <c r="J13" s="7" t="str">
        <f>IFERROR(VLOOKUP(J$1&amp;$A13,#REF!,5,FALSE),"---")</f>
        <v>---</v>
      </c>
      <c r="K13" s="7" t="str">
        <f>IFERROR(VLOOKUP(K$1&amp;$A13,#REF!,5,FALSE),"---")</f>
        <v>---</v>
      </c>
      <c r="L13" s="7" t="str">
        <f>IFERROR(VLOOKUP(L$1&amp;$A13,#REF!,5,FALSE),"---")</f>
        <v>---</v>
      </c>
      <c r="M13" s="7" t="str">
        <f>IFERROR(VLOOKUP(M$1&amp;$A13,#REF!,5,FALSE),"---")</f>
        <v>---</v>
      </c>
      <c r="N13" s="7" t="str">
        <f>IFERROR(VLOOKUP(N$1&amp;$A13,#REF!,5,FALSE),"---")</f>
        <v>---</v>
      </c>
      <c r="O13" s="7" t="str">
        <f>IFERROR(VLOOKUP(O$1&amp;$A13,#REF!,5,FALSE),"---")</f>
        <v>---</v>
      </c>
      <c r="P13" s="7" t="str">
        <f>IFERROR(VLOOKUP(P$1&amp;$A13,#REF!,5,FALSE),"---")</f>
        <v>---</v>
      </c>
      <c r="Q13" s="7" t="str">
        <f>IFERROR(VLOOKUP(Q$1&amp;$A13,#REF!,5,FALSE),"---")</f>
        <v>---</v>
      </c>
      <c r="R13" s="7" t="str">
        <f>IFERROR(VLOOKUP(R$1&amp;$A13,#REF!,5,FALSE),"---")</f>
        <v>---</v>
      </c>
      <c r="S13" s="7" t="str">
        <f>IFERROR(VLOOKUP(S$1&amp;$A13,#REF!,5,FALSE),"---")</f>
        <v>---</v>
      </c>
      <c r="T13" s="7" t="str">
        <f>IFERROR(VLOOKUP(T$1&amp;$A13,#REF!,5,FALSE),"---")</f>
        <v>---</v>
      </c>
      <c r="U13" s="7" t="str">
        <f>IFERROR(VLOOKUP(U$1&amp;$A13,#REF!,5,FALSE),"---")</f>
        <v>---</v>
      </c>
      <c r="V13" s="7" t="str">
        <f>IFERROR(VLOOKUP(V$1&amp;$A13,#REF!,5,FALSE),"---")</f>
        <v>---</v>
      </c>
      <c r="W13" s="7" t="str">
        <f>IFERROR(VLOOKUP(W$1&amp;$A13,#REF!,5,FALSE),"---")</f>
        <v>---</v>
      </c>
      <c r="X13" s="7" t="str">
        <f>IFERROR(VLOOKUP(X$1&amp;$A13,#REF!,5,FALSE),"---")</f>
        <v>---</v>
      </c>
      <c r="Y13" s="7" t="str">
        <f>IFERROR(VLOOKUP(Y$1&amp;$A13,#REF!,5,FALSE),"---")</f>
        <v>---</v>
      </c>
    </row>
    <row r="14" spans="1:25" ht="16.350000000000001" customHeight="1" x14ac:dyDescent="0.2">
      <c r="A14" s="4">
        <v>11</v>
      </c>
      <c r="B14" s="7" t="str">
        <f>IFERROR(VLOOKUP(B$1&amp;$A14,#REF!,5,FALSE),"---")</f>
        <v>---</v>
      </c>
      <c r="C14" s="7" t="str">
        <f>IFERROR(VLOOKUP(C$1&amp;$A14,#REF!,5,FALSE),"---")</f>
        <v>---</v>
      </c>
      <c r="D14" s="7" t="str">
        <f>IFERROR(VLOOKUP(D$1&amp;$A14,#REF!,5,FALSE),"---")</f>
        <v>---</v>
      </c>
      <c r="E14" s="7" t="str">
        <f>IFERROR(VLOOKUP(E$1&amp;$A14,#REF!,5,FALSE),"---")</f>
        <v>---</v>
      </c>
      <c r="F14" s="7" t="str">
        <f>IFERROR(VLOOKUP(F$1&amp;$A14,#REF!,5,FALSE),"---")</f>
        <v>---</v>
      </c>
      <c r="G14" s="7" t="str">
        <f>IFERROR(VLOOKUP(G$1&amp;$A14,#REF!,5,FALSE),"---")</f>
        <v>---</v>
      </c>
      <c r="H14" s="7" t="str">
        <f>IFERROR(VLOOKUP(H$1&amp;$A14,#REF!,5,FALSE),"---")</f>
        <v>---</v>
      </c>
      <c r="I14" s="7" t="str">
        <f>IFERROR(VLOOKUP(I$1&amp;$A14,#REF!,5,FALSE),"---")</f>
        <v>---</v>
      </c>
      <c r="J14" s="7" t="str">
        <f>IFERROR(VLOOKUP(J$1&amp;$A14,#REF!,5,FALSE),"---")</f>
        <v>---</v>
      </c>
      <c r="K14" s="7" t="str">
        <f>IFERROR(VLOOKUP(K$1&amp;$A14,#REF!,5,FALSE),"---")</f>
        <v>---</v>
      </c>
      <c r="L14" s="7" t="str">
        <f>IFERROR(VLOOKUP(L$1&amp;$A14,#REF!,5,FALSE),"---")</f>
        <v>---</v>
      </c>
      <c r="M14" s="7" t="str">
        <f>IFERROR(VLOOKUP(M$1&amp;$A14,#REF!,5,FALSE),"---")</f>
        <v>---</v>
      </c>
      <c r="N14" s="7" t="str">
        <f>IFERROR(VLOOKUP(N$1&amp;$A14,#REF!,5,FALSE),"---")</f>
        <v>---</v>
      </c>
      <c r="O14" s="7" t="str">
        <f>IFERROR(VLOOKUP(O$1&amp;$A14,#REF!,5,FALSE),"---")</f>
        <v>---</v>
      </c>
      <c r="P14" s="7" t="str">
        <f>IFERROR(VLOOKUP(P$1&amp;$A14,#REF!,5,FALSE),"---")</f>
        <v>---</v>
      </c>
      <c r="Q14" s="7" t="str">
        <f>IFERROR(VLOOKUP(Q$1&amp;$A14,#REF!,5,FALSE),"---")</f>
        <v>---</v>
      </c>
      <c r="R14" s="7" t="str">
        <f>IFERROR(VLOOKUP(R$1&amp;$A14,#REF!,5,FALSE),"---")</f>
        <v>---</v>
      </c>
      <c r="S14" s="7" t="str">
        <f>IFERROR(VLOOKUP(S$1&amp;$A14,#REF!,5,FALSE),"---")</f>
        <v>---</v>
      </c>
      <c r="T14" s="7" t="str">
        <f>IFERROR(VLOOKUP(T$1&amp;$A14,#REF!,5,FALSE),"---")</f>
        <v>---</v>
      </c>
      <c r="U14" s="7" t="str">
        <f>IFERROR(VLOOKUP(U$1&amp;$A14,#REF!,5,FALSE),"---")</f>
        <v>---</v>
      </c>
      <c r="V14" s="7" t="str">
        <f>IFERROR(VLOOKUP(V$1&amp;$A14,#REF!,5,FALSE),"---")</f>
        <v>---</v>
      </c>
      <c r="W14" s="7" t="str">
        <f>IFERROR(VLOOKUP(W$1&amp;$A14,#REF!,5,FALSE),"---")</f>
        <v>---</v>
      </c>
      <c r="X14" s="7" t="str">
        <f>IFERROR(VLOOKUP(X$1&amp;$A14,#REF!,5,FALSE),"---")</f>
        <v>---</v>
      </c>
      <c r="Y14" s="7" t="str">
        <f>IFERROR(VLOOKUP(Y$1&amp;$A14,#REF!,5,FALSE),"---")</f>
        <v>---</v>
      </c>
    </row>
    <row r="15" spans="1:25" ht="16.350000000000001" customHeight="1" x14ac:dyDescent="0.2">
      <c r="A15" s="4">
        <v>12</v>
      </c>
      <c r="B15" s="7" t="str">
        <f>IFERROR(VLOOKUP(B$1&amp;$A15,#REF!,5,FALSE),"---")</f>
        <v>---</v>
      </c>
      <c r="C15" s="7" t="str">
        <f>IFERROR(VLOOKUP(C$1&amp;$A15,#REF!,5,FALSE),"---")</f>
        <v>---</v>
      </c>
      <c r="D15" s="7" t="str">
        <f>IFERROR(VLOOKUP(D$1&amp;$A15,#REF!,5,FALSE),"---")</f>
        <v>---</v>
      </c>
      <c r="E15" s="7" t="str">
        <f>IFERROR(VLOOKUP(E$1&amp;$A15,#REF!,5,FALSE),"---")</f>
        <v>---</v>
      </c>
      <c r="F15" s="7" t="str">
        <f>IFERROR(VLOOKUP(F$1&amp;$A15,#REF!,5,FALSE),"---")</f>
        <v>---</v>
      </c>
      <c r="G15" s="7" t="str">
        <f>IFERROR(VLOOKUP(G$1&amp;$A15,#REF!,5,FALSE),"---")</f>
        <v>---</v>
      </c>
      <c r="H15" s="7" t="str">
        <f>IFERROR(VLOOKUP(H$1&amp;$A15,#REF!,5,FALSE),"---")</f>
        <v>---</v>
      </c>
      <c r="I15" s="7" t="str">
        <f>IFERROR(VLOOKUP(I$1&amp;$A15,#REF!,5,FALSE),"---")</f>
        <v>---</v>
      </c>
      <c r="J15" s="7" t="str">
        <f>IFERROR(VLOOKUP(J$1&amp;$A15,#REF!,5,FALSE),"---")</f>
        <v>---</v>
      </c>
      <c r="K15" s="7" t="str">
        <f>IFERROR(VLOOKUP(K$1&amp;$A15,#REF!,5,FALSE),"---")</f>
        <v>---</v>
      </c>
      <c r="L15" s="7" t="str">
        <f>IFERROR(VLOOKUP(L$1&amp;$A15,#REF!,5,FALSE),"---")</f>
        <v>---</v>
      </c>
      <c r="M15" s="7" t="str">
        <f>IFERROR(VLOOKUP(M$1&amp;$A15,#REF!,5,FALSE),"---")</f>
        <v>---</v>
      </c>
      <c r="N15" s="7" t="str">
        <f>IFERROR(VLOOKUP(N$1&amp;$A15,#REF!,5,FALSE),"---")</f>
        <v>---</v>
      </c>
      <c r="O15" s="7" t="str">
        <f>IFERROR(VLOOKUP(O$1&amp;$A15,#REF!,5,FALSE),"---")</f>
        <v>---</v>
      </c>
      <c r="P15" s="7" t="str">
        <f>IFERROR(VLOOKUP(P$1&amp;$A15,#REF!,5,FALSE),"---")</f>
        <v>---</v>
      </c>
      <c r="Q15" s="7" t="str">
        <f>IFERROR(VLOOKUP(Q$1&amp;$A15,#REF!,5,FALSE),"---")</f>
        <v>---</v>
      </c>
      <c r="R15" s="7" t="str">
        <f>IFERROR(VLOOKUP(R$1&amp;$A15,#REF!,5,FALSE),"---")</f>
        <v>---</v>
      </c>
      <c r="S15" s="7" t="str">
        <f>IFERROR(VLOOKUP(S$1&amp;$A15,#REF!,5,FALSE),"---")</f>
        <v>---</v>
      </c>
      <c r="T15" s="7" t="str">
        <f>IFERROR(VLOOKUP(T$1&amp;$A15,#REF!,5,FALSE),"---")</f>
        <v>---</v>
      </c>
      <c r="U15" s="7" t="str">
        <f>IFERROR(VLOOKUP(U$1&amp;$A15,#REF!,5,FALSE),"---")</f>
        <v>---</v>
      </c>
      <c r="V15" s="7" t="str">
        <f>IFERROR(VLOOKUP(V$1&amp;$A15,#REF!,5,FALSE),"---")</f>
        <v>---</v>
      </c>
      <c r="W15" s="7" t="str">
        <f>IFERROR(VLOOKUP(W$1&amp;$A15,#REF!,5,FALSE),"---")</f>
        <v>---</v>
      </c>
      <c r="X15" s="7" t="str">
        <f>IFERROR(VLOOKUP(X$1&amp;$A15,#REF!,5,FALSE),"---")</f>
        <v>---</v>
      </c>
      <c r="Y15" s="7" t="str">
        <f>IFERROR(VLOOKUP(Y$1&amp;$A15,#REF!,5,FALSE),"---")</f>
        <v>---</v>
      </c>
    </row>
    <row r="16" spans="1:25" ht="16.350000000000001" customHeight="1" x14ac:dyDescent="0.2">
      <c r="A16" s="4">
        <v>13</v>
      </c>
      <c r="B16" s="7" t="str">
        <f>IFERROR(VLOOKUP(B$1&amp;$A16,#REF!,5,FALSE),"---")</f>
        <v>---</v>
      </c>
      <c r="C16" s="7" t="str">
        <f>IFERROR(VLOOKUP(C$1&amp;$A16,#REF!,5,FALSE),"---")</f>
        <v>---</v>
      </c>
      <c r="D16" s="7" t="str">
        <f>IFERROR(VLOOKUP(D$1&amp;$A16,#REF!,5,FALSE),"---")</f>
        <v>---</v>
      </c>
      <c r="E16" s="7" t="str">
        <f>IFERROR(VLOOKUP(E$1&amp;$A16,#REF!,5,FALSE),"---")</f>
        <v>---</v>
      </c>
      <c r="F16" s="7" t="str">
        <f>IFERROR(VLOOKUP(F$1&amp;$A16,#REF!,5,FALSE),"---")</f>
        <v>---</v>
      </c>
      <c r="G16" s="7" t="str">
        <f>IFERROR(VLOOKUP(G$1&amp;$A16,#REF!,5,FALSE),"---")</f>
        <v>---</v>
      </c>
      <c r="H16" s="7" t="str">
        <f>IFERROR(VLOOKUP(H$1&amp;$A16,#REF!,5,FALSE),"---")</f>
        <v>---</v>
      </c>
      <c r="I16" s="7" t="str">
        <f>IFERROR(VLOOKUP(I$1&amp;$A16,#REF!,5,FALSE),"---")</f>
        <v>---</v>
      </c>
      <c r="J16" s="7" t="str">
        <f>IFERROR(VLOOKUP(J$1&amp;$A16,#REF!,5,FALSE),"---")</f>
        <v>---</v>
      </c>
      <c r="K16" s="7" t="str">
        <f>IFERROR(VLOOKUP(K$1&amp;$A16,#REF!,5,FALSE),"---")</f>
        <v>---</v>
      </c>
      <c r="L16" s="7" t="str">
        <f>IFERROR(VLOOKUP(L$1&amp;$A16,#REF!,5,FALSE),"---")</f>
        <v>---</v>
      </c>
      <c r="M16" s="7" t="str">
        <f>IFERROR(VLOOKUP(M$1&amp;$A16,#REF!,5,FALSE),"---")</f>
        <v>---</v>
      </c>
      <c r="N16" s="7" t="str">
        <f>IFERROR(VLOOKUP(N$1&amp;$A16,#REF!,5,FALSE),"---")</f>
        <v>---</v>
      </c>
      <c r="O16" s="7" t="str">
        <f>IFERROR(VLOOKUP(O$1&amp;$A16,#REF!,5,FALSE),"---")</f>
        <v>---</v>
      </c>
      <c r="P16" s="7" t="str">
        <f>IFERROR(VLOOKUP(P$1&amp;$A16,#REF!,5,FALSE),"---")</f>
        <v>---</v>
      </c>
      <c r="Q16" s="7" t="str">
        <f>IFERROR(VLOOKUP(Q$1&amp;$A16,#REF!,5,FALSE),"---")</f>
        <v>---</v>
      </c>
      <c r="R16" s="7" t="str">
        <f>IFERROR(VLOOKUP(R$1&amp;$A16,#REF!,5,FALSE),"---")</f>
        <v>---</v>
      </c>
      <c r="S16" s="7" t="str">
        <f>IFERROR(VLOOKUP(S$1&amp;$A16,#REF!,5,FALSE),"---")</f>
        <v>---</v>
      </c>
      <c r="T16" s="7" t="str">
        <f>IFERROR(VLOOKUP(T$1&amp;$A16,#REF!,5,FALSE),"---")</f>
        <v>---</v>
      </c>
      <c r="U16" s="7" t="str">
        <f>IFERROR(VLOOKUP(U$1&amp;$A16,#REF!,5,FALSE),"---")</f>
        <v>---</v>
      </c>
      <c r="V16" s="7" t="str">
        <f>IFERROR(VLOOKUP(V$1&amp;$A16,#REF!,5,FALSE),"---")</f>
        <v>---</v>
      </c>
      <c r="W16" s="7" t="str">
        <f>IFERROR(VLOOKUP(W$1&amp;$A16,#REF!,5,FALSE),"---")</f>
        <v>---</v>
      </c>
      <c r="X16" s="7" t="str">
        <f>IFERROR(VLOOKUP(X$1&amp;$A16,#REF!,5,FALSE),"---")</f>
        <v>---</v>
      </c>
      <c r="Y16" s="7" t="str">
        <f>IFERROR(VLOOKUP(Y$1&amp;$A16,#REF!,5,FALSE),"---")</f>
        <v>---</v>
      </c>
    </row>
    <row r="17" spans="1:25" ht="16.350000000000001" customHeight="1" x14ac:dyDescent="0.2">
      <c r="A17" s="4">
        <v>14</v>
      </c>
      <c r="B17" s="7" t="str">
        <f>IFERROR(VLOOKUP(B$1&amp;$A17,#REF!,5,FALSE),"---")</f>
        <v>---</v>
      </c>
      <c r="C17" s="7" t="str">
        <f>IFERROR(VLOOKUP(C$1&amp;$A17,#REF!,5,FALSE),"---")</f>
        <v>---</v>
      </c>
      <c r="D17" s="7" t="str">
        <f>IFERROR(VLOOKUP(D$1&amp;$A17,#REF!,5,FALSE),"---")</f>
        <v>---</v>
      </c>
      <c r="E17" s="7" t="str">
        <f>IFERROR(VLOOKUP(E$1&amp;$A17,#REF!,5,FALSE),"---")</f>
        <v>---</v>
      </c>
      <c r="F17" s="7" t="str">
        <f>IFERROR(VLOOKUP(F$1&amp;$A17,#REF!,5,FALSE),"---")</f>
        <v>---</v>
      </c>
      <c r="G17" s="7" t="str">
        <f>IFERROR(VLOOKUP(G$1&amp;$A17,#REF!,5,FALSE),"---")</f>
        <v>---</v>
      </c>
      <c r="H17" s="7" t="str">
        <f>IFERROR(VLOOKUP(H$1&amp;$A17,#REF!,5,FALSE),"---")</f>
        <v>---</v>
      </c>
      <c r="I17" s="7" t="str">
        <f>IFERROR(VLOOKUP(I$1&amp;$A17,#REF!,5,FALSE),"---")</f>
        <v>---</v>
      </c>
      <c r="J17" s="7" t="str">
        <f>IFERROR(VLOOKUP(J$1&amp;$A17,#REF!,5,FALSE),"---")</f>
        <v>---</v>
      </c>
      <c r="K17" s="7" t="str">
        <f>IFERROR(VLOOKUP(K$1&amp;$A17,#REF!,5,FALSE),"---")</f>
        <v>---</v>
      </c>
      <c r="L17" s="7" t="str">
        <f>IFERROR(VLOOKUP(L$1&amp;$A17,#REF!,5,FALSE),"---")</f>
        <v>---</v>
      </c>
      <c r="M17" s="7" t="str">
        <f>IFERROR(VLOOKUP(M$1&amp;$A17,#REF!,5,FALSE),"---")</f>
        <v>---</v>
      </c>
      <c r="N17" s="7" t="str">
        <f>IFERROR(VLOOKUP(N$1&amp;$A17,#REF!,5,FALSE),"---")</f>
        <v>---</v>
      </c>
      <c r="O17" s="7" t="str">
        <f>IFERROR(VLOOKUP(O$1&amp;$A17,#REF!,5,FALSE),"---")</f>
        <v>---</v>
      </c>
      <c r="P17" s="7" t="str">
        <f>IFERROR(VLOOKUP(P$1&amp;$A17,#REF!,5,FALSE),"---")</f>
        <v>---</v>
      </c>
      <c r="Q17" s="7" t="str">
        <f>IFERROR(VLOOKUP(Q$1&amp;$A17,#REF!,5,FALSE),"---")</f>
        <v>---</v>
      </c>
      <c r="R17" s="7" t="str">
        <f>IFERROR(VLOOKUP(R$1&amp;$A17,#REF!,5,FALSE),"---")</f>
        <v>---</v>
      </c>
      <c r="S17" s="7" t="str">
        <f>IFERROR(VLOOKUP(S$1&amp;$A17,#REF!,5,FALSE),"---")</f>
        <v>---</v>
      </c>
      <c r="T17" s="7" t="str">
        <f>IFERROR(VLOOKUP(T$1&amp;$A17,#REF!,5,FALSE),"---")</f>
        <v>---</v>
      </c>
      <c r="U17" s="7" t="str">
        <f>IFERROR(VLOOKUP(U$1&amp;$A17,#REF!,5,FALSE),"---")</f>
        <v>---</v>
      </c>
      <c r="V17" s="7" t="str">
        <f>IFERROR(VLOOKUP(V$1&amp;$A17,#REF!,5,FALSE),"---")</f>
        <v>---</v>
      </c>
      <c r="W17" s="7" t="str">
        <f>IFERROR(VLOOKUP(W$1&amp;$A17,#REF!,5,FALSE),"---")</f>
        <v>---</v>
      </c>
      <c r="X17" s="7" t="str">
        <f>IFERROR(VLOOKUP(X$1&amp;$A17,#REF!,5,FALSE),"---")</f>
        <v>---</v>
      </c>
      <c r="Y17" s="7" t="str">
        <f>IFERROR(VLOOKUP(Y$1&amp;$A17,#REF!,5,FALSE),"---")</f>
        <v>---</v>
      </c>
    </row>
    <row r="18" spans="1:25" ht="16.350000000000001" customHeight="1" x14ac:dyDescent="0.2">
      <c r="A18" s="4">
        <v>15</v>
      </c>
      <c r="B18" s="7" t="str">
        <f>IFERROR(VLOOKUP(B$1&amp;$A18,#REF!,5,FALSE),"---")</f>
        <v>---</v>
      </c>
      <c r="C18" s="7" t="str">
        <f>IFERROR(VLOOKUP(C$1&amp;$A18,#REF!,5,FALSE),"---")</f>
        <v>---</v>
      </c>
      <c r="D18" s="7" t="str">
        <f>IFERROR(VLOOKUP(D$1&amp;$A18,#REF!,5,FALSE),"---")</f>
        <v>---</v>
      </c>
      <c r="E18" s="7" t="str">
        <f>IFERROR(VLOOKUP(E$1&amp;$A18,#REF!,5,FALSE),"---")</f>
        <v>---</v>
      </c>
      <c r="F18" s="7" t="str">
        <f>IFERROR(VLOOKUP(F$1&amp;$A18,#REF!,5,FALSE),"---")</f>
        <v>---</v>
      </c>
      <c r="G18" s="7" t="str">
        <f>IFERROR(VLOOKUP(G$1&amp;$A18,#REF!,5,FALSE),"---")</f>
        <v>---</v>
      </c>
      <c r="H18" s="7" t="str">
        <f>IFERROR(VLOOKUP(H$1&amp;$A18,#REF!,5,FALSE),"---")</f>
        <v>---</v>
      </c>
      <c r="I18" s="7" t="str">
        <f>IFERROR(VLOOKUP(I$1&amp;$A18,#REF!,5,FALSE),"---")</f>
        <v>---</v>
      </c>
      <c r="J18" s="7" t="str">
        <f>IFERROR(VLOOKUP(J$1&amp;$A18,#REF!,5,FALSE),"---")</f>
        <v>---</v>
      </c>
      <c r="K18" s="7" t="str">
        <f>IFERROR(VLOOKUP(K$1&amp;$A18,#REF!,5,FALSE),"---")</f>
        <v>---</v>
      </c>
      <c r="L18" s="7" t="str">
        <f>IFERROR(VLOOKUP(L$1&amp;$A18,#REF!,5,FALSE),"---")</f>
        <v>---</v>
      </c>
      <c r="M18" s="7" t="str">
        <f>IFERROR(VLOOKUP(M$1&amp;$A18,#REF!,5,FALSE),"---")</f>
        <v>---</v>
      </c>
      <c r="N18" s="7" t="str">
        <f>IFERROR(VLOOKUP(N$1&amp;$A18,#REF!,5,FALSE),"---")</f>
        <v>---</v>
      </c>
      <c r="O18" s="7" t="str">
        <f>IFERROR(VLOOKUP(O$1&amp;$A18,#REF!,5,FALSE),"---")</f>
        <v>---</v>
      </c>
      <c r="P18" s="7" t="str">
        <f>IFERROR(VLOOKUP(P$1&amp;$A18,#REF!,5,FALSE),"---")</f>
        <v>---</v>
      </c>
      <c r="Q18" s="7" t="str">
        <f>IFERROR(VLOOKUP(Q$1&amp;$A18,#REF!,5,FALSE),"---")</f>
        <v>---</v>
      </c>
      <c r="R18" s="7" t="str">
        <f>IFERROR(VLOOKUP(R$1&amp;$A18,#REF!,5,FALSE),"---")</f>
        <v>---</v>
      </c>
      <c r="S18" s="7" t="str">
        <f>IFERROR(VLOOKUP(S$1&amp;$A18,#REF!,5,FALSE),"---")</f>
        <v>---</v>
      </c>
      <c r="T18" s="7" t="str">
        <f>IFERROR(VLOOKUP(T$1&amp;$A18,#REF!,5,FALSE),"---")</f>
        <v>---</v>
      </c>
      <c r="U18" s="7" t="str">
        <f>IFERROR(VLOOKUP(U$1&amp;$A18,#REF!,5,FALSE),"---")</f>
        <v>---</v>
      </c>
      <c r="V18" s="7" t="str">
        <f>IFERROR(VLOOKUP(V$1&amp;$A18,#REF!,5,FALSE),"---")</f>
        <v>---</v>
      </c>
      <c r="W18" s="7" t="str">
        <f>IFERROR(VLOOKUP(W$1&amp;$A18,#REF!,5,FALSE),"---")</f>
        <v>---</v>
      </c>
      <c r="X18" s="7" t="str">
        <f>IFERROR(VLOOKUP(X$1&amp;$A18,#REF!,5,FALSE),"---")</f>
        <v>---</v>
      </c>
      <c r="Y18" s="7" t="str">
        <f>IFERROR(VLOOKUP(Y$1&amp;$A18,#REF!,5,FALSE),"---")</f>
        <v>---</v>
      </c>
    </row>
    <row r="19" spans="1:25" ht="16.350000000000001" customHeight="1" x14ac:dyDescent="0.2">
      <c r="A19" s="4">
        <v>16</v>
      </c>
      <c r="B19" s="7" t="str">
        <f>IFERROR(VLOOKUP(B$1&amp;$A19,#REF!,5,FALSE),"---")</f>
        <v>---</v>
      </c>
      <c r="C19" s="7" t="str">
        <f>IFERROR(VLOOKUP(C$1&amp;$A19,#REF!,5,FALSE),"---")</f>
        <v>---</v>
      </c>
      <c r="D19" s="7" t="str">
        <f>IFERROR(VLOOKUP(D$1&amp;$A19,#REF!,5,FALSE),"---")</f>
        <v>---</v>
      </c>
      <c r="E19" s="7" t="str">
        <f>IFERROR(VLOOKUP(E$1&amp;$A19,#REF!,5,FALSE),"---")</f>
        <v>---</v>
      </c>
      <c r="F19" s="7" t="str">
        <f>IFERROR(VLOOKUP(F$1&amp;$A19,#REF!,5,FALSE),"---")</f>
        <v>---</v>
      </c>
      <c r="G19" s="7" t="str">
        <f>IFERROR(VLOOKUP(G$1&amp;$A19,#REF!,5,FALSE),"---")</f>
        <v>---</v>
      </c>
      <c r="H19" s="7" t="str">
        <f>IFERROR(VLOOKUP(H$1&amp;$A19,#REF!,5,FALSE),"---")</f>
        <v>---</v>
      </c>
      <c r="I19" s="7" t="str">
        <f>IFERROR(VLOOKUP(I$1&amp;$A19,#REF!,5,FALSE),"---")</f>
        <v>---</v>
      </c>
      <c r="J19" s="7" t="str">
        <f>IFERROR(VLOOKUP(J$1&amp;$A19,#REF!,5,FALSE),"---")</f>
        <v>---</v>
      </c>
      <c r="K19" s="7" t="str">
        <f>IFERROR(VLOOKUP(K$1&amp;$A19,#REF!,5,FALSE),"---")</f>
        <v>---</v>
      </c>
      <c r="L19" s="7" t="str">
        <f>IFERROR(VLOOKUP(L$1&amp;$A19,#REF!,5,FALSE),"---")</f>
        <v>---</v>
      </c>
      <c r="M19" s="7" t="str">
        <f>IFERROR(VLOOKUP(M$1&amp;$A19,#REF!,5,FALSE),"---")</f>
        <v>---</v>
      </c>
      <c r="N19" s="7" t="str">
        <f>IFERROR(VLOOKUP(N$1&amp;$A19,#REF!,5,FALSE),"---")</f>
        <v>---</v>
      </c>
      <c r="O19" s="7" t="str">
        <f>IFERROR(VLOOKUP(O$1&amp;$A19,#REF!,5,FALSE),"---")</f>
        <v>---</v>
      </c>
      <c r="P19" s="7" t="str">
        <f>IFERROR(VLOOKUP(P$1&amp;$A19,#REF!,5,FALSE),"---")</f>
        <v>---</v>
      </c>
      <c r="Q19" s="7" t="str">
        <f>IFERROR(VLOOKUP(Q$1&amp;$A19,#REF!,5,FALSE),"---")</f>
        <v>---</v>
      </c>
      <c r="R19" s="7" t="str">
        <f>IFERROR(VLOOKUP(R$1&amp;$A19,#REF!,5,FALSE),"---")</f>
        <v>---</v>
      </c>
      <c r="S19" s="7" t="str">
        <f>IFERROR(VLOOKUP(S$1&amp;$A19,#REF!,5,FALSE),"---")</f>
        <v>---</v>
      </c>
      <c r="T19" s="7" t="str">
        <f>IFERROR(VLOOKUP(T$1&amp;$A19,#REF!,5,FALSE),"---")</f>
        <v>---</v>
      </c>
      <c r="U19" s="7" t="str">
        <f>IFERROR(VLOOKUP(U$1&amp;$A19,#REF!,5,FALSE),"---")</f>
        <v>---</v>
      </c>
      <c r="V19" s="7" t="str">
        <f>IFERROR(VLOOKUP(V$1&amp;$A19,#REF!,5,FALSE),"---")</f>
        <v>---</v>
      </c>
      <c r="W19" s="7" t="str">
        <f>IFERROR(VLOOKUP(W$1&amp;$A19,#REF!,5,FALSE),"---")</f>
        <v>---</v>
      </c>
      <c r="X19" s="7" t="str">
        <f>IFERROR(VLOOKUP(X$1&amp;$A19,#REF!,5,FALSE),"---")</f>
        <v>---</v>
      </c>
      <c r="Y19" s="7" t="str">
        <f>IFERROR(VLOOKUP(Y$1&amp;$A19,#REF!,5,FALSE),"---")</f>
        <v>---</v>
      </c>
    </row>
    <row r="20" spans="1:25" ht="16.350000000000001" customHeight="1" x14ac:dyDescent="0.2">
      <c r="A20" s="4">
        <v>17</v>
      </c>
      <c r="B20" s="7" t="str">
        <f>IFERROR(VLOOKUP(B$1&amp;$A20,#REF!,5,FALSE),"---")</f>
        <v>---</v>
      </c>
      <c r="C20" s="7" t="str">
        <f>IFERROR(VLOOKUP(C$1&amp;$A20,#REF!,5,FALSE),"---")</f>
        <v>---</v>
      </c>
      <c r="D20" s="7" t="str">
        <f>IFERROR(VLOOKUP(D$1&amp;$A20,#REF!,5,FALSE),"---")</f>
        <v>---</v>
      </c>
      <c r="E20" s="7" t="str">
        <f>IFERROR(VLOOKUP(E$1&amp;$A20,#REF!,5,FALSE),"---")</f>
        <v>---</v>
      </c>
      <c r="F20" s="7" t="str">
        <f>IFERROR(VLOOKUP(F$1&amp;$A20,#REF!,5,FALSE),"---")</f>
        <v>---</v>
      </c>
      <c r="G20" s="7" t="str">
        <f>IFERROR(VLOOKUP(G$1&amp;$A20,#REF!,5,FALSE),"---")</f>
        <v>---</v>
      </c>
      <c r="H20" s="7" t="str">
        <f>IFERROR(VLOOKUP(H$1&amp;$A20,#REF!,5,FALSE),"---")</f>
        <v>---</v>
      </c>
      <c r="I20" s="7" t="str">
        <f>IFERROR(VLOOKUP(I$1&amp;$A20,#REF!,5,FALSE),"---")</f>
        <v>---</v>
      </c>
      <c r="J20" s="7" t="str">
        <f>IFERROR(VLOOKUP(J$1&amp;$A20,#REF!,5,FALSE),"---")</f>
        <v>---</v>
      </c>
      <c r="K20" s="7" t="str">
        <f>IFERROR(VLOOKUP(K$1&amp;$A20,#REF!,5,FALSE),"---")</f>
        <v>---</v>
      </c>
      <c r="L20" s="7" t="str">
        <f>IFERROR(VLOOKUP(L$1&amp;$A20,#REF!,5,FALSE),"---")</f>
        <v>---</v>
      </c>
      <c r="M20" s="7" t="str">
        <f>IFERROR(VLOOKUP(M$1&amp;$A20,#REF!,5,FALSE),"---")</f>
        <v>---</v>
      </c>
      <c r="N20" s="7" t="str">
        <f>IFERROR(VLOOKUP(N$1&amp;$A20,#REF!,5,FALSE),"---")</f>
        <v>---</v>
      </c>
      <c r="O20" s="7" t="str">
        <f>IFERROR(VLOOKUP(O$1&amp;$A20,#REF!,5,FALSE),"---")</f>
        <v>---</v>
      </c>
      <c r="P20" s="7" t="str">
        <f>IFERROR(VLOOKUP(P$1&amp;$A20,#REF!,5,FALSE),"---")</f>
        <v>---</v>
      </c>
      <c r="Q20" s="7" t="str">
        <f>IFERROR(VLOOKUP(Q$1&amp;$A20,#REF!,5,FALSE),"---")</f>
        <v>---</v>
      </c>
      <c r="R20" s="7" t="str">
        <f>IFERROR(VLOOKUP(R$1&amp;$A20,#REF!,5,FALSE),"---")</f>
        <v>---</v>
      </c>
      <c r="S20" s="7" t="str">
        <f>IFERROR(VLOOKUP(S$1&amp;$A20,#REF!,5,FALSE),"---")</f>
        <v>---</v>
      </c>
      <c r="T20" s="7" t="str">
        <f>IFERROR(VLOOKUP(T$1&amp;$A20,#REF!,5,FALSE),"---")</f>
        <v>---</v>
      </c>
      <c r="U20" s="7" t="str">
        <f>IFERROR(VLOOKUP(U$1&amp;$A20,#REF!,5,FALSE),"---")</f>
        <v>---</v>
      </c>
      <c r="V20" s="7" t="str">
        <f>IFERROR(VLOOKUP(V$1&amp;$A20,#REF!,5,FALSE),"---")</f>
        <v>---</v>
      </c>
      <c r="W20" s="7" t="str">
        <f>IFERROR(VLOOKUP(W$1&amp;$A20,#REF!,5,FALSE),"---")</f>
        <v>---</v>
      </c>
      <c r="X20" s="7" t="str">
        <f>IFERROR(VLOOKUP(X$1&amp;$A20,#REF!,5,FALSE),"---")</f>
        <v>---</v>
      </c>
      <c r="Y20" s="7" t="str">
        <f>IFERROR(VLOOKUP(Y$1&amp;$A20,#REF!,5,FALSE),"---")</f>
        <v>---</v>
      </c>
    </row>
    <row r="21" spans="1:25" ht="16.350000000000001" customHeight="1" x14ac:dyDescent="0.2">
      <c r="A21" s="4">
        <v>18</v>
      </c>
      <c r="B21" s="7" t="str">
        <f>IFERROR(VLOOKUP(B$1&amp;$A21,#REF!,5,FALSE),"---")</f>
        <v>---</v>
      </c>
      <c r="C21" s="7" t="str">
        <f>IFERROR(VLOOKUP(C$1&amp;$A21,#REF!,5,FALSE),"---")</f>
        <v>---</v>
      </c>
      <c r="D21" s="7" t="str">
        <f>IFERROR(VLOOKUP(D$1&amp;$A21,#REF!,5,FALSE),"---")</f>
        <v>---</v>
      </c>
      <c r="E21" s="7" t="str">
        <f>IFERROR(VLOOKUP(E$1&amp;$A21,#REF!,5,FALSE),"---")</f>
        <v>---</v>
      </c>
      <c r="F21" s="7" t="str">
        <f>IFERROR(VLOOKUP(F$1&amp;$A21,#REF!,5,FALSE),"---")</f>
        <v>---</v>
      </c>
      <c r="G21" s="7" t="str">
        <f>IFERROR(VLOOKUP(G$1&amp;$A21,#REF!,5,FALSE),"---")</f>
        <v>---</v>
      </c>
      <c r="H21" s="7" t="str">
        <f>IFERROR(VLOOKUP(H$1&amp;$A21,#REF!,5,FALSE),"---")</f>
        <v>---</v>
      </c>
      <c r="I21" s="7" t="str">
        <f>IFERROR(VLOOKUP(I$1&amp;$A21,#REF!,5,FALSE),"---")</f>
        <v>---</v>
      </c>
      <c r="J21" s="7" t="str">
        <f>IFERROR(VLOOKUP(J$1&amp;$A21,#REF!,5,FALSE),"---")</f>
        <v>---</v>
      </c>
      <c r="K21" s="7" t="str">
        <f>IFERROR(VLOOKUP(K$1&amp;$A21,#REF!,5,FALSE),"---")</f>
        <v>---</v>
      </c>
      <c r="L21" s="7" t="str">
        <f>IFERROR(VLOOKUP(L$1&amp;$A21,#REF!,5,FALSE),"---")</f>
        <v>---</v>
      </c>
      <c r="M21" s="7" t="str">
        <f>IFERROR(VLOOKUP(M$1&amp;$A21,#REF!,5,FALSE),"---")</f>
        <v>---</v>
      </c>
      <c r="N21" s="7" t="str">
        <f>IFERROR(VLOOKUP(N$1&amp;$A21,#REF!,5,FALSE),"---")</f>
        <v>---</v>
      </c>
      <c r="O21" s="7" t="str">
        <f>IFERROR(VLOOKUP(O$1&amp;$A21,#REF!,5,FALSE),"---")</f>
        <v>---</v>
      </c>
      <c r="P21" s="7" t="str">
        <f>IFERROR(VLOOKUP(P$1&amp;$A21,#REF!,5,FALSE),"---")</f>
        <v>---</v>
      </c>
      <c r="Q21" s="7" t="str">
        <f>IFERROR(VLOOKUP(Q$1&amp;$A21,#REF!,5,FALSE),"---")</f>
        <v>---</v>
      </c>
      <c r="R21" s="7" t="str">
        <f>IFERROR(VLOOKUP(R$1&amp;$A21,#REF!,5,FALSE),"---")</f>
        <v>---</v>
      </c>
      <c r="S21" s="7" t="str">
        <f>IFERROR(VLOOKUP(S$1&amp;$A21,#REF!,5,FALSE),"---")</f>
        <v>---</v>
      </c>
      <c r="T21" s="7" t="str">
        <f>IFERROR(VLOOKUP(T$1&amp;$A21,#REF!,5,FALSE),"---")</f>
        <v>---</v>
      </c>
      <c r="U21" s="7" t="str">
        <f>IFERROR(VLOOKUP(U$1&amp;$A21,#REF!,5,FALSE),"---")</f>
        <v>---</v>
      </c>
      <c r="V21" s="7" t="str">
        <f>IFERROR(VLOOKUP(V$1&amp;$A21,#REF!,5,FALSE),"---")</f>
        <v>---</v>
      </c>
      <c r="W21" s="7" t="str">
        <f>IFERROR(VLOOKUP(W$1&amp;$A21,#REF!,5,FALSE),"---")</f>
        <v>---</v>
      </c>
      <c r="X21" s="7" t="str">
        <f>IFERROR(VLOOKUP(X$1&amp;$A21,#REF!,5,FALSE),"---")</f>
        <v>---</v>
      </c>
      <c r="Y21" s="7" t="str">
        <f>IFERROR(VLOOKUP(Y$1&amp;$A21,#REF!,5,FALSE),"---")</f>
        <v>---</v>
      </c>
    </row>
    <row r="22" spans="1:25" ht="16.350000000000001" customHeight="1" x14ac:dyDescent="0.2">
      <c r="A22" s="4">
        <v>19</v>
      </c>
      <c r="B22" s="7" t="str">
        <f>IFERROR(VLOOKUP(B$1&amp;$A22,#REF!,5,FALSE),"---")</f>
        <v>---</v>
      </c>
      <c r="C22" s="7" t="str">
        <f>IFERROR(VLOOKUP(C$1&amp;$A22,#REF!,5,FALSE),"---")</f>
        <v>---</v>
      </c>
      <c r="D22" s="7" t="str">
        <f>IFERROR(VLOOKUP(D$1&amp;$A22,#REF!,5,FALSE),"---")</f>
        <v>---</v>
      </c>
      <c r="E22" s="7" t="str">
        <f>IFERROR(VLOOKUP(E$1&amp;$A22,#REF!,5,FALSE),"---")</f>
        <v>---</v>
      </c>
      <c r="F22" s="7" t="str">
        <f>IFERROR(VLOOKUP(F$1&amp;$A22,#REF!,5,FALSE),"---")</f>
        <v>---</v>
      </c>
      <c r="G22" s="7" t="str">
        <f>IFERROR(VLOOKUP(G$1&amp;$A22,#REF!,5,FALSE),"---")</f>
        <v>---</v>
      </c>
      <c r="H22" s="7" t="str">
        <f>IFERROR(VLOOKUP(H$1&amp;$A22,#REF!,5,FALSE),"---")</f>
        <v>---</v>
      </c>
      <c r="I22" s="7" t="str">
        <f>IFERROR(VLOOKUP(I$1&amp;$A22,#REF!,5,FALSE),"---")</f>
        <v>---</v>
      </c>
      <c r="J22" s="7" t="str">
        <f>IFERROR(VLOOKUP(J$1&amp;$A22,#REF!,5,FALSE),"---")</f>
        <v>---</v>
      </c>
      <c r="K22" s="7" t="str">
        <f>IFERROR(VLOOKUP(K$1&amp;$A22,#REF!,5,FALSE),"---")</f>
        <v>---</v>
      </c>
      <c r="L22" s="7" t="str">
        <f>IFERROR(VLOOKUP(L$1&amp;$A22,#REF!,5,FALSE),"---")</f>
        <v>---</v>
      </c>
      <c r="M22" s="7" t="str">
        <f>IFERROR(VLOOKUP(M$1&amp;$A22,#REF!,5,FALSE),"---")</f>
        <v>---</v>
      </c>
      <c r="N22" s="7" t="str">
        <f>IFERROR(VLOOKUP(N$1&amp;$A22,#REF!,5,FALSE),"---")</f>
        <v>---</v>
      </c>
      <c r="O22" s="7" t="str">
        <f>IFERROR(VLOOKUP(O$1&amp;$A22,#REF!,5,FALSE),"---")</f>
        <v>---</v>
      </c>
      <c r="P22" s="7" t="str">
        <f>IFERROR(VLOOKUP(P$1&amp;$A22,#REF!,5,FALSE),"---")</f>
        <v>---</v>
      </c>
      <c r="Q22" s="7" t="str">
        <f>IFERROR(VLOOKUP(Q$1&amp;$A22,#REF!,5,FALSE),"---")</f>
        <v>---</v>
      </c>
      <c r="R22" s="7" t="str">
        <f>IFERROR(VLOOKUP(R$1&amp;$A22,#REF!,5,FALSE),"---")</f>
        <v>---</v>
      </c>
      <c r="S22" s="7" t="str">
        <f>IFERROR(VLOOKUP(S$1&amp;$A22,#REF!,5,FALSE),"---")</f>
        <v>---</v>
      </c>
      <c r="T22" s="7" t="str">
        <f>IFERROR(VLOOKUP(T$1&amp;$A22,#REF!,5,FALSE),"---")</f>
        <v>---</v>
      </c>
      <c r="U22" s="7" t="str">
        <f>IFERROR(VLOOKUP(U$1&amp;$A22,#REF!,5,FALSE),"---")</f>
        <v>---</v>
      </c>
      <c r="V22" s="7" t="str">
        <f>IFERROR(VLOOKUP(V$1&amp;$A22,#REF!,5,FALSE),"---")</f>
        <v>---</v>
      </c>
      <c r="W22" s="7" t="str">
        <f>IFERROR(VLOOKUP(W$1&amp;$A22,#REF!,5,FALSE),"---")</f>
        <v>---</v>
      </c>
      <c r="X22" s="7" t="str">
        <f>IFERROR(VLOOKUP(X$1&amp;$A22,#REF!,5,FALSE),"---")</f>
        <v>---</v>
      </c>
      <c r="Y22" s="7" t="str">
        <f>IFERROR(VLOOKUP(Y$1&amp;$A22,#REF!,5,FALSE),"---")</f>
        <v>---</v>
      </c>
    </row>
    <row r="23" spans="1:25" ht="16.350000000000001" customHeight="1" x14ac:dyDescent="0.2">
      <c r="A23" s="4">
        <v>20</v>
      </c>
      <c r="B23" s="7" t="str">
        <f>IFERROR(VLOOKUP(B$1&amp;$A23,#REF!,5,FALSE),"---")</f>
        <v>---</v>
      </c>
      <c r="C23" s="7" t="str">
        <f>IFERROR(VLOOKUP(C$1&amp;$A23,#REF!,5,FALSE),"---")</f>
        <v>---</v>
      </c>
      <c r="D23" s="7" t="str">
        <f>IFERROR(VLOOKUP(D$1&amp;$A23,#REF!,5,FALSE),"---")</f>
        <v>---</v>
      </c>
      <c r="E23" s="7" t="str">
        <f>IFERROR(VLOOKUP(E$1&amp;$A23,#REF!,5,FALSE),"---")</f>
        <v>---</v>
      </c>
      <c r="F23" s="7" t="str">
        <f>IFERROR(VLOOKUP(F$1&amp;$A23,#REF!,5,FALSE),"---")</f>
        <v>---</v>
      </c>
      <c r="G23" s="7" t="str">
        <f>IFERROR(VLOOKUP(G$1&amp;$A23,#REF!,5,FALSE),"---")</f>
        <v>---</v>
      </c>
      <c r="H23" s="7" t="str">
        <f>IFERROR(VLOOKUP(H$1&amp;$A23,#REF!,5,FALSE),"---")</f>
        <v>---</v>
      </c>
      <c r="I23" s="7" t="str">
        <f>IFERROR(VLOOKUP(I$1&amp;$A23,#REF!,5,FALSE),"---")</f>
        <v>---</v>
      </c>
      <c r="J23" s="7" t="str">
        <f>IFERROR(VLOOKUP(J$1&amp;$A23,#REF!,5,FALSE),"---")</f>
        <v>---</v>
      </c>
      <c r="K23" s="7" t="str">
        <f>IFERROR(VLOOKUP(K$1&amp;$A23,#REF!,5,FALSE),"---")</f>
        <v>---</v>
      </c>
      <c r="L23" s="7" t="str">
        <f>IFERROR(VLOOKUP(L$1&amp;$A23,#REF!,5,FALSE),"---")</f>
        <v>---</v>
      </c>
      <c r="M23" s="7" t="str">
        <f>IFERROR(VLOOKUP(M$1&amp;$A23,#REF!,5,FALSE),"---")</f>
        <v>---</v>
      </c>
      <c r="N23" s="7" t="str">
        <f>IFERROR(VLOOKUP(N$1&amp;$A23,#REF!,5,FALSE),"---")</f>
        <v>---</v>
      </c>
      <c r="O23" s="7" t="str">
        <f>IFERROR(VLOOKUP(O$1&amp;$A23,#REF!,5,FALSE),"---")</f>
        <v>---</v>
      </c>
      <c r="P23" s="7" t="str">
        <f>IFERROR(VLOOKUP(P$1&amp;$A23,#REF!,5,FALSE),"---")</f>
        <v>---</v>
      </c>
      <c r="Q23" s="7" t="str">
        <f>IFERROR(VLOOKUP(Q$1&amp;$A23,#REF!,5,FALSE),"---")</f>
        <v>---</v>
      </c>
      <c r="R23" s="7" t="str">
        <f>IFERROR(VLOOKUP(R$1&amp;$A23,#REF!,5,FALSE),"---")</f>
        <v>---</v>
      </c>
      <c r="S23" s="7" t="str">
        <f>IFERROR(VLOOKUP(S$1&amp;$A23,#REF!,5,FALSE),"---")</f>
        <v>---</v>
      </c>
      <c r="T23" s="7" t="str">
        <f>IFERROR(VLOOKUP(T$1&amp;$A23,#REF!,5,FALSE),"---")</f>
        <v>---</v>
      </c>
      <c r="U23" s="7" t="str">
        <f>IFERROR(VLOOKUP(U$1&amp;$A23,#REF!,5,FALSE),"---")</f>
        <v>---</v>
      </c>
      <c r="V23" s="7" t="str">
        <f>IFERROR(VLOOKUP(V$1&amp;$A23,#REF!,5,FALSE),"---")</f>
        <v>---</v>
      </c>
      <c r="W23" s="7" t="str">
        <f>IFERROR(VLOOKUP(W$1&amp;$A23,#REF!,5,FALSE),"---")</f>
        <v>---</v>
      </c>
      <c r="X23" s="7" t="str">
        <f>IFERROR(VLOOKUP(X$1&amp;$A23,#REF!,5,FALSE),"---")</f>
        <v>---</v>
      </c>
      <c r="Y23" s="7" t="str">
        <f>IFERROR(VLOOKUP(Y$1&amp;$A23,#REF!,5,FALSE),"---")</f>
        <v>---</v>
      </c>
    </row>
    <row r="24" spans="1:25" ht="16.350000000000001" customHeight="1" x14ac:dyDescent="0.2">
      <c r="A24" s="4">
        <v>21</v>
      </c>
      <c r="B24" s="7" t="str">
        <f>IFERROR(VLOOKUP(B$1&amp;$A24,#REF!,5,FALSE),"---")</f>
        <v>---</v>
      </c>
      <c r="C24" s="7" t="str">
        <f>IFERROR(VLOOKUP(C$1&amp;$A24,#REF!,5,FALSE),"---")</f>
        <v>---</v>
      </c>
      <c r="D24" s="7" t="str">
        <f>IFERROR(VLOOKUP(D$1&amp;$A24,#REF!,5,FALSE),"---")</f>
        <v>---</v>
      </c>
      <c r="E24" s="7" t="str">
        <f>IFERROR(VLOOKUP(E$1&amp;$A24,#REF!,5,FALSE),"---")</f>
        <v>---</v>
      </c>
      <c r="F24" s="7" t="str">
        <f>IFERROR(VLOOKUP(F$1&amp;$A24,#REF!,5,FALSE),"---")</f>
        <v>---</v>
      </c>
      <c r="G24" s="7" t="str">
        <f>IFERROR(VLOOKUP(G$1&amp;$A24,#REF!,5,FALSE),"---")</f>
        <v>---</v>
      </c>
      <c r="H24" s="7" t="str">
        <f>IFERROR(VLOOKUP(H$1&amp;$A24,#REF!,5,FALSE),"---")</f>
        <v>---</v>
      </c>
      <c r="I24" s="7" t="str">
        <f>IFERROR(VLOOKUP(I$1&amp;$A24,#REF!,5,FALSE),"---")</f>
        <v>---</v>
      </c>
      <c r="J24" s="7" t="str">
        <f>IFERROR(VLOOKUP(J$1&amp;$A24,#REF!,5,FALSE),"---")</f>
        <v>---</v>
      </c>
      <c r="K24" s="7" t="str">
        <f>IFERROR(VLOOKUP(K$1&amp;$A24,#REF!,5,FALSE),"---")</f>
        <v>---</v>
      </c>
      <c r="L24" s="7" t="str">
        <f>IFERROR(VLOOKUP(L$1&amp;$A24,#REF!,5,FALSE),"---")</f>
        <v>---</v>
      </c>
      <c r="M24" s="7" t="str">
        <f>IFERROR(VLOOKUP(M$1&amp;$A24,#REF!,5,FALSE),"---")</f>
        <v>---</v>
      </c>
      <c r="N24" s="7" t="str">
        <f>IFERROR(VLOOKUP(N$1&amp;$A24,#REF!,5,FALSE),"---")</f>
        <v>---</v>
      </c>
      <c r="O24" s="7" t="str">
        <f>IFERROR(VLOOKUP(O$1&amp;$A24,#REF!,5,FALSE),"---")</f>
        <v>---</v>
      </c>
      <c r="P24" s="7" t="str">
        <f>IFERROR(VLOOKUP(P$1&amp;$A24,#REF!,5,FALSE),"---")</f>
        <v>---</v>
      </c>
      <c r="Q24" s="7" t="str">
        <f>IFERROR(VLOOKUP(Q$1&amp;$A24,#REF!,5,FALSE),"---")</f>
        <v>---</v>
      </c>
      <c r="R24" s="7" t="str">
        <f>IFERROR(VLOOKUP(R$1&amp;$A24,#REF!,5,FALSE),"---")</f>
        <v>---</v>
      </c>
      <c r="S24" s="7" t="str">
        <f>IFERROR(VLOOKUP(S$1&amp;$A24,#REF!,5,FALSE),"---")</f>
        <v>---</v>
      </c>
      <c r="T24" s="7" t="str">
        <f>IFERROR(VLOOKUP(T$1&amp;$A24,#REF!,5,FALSE),"---")</f>
        <v>---</v>
      </c>
      <c r="U24" s="7" t="str">
        <f>IFERROR(VLOOKUP(U$1&amp;$A24,#REF!,5,FALSE),"---")</f>
        <v>---</v>
      </c>
      <c r="V24" s="7" t="str">
        <f>IFERROR(VLOOKUP(V$1&amp;$A24,#REF!,5,FALSE),"---")</f>
        <v>---</v>
      </c>
      <c r="W24" s="7" t="str">
        <f>IFERROR(VLOOKUP(W$1&amp;$A24,#REF!,5,FALSE),"---")</f>
        <v>---</v>
      </c>
      <c r="X24" s="7" t="str">
        <f>IFERROR(VLOOKUP(X$1&amp;$A24,#REF!,5,FALSE),"---")</f>
        <v>---</v>
      </c>
      <c r="Y24" s="7" t="str">
        <f>IFERROR(VLOOKUP(Y$1&amp;$A24,#REF!,5,FALSE),"---")</f>
        <v>---</v>
      </c>
    </row>
    <row r="25" spans="1:25" ht="16.350000000000001" customHeight="1" x14ac:dyDescent="0.2">
      <c r="A25" s="4">
        <v>22</v>
      </c>
      <c r="B25" s="7" t="str">
        <f>IFERROR(VLOOKUP(B$1&amp;$A25,#REF!,5,FALSE),"---")</f>
        <v>---</v>
      </c>
      <c r="C25" s="7" t="str">
        <f>IFERROR(VLOOKUP(C$1&amp;$A25,#REF!,5,FALSE),"---")</f>
        <v>---</v>
      </c>
      <c r="D25" s="7" t="str">
        <f>IFERROR(VLOOKUP(D$1&amp;$A25,#REF!,5,FALSE),"---")</f>
        <v>---</v>
      </c>
      <c r="E25" s="7" t="str">
        <f>IFERROR(VLOOKUP(E$1&amp;$A25,#REF!,5,FALSE),"---")</f>
        <v>---</v>
      </c>
      <c r="F25" s="7" t="str">
        <f>IFERROR(VLOOKUP(F$1&amp;$A25,#REF!,5,FALSE),"---")</f>
        <v>---</v>
      </c>
      <c r="G25" s="7" t="str">
        <f>IFERROR(VLOOKUP(G$1&amp;$A25,#REF!,5,FALSE),"---")</f>
        <v>---</v>
      </c>
      <c r="H25" s="7" t="str">
        <f>IFERROR(VLOOKUP(H$1&amp;$A25,#REF!,5,FALSE),"---")</f>
        <v>---</v>
      </c>
      <c r="I25" s="7" t="str">
        <f>IFERROR(VLOOKUP(I$1&amp;$A25,#REF!,5,FALSE),"---")</f>
        <v>---</v>
      </c>
      <c r="J25" s="7" t="str">
        <f>IFERROR(VLOOKUP(J$1&amp;$A25,#REF!,5,FALSE),"---")</f>
        <v>---</v>
      </c>
      <c r="K25" s="7" t="str">
        <f>IFERROR(VLOOKUP(K$1&amp;$A25,#REF!,5,FALSE),"---")</f>
        <v>---</v>
      </c>
      <c r="L25" s="7" t="str">
        <f>IFERROR(VLOOKUP(L$1&amp;$A25,#REF!,5,FALSE),"---")</f>
        <v>---</v>
      </c>
      <c r="M25" s="7" t="str">
        <f>IFERROR(VLOOKUP(M$1&amp;$A25,#REF!,5,FALSE),"---")</f>
        <v>---</v>
      </c>
      <c r="N25" s="7" t="str">
        <f>IFERROR(VLOOKUP(N$1&amp;$A25,#REF!,5,FALSE),"---")</f>
        <v>---</v>
      </c>
      <c r="O25" s="7" t="str">
        <f>IFERROR(VLOOKUP(O$1&amp;$A25,#REF!,5,FALSE),"---")</f>
        <v>---</v>
      </c>
      <c r="P25" s="7" t="str">
        <f>IFERROR(VLOOKUP(P$1&amp;$A25,#REF!,5,FALSE),"---")</f>
        <v>---</v>
      </c>
      <c r="Q25" s="7" t="str">
        <f>IFERROR(VLOOKUP(Q$1&amp;$A25,#REF!,5,FALSE),"---")</f>
        <v>---</v>
      </c>
      <c r="R25" s="7" t="str">
        <f>IFERROR(VLOOKUP(R$1&amp;$A25,#REF!,5,FALSE),"---")</f>
        <v>---</v>
      </c>
      <c r="S25" s="7" t="str">
        <f>IFERROR(VLOOKUP(S$1&amp;$A25,#REF!,5,FALSE),"---")</f>
        <v>---</v>
      </c>
      <c r="T25" s="7" t="str">
        <f>IFERROR(VLOOKUP(T$1&amp;$A25,#REF!,5,FALSE),"---")</f>
        <v>---</v>
      </c>
      <c r="U25" s="7" t="str">
        <f>IFERROR(VLOOKUP(U$1&amp;$A25,#REF!,5,FALSE),"---")</f>
        <v>---</v>
      </c>
      <c r="V25" s="7" t="str">
        <f>IFERROR(VLOOKUP(V$1&amp;$A25,#REF!,5,FALSE),"---")</f>
        <v>---</v>
      </c>
      <c r="W25" s="7" t="str">
        <f>IFERROR(VLOOKUP(W$1&amp;$A25,#REF!,5,FALSE),"---")</f>
        <v>---</v>
      </c>
      <c r="X25" s="7" t="str">
        <f>IFERROR(VLOOKUP(X$1&amp;$A25,#REF!,5,FALSE),"---")</f>
        <v>---</v>
      </c>
      <c r="Y25" s="7" t="str">
        <f>IFERROR(VLOOKUP(Y$1&amp;$A25,#REF!,5,FALSE),"---")</f>
        <v>---</v>
      </c>
    </row>
    <row r="26" spans="1:25" ht="16.350000000000001" customHeight="1" x14ac:dyDescent="0.2">
      <c r="A26" s="4">
        <v>23</v>
      </c>
      <c r="B26" s="7" t="str">
        <f>IFERROR(VLOOKUP(B$1&amp;$A26,#REF!,5,FALSE),"---")</f>
        <v>---</v>
      </c>
      <c r="C26" s="7" t="str">
        <f>IFERROR(VLOOKUP(C$1&amp;$A26,#REF!,5,FALSE),"---")</f>
        <v>---</v>
      </c>
      <c r="D26" s="7" t="str">
        <f>IFERROR(VLOOKUP(D$1&amp;$A26,#REF!,5,FALSE),"---")</f>
        <v>---</v>
      </c>
      <c r="E26" s="7" t="str">
        <f>IFERROR(VLOOKUP(E$1&amp;$A26,#REF!,5,FALSE),"---")</f>
        <v>---</v>
      </c>
      <c r="F26" s="7" t="str">
        <f>IFERROR(VLOOKUP(F$1&amp;$A26,#REF!,5,FALSE),"---")</f>
        <v>---</v>
      </c>
      <c r="G26" s="7" t="str">
        <f>IFERROR(VLOOKUP(G$1&amp;$A26,#REF!,5,FALSE),"---")</f>
        <v>---</v>
      </c>
      <c r="H26" s="7" t="str">
        <f>IFERROR(VLOOKUP(H$1&amp;$A26,#REF!,5,FALSE),"---")</f>
        <v>---</v>
      </c>
      <c r="I26" s="7" t="str">
        <f>IFERROR(VLOOKUP(I$1&amp;$A26,#REF!,5,FALSE),"---")</f>
        <v>---</v>
      </c>
      <c r="J26" s="7" t="str">
        <f>IFERROR(VLOOKUP(J$1&amp;$A26,#REF!,5,FALSE),"---")</f>
        <v>---</v>
      </c>
      <c r="K26" s="7" t="str">
        <f>IFERROR(VLOOKUP(K$1&amp;$A26,#REF!,5,FALSE),"---")</f>
        <v>---</v>
      </c>
      <c r="L26" s="7" t="str">
        <f>IFERROR(VLOOKUP(L$1&amp;$A26,#REF!,5,FALSE),"---")</f>
        <v>---</v>
      </c>
      <c r="M26" s="7" t="str">
        <f>IFERROR(VLOOKUP(M$1&amp;$A26,#REF!,5,FALSE),"---")</f>
        <v>---</v>
      </c>
      <c r="N26" s="7" t="str">
        <f>IFERROR(VLOOKUP(N$1&amp;$A26,#REF!,5,FALSE),"---")</f>
        <v>---</v>
      </c>
      <c r="O26" s="7" t="str">
        <f>IFERROR(VLOOKUP(O$1&amp;$A26,#REF!,5,FALSE),"---")</f>
        <v>---</v>
      </c>
      <c r="P26" s="7" t="str">
        <f>IFERROR(VLOOKUP(P$1&amp;$A26,#REF!,5,FALSE),"---")</f>
        <v>---</v>
      </c>
      <c r="Q26" s="7" t="str">
        <f>IFERROR(VLOOKUP(Q$1&amp;$A26,#REF!,5,FALSE),"---")</f>
        <v>---</v>
      </c>
      <c r="R26" s="7" t="str">
        <f>IFERROR(VLOOKUP(R$1&amp;$A26,#REF!,5,FALSE),"---")</f>
        <v>---</v>
      </c>
      <c r="S26" s="7" t="str">
        <f>IFERROR(VLOOKUP(S$1&amp;$A26,#REF!,5,FALSE),"---")</f>
        <v>---</v>
      </c>
      <c r="T26" s="7" t="str">
        <f>IFERROR(VLOOKUP(T$1&amp;$A26,#REF!,5,FALSE),"---")</f>
        <v>---</v>
      </c>
      <c r="U26" s="7" t="str">
        <f>IFERROR(VLOOKUP(U$1&amp;$A26,#REF!,5,FALSE),"---")</f>
        <v>---</v>
      </c>
      <c r="V26" s="7" t="str">
        <f>IFERROR(VLOOKUP(V$1&amp;$A26,#REF!,5,FALSE),"---")</f>
        <v>---</v>
      </c>
      <c r="W26" s="7" t="str">
        <f>IFERROR(VLOOKUP(W$1&amp;$A26,#REF!,5,FALSE),"---")</f>
        <v>---</v>
      </c>
      <c r="X26" s="7" t="str">
        <f>IFERROR(VLOOKUP(X$1&amp;$A26,#REF!,5,FALSE),"---")</f>
        <v>---</v>
      </c>
      <c r="Y26" s="7" t="str">
        <f>IFERROR(VLOOKUP(Y$1&amp;$A26,#REF!,5,FALSE),"---")</f>
        <v>---</v>
      </c>
    </row>
    <row r="27" spans="1:25" ht="16.350000000000001" customHeight="1" x14ac:dyDescent="0.2">
      <c r="A27" s="4">
        <v>24</v>
      </c>
      <c r="B27" s="7" t="str">
        <f>IFERROR(VLOOKUP(B$1&amp;$A27,#REF!,5,FALSE),"---")</f>
        <v>---</v>
      </c>
      <c r="C27" s="7" t="str">
        <f>IFERROR(VLOOKUP(C$1&amp;$A27,#REF!,5,FALSE),"---")</f>
        <v>---</v>
      </c>
      <c r="D27" s="7" t="str">
        <f>IFERROR(VLOOKUP(D$1&amp;$A27,#REF!,5,FALSE),"---")</f>
        <v>---</v>
      </c>
      <c r="E27" s="7" t="str">
        <f>IFERROR(VLOOKUP(E$1&amp;$A27,#REF!,5,FALSE),"---")</f>
        <v>---</v>
      </c>
      <c r="F27" s="7" t="str">
        <f>IFERROR(VLOOKUP(F$1&amp;$A27,#REF!,5,FALSE),"---")</f>
        <v>---</v>
      </c>
      <c r="G27" s="7" t="str">
        <f>IFERROR(VLOOKUP(G$1&amp;$A27,#REF!,5,FALSE),"---")</f>
        <v>---</v>
      </c>
      <c r="H27" s="7" t="str">
        <f>IFERROR(VLOOKUP(H$1&amp;$A27,#REF!,5,FALSE),"---")</f>
        <v>---</v>
      </c>
      <c r="I27" s="7" t="str">
        <f>IFERROR(VLOOKUP(I$1&amp;$A27,#REF!,5,FALSE),"---")</f>
        <v>---</v>
      </c>
      <c r="J27" s="7" t="str">
        <f>IFERROR(VLOOKUP(J$1&amp;$A27,#REF!,5,FALSE),"---")</f>
        <v>---</v>
      </c>
      <c r="K27" s="7" t="str">
        <f>IFERROR(VLOOKUP(K$1&amp;$A27,#REF!,5,FALSE),"---")</f>
        <v>---</v>
      </c>
      <c r="L27" s="7" t="str">
        <f>IFERROR(VLOOKUP(L$1&amp;$A27,#REF!,5,FALSE),"---")</f>
        <v>---</v>
      </c>
      <c r="M27" s="7" t="str">
        <f>IFERROR(VLOOKUP(M$1&amp;$A27,#REF!,5,FALSE),"---")</f>
        <v>---</v>
      </c>
      <c r="N27" s="7" t="str">
        <f>IFERROR(VLOOKUP(N$1&amp;$A27,#REF!,5,FALSE),"---")</f>
        <v>---</v>
      </c>
      <c r="O27" s="7" t="str">
        <f>IFERROR(VLOOKUP(O$1&amp;$A27,#REF!,5,FALSE),"---")</f>
        <v>---</v>
      </c>
      <c r="P27" s="7" t="str">
        <f>IFERROR(VLOOKUP(P$1&amp;$A27,#REF!,5,FALSE),"---")</f>
        <v>---</v>
      </c>
      <c r="Q27" s="7" t="str">
        <f>IFERROR(VLOOKUP(Q$1&amp;$A27,#REF!,5,FALSE),"---")</f>
        <v>---</v>
      </c>
      <c r="R27" s="7" t="str">
        <f>IFERROR(VLOOKUP(R$1&amp;$A27,#REF!,5,FALSE),"---")</f>
        <v>---</v>
      </c>
      <c r="S27" s="7" t="str">
        <f>IFERROR(VLOOKUP(S$1&amp;$A27,#REF!,5,FALSE),"---")</f>
        <v>---</v>
      </c>
      <c r="T27" s="7" t="str">
        <f>IFERROR(VLOOKUP(T$1&amp;$A27,#REF!,5,FALSE),"---")</f>
        <v>---</v>
      </c>
      <c r="U27" s="7" t="str">
        <f>IFERROR(VLOOKUP(U$1&amp;$A27,#REF!,5,FALSE),"---")</f>
        <v>---</v>
      </c>
      <c r="V27" s="7" t="str">
        <f>IFERROR(VLOOKUP(V$1&amp;$A27,#REF!,5,FALSE),"---")</f>
        <v>---</v>
      </c>
      <c r="W27" s="7" t="str">
        <f>IFERROR(VLOOKUP(W$1&amp;$A27,#REF!,5,FALSE),"---")</f>
        <v>---</v>
      </c>
      <c r="X27" s="7" t="str">
        <f>IFERROR(VLOOKUP(X$1&amp;$A27,#REF!,5,FALSE),"---")</f>
        <v>---</v>
      </c>
      <c r="Y27" s="7" t="str">
        <f>IFERROR(VLOOKUP(Y$1&amp;$A27,#REF!,5,FALSE),"---")</f>
        <v>---</v>
      </c>
    </row>
    <row r="28" spans="1:25" ht="16.350000000000001" customHeight="1" x14ac:dyDescent="0.2">
      <c r="A28" s="4">
        <v>25</v>
      </c>
      <c r="B28" s="7" t="str">
        <f>IFERROR(VLOOKUP(B$1&amp;$A28,#REF!,5,FALSE),"---")</f>
        <v>---</v>
      </c>
      <c r="C28" s="7" t="str">
        <f>IFERROR(VLOOKUP(C$1&amp;$A28,#REF!,5,FALSE),"---")</f>
        <v>---</v>
      </c>
      <c r="D28" s="7" t="str">
        <f>IFERROR(VLOOKUP(D$1&amp;$A28,#REF!,5,FALSE),"---")</f>
        <v>---</v>
      </c>
      <c r="E28" s="7" t="str">
        <f>IFERROR(VLOOKUP(E$1&amp;$A28,#REF!,5,FALSE),"---")</f>
        <v>---</v>
      </c>
      <c r="F28" s="7" t="str">
        <f>IFERROR(VLOOKUP(F$1&amp;$A28,#REF!,5,FALSE),"---")</f>
        <v>---</v>
      </c>
      <c r="G28" s="7" t="str">
        <f>IFERROR(VLOOKUP(G$1&amp;$A28,#REF!,5,FALSE),"---")</f>
        <v>---</v>
      </c>
      <c r="H28" s="7" t="str">
        <f>IFERROR(VLOOKUP(H$1&amp;$A28,#REF!,5,FALSE),"---")</f>
        <v>---</v>
      </c>
      <c r="I28" s="7" t="str">
        <f>IFERROR(VLOOKUP(I$1&amp;$A28,#REF!,5,FALSE),"---")</f>
        <v>---</v>
      </c>
      <c r="J28" s="7" t="str">
        <f>IFERROR(VLOOKUP(J$1&amp;$A28,#REF!,5,FALSE),"---")</f>
        <v>---</v>
      </c>
      <c r="K28" s="7" t="str">
        <f>IFERROR(VLOOKUP(K$1&amp;$A28,#REF!,5,FALSE),"---")</f>
        <v>---</v>
      </c>
      <c r="L28" s="7" t="str">
        <f>IFERROR(VLOOKUP(L$1&amp;$A28,#REF!,5,FALSE),"---")</f>
        <v>---</v>
      </c>
      <c r="M28" s="7" t="str">
        <f>IFERROR(VLOOKUP(M$1&amp;$A28,#REF!,5,FALSE),"---")</f>
        <v>---</v>
      </c>
      <c r="N28" s="7" t="str">
        <f>IFERROR(VLOOKUP(N$1&amp;$A28,#REF!,5,FALSE),"---")</f>
        <v>---</v>
      </c>
      <c r="O28" s="7" t="str">
        <f>IFERROR(VLOOKUP(O$1&amp;$A28,#REF!,5,FALSE),"---")</f>
        <v>---</v>
      </c>
      <c r="P28" s="7" t="str">
        <f>IFERROR(VLOOKUP(P$1&amp;$A28,#REF!,5,FALSE),"---")</f>
        <v>---</v>
      </c>
      <c r="Q28" s="7" t="str">
        <f>IFERROR(VLOOKUP(Q$1&amp;$A28,#REF!,5,FALSE),"---")</f>
        <v>---</v>
      </c>
      <c r="R28" s="7" t="str">
        <f>IFERROR(VLOOKUP(R$1&amp;$A28,#REF!,5,FALSE),"---")</f>
        <v>---</v>
      </c>
      <c r="S28" s="7" t="str">
        <f>IFERROR(VLOOKUP(S$1&amp;$A28,#REF!,5,FALSE),"---")</f>
        <v>---</v>
      </c>
      <c r="T28" s="7" t="str">
        <f>IFERROR(VLOOKUP(T$1&amp;$A28,#REF!,5,FALSE),"---")</f>
        <v>---</v>
      </c>
      <c r="U28" s="7" t="str">
        <f>IFERROR(VLOOKUP(U$1&amp;$A28,#REF!,5,FALSE),"---")</f>
        <v>---</v>
      </c>
      <c r="V28" s="7" t="str">
        <f>IFERROR(VLOOKUP(V$1&amp;$A28,#REF!,5,FALSE),"---")</f>
        <v>---</v>
      </c>
      <c r="W28" s="7" t="str">
        <f>IFERROR(VLOOKUP(W$1&amp;$A28,#REF!,5,FALSE),"---")</f>
        <v>---</v>
      </c>
      <c r="X28" s="7" t="str">
        <f>IFERROR(VLOOKUP(X$1&amp;$A28,#REF!,5,FALSE),"---")</f>
        <v>---</v>
      </c>
      <c r="Y28" s="7" t="str">
        <f>IFERROR(VLOOKUP(Y$1&amp;$A28,#REF!,5,FALSE),"---")</f>
        <v>---</v>
      </c>
    </row>
    <row r="29" spans="1:25" ht="16.350000000000001" customHeight="1" x14ac:dyDescent="0.2">
      <c r="A29" s="4">
        <v>26</v>
      </c>
      <c r="B29" s="7" t="str">
        <f>IFERROR(VLOOKUP(B$1&amp;$A29,#REF!,5,FALSE),"---")</f>
        <v>---</v>
      </c>
      <c r="C29" s="7" t="str">
        <f>IFERROR(VLOOKUP(C$1&amp;$A29,#REF!,5,FALSE),"---")</f>
        <v>---</v>
      </c>
      <c r="D29" s="7" t="str">
        <f>IFERROR(VLOOKUP(D$1&amp;$A29,#REF!,5,FALSE),"---")</f>
        <v>---</v>
      </c>
      <c r="E29" s="7" t="str">
        <f>IFERROR(VLOOKUP(E$1&amp;$A29,#REF!,5,FALSE),"---")</f>
        <v>---</v>
      </c>
      <c r="F29" s="7" t="str">
        <f>IFERROR(VLOOKUP(F$1&amp;$A29,#REF!,5,FALSE),"---")</f>
        <v>---</v>
      </c>
      <c r="G29" s="7" t="str">
        <f>IFERROR(VLOOKUP(G$1&amp;$A29,#REF!,5,FALSE),"---")</f>
        <v>---</v>
      </c>
      <c r="H29" s="7" t="str">
        <f>IFERROR(VLOOKUP(H$1&amp;$A29,#REF!,5,FALSE),"---")</f>
        <v>---</v>
      </c>
      <c r="I29" s="7" t="str">
        <f>IFERROR(VLOOKUP(I$1&amp;$A29,#REF!,5,FALSE),"---")</f>
        <v>---</v>
      </c>
      <c r="J29" s="7" t="str">
        <f>IFERROR(VLOOKUP(J$1&amp;$A29,#REF!,5,FALSE),"---")</f>
        <v>---</v>
      </c>
      <c r="K29" s="7" t="str">
        <f>IFERROR(VLOOKUP(K$1&amp;$A29,#REF!,5,FALSE),"---")</f>
        <v>---</v>
      </c>
      <c r="L29" s="7" t="str">
        <f>IFERROR(VLOOKUP(L$1&amp;$A29,#REF!,5,FALSE),"---")</f>
        <v>---</v>
      </c>
      <c r="M29" s="7" t="str">
        <f>IFERROR(VLOOKUP(M$1&amp;$A29,#REF!,5,FALSE),"---")</f>
        <v>---</v>
      </c>
      <c r="N29" s="7" t="str">
        <f>IFERROR(VLOOKUP(N$1&amp;$A29,#REF!,5,FALSE),"---")</f>
        <v>---</v>
      </c>
      <c r="O29" s="7" t="str">
        <f>IFERROR(VLOOKUP(O$1&amp;$A29,#REF!,5,FALSE),"---")</f>
        <v>---</v>
      </c>
      <c r="P29" s="7" t="str">
        <f>IFERROR(VLOOKUP(P$1&amp;$A29,#REF!,5,FALSE),"---")</f>
        <v>---</v>
      </c>
      <c r="Q29" s="7" t="str">
        <f>IFERROR(VLOOKUP(Q$1&amp;$A29,#REF!,5,FALSE),"---")</f>
        <v>---</v>
      </c>
      <c r="R29" s="7" t="str">
        <f>IFERROR(VLOOKUP(R$1&amp;$A29,#REF!,5,FALSE),"---")</f>
        <v>---</v>
      </c>
      <c r="S29" s="7" t="str">
        <f>IFERROR(VLOOKUP(S$1&amp;$A29,#REF!,5,FALSE),"---")</f>
        <v>---</v>
      </c>
      <c r="T29" s="7" t="str">
        <f>IFERROR(VLOOKUP(T$1&amp;$A29,#REF!,5,FALSE),"---")</f>
        <v>---</v>
      </c>
      <c r="U29" s="7" t="str">
        <f>IFERROR(VLOOKUP(U$1&amp;$A29,#REF!,5,FALSE),"---")</f>
        <v>---</v>
      </c>
      <c r="V29" s="7" t="str">
        <f>IFERROR(VLOOKUP(V$1&amp;$A29,#REF!,5,FALSE),"---")</f>
        <v>---</v>
      </c>
      <c r="W29" s="7" t="str">
        <f>IFERROR(VLOOKUP(W$1&amp;$A29,#REF!,5,FALSE),"---")</f>
        <v>---</v>
      </c>
      <c r="X29" s="7" t="str">
        <f>IFERROR(VLOOKUP(X$1&amp;$A29,#REF!,5,FALSE),"---")</f>
        <v>---</v>
      </c>
      <c r="Y29" s="7" t="str">
        <f>IFERROR(VLOOKUP(Y$1&amp;$A29,#REF!,5,FALSE),"---")</f>
        <v>---</v>
      </c>
    </row>
    <row r="30" spans="1:25" ht="16.350000000000001" customHeight="1" x14ac:dyDescent="0.2">
      <c r="A30" s="4">
        <v>27</v>
      </c>
      <c r="B30" s="7" t="str">
        <f>IFERROR(VLOOKUP(B$1&amp;$A30,#REF!,5,FALSE),"---")</f>
        <v>---</v>
      </c>
      <c r="C30" s="7" t="str">
        <f>IFERROR(VLOOKUP(C$1&amp;$A30,#REF!,5,FALSE),"---")</f>
        <v>---</v>
      </c>
      <c r="D30" s="7" t="str">
        <f>IFERROR(VLOOKUP(D$1&amp;$A30,#REF!,5,FALSE),"---")</f>
        <v>---</v>
      </c>
      <c r="E30" s="7" t="str">
        <f>IFERROR(VLOOKUP(E$1&amp;$A30,#REF!,5,FALSE),"---")</f>
        <v>---</v>
      </c>
      <c r="F30" s="7" t="str">
        <f>IFERROR(VLOOKUP(F$1&amp;$A30,#REF!,5,FALSE),"---")</f>
        <v>---</v>
      </c>
      <c r="G30" s="7" t="str">
        <f>IFERROR(VLOOKUP(G$1&amp;$A30,#REF!,5,FALSE),"---")</f>
        <v>---</v>
      </c>
      <c r="H30" s="7" t="str">
        <f>IFERROR(VLOOKUP(H$1&amp;$A30,#REF!,5,FALSE),"---")</f>
        <v>---</v>
      </c>
      <c r="I30" s="7" t="str">
        <f>IFERROR(VLOOKUP(I$1&amp;$A30,#REF!,5,FALSE),"---")</f>
        <v>---</v>
      </c>
      <c r="J30" s="7" t="str">
        <f>IFERROR(VLOOKUP(J$1&amp;$A30,#REF!,5,FALSE),"---")</f>
        <v>---</v>
      </c>
      <c r="K30" s="7" t="str">
        <f>IFERROR(VLOOKUP(K$1&amp;$A30,#REF!,5,FALSE),"---")</f>
        <v>---</v>
      </c>
      <c r="L30" s="7" t="str">
        <f>IFERROR(VLOOKUP(L$1&amp;$A30,#REF!,5,FALSE),"---")</f>
        <v>---</v>
      </c>
      <c r="M30" s="7" t="str">
        <f>IFERROR(VLOOKUP(M$1&amp;$A30,#REF!,5,FALSE),"---")</f>
        <v>---</v>
      </c>
      <c r="N30" s="7" t="str">
        <f>IFERROR(VLOOKUP(N$1&amp;$A30,#REF!,5,FALSE),"---")</f>
        <v>---</v>
      </c>
      <c r="O30" s="7" t="str">
        <f>IFERROR(VLOOKUP(O$1&amp;$A30,#REF!,5,FALSE),"---")</f>
        <v>---</v>
      </c>
      <c r="P30" s="7" t="str">
        <f>IFERROR(VLOOKUP(P$1&amp;$A30,#REF!,5,FALSE),"---")</f>
        <v>---</v>
      </c>
      <c r="Q30" s="7" t="str">
        <f>IFERROR(VLOOKUP(Q$1&amp;$A30,#REF!,5,FALSE),"---")</f>
        <v>---</v>
      </c>
      <c r="R30" s="7" t="str">
        <f>IFERROR(VLOOKUP(R$1&amp;$A30,#REF!,5,FALSE),"---")</f>
        <v>---</v>
      </c>
      <c r="S30" s="7" t="str">
        <f>IFERROR(VLOOKUP(S$1&amp;$A30,#REF!,5,FALSE),"---")</f>
        <v>---</v>
      </c>
      <c r="T30" s="7" t="str">
        <f>IFERROR(VLOOKUP(T$1&amp;$A30,#REF!,5,FALSE),"---")</f>
        <v>---</v>
      </c>
      <c r="U30" s="7" t="str">
        <f>IFERROR(VLOOKUP(U$1&amp;$A30,#REF!,5,FALSE),"---")</f>
        <v>---</v>
      </c>
      <c r="V30" s="7" t="str">
        <f>IFERROR(VLOOKUP(V$1&amp;$A30,#REF!,5,FALSE),"---")</f>
        <v>---</v>
      </c>
      <c r="W30" s="7" t="str">
        <f>IFERROR(VLOOKUP(W$1&amp;$A30,#REF!,5,FALSE),"---")</f>
        <v>---</v>
      </c>
      <c r="X30" s="7" t="str">
        <f>IFERROR(VLOOKUP(X$1&amp;$A30,#REF!,5,FALSE),"---")</f>
        <v>---</v>
      </c>
      <c r="Y30" s="7" t="str">
        <f>IFERROR(VLOOKUP(Y$1&amp;$A30,#REF!,5,FALSE),"---")</f>
        <v>---</v>
      </c>
    </row>
    <row r="31" spans="1:25" ht="16.350000000000001" customHeight="1" x14ac:dyDescent="0.2">
      <c r="A31" s="4">
        <v>28</v>
      </c>
      <c r="B31" s="7" t="str">
        <f>IFERROR(VLOOKUP(B$1&amp;$A31,#REF!,5,FALSE),"---")</f>
        <v>---</v>
      </c>
      <c r="C31" s="7" t="str">
        <f>IFERROR(VLOOKUP(C$1&amp;$A31,#REF!,5,FALSE),"---")</f>
        <v>---</v>
      </c>
      <c r="D31" s="7" t="str">
        <f>IFERROR(VLOOKUP(D$1&amp;$A31,#REF!,5,FALSE),"---")</f>
        <v>---</v>
      </c>
      <c r="E31" s="7" t="str">
        <f>IFERROR(VLOOKUP(E$1&amp;$A31,#REF!,5,FALSE),"---")</f>
        <v>---</v>
      </c>
      <c r="F31" s="7" t="str">
        <f>IFERROR(VLOOKUP(F$1&amp;$A31,#REF!,5,FALSE),"---")</f>
        <v>---</v>
      </c>
      <c r="G31" s="7" t="str">
        <f>IFERROR(VLOOKUP(G$1&amp;$A31,#REF!,5,FALSE),"---")</f>
        <v>---</v>
      </c>
      <c r="H31" s="7" t="str">
        <f>IFERROR(VLOOKUP(H$1&amp;$A31,#REF!,5,FALSE),"---")</f>
        <v>---</v>
      </c>
      <c r="I31" s="7" t="str">
        <f>IFERROR(VLOOKUP(I$1&amp;$A31,#REF!,5,FALSE),"---")</f>
        <v>---</v>
      </c>
      <c r="J31" s="7" t="str">
        <f>IFERROR(VLOOKUP(J$1&amp;$A31,#REF!,5,FALSE),"---")</f>
        <v>---</v>
      </c>
      <c r="K31" s="7" t="str">
        <f>IFERROR(VLOOKUP(K$1&amp;$A31,#REF!,5,FALSE),"---")</f>
        <v>---</v>
      </c>
      <c r="L31" s="7" t="str">
        <f>IFERROR(VLOOKUP(L$1&amp;$A31,#REF!,5,FALSE),"---")</f>
        <v>---</v>
      </c>
      <c r="M31" s="7" t="str">
        <f>IFERROR(VLOOKUP(M$1&amp;$A31,#REF!,5,FALSE),"---")</f>
        <v>---</v>
      </c>
      <c r="N31" s="7" t="str">
        <f>IFERROR(VLOOKUP(N$1&amp;$A31,#REF!,5,FALSE),"---")</f>
        <v>---</v>
      </c>
      <c r="O31" s="7" t="str">
        <f>IFERROR(VLOOKUP(O$1&amp;$A31,#REF!,5,FALSE),"---")</f>
        <v>---</v>
      </c>
      <c r="P31" s="7" t="str">
        <f>IFERROR(VLOOKUP(P$1&amp;$A31,#REF!,5,FALSE),"---")</f>
        <v>---</v>
      </c>
      <c r="Q31" s="7" t="str">
        <f>IFERROR(VLOOKUP(Q$1&amp;$A31,#REF!,5,FALSE),"---")</f>
        <v>---</v>
      </c>
      <c r="R31" s="7" t="str">
        <f>IFERROR(VLOOKUP(R$1&amp;$A31,#REF!,5,FALSE),"---")</f>
        <v>---</v>
      </c>
      <c r="S31" s="7" t="str">
        <f>IFERROR(VLOOKUP(S$1&amp;$A31,#REF!,5,FALSE),"---")</f>
        <v>---</v>
      </c>
      <c r="T31" s="7" t="str">
        <f>IFERROR(VLOOKUP(T$1&amp;$A31,#REF!,5,FALSE),"---")</f>
        <v>---</v>
      </c>
      <c r="U31" s="7" t="str">
        <f>IFERROR(VLOOKUP(U$1&amp;$A31,#REF!,5,FALSE),"---")</f>
        <v>---</v>
      </c>
      <c r="V31" s="7" t="str">
        <f>IFERROR(VLOOKUP(V$1&amp;$A31,#REF!,5,FALSE),"---")</f>
        <v>---</v>
      </c>
      <c r="W31" s="7" t="str">
        <f>IFERROR(VLOOKUP(W$1&amp;$A31,#REF!,5,FALSE),"---")</f>
        <v>---</v>
      </c>
      <c r="X31" s="7" t="str">
        <f>IFERROR(VLOOKUP(X$1&amp;$A31,#REF!,5,FALSE),"---")</f>
        <v>---</v>
      </c>
      <c r="Y31" s="7" t="str">
        <f>IFERROR(VLOOKUP(Y$1&amp;$A31,#REF!,5,FALSE),"---")</f>
        <v>---</v>
      </c>
    </row>
    <row r="32" spans="1:25" ht="16.350000000000001" customHeight="1" x14ac:dyDescent="0.2">
      <c r="A32" s="4">
        <v>29</v>
      </c>
      <c r="B32" s="7" t="str">
        <f>IFERROR(VLOOKUP(B$1&amp;$A32,#REF!,5,FALSE),"---")</f>
        <v>---</v>
      </c>
      <c r="C32" s="7" t="str">
        <f>IFERROR(VLOOKUP(C$1&amp;$A32,#REF!,5,FALSE),"---")</f>
        <v>---</v>
      </c>
      <c r="D32" s="7" t="str">
        <f>IFERROR(VLOOKUP(D$1&amp;$A32,#REF!,5,FALSE),"---")</f>
        <v>---</v>
      </c>
      <c r="E32" s="7" t="str">
        <f>IFERROR(VLOOKUP(E$1&amp;$A32,#REF!,5,FALSE),"---")</f>
        <v>---</v>
      </c>
      <c r="F32" s="7" t="str">
        <f>IFERROR(VLOOKUP(F$1&amp;$A32,#REF!,5,FALSE),"---")</f>
        <v>---</v>
      </c>
      <c r="G32" s="7" t="str">
        <f>IFERROR(VLOOKUP(G$1&amp;$A32,#REF!,5,FALSE),"---")</f>
        <v>---</v>
      </c>
      <c r="H32" s="7" t="str">
        <f>IFERROR(VLOOKUP(H$1&amp;$A32,#REF!,5,FALSE),"---")</f>
        <v>---</v>
      </c>
      <c r="I32" s="7" t="str">
        <f>IFERROR(VLOOKUP(I$1&amp;$A32,#REF!,5,FALSE),"---")</f>
        <v>---</v>
      </c>
      <c r="J32" s="7" t="str">
        <f>IFERROR(VLOOKUP(J$1&amp;$A32,#REF!,5,FALSE),"---")</f>
        <v>---</v>
      </c>
      <c r="K32" s="7" t="str">
        <f>IFERROR(VLOOKUP(K$1&amp;$A32,#REF!,5,FALSE),"---")</f>
        <v>---</v>
      </c>
      <c r="L32" s="7" t="str">
        <f>IFERROR(VLOOKUP(L$1&amp;$A32,#REF!,5,FALSE),"---")</f>
        <v>---</v>
      </c>
      <c r="M32" s="7" t="str">
        <f>IFERROR(VLOOKUP(M$1&amp;$A32,#REF!,5,FALSE),"---")</f>
        <v>---</v>
      </c>
      <c r="N32" s="7" t="str">
        <f>IFERROR(VLOOKUP(N$1&amp;$A32,#REF!,5,FALSE),"---")</f>
        <v>---</v>
      </c>
      <c r="O32" s="7" t="str">
        <f>IFERROR(VLOOKUP(O$1&amp;$A32,#REF!,5,FALSE),"---")</f>
        <v>---</v>
      </c>
      <c r="P32" s="7" t="str">
        <f>IFERROR(VLOOKUP(P$1&amp;$A32,#REF!,5,FALSE),"---")</f>
        <v>---</v>
      </c>
      <c r="Q32" s="7" t="str">
        <f>IFERROR(VLOOKUP(Q$1&amp;$A32,#REF!,5,FALSE),"---")</f>
        <v>---</v>
      </c>
      <c r="R32" s="7" t="str">
        <f>IFERROR(VLOOKUP(R$1&amp;$A32,#REF!,5,FALSE),"---")</f>
        <v>---</v>
      </c>
      <c r="S32" s="7" t="str">
        <f>IFERROR(VLOOKUP(S$1&amp;$A32,#REF!,5,FALSE),"---")</f>
        <v>---</v>
      </c>
      <c r="T32" s="7" t="str">
        <f>IFERROR(VLOOKUP(T$1&amp;$A32,#REF!,5,FALSE),"---")</f>
        <v>---</v>
      </c>
      <c r="U32" s="7" t="str">
        <f>IFERROR(VLOOKUP(U$1&amp;$A32,#REF!,5,FALSE),"---")</f>
        <v>---</v>
      </c>
      <c r="V32" s="7" t="str">
        <f>IFERROR(VLOOKUP(V$1&amp;$A32,#REF!,5,FALSE),"---")</f>
        <v>---</v>
      </c>
      <c r="W32" s="7" t="str">
        <f>IFERROR(VLOOKUP(W$1&amp;$A32,#REF!,5,FALSE),"---")</f>
        <v>---</v>
      </c>
      <c r="X32" s="7" t="str">
        <f>IFERROR(VLOOKUP(X$1&amp;$A32,#REF!,5,FALSE),"---")</f>
        <v>---</v>
      </c>
      <c r="Y32" s="7" t="str">
        <f>IFERROR(VLOOKUP(Y$1&amp;$A32,#REF!,5,FALSE),"---")</f>
        <v>---</v>
      </c>
    </row>
    <row r="33" spans="1:25" ht="16.350000000000001" customHeight="1" x14ac:dyDescent="0.2">
      <c r="A33" s="4">
        <v>30</v>
      </c>
      <c r="B33" s="7" t="str">
        <f>IFERROR(VLOOKUP(B$1&amp;$A33,#REF!,5,FALSE),"---")</f>
        <v>---</v>
      </c>
      <c r="C33" s="7" t="str">
        <f>IFERROR(VLOOKUP(C$1&amp;$A33,#REF!,5,FALSE),"---")</f>
        <v>---</v>
      </c>
      <c r="D33" s="7" t="str">
        <f>IFERROR(VLOOKUP(D$1&amp;$A33,#REF!,5,FALSE),"---")</f>
        <v>---</v>
      </c>
      <c r="E33" s="7" t="str">
        <f>IFERROR(VLOOKUP(E$1&amp;$A33,#REF!,5,FALSE),"---")</f>
        <v>---</v>
      </c>
      <c r="F33" s="7" t="str">
        <f>IFERROR(VLOOKUP(F$1&amp;$A33,#REF!,5,FALSE),"---")</f>
        <v>---</v>
      </c>
      <c r="G33" s="7" t="str">
        <f>IFERROR(VLOOKUP(G$1&amp;$A33,#REF!,5,FALSE),"---")</f>
        <v>---</v>
      </c>
      <c r="H33" s="7" t="str">
        <f>IFERROR(VLOOKUP(H$1&amp;$A33,#REF!,5,FALSE),"---")</f>
        <v>---</v>
      </c>
      <c r="I33" s="7" t="str">
        <f>IFERROR(VLOOKUP(I$1&amp;$A33,#REF!,5,FALSE),"---")</f>
        <v>---</v>
      </c>
      <c r="J33" s="7" t="str">
        <f>IFERROR(VLOOKUP(J$1&amp;$A33,#REF!,5,FALSE),"---")</f>
        <v>---</v>
      </c>
      <c r="K33" s="7" t="str">
        <f>IFERROR(VLOOKUP(K$1&amp;$A33,#REF!,5,FALSE),"---")</f>
        <v>---</v>
      </c>
      <c r="L33" s="7" t="str">
        <f>IFERROR(VLOOKUP(L$1&amp;$A33,#REF!,5,FALSE),"---")</f>
        <v>---</v>
      </c>
      <c r="M33" s="7" t="str">
        <f>IFERROR(VLOOKUP(M$1&amp;$A33,#REF!,5,FALSE),"---")</f>
        <v>---</v>
      </c>
      <c r="N33" s="7" t="str">
        <f>IFERROR(VLOOKUP(N$1&amp;$A33,#REF!,5,FALSE),"---")</f>
        <v>---</v>
      </c>
      <c r="O33" s="7" t="str">
        <f>IFERROR(VLOOKUP(O$1&amp;$A33,#REF!,5,FALSE),"---")</f>
        <v>---</v>
      </c>
      <c r="P33" s="7" t="str">
        <f>IFERROR(VLOOKUP(P$1&amp;$A33,#REF!,5,FALSE),"---")</f>
        <v>---</v>
      </c>
      <c r="Q33" s="7" t="str">
        <f>IFERROR(VLOOKUP(Q$1&amp;$A33,#REF!,5,FALSE),"---")</f>
        <v>---</v>
      </c>
      <c r="R33" s="7" t="str">
        <f>IFERROR(VLOOKUP(R$1&amp;$A33,#REF!,5,FALSE),"---")</f>
        <v>---</v>
      </c>
      <c r="S33" s="7" t="str">
        <f>IFERROR(VLOOKUP(S$1&amp;$A33,#REF!,5,FALSE),"---")</f>
        <v>---</v>
      </c>
      <c r="T33" s="7" t="str">
        <f>IFERROR(VLOOKUP(T$1&amp;$A33,#REF!,5,FALSE),"---")</f>
        <v>---</v>
      </c>
      <c r="U33" s="7" t="str">
        <f>IFERROR(VLOOKUP(U$1&amp;$A33,#REF!,5,FALSE),"---")</f>
        <v>---</v>
      </c>
      <c r="V33" s="7" t="str">
        <f>IFERROR(VLOOKUP(V$1&amp;$A33,#REF!,5,FALSE),"---")</f>
        <v>---</v>
      </c>
      <c r="W33" s="7" t="str">
        <f>IFERROR(VLOOKUP(W$1&amp;$A33,#REF!,5,FALSE),"---")</f>
        <v>---</v>
      </c>
      <c r="X33" s="7" t="str">
        <f>IFERROR(VLOOKUP(X$1&amp;$A33,#REF!,5,FALSE),"---")</f>
        <v>---</v>
      </c>
      <c r="Y33" s="7" t="str">
        <f>IFERROR(VLOOKUP(Y$1&amp;$A33,#REF!,5,FALSE),"---")</f>
        <v>---</v>
      </c>
    </row>
    <row r="34" spans="1:25" ht="16.350000000000001" customHeight="1" x14ac:dyDescent="0.2">
      <c r="A34" s="4">
        <v>31</v>
      </c>
      <c r="B34" s="7" t="str">
        <f>IFERROR(VLOOKUP(B$1&amp;$A34,#REF!,5,FALSE),"---")</f>
        <v>---</v>
      </c>
      <c r="C34" s="7" t="str">
        <f>IFERROR(VLOOKUP(C$1&amp;$A34,#REF!,5,FALSE),"---")</f>
        <v>---</v>
      </c>
      <c r="D34" s="7" t="str">
        <f>IFERROR(VLOOKUP(D$1&amp;$A34,#REF!,5,FALSE),"---")</f>
        <v>---</v>
      </c>
      <c r="E34" s="7" t="str">
        <f>IFERROR(VLOOKUP(E$1&amp;$A34,#REF!,5,FALSE),"---")</f>
        <v>---</v>
      </c>
      <c r="F34" s="7" t="str">
        <f>IFERROR(VLOOKUP(F$1&amp;$A34,#REF!,5,FALSE),"---")</f>
        <v>---</v>
      </c>
      <c r="G34" s="7" t="str">
        <f>IFERROR(VLOOKUP(G$1&amp;$A34,#REF!,5,FALSE),"---")</f>
        <v>---</v>
      </c>
      <c r="H34" s="7" t="str">
        <f>IFERROR(VLOOKUP(H$1&amp;$A34,#REF!,5,FALSE),"---")</f>
        <v>---</v>
      </c>
      <c r="I34" s="7" t="str">
        <f>IFERROR(VLOOKUP(I$1&amp;$A34,#REF!,5,FALSE),"---")</f>
        <v>---</v>
      </c>
      <c r="J34" s="7" t="str">
        <f>IFERROR(VLOOKUP(J$1&amp;$A34,#REF!,5,FALSE),"---")</f>
        <v>---</v>
      </c>
      <c r="K34" s="7" t="str">
        <f>IFERROR(VLOOKUP(K$1&amp;$A34,#REF!,5,FALSE),"---")</f>
        <v>---</v>
      </c>
      <c r="L34" s="7" t="str">
        <f>IFERROR(VLOOKUP(L$1&amp;$A34,#REF!,5,FALSE),"---")</f>
        <v>---</v>
      </c>
      <c r="M34" s="7" t="str">
        <f>IFERROR(VLOOKUP(M$1&amp;$A34,#REF!,5,FALSE),"---")</f>
        <v>---</v>
      </c>
      <c r="N34" s="7" t="str">
        <f>IFERROR(VLOOKUP(N$1&amp;$A34,#REF!,5,FALSE),"---")</f>
        <v>---</v>
      </c>
      <c r="O34" s="7" t="str">
        <f>IFERROR(VLOOKUP(O$1&amp;$A34,#REF!,5,FALSE),"---")</f>
        <v>---</v>
      </c>
      <c r="P34" s="7" t="str">
        <f>IFERROR(VLOOKUP(P$1&amp;$A34,#REF!,5,FALSE),"---")</f>
        <v>---</v>
      </c>
      <c r="Q34" s="7" t="str">
        <f>IFERROR(VLOOKUP(Q$1&amp;$A34,#REF!,5,FALSE),"---")</f>
        <v>---</v>
      </c>
      <c r="R34" s="7" t="str">
        <f>IFERROR(VLOOKUP(R$1&amp;$A34,#REF!,5,FALSE),"---")</f>
        <v>---</v>
      </c>
      <c r="S34" s="7" t="str">
        <f>IFERROR(VLOOKUP(S$1&amp;$A34,#REF!,5,FALSE),"---")</f>
        <v>---</v>
      </c>
      <c r="T34" s="7" t="str">
        <f>IFERROR(VLOOKUP(T$1&amp;$A34,#REF!,5,FALSE),"---")</f>
        <v>---</v>
      </c>
      <c r="U34" s="7" t="str">
        <f>IFERROR(VLOOKUP(U$1&amp;$A34,#REF!,5,FALSE),"---")</f>
        <v>---</v>
      </c>
      <c r="V34" s="7" t="str">
        <f>IFERROR(VLOOKUP(V$1&amp;$A34,#REF!,5,FALSE),"---")</f>
        <v>---</v>
      </c>
      <c r="W34" s="7" t="str">
        <f>IFERROR(VLOOKUP(W$1&amp;$A34,#REF!,5,FALSE),"---")</f>
        <v>---</v>
      </c>
      <c r="X34" s="7" t="str">
        <f>IFERROR(VLOOKUP(X$1&amp;$A34,#REF!,5,FALSE),"---")</f>
        <v>---</v>
      </c>
      <c r="Y34" s="7" t="str">
        <f>IFERROR(VLOOKUP(Y$1&amp;$A34,#REF!,5,FALSE),"---")</f>
        <v>---</v>
      </c>
    </row>
    <row r="35" spans="1:25" ht="16.350000000000001" customHeight="1" x14ac:dyDescent="0.2">
      <c r="A35" s="4">
        <v>32</v>
      </c>
      <c r="B35" s="7" t="str">
        <f>IFERROR(VLOOKUP(B$1&amp;$A35,#REF!,5,FALSE),"---")</f>
        <v>---</v>
      </c>
      <c r="C35" s="7" t="str">
        <f>IFERROR(VLOOKUP(C$1&amp;$A35,#REF!,5,FALSE),"---")</f>
        <v>---</v>
      </c>
      <c r="D35" s="7" t="str">
        <f>IFERROR(VLOOKUP(D$1&amp;$A35,#REF!,5,FALSE),"---")</f>
        <v>---</v>
      </c>
      <c r="E35" s="7" t="str">
        <f>IFERROR(VLOOKUP(E$1&amp;$A35,#REF!,5,FALSE),"---")</f>
        <v>---</v>
      </c>
      <c r="F35" s="7" t="str">
        <f>IFERROR(VLOOKUP(F$1&amp;$A35,#REF!,5,FALSE),"---")</f>
        <v>---</v>
      </c>
      <c r="G35" s="7" t="str">
        <f>IFERROR(VLOOKUP(G$1&amp;$A35,#REF!,5,FALSE),"---")</f>
        <v>---</v>
      </c>
      <c r="H35" s="7" t="str">
        <f>IFERROR(VLOOKUP(H$1&amp;$A35,#REF!,5,FALSE),"---")</f>
        <v>---</v>
      </c>
      <c r="I35" s="7" t="str">
        <f>IFERROR(VLOOKUP(I$1&amp;$A35,#REF!,5,FALSE),"---")</f>
        <v>---</v>
      </c>
      <c r="J35" s="7" t="str">
        <f>IFERROR(VLOOKUP(J$1&amp;$A35,#REF!,5,FALSE),"---")</f>
        <v>---</v>
      </c>
      <c r="K35" s="7" t="str">
        <f>IFERROR(VLOOKUP(K$1&amp;$A35,#REF!,5,FALSE),"---")</f>
        <v>---</v>
      </c>
      <c r="L35" s="7" t="str">
        <f>IFERROR(VLOOKUP(L$1&amp;$A35,#REF!,5,FALSE),"---")</f>
        <v>---</v>
      </c>
      <c r="M35" s="7" t="str">
        <f>IFERROR(VLOOKUP(M$1&amp;$A35,#REF!,5,FALSE),"---")</f>
        <v>---</v>
      </c>
      <c r="N35" s="7" t="str">
        <f>IFERROR(VLOOKUP(N$1&amp;$A35,#REF!,5,FALSE),"---")</f>
        <v>---</v>
      </c>
      <c r="O35" s="7" t="str">
        <f>IFERROR(VLOOKUP(O$1&amp;$A35,#REF!,5,FALSE),"---")</f>
        <v>---</v>
      </c>
      <c r="P35" s="7" t="str">
        <f>IFERROR(VLOOKUP(P$1&amp;$A35,#REF!,5,FALSE),"---")</f>
        <v>---</v>
      </c>
      <c r="Q35" s="7" t="str">
        <f>IFERROR(VLOOKUP(Q$1&amp;$A35,#REF!,5,FALSE),"---")</f>
        <v>---</v>
      </c>
      <c r="R35" s="7" t="str">
        <f>IFERROR(VLOOKUP(R$1&amp;$A35,#REF!,5,FALSE),"---")</f>
        <v>---</v>
      </c>
      <c r="S35" s="7" t="str">
        <f>IFERROR(VLOOKUP(S$1&amp;$A35,#REF!,5,FALSE),"---")</f>
        <v>---</v>
      </c>
      <c r="T35" s="7" t="str">
        <f>IFERROR(VLOOKUP(T$1&amp;$A35,#REF!,5,FALSE),"---")</f>
        <v>---</v>
      </c>
      <c r="U35" s="7" t="str">
        <f>IFERROR(VLOOKUP(U$1&amp;$A35,#REF!,5,FALSE),"---")</f>
        <v>---</v>
      </c>
      <c r="V35" s="7" t="str">
        <f>IFERROR(VLOOKUP(V$1&amp;$A35,#REF!,5,FALSE),"---")</f>
        <v>---</v>
      </c>
      <c r="W35" s="7" t="str">
        <f>IFERROR(VLOOKUP(W$1&amp;$A35,#REF!,5,FALSE),"---")</f>
        <v>---</v>
      </c>
      <c r="X35" s="7" t="str">
        <f>IFERROR(VLOOKUP(X$1&amp;$A35,#REF!,5,FALSE),"---")</f>
        <v>---</v>
      </c>
      <c r="Y35" s="7" t="str">
        <f>IFERROR(VLOOKUP(Y$1&amp;$A35,#REF!,5,FALSE),"---")</f>
        <v>---</v>
      </c>
    </row>
    <row r="36" spans="1:25" ht="16.350000000000001" customHeight="1" x14ac:dyDescent="0.2">
      <c r="A36" s="4">
        <v>33</v>
      </c>
      <c r="B36" s="7" t="str">
        <f>IFERROR(VLOOKUP(B$1&amp;$A36,#REF!,5,FALSE),"---")</f>
        <v>---</v>
      </c>
      <c r="C36" s="7" t="str">
        <f>IFERROR(VLOOKUP(C$1&amp;$A36,#REF!,5,FALSE),"---")</f>
        <v>---</v>
      </c>
      <c r="D36" s="7" t="str">
        <f>IFERROR(VLOOKUP(D$1&amp;$A36,#REF!,5,FALSE),"---")</f>
        <v>---</v>
      </c>
      <c r="E36" s="7" t="str">
        <f>IFERROR(VLOOKUP(E$1&amp;$A36,#REF!,5,FALSE),"---")</f>
        <v>---</v>
      </c>
      <c r="F36" s="7" t="str">
        <f>IFERROR(VLOOKUP(F$1&amp;$A36,#REF!,5,FALSE),"---")</f>
        <v>---</v>
      </c>
      <c r="G36" s="7" t="str">
        <f>IFERROR(VLOOKUP(G$1&amp;$A36,#REF!,5,FALSE),"---")</f>
        <v>---</v>
      </c>
      <c r="H36" s="7" t="str">
        <f>IFERROR(VLOOKUP(H$1&amp;$A36,#REF!,5,FALSE),"---")</f>
        <v>---</v>
      </c>
      <c r="I36" s="7" t="str">
        <f>IFERROR(VLOOKUP(I$1&amp;$A36,#REF!,5,FALSE),"---")</f>
        <v>---</v>
      </c>
      <c r="J36" s="7" t="str">
        <f>IFERROR(VLOOKUP(J$1&amp;$A36,#REF!,5,FALSE),"---")</f>
        <v>---</v>
      </c>
      <c r="K36" s="7" t="str">
        <f>IFERROR(VLOOKUP(K$1&amp;$A36,#REF!,5,FALSE),"---")</f>
        <v>---</v>
      </c>
      <c r="L36" s="7" t="str">
        <f>IFERROR(VLOOKUP(L$1&amp;$A36,#REF!,5,FALSE),"---")</f>
        <v>---</v>
      </c>
      <c r="M36" s="7" t="str">
        <f>IFERROR(VLOOKUP(M$1&amp;$A36,#REF!,5,FALSE),"---")</f>
        <v>---</v>
      </c>
      <c r="N36" s="7" t="str">
        <f>IFERROR(VLOOKUP(N$1&amp;$A36,#REF!,5,FALSE),"---")</f>
        <v>---</v>
      </c>
      <c r="O36" s="7" t="str">
        <f>IFERROR(VLOOKUP(O$1&amp;$A36,#REF!,5,FALSE),"---")</f>
        <v>---</v>
      </c>
      <c r="P36" s="7" t="str">
        <f>IFERROR(VLOOKUP(P$1&amp;$A36,#REF!,5,FALSE),"---")</f>
        <v>---</v>
      </c>
      <c r="Q36" s="7" t="str">
        <f>IFERROR(VLOOKUP(Q$1&amp;$A36,#REF!,5,FALSE),"---")</f>
        <v>---</v>
      </c>
      <c r="R36" s="7" t="str">
        <f>IFERROR(VLOOKUP(R$1&amp;$A36,#REF!,5,FALSE),"---")</f>
        <v>---</v>
      </c>
      <c r="S36" s="7" t="str">
        <f>IFERROR(VLOOKUP(S$1&amp;$A36,#REF!,5,FALSE),"---")</f>
        <v>---</v>
      </c>
      <c r="T36" s="7" t="str">
        <f>IFERROR(VLOOKUP(T$1&amp;$A36,#REF!,5,FALSE),"---")</f>
        <v>---</v>
      </c>
      <c r="U36" s="7" t="str">
        <f>IFERROR(VLOOKUP(U$1&amp;$A36,#REF!,5,FALSE),"---")</f>
        <v>---</v>
      </c>
      <c r="V36" s="7" t="str">
        <f>IFERROR(VLOOKUP(V$1&amp;$A36,#REF!,5,FALSE),"---")</f>
        <v>---</v>
      </c>
      <c r="W36" s="7" t="str">
        <f>IFERROR(VLOOKUP(W$1&amp;$A36,#REF!,5,FALSE),"---")</f>
        <v>---</v>
      </c>
      <c r="X36" s="7" t="str">
        <f>IFERROR(VLOOKUP(X$1&amp;$A36,#REF!,5,FALSE),"---")</f>
        <v>---</v>
      </c>
      <c r="Y36" s="7" t="str">
        <f>IFERROR(VLOOKUP(Y$1&amp;$A36,#REF!,5,FALSE),"---")</f>
        <v>---</v>
      </c>
    </row>
    <row r="37" spans="1:25" ht="16.350000000000001" customHeight="1" x14ac:dyDescent="0.2">
      <c r="A37" s="4">
        <v>34</v>
      </c>
      <c r="B37" s="7" t="str">
        <f>IFERROR(VLOOKUP(B$1&amp;$A37,#REF!,5,FALSE),"---")</f>
        <v>---</v>
      </c>
      <c r="C37" s="7" t="str">
        <f>IFERROR(VLOOKUP(C$1&amp;$A37,#REF!,5,FALSE),"---")</f>
        <v>---</v>
      </c>
      <c r="D37" s="7" t="str">
        <f>IFERROR(VLOOKUP(D$1&amp;$A37,#REF!,5,FALSE),"---")</f>
        <v>---</v>
      </c>
      <c r="E37" s="7" t="str">
        <f>IFERROR(VLOOKUP(E$1&amp;$A37,#REF!,5,FALSE),"---")</f>
        <v>---</v>
      </c>
      <c r="F37" s="7" t="str">
        <f>IFERROR(VLOOKUP(F$1&amp;$A37,#REF!,5,FALSE),"---")</f>
        <v>---</v>
      </c>
      <c r="G37" s="7" t="str">
        <f>IFERROR(VLOOKUP(G$1&amp;$A37,#REF!,5,FALSE),"---")</f>
        <v>---</v>
      </c>
      <c r="H37" s="7" t="str">
        <f>IFERROR(VLOOKUP(H$1&amp;$A37,#REF!,5,FALSE),"---")</f>
        <v>---</v>
      </c>
      <c r="I37" s="7" t="str">
        <f>IFERROR(VLOOKUP(I$1&amp;$A37,#REF!,5,FALSE),"---")</f>
        <v>---</v>
      </c>
      <c r="J37" s="7" t="str">
        <f>IFERROR(VLOOKUP(J$1&amp;$A37,#REF!,5,FALSE),"---")</f>
        <v>---</v>
      </c>
      <c r="K37" s="7" t="str">
        <f>IFERROR(VLOOKUP(K$1&amp;$A37,#REF!,5,FALSE),"---")</f>
        <v>---</v>
      </c>
      <c r="L37" s="7" t="str">
        <f>IFERROR(VLOOKUP(L$1&amp;$A37,#REF!,5,FALSE),"---")</f>
        <v>---</v>
      </c>
      <c r="M37" s="7" t="str">
        <f>IFERROR(VLOOKUP(M$1&amp;$A37,#REF!,5,FALSE),"---")</f>
        <v>---</v>
      </c>
      <c r="N37" s="7" t="str">
        <f>IFERROR(VLOOKUP(N$1&amp;$A37,#REF!,5,FALSE),"---")</f>
        <v>---</v>
      </c>
      <c r="O37" s="7" t="str">
        <f>IFERROR(VLOOKUP(O$1&amp;$A37,#REF!,5,FALSE),"---")</f>
        <v>---</v>
      </c>
      <c r="P37" s="7" t="str">
        <f>IFERROR(VLOOKUP(P$1&amp;$A37,#REF!,5,FALSE),"---")</f>
        <v>---</v>
      </c>
      <c r="Q37" s="7" t="str">
        <f>IFERROR(VLOOKUP(Q$1&amp;$A37,#REF!,5,FALSE),"---")</f>
        <v>---</v>
      </c>
      <c r="R37" s="7" t="str">
        <f>IFERROR(VLOOKUP(R$1&amp;$A37,#REF!,5,FALSE),"---")</f>
        <v>---</v>
      </c>
      <c r="S37" s="7" t="str">
        <f>IFERROR(VLOOKUP(S$1&amp;$A37,#REF!,5,FALSE),"---")</f>
        <v>---</v>
      </c>
      <c r="T37" s="7" t="str">
        <f>IFERROR(VLOOKUP(T$1&amp;$A37,#REF!,5,FALSE),"---")</f>
        <v>---</v>
      </c>
      <c r="U37" s="7" t="str">
        <f>IFERROR(VLOOKUP(U$1&amp;$A37,#REF!,5,FALSE),"---")</f>
        <v>---</v>
      </c>
      <c r="V37" s="7" t="str">
        <f>IFERROR(VLOOKUP(V$1&amp;$A37,#REF!,5,FALSE),"---")</f>
        <v>---</v>
      </c>
      <c r="W37" s="7" t="str">
        <f>IFERROR(VLOOKUP(W$1&amp;$A37,#REF!,5,FALSE),"---")</f>
        <v>---</v>
      </c>
      <c r="X37" s="7" t="str">
        <f>IFERROR(VLOOKUP(X$1&amp;$A37,#REF!,5,FALSE),"---")</f>
        <v>---</v>
      </c>
      <c r="Y37" s="7" t="str">
        <f>IFERROR(VLOOKUP(Y$1&amp;$A37,#REF!,5,FALSE),"---")</f>
        <v>---</v>
      </c>
    </row>
    <row r="38" spans="1:25" ht="16.350000000000001" customHeight="1" x14ac:dyDescent="0.2">
      <c r="A38" s="4">
        <v>35</v>
      </c>
      <c r="B38" s="7" t="str">
        <f>IFERROR(VLOOKUP(B$1&amp;$A38,#REF!,5,FALSE),"---")</f>
        <v>---</v>
      </c>
      <c r="C38" s="7" t="str">
        <f>IFERROR(VLOOKUP(C$1&amp;$A38,#REF!,5,FALSE),"---")</f>
        <v>---</v>
      </c>
      <c r="D38" s="7" t="str">
        <f>IFERROR(VLOOKUP(D$1&amp;$A38,#REF!,5,FALSE),"---")</f>
        <v>---</v>
      </c>
      <c r="E38" s="7" t="str">
        <f>IFERROR(VLOOKUP(E$1&amp;$A38,#REF!,5,FALSE),"---")</f>
        <v>---</v>
      </c>
      <c r="F38" s="7" t="str">
        <f>IFERROR(VLOOKUP(F$1&amp;$A38,#REF!,5,FALSE),"---")</f>
        <v>---</v>
      </c>
      <c r="G38" s="7" t="str">
        <f>IFERROR(VLOOKUP(G$1&amp;$A38,#REF!,5,FALSE),"---")</f>
        <v>---</v>
      </c>
      <c r="H38" s="7" t="str">
        <f>IFERROR(VLOOKUP(H$1&amp;$A38,#REF!,5,FALSE),"---")</f>
        <v>---</v>
      </c>
      <c r="I38" s="7" t="str">
        <f>IFERROR(VLOOKUP(I$1&amp;$A38,#REF!,5,FALSE),"---")</f>
        <v>---</v>
      </c>
      <c r="J38" s="7" t="str">
        <f>IFERROR(VLOOKUP(J$1&amp;$A38,#REF!,5,FALSE),"---")</f>
        <v>---</v>
      </c>
      <c r="K38" s="7" t="str">
        <f>IFERROR(VLOOKUP(K$1&amp;$A38,#REF!,5,FALSE),"---")</f>
        <v>---</v>
      </c>
      <c r="L38" s="7" t="str">
        <f>IFERROR(VLOOKUP(L$1&amp;$A38,#REF!,5,FALSE),"---")</f>
        <v>---</v>
      </c>
      <c r="M38" s="7" t="str">
        <f>IFERROR(VLOOKUP(M$1&amp;$A38,#REF!,5,FALSE),"---")</f>
        <v>---</v>
      </c>
      <c r="N38" s="7" t="str">
        <f>IFERROR(VLOOKUP(N$1&amp;$A38,#REF!,5,FALSE),"---")</f>
        <v>---</v>
      </c>
      <c r="O38" s="7" t="str">
        <f>IFERROR(VLOOKUP(O$1&amp;$A38,#REF!,5,FALSE),"---")</f>
        <v>---</v>
      </c>
      <c r="P38" s="7" t="str">
        <f>IFERROR(VLOOKUP(P$1&amp;$A38,#REF!,5,FALSE),"---")</f>
        <v>---</v>
      </c>
      <c r="Q38" s="7" t="str">
        <f>IFERROR(VLOOKUP(Q$1&amp;$A38,#REF!,5,FALSE),"---")</f>
        <v>---</v>
      </c>
      <c r="R38" s="7" t="str">
        <f>IFERROR(VLOOKUP(R$1&amp;$A38,#REF!,5,FALSE),"---")</f>
        <v>---</v>
      </c>
      <c r="S38" s="7" t="str">
        <f>IFERROR(VLOOKUP(S$1&amp;$A38,#REF!,5,FALSE),"---")</f>
        <v>---</v>
      </c>
      <c r="T38" s="7" t="str">
        <f>IFERROR(VLOOKUP(T$1&amp;$A38,#REF!,5,FALSE),"---")</f>
        <v>---</v>
      </c>
      <c r="U38" s="7" t="str">
        <f>IFERROR(VLOOKUP(U$1&amp;$A38,#REF!,5,FALSE),"---")</f>
        <v>---</v>
      </c>
      <c r="V38" s="7" t="str">
        <f>IFERROR(VLOOKUP(V$1&amp;$A38,#REF!,5,FALSE),"---")</f>
        <v>---</v>
      </c>
      <c r="W38" s="7" t="str">
        <f>IFERROR(VLOOKUP(W$1&amp;$A38,#REF!,5,FALSE),"---")</f>
        <v>---</v>
      </c>
      <c r="X38" s="7" t="str">
        <f>IFERROR(VLOOKUP(X$1&amp;$A38,#REF!,5,FALSE),"---")</f>
        <v>---</v>
      </c>
      <c r="Y38" s="7" t="str">
        <f>IFERROR(VLOOKUP(Y$1&amp;$A38,#REF!,5,FALSE),"---")</f>
        <v>---</v>
      </c>
    </row>
    <row r="39" spans="1:25" ht="16.350000000000001" customHeight="1" x14ac:dyDescent="0.2">
      <c r="A39" s="4">
        <v>36</v>
      </c>
      <c r="B39" s="7" t="str">
        <f>IFERROR(VLOOKUP(B$1&amp;$A39,#REF!,5,FALSE),"---")</f>
        <v>---</v>
      </c>
      <c r="C39" s="7" t="str">
        <f>IFERROR(VLOOKUP(C$1&amp;$A39,#REF!,5,FALSE),"---")</f>
        <v>---</v>
      </c>
      <c r="D39" s="7" t="str">
        <f>IFERROR(VLOOKUP(D$1&amp;$A39,#REF!,5,FALSE),"---")</f>
        <v>---</v>
      </c>
      <c r="E39" s="7" t="str">
        <f>IFERROR(VLOOKUP(E$1&amp;$A39,#REF!,5,FALSE),"---")</f>
        <v>---</v>
      </c>
      <c r="F39" s="7" t="str">
        <f>IFERROR(VLOOKUP(F$1&amp;$A39,#REF!,5,FALSE),"---")</f>
        <v>---</v>
      </c>
      <c r="G39" s="7" t="str">
        <f>IFERROR(VLOOKUP(G$1&amp;$A39,#REF!,5,FALSE),"---")</f>
        <v>---</v>
      </c>
      <c r="H39" s="7" t="str">
        <f>IFERROR(VLOOKUP(H$1&amp;$A39,#REF!,5,FALSE),"---")</f>
        <v>---</v>
      </c>
      <c r="I39" s="7" t="str">
        <f>IFERROR(VLOOKUP(I$1&amp;$A39,#REF!,5,FALSE),"---")</f>
        <v>---</v>
      </c>
      <c r="J39" s="7" t="str">
        <f>IFERROR(VLOOKUP(J$1&amp;$A39,#REF!,5,FALSE),"---")</f>
        <v>---</v>
      </c>
      <c r="K39" s="7" t="str">
        <f>IFERROR(VLOOKUP(K$1&amp;$A39,#REF!,5,FALSE),"---")</f>
        <v>---</v>
      </c>
      <c r="L39" s="7" t="str">
        <f>IFERROR(VLOOKUP(L$1&amp;$A39,#REF!,5,FALSE),"---")</f>
        <v>---</v>
      </c>
      <c r="M39" s="7" t="str">
        <f>IFERROR(VLOOKUP(M$1&amp;$A39,#REF!,5,FALSE),"---")</f>
        <v>---</v>
      </c>
      <c r="N39" s="7" t="str">
        <f>IFERROR(VLOOKUP(N$1&amp;$A39,#REF!,5,FALSE),"---")</f>
        <v>---</v>
      </c>
      <c r="O39" s="7" t="str">
        <f>IFERROR(VLOOKUP(O$1&amp;$A39,#REF!,5,FALSE),"---")</f>
        <v>---</v>
      </c>
      <c r="P39" s="7" t="str">
        <f>IFERROR(VLOOKUP(P$1&amp;$A39,#REF!,5,FALSE),"---")</f>
        <v>---</v>
      </c>
      <c r="Q39" s="7" t="str">
        <f>IFERROR(VLOOKUP(Q$1&amp;$A39,#REF!,5,FALSE),"---")</f>
        <v>---</v>
      </c>
      <c r="R39" s="7" t="str">
        <f>IFERROR(VLOOKUP(R$1&amp;$A39,#REF!,5,FALSE),"---")</f>
        <v>---</v>
      </c>
      <c r="S39" s="7" t="str">
        <f>IFERROR(VLOOKUP(S$1&amp;$A39,#REF!,5,FALSE),"---")</f>
        <v>---</v>
      </c>
      <c r="T39" s="7" t="str">
        <f>IFERROR(VLOOKUP(T$1&amp;$A39,#REF!,5,FALSE),"---")</f>
        <v>---</v>
      </c>
      <c r="U39" s="7" t="str">
        <f>IFERROR(VLOOKUP(U$1&amp;$A39,#REF!,5,FALSE),"---")</f>
        <v>---</v>
      </c>
      <c r="V39" s="7" t="str">
        <f>IFERROR(VLOOKUP(V$1&amp;$A39,#REF!,5,FALSE),"---")</f>
        <v>---</v>
      </c>
      <c r="W39" s="7" t="str">
        <f>IFERROR(VLOOKUP(W$1&amp;$A39,#REF!,5,FALSE),"---")</f>
        <v>---</v>
      </c>
      <c r="X39" s="7" t="str">
        <f>IFERROR(VLOOKUP(X$1&amp;$A39,#REF!,5,FALSE),"---")</f>
        <v>---</v>
      </c>
      <c r="Y39" s="7" t="str">
        <f>IFERROR(VLOOKUP(Y$1&amp;$A39,#REF!,5,FALSE),"---")</f>
        <v>---</v>
      </c>
    </row>
    <row r="40" spans="1:25" ht="16.350000000000001" customHeight="1" x14ac:dyDescent="0.2">
      <c r="A40" s="4">
        <v>37</v>
      </c>
      <c r="B40" s="7" t="str">
        <f>IFERROR(VLOOKUP(B$1&amp;$A40,#REF!,5,FALSE),"---")</f>
        <v>---</v>
      </c>
      <c r="C40" s="7" t="str">
        <f>IFERROR(VLOOKUP(C$1&amp;$A40,#REF!,5,FALSE),"---")</f>
        <v>---</v>
      </c>
      <c r="D40" s="7" t="str">
        <f>IFERROR(VLOOKUP(D$1&amp;$A40,#REF!,5,FALSE),"---")</f>
        <v>---</v>
      </c>
      <c r="E40" s="7" t="str">
        <f>IFERROR(VLOOKUP(E$1&amp;$A40,#REF!,5,FALSE),"---")</f>
        <v>---</v>
      </c>
      <c r="F40" s="7" t="str">
        <f>IFERROR(VLOOKUP(F$1&amp;$A40,#REF!,5,FALSE),"---")</f>
        <v>---</v>
      </c>
      <c r="G40" s="7" t="str">
        <f>IFERROR(VLOOKUP(G$1&amp;$A40,#REF!,5,FALSE),"---")</f>
        <v>---</v>
      </c>
      <c r="H40" s="7" t="str">
        <f>IFERROR(VLOOKUP(H$1&amp;$A40,#REF!,5,FALSE),"---")</f>
        <v>---</v>
      </c>
      <c r="I40" s="7" t="str">
        <f>IFERROR(VLOOKUP(I$1&amp;$A40,#REF!,5,FALSE),"---")</f>
        <v>---</v>
      </c>
      <c r="J40" s="7" t="str">
        <f>IFERROR(VLOOKUP(J$1&amp;$A40,#REF!,5,FALSE),"---")</f>
        <v>---</v>
      </c>
      <c r="K40" s="7" t="str">
        <f>IFERROR(VLOOKUP(K$1&amp;$A40,#REF!,5,FALSE),"---")</f>
        <v>---</v>
      </c>
      <c r="L40" s="7" t="str">
        <f>IFERROR(VLOOKUP(L$1&amp;$A40,#REF!,5,FALSE),"---")</f>
        <v>---</v>
      </c>
      <c r="M40" s="7" t="str">
        <f>IFERROR(VLOOKUP(M$1&amp;$A40,#REF!,5,FALSE),"---")</f>
        <v>---</v>
      </c>
      <c r="N40" s="7" t="str">
        <f>IFERROR(VLOOKUP(N$1&amp;$A40,#REF!,5,FALSE),"---")</f>
        <v>---</v>
      </c>
      <c r="O40" s="7" t="str">
        <f>IFERROR(VLOOKUP(O$1&amp;$A40,#REF!,5,FALSE),"---")</f>
        <v>---</v>
      </c>
      <c r="P40" s="7" t="str">
        <f>IFERROR(VLOOKUP(P$1&amp;$A40,#REF!,5,FALSE),"---")</f>
        <v>---</v>
      </c>
      <c r="Q40" s="7" t="str">
        <f>IFERROR(VLOOKUP(Q$1&amp;$A40,#REF!,5,FALSE),"---")</f>
        <v>---</v>
      </c>
      <c r="R40" s="7" t="str">
        <f>IFERROR(VLOOKUP(R$1&amp;$A40,#REF!,5,FALSE),"---")</f>
        <v>---</v>
      </c>
      <c r="S40" s="7" t="str">
        <f>IFERROR(VLOOKUP(S$1&amp;$A40,#REF!,5,FALSE),"---")</f>
        <v>---</v>
      </c>
      <c r="T40" s="7" t="str">
        <f>IFERROR(VLOOKUP(T$1&amp;$A40,#REF!,5,FALSE),"---")</f>
        <v>---</v>
      </c>
      <c r="U40" s="7" t="str">
        <f>IFERROR(VLOOKUP(U$1&amp;$A40,#REF!,5,FALSE),"---")</f>
        <v>---</v>
      </c>
      <c r="V40" s="7" t="str">
        <f>IFERROR(VLOOKUP(V$1&amp;$A40,#REF!,5,FALSE),"---")</f>
        <v>---</v>
      </c>
      <c r="W40" s="7" t="str">
        <f>IFERROR(VLOOKUP(W$1&amp;$A40,#REF!,5,FALSE),"---")</f>
        <v>---</v>
      </c>
      <c r="X40" s="7" t="str">
        <f>IFERROR(VLOOKUP(X$1&amp;$A40,#REF!,5,FALSE),"---")</f>
        <v>---</v>
      </c>
      <c r="Y40" s="7" t="str">
        <f>IFERROR(VLOOKUP(Y$1&amp;$A40,#REF!,5,FALSE),"---")</f>
        <v>---</v>
      </c>
    </row>
    <row r="41" spans="1:25" ht="16.350000000000001" customHeight="1" x14ac:dyDescent="0.2">
      <c r="A41" s="4">
        <v>38</v>
      </c>
      <c r="B41" s="7" t="str">
        <f>IFERROR(VLOOKUP(B$1&amp;$A41,#REF!,5,FALSE),"---")</f>
        <v>---</v>
      </c>
      <c r="C41" s="7" t="str">
        <f>IFERROR(VLOOKUP(C$1&amp;$A41,#REF!,5,FALSE),"---")</f>
        <v>---</v>
      </c>
      <c r="D41" s="7" t="str">
        <f>IFERROR(VLOOKUP(D$1&amp;$A41,#REF!,5,FALSE),"---")</f>
        <v>---</v>
      </c>
      <c r="E41" s="7" t="str">
        <f>IFERROR(VLOOKUP(E$1&amp;$A41,#REF!,5,FALSE),"---")</f>
        <v>---</v>
      </c>
      <c r="F41" s="7" t="str">
        <f>IFERROR(VLOOKUP(F$1&amp;$A41,#REF!,5,FALSE),"---")</f>
        <v>---</v>
      </c>
      <c r="G41" s="7" t="str">
        <f>IFERROR(VLOOKUP(G$1&amp;$A41,#REF!,5,FALSE),"---")</f>
        <v>---</v>
      </c>
      <c r="H41" s="7" t="str">
        <f>IFERROR(VLOOKUP(H$1&amp;$A41,#REF!,5,FALSE),"---")</f>
        <v>---</v>
      </c>
      <c r="I41" s="7" t="str">
        <f>IFERROR(VLOOKUP(I$1&amp;$A41,#REF!,5,FALSE),"---")</f>
        <v>---</v>
      </c>
      <c r="J41" s="7" t="str">
        <f>IFERROR(VLOOKUP(J$1&amp;$A41,#REF!,5,FALSE),"---")</f>
        <v>---</v>
      </c>
      <c r="K41" s="7" t="str">
        <f>IFERROR(VLOOKUP(K$1&amp;$A41,#REF!,5,FALSE),"---")</f>
        <v>---</v>
      </c>
      <c r="L41" s="7" t="str">
        <f>IFERROR(VLOOKUP(L$1&amp;$A41,#REF!,5,FALSE),"---")</f>
        <v>---</v>
      </c>
      <c r="M41" s="7" t="str">
        <f>IFERROR(VLOOKUP(M$1&amp;$A41,#REF!,5,FALSE),"---")</f>
        <v>---</v>
      </c>
      <c r="N41" s="7" t="str">
        <f>IFERROR(VLOOKUP(N$1&amp;$A41,#REF!,5,FALSE),"---")</f>
        <v>---</v>
      </c>
      <c r="O41" s="7" t="str">
        <f>IFERROR(VLOOKUP(O$1&amp;$A41,#REF!,5,FALSE),"---")</f>
        <v>---</v>
      </c>
      <c r="P41" s="7" t="str">
        <f>IFERROR(VLOOKUP(P$1&amp;$A41,#REF!,5,FALSE),"---")</f>
        <v>---</v>
      </c>
      <c r="Q41" s="7" t="str">
        <f>IFERROR(VLOOKUP(Q$1&amp;$A41,#REF!,5,FALSE),"---")</f>
        <v>---</v>
      </c>
      <c r="R41" s="7" t="str">
        <f>IFERROR(VLOOKUP(R$1&amp;$A41,#REF!,5,FALSE),"---")</f>
        <v>---</v>
      </c>
      <c r="S41" s="7" t="str">
        <f>IFERROR(VLOOKUP(S$1&amp;$A41,#REF!,5,FALSE),"---")</f>
        <v>---</v>
      </c>
      <c r="T41" s="7" t="str">
        <f>IFERROR(VLOOKUP(T$1&amp;$A41,#REF!,5,FALSE),"---")</f>
        <v>---</v>
      </c>
      <c r="U41" s="7" t="str">
        <f>IFERROR(VLOOKUP(U$1&amp;$A41,#REF!,5,FALSE),"---")</f>
        <v>---</v>
      </c>
      <c r="V41" s="7" t="str">
        <f>IFERROR(VLOOKUP(V$1&amp;$A41,#REF!,5,FALSE),"---")</f>
        <v>---</v>
      </c>
      <c r="W41" s="7" t="str">
        <f>IFERROR(VLOOKUP(W$1&amp;$A41,#REF!,5,FALSE),"---")</f>
        <v>---</v>
      </c>
      <c r="X41" s="7" t="str">
        <f>IFERROR(VLOOKUP(X$1&amp;$A41,#REF!,5,FALSE),"---")</f>
        <v>---</v>
      </c>
      <c r="Y41" s="7" t="str">
        <f>IFERROR(VLOOKUP(Y$1&amp;$A41,#REF!,5,FALSE),"---")</f>
        <v>---</v>
      </c>
    </row>
    <row r="42" spans="1:25" ht="16.350000000000001" customHeight="1" x14ac:dyDescent="0.2">
      <c r="A42" s="4">
        <v>39</v>
      </c>
      <c r="B42" s="7" t="str">
        <f>IFERROR(VLOOKUP(B$1&amp;$A42,#REF!,5,FALSE),"---")</f>
        <v>---</v>
      </c>
      <c r="C42" s="7" t="str">
        <f>IFERROR(VLOOKUP(C$1&amp;$A42,#REF!,5,FALSE),"---")</f>
        <v>---</v>
      </c>
      <c r="D42" s="7" t="str">
        <f>IFERROR(VLOOKUP(D$1&amp;$A42,#REF!,5,FALSE),"---")</f>
        <v>---</v>
      </c>
      <c r="E42" s="7" t="str">
        <f>IFERROR(VLOOKUP(E$1&amp;$A42,#REF!,5,FALSE),"---")</f>
        <v>---</v>
      </c>
      <c r="F42" s="7" t="str">
        <f>IFERROR(VLOOKUP(F$1&amp;$A42,#REF!,5,FALSE),"---")</f>
        <v>---</v>
      </c>
      <c r="G42" s="7" t="str">
        <f>IFERROR(VLOOKUP(G$1&amp;$A42,#REF!,5,FALSE),"---")</f>
        <v>---</v>
      </c>
      <c r="H42" s="7" t="str">
        <f>IFERROR(VLOOKUP(H$1&amp;$A42,#REF!,5,FALSE),"---")</f>
        <v>---</v>
      </c>
      <c r="I42" s="7" t="str">
        <f>IFERROR(VLOOKUP(I$1&amp;$A42,#REF!,5,FALSE),"---")</f>
        <v>---</v>
      </c>
      <c r="J42" s="7" t="str">
        <f>IFERROR(VLOOKUP(J$1&amp;$A42,#REF!,5,FALSE),"---")</f>
        <v>---</v>
      </c>
      <c r="K42" s="7" t="str">
        <f>IFERROR(VLOOKUP(K$1&amp;$A42,#REF!,5,FALSE),"---")</f>
        <v>---</v>
      </c>
      <c r="L42" s="7" t="str">
        <f>IFERROR(VLOOKUP(L$1&amp;$A42,#REF!,5,FALSE),"---")</f>
        <v>---</v>
      </c>
      <c r="M42" s="7" t="str">
        <f>IFERROR(VLOOKUP(M$1&amp;$A42,#REF!,5,FALSE),"---")</f>
        <v>---</v>
      </c>
      <c r="N42" s="7" t="str">
        <f>IFERROR(VLOOKUP(N$1&amp;$A42,#REF!,5,FALSE),"---")</f>
        <v>---</v>
      </c>
      <c r="O42" s="7" t="str">
        <f>IFERROR(VLOOKUP(O$1&amp;$A42,#REF!,5,FALSE),"---")</f>
        <v>---</v>
      </c>
      <c r="P42" s="7" t="str">
        <f>IFERROR(VLOOKUP(P$1&amp;$A42,#REF!,5,FALSE),"---")</f>
        <v>---</v>
      </c>
      <c r="Q42" s="7" t="str">
        <f>IFERROR(VLOOKUP(Q$1&amp;$A42,#REF!,5,FALSE),"---")</f>
        <v>---</v>
      </c>
      <c r="R42" s="7" t="str">
        <f>IFERROR(VLOOKUP(R$1&amp;$A42,#REF!,5,FALSE),"---")</f>
        <v>---</v>
      </c>
      <c r="S42" s="7" t="str">
        <f>IFERROR(VLOOKUP(S$1&amp;$A42,#REF!,5,FALSE),"---")</f>
        <v>---</v>
      </c>
      <c r="T42" s="7" t="str">
        <f>IFERROR(VLOOKUP(T$1&amp;$A42,#REF!,5,FALSE),"---")</f>
        <v>---</v>
      </c>
      <c r="U42" s="7" t="str">
        <f>IFERROR(VLOOKUP(U$1&amp;$A42,#REF!,5,FALSE),"---")</f>
        <v>---</v>
      </c>
      <c r="V42" s="7" t="str">
        <f>IFERROR(VLOOKUP(V$1&amp;$A42,#REF!,5,FALSE),"---")</f>
        <v>---</v>
      </c>
      <c r="W42" s="7" t="str">
        <f>IFERROR(VLOOKUP(W$1&amp;$A42,#REF!,5,FALSE),"---")</f>
        <v>---</v>
      </c>
      <c r="X42" s="7" t="str">
        <f>IFERROR(VLOOKUP(X$1&amp;$A42,#REF!,5,FALSE),"---")</f>
        <v>---</v>
      </c>
      <c r="Y42" s="7" t="str">
        <f>IFERROR(VLOOKUP(Y$1&amp;$A42,#REF!,5,FALSE),"---")</f>
        <v>---</v>
      </c>
    </row>
    <row r="43" spans="1:25" ht="16.350000000000001" customHeight="1" x14ac:dyDescent="0.2">
      <c r="A43" s="4">
        <v>40</v>
      </c>
      <c r="B43" s="7" t="str">
        <f>IFERROR(VLOOKUP(B$1&amp;$A43,#REF!,5,FALSE),"---")</f>
        <v>---</v>
      </c>
      <c r="C43" s="7" t="str">
        <f>IFERROR(VLOOKUP(C$1&amp;$A43,#REF!,5,FALSE),"---")</f>
        <v>---</v>
      </c>
      <c r="D43" s="7" t="str">
        <f>IFERROR(VLOOKUP(D$1&amp;$A43,#REF!,5,FALSE),"---")</f>
        <v>---</v>
      </c>
      <c r="E43" s="7" t="str">
        <f>IFERROR(VLOOKUP(E$1&amp;$A43,#REF!,5,FALSE),"---")</f>
        <v>---</v>
      </c>
      <c r="F43" s="7" t="str">
        <f>IFERROR(VLOOKUP(F$1&amp;$A43,#REF!,5,FALSE),"---")</f>
        <v>---</v>
      </c>
      <c r="G43" s="7" t="str">
        <f>IFERROR(VLOOKUP(G$1&amp;$A43,#REF!,5,FALSE),"---")</f>
        <v>---</v>
      </c>
      <c r="H43" s="7" t="str">
        <f>IFERROR(VLOOKUP(H$1&amp;$A43,#REF!,5,FALSE),"---")</f>
        <v>---</v>
      </c>
      <c r="I43" s="7" t="str">
        <f>IFERROR(VLOOKUP(I$1&amp;$A43,#REF!,5,FALSE),"---")</f>
        <v>---</v>
      </c>
      <c r="J43" s="7" t="str">
        <f>IFERROR(VLOOKUP(J$1&amp;$A43,#REF!,5,FALSE),"---")</f>
        <v>---</v>
      </c>
      <c r="K43" s="7" t="str">
        <f>IFERROR(VLOOKUP(K$1&amp;$A43,#REF!,5,FALSE),"---")</f>
        <v>---</v>
      </c>
      <c r="L43" s="7" t="str">
        <f>IFERROR(VLOOKUP(L$1&amp;$A43,#REF!,5,FALSE),"---")</f>
        <v>---</v>
      </c>
      <c r="M43" s="7" t="str">
        <f>IFERROR(VLOOKUP(M$1&amp;$A43,#REF!,5,FALSE),"---")</f>
        <v>---</v>
      </c>
      <c r="N43" s="7" t="str">
        <f>IFERROR(VLOOKUP(N$1&amp;$A43,#REF!,5,FALSE),"---")</f>
        <v>---</v>
      </c>
      <c r="O43" s="7" t="str">
        <f>IFERROR(VLOOKUP(O$1&amp;$A43,#REF!,5,FALSE),"---")</f>
        <v>---</v>
      </c>
      <c r="P43" s="7" t="str">
        <f>IFERROR(VLOOKUP(P$1&amp;$A43,#REF!,5,FALSE),"---")</f>
        <v>---</v>
      </c>
      <c r="Q43" s="7" t="str">
        <f>IFERROR(VLOOKUP(Q$1&amp;$A43,#REF!,5,FALSE),"---")</f>
        <v>---</v>
      </c>
      <c r="R43" s="7" t="str">
        <f>IFERROR(VLOOKUP(R$1&amp;$A43,#REF!,5,FALSE),"---")</f>
        <v>---</v>
      </c>
      <c r="S43" s="7" t="str">
        <f>IFERROR(VLOOKUP(S$1&amp;$A43,#REF!,5,FALSE),"---")</f>
        <v>---</v>
      </c>
      <c r="T43" s="7" t="str">
        <f>IFERROR(VLOOKUP(T$1&amp;$A43,#REF!,5,FALSE),"---")</f>
        <v>---</v>
      </c>
      <c r="U43" s="7" t="str">
        <f>IFERROR(VLOOKUP(U$1&amp;$A43,#REF!,5,FALSE),"---")</f>
        <v>---</v>
      </c>
      <c r="V43" s="7" t="str">
        <f>IFERROR(VLOOKUP(V$1&amp;$A43,#REF!,5,FALSE),"---")</f>
        <v>---</v>
      </c>
      <c r="W43" s="7" t="str">
        <f>IFERROR(VLOOKUP(W$1&amp;$A43,#REF!,5,FALSE),"---")</f>
        <v>---</v>
      </c>
      <c r="X43" s="7" t="str">
        <f>IFERROR(VLOOKUP(X$1&amp;$A43,#REF!,5,FALSE),"---")</f>
        <v>---</v>
      </c>
      <c r="Y43" s="7" t="str">
        <f>IFERROR(VLOOKUP(Y$1&amp;$A43,#REF!,5,FALSE),"---")</f>
        <v>---</v>
      </c>
    </row>
    <row r="44" spans="1:25" ht="16.350000000000001" customHeight="1" x14ac:dyDescent="0.2">
      <c r="A44" s="4">
        <v>41</v>
      </c>
      <c r="B44" s="7" t="str">
        <f>IFERROR(VLOOKUP(B$1&amp;$A44,#REF!,5,FALSE),"---")</f>
        <v>---</v>
      </c>
      <c r="C44" s="7" t="str">
        <f>IFERROR(VLOOKUP(C$1&amp;$A44,#REF!,5,FALSE),"---")</f>
        <v>---</v>
      </c>
      <c r="D44" s="7" t="str">
        <f>IFERROR(VLOOKUP(D$1&amp;$A44,#REF!,5,FALSE),"---")</f>
        <v>---</v>
      </c>
      <c r="E44" s="7" t="str">
        <f>IFERROR(VLOOKUP(E$1&amp;$A44,#REF!,5,FALSE),"---")</f>
        <v>---</v>
      </c>
      <c r="F44" s="7" t="str">
        <f>IFERROR(VLOOKUP(F$1&amp;$A44,#REF!,5,FALSE),"---")</f>
        <v>---</v>
      </c>
      <c r="G44" s="7" t="str">
        <f>IFERROR(VLOOKUP(G$1&amp;$A44,#REF!,5,FALSE),"---")</f>
        <v>---</v>
      </c>
      <c r="H44" s="7" t="str">
        <f>IFERROR(VLOOKUP(H$1&amp;$A44,#REF!,5,FALSE),"---")</f>
        <v>---</v>
      </c>
      <c r="I44" s="7" t="str">
        <f>IFERROR(VLOOKUP(I$1&amp;$A44,#REF!,5,FALSE),"---")</f>
        <v>---</v>
      </c>
      <c r="J44" s="7" t="str">
        <f>IFERROR(VLOOKUP(J$1&amp;$A44,#REF!,5,FALSE),"---")</f>
        <v>---</v>
      </c>
      <c r="K44" s="7" t="str">
        <f>IFERROR(VLOOKUP(K$1&amp;$A44,#REF!,5,FALSE),"---")</f>
        <v>---</v>
      </c>
      <c r="L44" s="7" t="str">
        <f>IFERROR(VLOOKUP(L$1&amp;$A44,#REF!,5,FALSE),"---")</f>
        <v>---</v>
      </c>
      <c r="M44" s="7" t="str">
        <f>IFERROR(VLOOKUP(M$1&amp;$A44,#REF!,5,FALSE),"---")</f>
        <v>---</v>
      </c>
      <c r="N44" s="7" t="str">
        <f>IFERROR(VLOOKUP(N$1&amp;$A44,#REF!,5,FALSE),"---")</f>
        <v>---</v>
      </c>
      <c r="O44" s="7" t="str">
        <f>IFERROR(VLOOKUP(O$1&amp;$A44,#REF!,5,FALSE),"---")</f>
        <v>---</v>
      </c>
      <c r="P44" s="7" t="str">
        <f>IFERROR(VLOOKUP(P$1&amp;$A44,#REF!,5,FALSE),"---")</f>
        <v>---</v>
      </c>
      <c r="Q44" s="7" t="str">
        <f>IFERROR(VLOOKUP(Q$1&amp;$A44,#REF!,5,FALSE),"---")</f>
        <v>---</v>
      </c>
      <c r="R44" s="7" t="str">
        <f>IFERROR(VLOOKUP(R$1&amp;$A44,#REF!,5,FALSE),"---")</f>
        <v>---</v>
      </c>
      <c r="S44" s="7" t="str">
        <f>IFERROR(VLOOKUP(S$1&amp;$A44,#REF!,5,FALSE),"---")</f>
        <v>---</v>
      </c>
      <c r="T44" s="7" t="str">
        <f>IFERROR(VLOOKUP(T$1&amp;$A44,#REF!,5,FALSE),"---")</f>
        <v>---</v>
      </c>
      <c r="U44" s="7" t="str">
        <f>IFERROR(VLOOKUP(U$1&amp;$A44,#REF!,5,FALSE),"---")</f>
        <v>---</v>
      </c>
      <c r="V44" s="7" t="str">
        <f>IFERROR(VLOOKUP(V$1&amp;$A44,#REF!,5,FALSE),"---")</f>
        <v>---</v>
      </c>
      <c r="W44" s="7" t="str">
        <f>IFERROR(VLOOKUP(W$1&amp;$A44,#REF!,5,FALSE),"---")</f>
        <v>---</v>
      </c>
      <c r="X44" s="7" t="str">
        <f>IFERROR(VLOOKUP(X$1&amp;$A44,#REF!,5,FALSE),"---")</f>
        <v>---</v>
      </c>
      <c r="Y44" s="7" t="str">
        <f>IFERROR(VLOOKUP(Y$1&amp;$A44,#REF!,5,FALSE),"---")</f>
        <v>---</v>
      </c>
    </row>
    <row r="45" spans="1:25" ht="16.350000000000001" customHeight="1" x14ac:dyDescent="0.2">
      <c r="A45" s="4">
        <v>42</v>
      </c>
      <c r="B45" s="7" t="str">
        <f>IFERROR(VLOOKUP(B$1&amp;$A45,#REF!,5,FALSE),"---")</f>
        <v>---</v>
      </c>
      <c r="C45" s="7" t="str">
        <f>IFERROR(VLOOKUP(C$1&amp;$A45,#REF!,5,FALSE),"---")</f>
        <v>---</v>
      </c>
      <c r="D45" s="7" t="str">
        <f>IFERROR(VLOOKUP(D$1&amp;$A45,#REF!,5,FALSE),"---")</f>
        <v>---</v>
      </c>
      <c r="E45" s="7" t="str">
        <f>IFERROR(VLOOKUP(E$1&amp;$A45,#REF!,5,FALSE),"---")</f>
        <v>---</v>
      </c>
      <c r="F45" s="7" t="str">
        <f>IFERROR(VLOOKUP(F$1&amp;$A45,#REF!,5,FALSE),"---")</f>
        <v>---</v>
      </c>
      <c r="G45" s="7" t="str">
        <f>IFERROR(VLOOKUP(G$1&amp;$A45,#REF!,5,FALSE),"---")</f>
        <v>---</v>
      </c>
      <c r="H45" s="7" t="str">
        <f>IFERROR(VLOOKUP(H$1&amp;$A45,#REF!,5,FALSE),"---")</f>
        <v>---</v>
      </c>
      <c r="I45" s="7" t="str">
        <f>IFERROR(VLOOKUP(I$1&amp;$A45,#REF!,5,FALSE),"---")</f>
        <v>---</v>
      </c>
      <c r="J45" s="7" t="str">
        <f>IFERROR(VLOOKUP(J$1&amp;$A45,#REF!,5,FALSE),"---")</f>
        <v>---</v>
      </c>
      <c r="K45" s="7" t="str">
        <f>IFERROR(VLOOKUP(K$1&amp;$A45,#REF!,5,FALSE),"---")</f>
        <v>---</v>
      </c>
      <c r="L45" s="7" t="str">
        <f>IFERROR(VLOOKUP(L$1&amp;$A45,#REF!,5,FALSE),"---")</f>
        <v>---</v>
      </c>
      <c r="M45" s="7" t="str">
        <f>IFERROR(VLOOKUP(M$1&amp;$A45,#REF!,5,FALSE),"---")</f>
        <v>---</v>
      </c>
      <c r="N45" s="7" t="str">
        <f>IFERROR(VLOOKUP(N$1&amp;$A45,#REF!,5,FALSE),"---")</f>
        <v>---</v>
      </c>
      <c r="O45" s="7" t="str">
        <f>IFERROR(VLOOKUP(O$1&amp;$A45,#REF!,5,FALSE),"---")</f>
        <v>---</v>
      </c>
      <c r="P45" s="7" t="str">
        <f>IFERROR(VLOOKUP(P$1&amp;$A45,#REF!,5,FALSE),"---")</f>
        <v>---</v>
      </c>
      <c r="Q45" s="7" t="str">
        <f>IFERROR(VLOOKUP(Q$1&amp;$A45,#REF!,5,FALSE),"---")</f>
        <v>---</v>
      </c>
      <c r="R45" s="7" t="str">
        <f>IFERROR(VLOOKUP(R$1&amp;$A45,#REF!,5,FALSE),"---")</f>
        <v>---</v>
      </c>
      <c r="S45" s="7" t="str">
        <f>IFERROR(VLOOKUP(S$1&amp;$A45,#REF!,5,FALSE),"---")</f>
        <v>---</v>
      </c>
      <c r="T45" s="7" t="str">
        <f>IFERROR(VLOOKUP(T$1&amp;$A45,#REF!,5,FALSE),"---")</f>
        <v>---</v>
      </c>
      <c r="U45" s="7" t="str">
        <f>IFERROR(VLOOKUP(U$1&amp;$A45,#REF!,5,FALSE),"---")</f>
        <v>---</v>
      </c>
      <c r="V45" s="7" t="str">
        <f>IFERROR(VLOOKUP(V$1&amp;$A45,#REF!,5,FALSE),"---")</f>
        <v>---</v>
      </c>
      <c r="W45" s="7" t="str">
        <f>IFERROR(VLOOKUP(W$1&amp;$A45,#REF!,5,FALSE),"---")</f>
        <v>---</v>
      </c>
      <c r="X45" s="7" t="str">
        <f>IFERROR(VLOOKUP(X$1&amp;$A45,#REF!,5,FALSE),"---")</f>
        <v>---</v>
      </c>
      <c r="Y45" s="7" t="str">
        <f>IFERROR(VLOOKUP(Y$1&amp;$A45,#REF!,5,FALSE),"---")</f>
        <v>---</v>
      </c>
    </row>
    <row r="46" spans="1:25" ht="16.350000000000001" customHeight="1" x14ac:dyDescent="0.2">
      <c r="A46" s="4">
        <v>43</v>
      </c>
      <c r="B46" s="7" t="str">
        <f>IFERROR(VLOOKUP(B$1&amp;$A46,#REF!,5,FALSE),"---")</f>
        <v>---</v>
      </c>
      <c r="C46" s="7" t="str">
        <f>IFERROR(VLOOKUP(C$1&amp;$A46,#REF!,5,FALSE),"---")</f>
        <v>---</v>
      </c>
      <c r="D46" s="7" t="str">
        <f>IFERROR(VLOOKUP(D$1&amp;$A46,#REF!,5,FALSE),"---")</f>
        <v>---</v>
      </c>
      <c r="E46" s="7" t="str">
        <f>IFERROR(VLOOKUP(E$1&amp;$A46,#REF!,5,FALSE),"---")</f>
        <v>---</v>
      </c>
      <c r="F46" s="7" t="str">
        <f>IFERROR(VLOOKUP(F$1&amp;$A46,#REF!,5,FALSE),"---")</f>
        <v>---</v>
      </c>
      <c r="G46" s="7" t="str">
        <f>IFERROR(VLOOKUP(G$1&amp;$A46,#REF!,5,FALSE),"---")</f>
        <v>---</v>
      </c>
      <c r="H46" s="7" t="str">
        <f>IFERROR(VLOOKUP(H$1&amp;$A46,#REF!,5,FALSE),"---")</f>
        <v>---</v>
      </c>
      <c r="I46" s="7" t="str">
        <f>IFERROR(VLOOKUP(I$1&amp;$A46,#REF!,5,FALSE),"---")</f>
        <v>---</v>
      </c>
      <c r="J46" s="7" t="str">
        <f>IFERROR(VLOOKUP(J$1&amp;$A46,#REF!,5,FALSE),"---")</f>
        <v>---</v>
      </c>
      <c r="K46" s="7" t="str">
        <f>IFERROR(VLOOKUP(K$1&amp;$A46,#REF!,5,FALSE),"---")</f>
        <v>---</v>
      </c>
      <c r="L46" s="7" t="str">
        <f>IFERROR(VLOOKUP(L$1&amp;$A46,#REF!,5,FALSE),"---")</f>
        <v>---</v>
      </c>
      <c r="M46" s="7" t="str">
        <f>IFERROR(VLOOKUP(M$1&amp;$A46,#REF!,5,FALSE),"---")</f>
        <v>---</v>
      </c>
      <c r="N46" s="7" t="str">
        <f>IFERROR(VLOOKUP(N$1&amp;$A46,#REF!,5,FALSE),"---")</f>
        <v>---</v>
      </c>
      <c r="O46" s="7" t="str">
        <f>IFERROR(VLOOKUP(O$1&amp;$A46,#REF!,5,FALSE),"---")</f>
        <v>---</v>
      </c>
      <c r="P46" s="7" t="str">
        <f>IFERROR(VLOOKUP(P$1&amp;$A46,#REF!,5,FALSE),"---")</f>
        <v>---</v>
      </c>
      <c r="Q46" s="7" t="str">
        <f>IFERROR(VLOOKUP(Q$1&amp;$A46,#REF!,5,FALSE),"---")</f>
        <v>---</v>
      </c>
      <c r="R46" s="7" t="str">
        <f>IFERROR(VLOOKUP(R$1&amp;$A46,#REF!,5,FALSE),"---")</f>
        <v>---</v>
      </c>
      <c r="S46" s="7" t="str">
        <f>IFERROR(VLOOKUP(S$1&amp;$A46,#REF!,5,FALSE),"---")</f>
        <v>---</v>
      </c>
      <c r="T46" s="7" t="str">
        <f>IFERROR(VLOOKUP(T$1&amp;$A46,#REF!,5,FALSE),"---")</f>
        <v>---</v>
      </c>
      <c r="U46" s="7" t="str">
        <f>IFERROR(VLOOKUP(U$1&amp;$A46,#REF!,5,FALSE),"---")</f>
        <v>---</v>
      </c>
      <c r="V46" s="7" t="str">
        <f>IFERROR(VLOOKUP(V$1&amp;$A46,#REF!,5,FALSE),"---")</f>
        <v>---</v>
      </c>
      <c r="W46" s="7" t="str">
        <f>IFERROR(VLOOKUP(W$1&amp;$A46,#REF!,5,FALSE),"---")</f>
        <v>---</v>
      </c>
      <c r="X46" s="7" t="str">
        <f>IFERROR(VLOOKUP(X$1&amp;$A46,#REF!,5,FALSE),"---")</f>
        <v>---</v>
      </c>
      <c r="Y46" s="7" t="str">
        <f>IFERROR(VLOOKUP(Y$1&amp;$A46,#REF!,5,FALSE),"---")</f>
        <v>---</v>
      </c>
    </row>
    <row r="47" spans="1:25" ht="16.350000000000001" customHeight="1" x14ac:dyDescent="0.2">
      <c r="A47" s="4">
        <v>44</v>
      </c>
      <c r="B47" s="7" t="str">
        <f>IFERROR(VLOOKUP(B$1&amp;$A47,#REF!,5,FALSE),"---")</f>
        <v>---</v>
      </c>
      <c r="C47" s="7" t="str">
        <f>IFERROR(VLOOKUP(C$1&amp;$A47,#REF!,5,FALSE),"---")</f>
        <v>---</v>
      </c>
      <c r="D47" s="7" t="str">
        <f>IFERROR(VLOOKUP(D$1&amp;$A47,#REF!,5,FALSE),"---")</f>
        <v>---</v>
      </c>
      <c r="E47" s="7" t="str">
        <f>IFERROR(VLOOKUP(E$1&amp;$A47,#REF!,5,FALSE),"---")</f>
        <v>---</v>
      </c>
      <c r="F47" s="7" t="str">
        <f>IFERROR(VLOOKUP(F$1&amp;$A47,#REF!,5,FALSE),"---")</f>
        <v>---</v>
      </c>
      <c r="G47" s="7" t="str">
        <f>IFERROR(VLOOKUP(G$1&amp;$A47,#REF!,5,FALSE),"---")</f>
        <v>---</v>
      </c>
      <c r="H47" s="7" t="str">
        <f>IFERROR(VLOOKUP(H$1&amp;$A47,#REF!,5,FALSE),"---")</f>
        <v>---</v>
      </c>
      <c r="I47" s="7" t="str">
        <f>IFERROR(VLOOKUP(I$1&amp;$A47,#REF!,5,FALSE),"---")</f>
        <v>---</v>
      </c>
      <c r="J47" s="7" t="str">
        <f>IFERROR(VLOOKUP(J$1&amp;$A47,#REF!,5,FALSE),"---")</f>
        <v>---</v>
      </c>
      <c r="K47" s="7" t="str">
        <f>IFERROR(VLOOKUP(K$1&amp;$A47,#REF!,5,FALSE),"---")</f>
        <v>---</v>
      </c>
      <c r="L47" s="7" t="str">
        <f>IFERROR(VLOOKUP(L$1&amp;$A47,#REF!,5,FALSE),"---")</f>
        <v>---</v>
      </c>
      <c r="M47" s="7" t="str">
        <f>IFERROR(VLOOKUP(M$1&amp;$A47,#REF!,5,FALSE),"---")</f>
        <v>---</v>
      </c>
      <c r="N47" s="7" t="str">
        <f>IFERROR(VLOOKUP(N$1&amp;$A47,#REF!,5,FALSE),"---")</f>
        <v>---</v>
      </c>
      <c r="O47" s="7" t="str">
        <f>IFERROR(VLOOKUP(O$1&amp;$A47,#REF!,5,FALSE),"---")</f>
        <v>---</v>
      </c>
      <c r="P47" s="7" t="str">
        <f>IFERROR(VLOOKUP(P$1&amp;$A47,#REF!,5,FALSE),"---")</f>
        <v>---</v>
      </c>
      <c r="Q47" s="7" t="str">
        <f>IFERROR(VLOOKUP(Q$1&amp;$A47,#REF!,5,FALSE),"---")</f>
        <v>---</v>
      </c>
      <c r="R47" s="7" t="str">
        <f>IFERROR(VLOOKUP(R$1&amp;$A47,#REF!,5,FALSE),"---")</f>
        <v>---</v>
      </c>
      <c r="S47" s="7" t="str">
        <f>IFERROR(VLOOKUP(S$1&amp;$A47,#REF!,5,FALSE),"---")</f>
        <v>---</v>
      </c>
      <c r="T47" s="7" t="str">
        <f>IFERROR(VLOOKUP(T$1&amp;$A47,#REF!,5,FALSE),"---")</f>
        <v>---</v>
      </c>
      <c r="U47" s="7" t="str">
        <f>IFERROR(VLOOKUP(U$1&amp;$A47,#REF!,5,FALSE),"---")</f>
        <v>---</v>
      </c>
      <c r="V47" s="7" t="str">
        <f>IFERROR(VLOOKUP(V$1&amp;$A47,#REF!,5,FALSE),"---")</f>
        <v>---</v>
      </c>
      <c r="W47" s="7" t="str">
        <f>IFERROR(VLOOKUP(W$1&amp;$A47,#REF!,5,FALSE),"---")</f>
        <v>---</v>
      </c>
      <c r="X47" s="7" t="str">
        <f>IFERROR(VLOOKUP(X$1&amp;$A47,#REF!,5,FALSE),"---")</f>
        <v>---</v>
      </c>
      <c r="Y47" s="7" t="str">
        <f>IFERROR(VLOOKUP(Y$1&amp;$A47,#REF!,5,FALSE),"---")</f>
        <v>---</v>
      </c>
    </row>
    <row r="48" spans="1:25" ht="16.350000000000001" customHeight="1" x14ac:dyDescent="0.2">
      <c r="A48" s="4">
        <v>45</v>
      </c>
      <c r="B48" s="7" t="str">
        <f>IFERROR(VLOOKUP(B$1&amp;$A48,#REF!,5,FALSE),"---")</f>
        <v>---</v>
      </c>
      <c r="C48" s="7" t="str">
        <f>IFERROR(VLOOKUP(C$1&amp;$A48,#REF!,5,FALSE),"---")</f>
        <v>---</v>
      </c>
      <c r="D48" s="7" t="str">
        <f>IFERROR(VLOOKUP(D$1&amp;$A48,#REF!,5,FALSE),"---")</f>
        <v>---</v>
      </c>
      <c r="E48" s="7" t="str">
        <f>IFERROR(VLOOKUP(E$1&amp;$A48,#REF!,5,FALSE),"---")</f>
        <v>---</v>
      </c>
      <c r="F48" s="7" t="str">
        <f>IFERROR(VLOOKUP(F$1&amp;$A48,#REF!,5,FALSE),"---")</f>
        <v>---</v>
      </c>
      <c r="G48" s="7" t="str">
        <f>IFERROR(VLOOKUP(G$1&amp;$A48,#REF!,5,FALSE),"---")</f>
        <v>---</v>
      </c>
      <c r="H48" s="7" t="str">
        <f>IFERROR(VLOOKUP(H$1&amp;$A48,#REF!,5,FALSE),"---")</f>
        <v>---</v>
      </c>
      <c r="I48" s="7" t="str">
        <f>IFERROR(VLOOKUP(I$1&amp;$A48,#REF!,5,FALSE),"---")</f>
        <v>---</v>
      </c>
      <c r="J48" s="7" t="str">
        <f>IFERROR(VLOOKUP(J$1&amp;$A48,#REF!,5,FALSE),"---")</f>
        <v>---</v>
      </c>
      <c r="K48" s="7" t="str">
        <f>IFERROR(VLOOKUP(K$1&amp;$A48,#REF!,5,FALSE),"---")</f>
        <v>---</v>
      </c>
      <c r="L48" s="7" t="str">
        <f>IFERROR(VLOOKUP(L$1&amp;$A48,#REF!,5,FALSE),"---")</f>
        <v>---</v>
      </c>
      <c r="M48" s="7" t="str">
        <f>IFERROR(VLOOKUP(M$1&amp;$A48,#REF!,5,FALSE),"---")</f>
        <v>---</v>
      </c>
      <c r="N48" s="7" t="str">
        <f>IFERROR(VLOOKUP(N$1&amp;$A48,#REF!,5,FALSE),"---")</f>
        <v>---</v>
      </c>
      <c r="O48" s="7" t="str">
        <f>IFERROR(VLOOKUP(O$1&amp;$A48,#REF!,5,FALSE),"---")</f>
        <v>---</v>
      </c>
      <c r="P48" s="7" t="str">
        <f>IFERROR(VLOOKUP(P$1&amp;$A48,#REF!,5,FALSE),"---")</f>
        <v>---</v>
      </c>
      <c r="Q48" s="7" t="str">
        <f>IFERROR(VLOOKUP(Q$1&amp;$A48,#REF!,5,FALSE),"---")</f>
        <v>---</v>
      </c>
      <c r="R48" s="7" t="str">
        <f>IFERROR(VLOOKUP(R$1&amp;$A48,#REF!,5,FALSE),"---")</f>
        <v>---</v>
      </c>
      <c r="S48" s="7" t="str">
        <f>IFERROR(VLOOKUP(S$1&amp;$A48,#REF!,5,FALSE),"---")</f>
        <v>---</v>
      </c>
      <c r="T48" s="7" t="str">
        <f>IFERROR(VLOOKUP(T$1&amp;$A48,#REF!,5,FALSE),"---")</f>
        <v>---</v>
      </c>
      <c r="U48" s="7" t="str">
        <f>IFERROR(VLOOKUP(U$1&amp;$A48,#REF!,5,FALSE),"---")</f>
        <v>---</v>
      </c>
      <c r="V48" s="7" t="str">
        <f>IFERROR(VLOOKUP(V$1&amp;$A48,#REF!,5,FALSE),"---")</f>
        <v>---</v>
      </c>
      <c r="W48" s="7" t="str">
        <f>IFERROR(VLOOKUP(W$1&amp;$A48,#REF!,5,FALSE),"---")</f>
        <v>---</v>
      </c>
      <c r="X48" s="7" t="str">
        <f>IFERROR(VLOOKUP(X$1&amp;$A48,#REF!,5,FALSE),"---")</f>
        <v>---</v>
      </c>
      <c r="Y48" s="7" t="str">
        <f>IFERROR(VLOOKUP(Y$1&amp;$A48,#REF!,5,FALSE),"---")</f>
        <v>---</v>
      </c>
    </row>
    <row r="49" spans="1:25" ht="16.350000000000001" customHeight="1" x14ac:dyDescent="0.2">
      <c r="A49" s="4">
        <v>46</v>
      </c>
      <c r="B49" s="7" t="str">
        <f>IFERROR(VLOOKUP(B$1&amp;$A49,#REF!,5,FALSE),"---")</f>
        <v>---</v>
      </c>
      <c r="C49" s="7" t="str">
        <f>IFERROR(VLOOKUP(C$1&amp;$A49,#REF!,5,FALSE),"---")</f>
        <v>---</v>
      </c>
      <c r="D49" s="7" t="str">
        <f>IFERROR(VLOOKUP(D$1&amp;$A49,#REF!,5,FALSE),"---")</f>
        <v>---</v>
      </c>
      <c r="E49" s="7" t="str">
        <f>IFERROR(VLOOKUP(E$1&amp;$A49,#REF!,5,FALSE),"---")</f>
        <v>---</v>
      </c>
      <c r="F49" s="7" t="str">
        <f>IFERROR(VLOOKUP(F$1&amp;$A49,#REF!,5,FALSE),"---")</f>
        <v>---</v>
      </c>
      <c r="G49" s="7" t="str">
        <f>IFERROR(VLOOKUP(G$1&amp;$A49,#REF!,5,FALSE),"---")</f>
        <v>---</v>
      </c>
      <c r="H49" s="7" t="str">
        <f>IFERROR(VLOOKUP(H$1&amp;$A49,#REF!,5,FALSE),"---")</f>
        <v>---</v>
      </c>
      <c r="I49" s="7" t="str">
        <f>IFERROR(VLOOKUP(I$1&amp;$A49,#REF!,5,FALSE),"---")</f>
        <v>---</v>
      </c>
      <c r="J49" s="7" t="str">
        <f>IFERROR(VLOOKUP(J$1&amp;$A49,#REF!,5,FALSE),"---")</f>
        <v>---</v>
      </c>
      <c r="K49" s="7" t="str">
        <f>IFERROR(VLOOKUP(K$1&amp;$A49,#REF!,5,FALSE),"---")</f>
        <v>---</v>
      </c>
      <c r="L49" s="7" t="str">
        <f>IFERROR(VLOOKUP(L$1&amp;$A49,#REF!,5,FALSE),"---")</f>
        <v>---</v>
      </c>
      <c r="M49" s="7" t="str">
        <f>IFERROR(VLOOKUP(M$1&amp;$A49,#REF!,5,FALSE),"---")</f>
        <v>---</v>
      </c>
      <c r="N49" s="7" t="str">
        <f>IFERROR(VLOOKUP(N$1&amp;$A49,#REF!,5,FALSE),"---")</f>
        <v>---</v>
      </c>
      <c r="O49" s="7" t="str">
        <f>IFERROR(VLOOKUP(O$1&amp;$A49,#REF!,5,FALSE),"---")</f>
        <v>---</v>
      </c>
      <c r="P49" s="7" t="str">
        <f>IFERROR(VLOOKUP(P$1&amp;$A49,#REF!,5,FALSE),"---")</f>
        <v>---</v>
      </c>
      <c r="Q49" s="7" t="str">
        <f>IFERROR(VLOOKUP(Q$1&amp;$A49,#REF!,5,FALSE),"---")</f>
        <v>---</v>
      </c>
      <c r="R49" s="7" t="str">
        <f>IFERROR(VLOOKUP(R$1&amp;$A49,#REF!,5,FALSE),"---")</f>
        <v>---</v>
      </c>
      <c r="S49" s="7" t="str">
        <f>IFERROR(VLOOKUP(S$1&amp;$A49,#REF!,5,FALSE),"---")</f>
        <v>---</v>
      </c>
      <c r="T49" s="7" t="str">
        <f>IFERROR(VLOOKUP(T$1&amp;$A49,#REF!,5,FALSE),"---")</f>
        <v>---</v>
      </c>
      <c r="U49" s="7" t="str">
        <f>IFERROR(VLOOKUP(U$1&amp;$A49,#REF!,5,FALSE),"---")</f>
        <v>---</v>
      </c>
      <c r="V49" s="7" t="str">
        <f>IFERROR(VLOOKUP(V$1&amp;$A49,#REF!,5,FALSE),"---")</f>
        <v>---</v>
      </c>
      <c r="W49" s="7" t="str">
        <f>IFERROR(VLOOKUP(W$1&amp;$A49,#REF!,5,FALSE),"---")</f>
        <v>---</v>
      </c>
      <c r="X49" s="7" t="str">
        <f>IFERROR(VLOOKUP(X$1&amp;$A49,#REF!,5,FALSE),"---")</f>
        <v>---</v>
      </c>
      <c r="Y49" s="7" t="str">
        <f>IFERROR(VLOOKUP(Y$1&amp;$A49,#REF!,5,FALSE),"---")</f>
        <v>---</v>
      </c>
    </row>
    <row r="50" spans="1:25" ht="16.350000000000001" customHeight="1" x14ac:dyDescent="0.2">
      <c r="A50" s="4">
        <v>47</v>
      </c>
      <c r="B50" s="7" t="str">
        <f>IFERROR(VLOOKUP(B$1&amp;$A50,#REF!,5,FALSE),"---")</f>
        <v>---</v>
      </c>
      <c r="C50" s="7" t="str">
        <f>IFERROR(VLOOKUP(C$1&amp;$A50,#REF!,5,FALSE),"---")</f>
        <v>---</v>
      </c>
      <c r="D50" s="7" t="str">
        <f>IFERROR(VLOOKUP(D$1&amp;$A50,#REF!,5,FALSE),"---")</f>
        <v>---</v>
      </c>
      <c r="E50" s="7" t="str">
        <f>IFERROR(VLOOKUP(E$1&amp;$A50,#REF!,5,FALSE),"---")</f>
        <v>---</v>
      </c>
      <c r="F50" s="7" t="str">
        <f>IFERROR(VLOOKUP(F$1&amp;$A50,#REF!,5,FALSE),"---")</f>
        <v>---</v>
      </c>
      <c r="G50" s="7" t="str">
        <f>IFERROR(VLOOKUP(G$1&amp;$A50,#REF!,5,FALSE),"---")</f>
        <v>---</v>
      </c>
      <c r="H50" s="7" t="str">
        <f>IFERROR(VLOOKUP(H$1&amp;$A50,#REF!,5,FALSE),"---")</f>
        <v>---</v>
      </c>
      <c r="I50" s="7" t="str">
        <f>IFERROR(VLOOKUP(I$1&amp;$A50,#REF!,5,FALSE),"---")</f>
        <v>---</v>
      </c>
      <c r="J50" s="7" t="str">
        <f>IFERROR(VLOOKUP(J$1&amp;$A50,#REF!,5,FALSE),"---")</f>
        <v>---</v>
      </c>
      <c r="K50" s="7" t="str">
        <f>IFERROR(VLOOKUP(K$1&amp;$A50,#REF!,5,FALSE),"---")</f>
        <v>---</v>
      </c>
      <c r="L50" s="7" t="str">
        <f>IFERROR(VLOOKUP(L$1&amp;$A50,#REF!,5,FALSE),"---")</f>
        <v>---</v>
      </c>
      <c r="M50" s="7" t="str">
        <f>IFERROR(VLOOKUP(M$1&amp;$A50,#REF!,5,FALSE),"---")</f>
        <v>---</v>
      </c>
      <c r="N50" s="7" t="str">
        <f>IFERROR(VLOOKUP(N$1&amp;$A50,#REF!,5,FALSE),"---")</f>
        <v>---</v>
      </c>
      <c r="O50" s="7" t="str">
        <f>IFERROR(VLOOKUP(O$1&amp;$A50,#REF!,5,FALSE),"---")</f>
        <v>---</v>
      </c>
      <c r="P50" s="7" t="str">
        <f>IFERROR(VLOOKUP(P$1&amp;$A50,#REF!,5,FALSE),"---")</f>
        <v>---</v>
      </c>
      <c r="Q50" s="7" t="str">
        <f>IFERROR(VLOOKUP(Q$1&amp;$A50,#REF!,5,FALSE),"---")</f>
        <v>---</v>
      </c>
      <c r="R50" s="7" t="str">
        <f>IFERROR(VLOOKUP(R$1&amp;$A50,#REF!,5,FALSE),"---")</f>
        <v>---</v>
      </c>
      <c r="S50" s="7" t="str">
        <f>IFERROR(VLOOKUP(S$1&amp;$A50,#REF!,5,FALSE),"---")</f>
        <v>---</v>
      </c>
      <c r="T50" s="7" t="str">
        <f>IFERROR(VLOOKUP(T$1&amp;$A50,#REF!,5,FALSE),"---")</f>
        <v>---</v>
      </c>
      <c r="U50" s="7" t="str">
        <f>IFERROR(VLOOKUP(U$1&amp;$A50,#REF!,5,FALSE),"---")</f>
        <v>---</v>
      </c>
      <c r="V50" s="7" t="str">
        <f>IFERROR(VLOOKUP(V$1&amp;$A50,#REF!,5,FALSE),"---")</f>
        <v>---</v>
      </c>
      <c r="W50" s="7" t="str">
        <f>IFERROR(VLOOKUP(W$1&amp;$A50,#REF!,5,FALSE),"---")</f>
        <v>---</v>
      </c>
      <c r="X50" s="7" t="str">
        <f>IFERROR(VLOOKUP(X$1&amp;$A50,#REF!,5,FALSE),"---")</f>
        <v>---</v>
      </c>
      <c r="Y50" s="7" t="str">
        <f>IFERROR(VLOOKUP(Y$1&amp;$A50,#REF!,5,FALSE),"---")</f>
        <v>---</v>
      </c>
    </row>
    <row r="51" spans="1:25" ht="16.350000000000001" customHeight="1" x14ac:dyDescent="0.2">
      <c r="A51" s="4">
        <v>48</v>
      </c>
      <c r="B51" s="7" t="str">
        <f>IFERROR(VLOOKUP(B$1&amp;$A51,#REF!,5,FALSE),"---")</f>
        <v>---</v>
      </c>
      <c r="C51" s="7" t="str">
        <f>IFERROR(VLOOKUP(C$1&amp;$A51,#REF!,5,FALSE),"---")</f>
        <v>---</v>
      </c>
      <c r="D51" s="7" t="str">
        <f>IFERROR(VLOOKUP(D$1&amp;$A51,#REF!,5,FALSE),"---")</f>
        <v>---</v>
      </c>
      <c r="E51" s="7" t="str">
        <f>IFERROR(VLOOKUP(E$1&amp;$A51,#REF!,5,FALSE),"---")</f>
        <v>---</v>
      </c>
      <c r="F51" s="7" t="str">
        <f>IFERROR(VLOOKUP(F$1&amp;$A51,#REF!,5,FALSE),"---")</f>
        <v>---</v>
      </c>
      <c r="G51" s="7" t="str">
        <f>IFERROR(VLOOKUP(G$1&amp;$A51,#REF!,5,FALSE),"---")</f>
        <v>---</v>
      </c>
      <c r="H51" s="7" t="str">
        <f>IFERROR(VLOOKUP(H$1&amp;$A51,#REF!,5,FALSE),"---")</f>
        <v>---</v>
      </c>
      <c r="I51" s="7" t="str">
        <f>IFERROR(VLOOKUP(I$1&amp;$A51,#REF!,5,FALSE),"---")</f>
        <v>---</v>
      </c>
      <c r="J51" s="7" t="str">
        <f>IFERROR(VLOOKUP(J$1&amp;$A51,#REF!,5,FALSE),"---")</f>
        <v>---</v>
      </c>
      <c r="K51" s="7" t="str">
        <f>IFERROR(VLOOKUP(K$1&amp;$A51,#REF!,5,FALSE),"---")</f>
        <v>---</v>
      </c>
      <c r="L51" s="7" t="str">
        <f>IFERROR(VLOOKUP(L$1&amp;$A51,#REF!,5,FALSE),"---")</f>
        <v>---</v>
      </c>
      <c r="M51" s="7" t="str">
        <f>IFERROR(VLOOKUP(M$1&amp;$A51,#REF!,5,FALSE),"---")</f>
        <v>---</v>
      </c>
      <c r="N51" s="7" t="str">
        <f>IFERROR(VLOOKUP(N$1&amp;$A51,#REF!,5,FALSE),"---")</f>
        <v>---</v>
      </c>
      <c r="O51" s="7" t="str">
        <f>IFERROR(VLOOKUP(O$1&amp;$A51,#REF!,5,FALSE),"---")</f>
        <v>---</v>
      </c>
      <c r="P51" s="7" t="str">
        <f>IFERROR(VLOOKUP(P$1&amp;$A51,#REF!,5,FALSE),"---")</f>
        <v>---</v>
      </c>
      <c r="Q51" s="7" t="str">
        <f>IFERROR(VLOOKUP(Q$1&amp;$A51,#REF!,5,FALSE),"---")</f>
        <v>---</v>
      </c>
      <c r="R51" s="7" t="str">
        <f>IFERROR(VLOOKUP(R$1&amp;$A51,#REF!,5,FALSE),"---")</f>
        <v>---</v>
      </c>
      <c r="S51" s="7" t="str">
        <f>IFERROR(VLOOKUP(S$1&amp;$A51,#REF!,5,FALSE),"---")</f>
        <v>---</v>
      </c>
      <c r="T51" s="7" t="str">
        <f>IFERROR(VLOOKUP(T$1&amp;$A51,#REF!,5,FALSE),"---")</f>
        <v>---</v>
      </c>
      <c r="U51" s="7" t="str">
        <f>IFERROR(VLOOKUP(U$1&amp;$A51,#REF!,5,FALSE),"---")</f>
        <v>---</v>
      </c>
      <c r="V51" s="7" t="str">
        <f>IFERROR(VLOOKUP(V$1&amp;$A51,#REF!,5,FALSE),"---")</f>
        <v>---</v>
      </c>
      <c r="W51" s="7" t="str">
        <f>IFERROR(VLOOKUP(W$1&amp;$A51,#REF!,5,FALSE),"---")</f>
        <v>---</v>
      </c>
      <c r="X51" s="7" t="str">
        <f>IFERROR(VLOOKUP(X$1&amp;$A51,#REF!,5,FALSE),"---")</f>
        <v>---</v>
      </c>
      <c r="Y51" s="7" t="str">
        <f>IFERROR(VLOOKUP(Y$1&amp;$A51,#REF!,5,FALSE),"---")</f>
        <v>---</v>
      </c>
    </row>
    <row r="52" spans="1:25" ht="16.350000000000001" customHeight="1" x14ac:dyDescent="0.2">
      <c r="A52" s="4">
        <v>49</v>
      </c>
      <c r="B52" s="7" t="str">
        <f>IFERROR(VLOOKUP(B$1&amp;$A52,#REF!,5,FALSE),"---")</f>
        <v>---</v>
      </c>
      <c r="C52" s="7" t="str">
        <f>IFERROR(VLOOKUP(C$1&amp;$A52,#REF!,5,FALSE),"---")</f>
        <v>---</v>
      </c>
      <c r="D52" s="7" t="str">
        <f>IFERROR(VLOOKUP(D$1&amp;$A52,#REF!,5,FALSE),"---")</f>
        <v>---</v>
      </c>
      <c r="E52" s="7" t="str">
        <f>IFERROR(VLOOKUP(E$1&amp;$A52,#REF!,5,FALSE),"---")</f>
        <v>---</v>
      </c>
      <c r="F52" s="7" t="str">
        <f>IFERROR(VLOOKUP(F$1&amp;$A52,#REF!,5,FALSE),"---")</f>
        <v>---</v>
      </c>
      <c r="G52" s="7" t="str">
        <f>IFERROR(VLOOKUP(G$1&amp;$A52,#REF!,5,FALSE),"---")</f>
        <v>---</v>
      </c>
      <c r="H52" s="7" t="str">
        <f>IFERROR(VLOOKUP(H$1&amp;$A52,#REF!,5,FALSE),"---")</f>
        <v>---</v>
      </c>
      <c r="I52" s="7" t="str">
        <f>IFERROR(VLOOKUP(I$1&amp;$A52,#REF!,5,FALSE),"---")</f>
        <v>---</v>
      </c>
      <c r="J52" s="7" t="str">
        <f>IFERROR(VLOOKUP(J$1&amp;$A52,#REF!,5,FALSE),"---")</f>
        <v>---</v>
      </c>
      <c r="K52" s="7" t="str">
        <f>IFERROR(VLOOKUP(K$1&amp;$A52,#REF!,5,FALSE),"---")</f>
        <v>---</v>
      </c>
      <c r="L52" s="7" t="str">
        <f>IFERROR(VLOOKUP(L$1&amp;$A52,#REF!,5,FALSE),"---")</f>
        <v>---</v>
      </c>
      <c r="M52" s="7" t="str">
        <f>IFERROR(VLOOKUP(M$1&amp;$A52,#REF!,5,FALSE),"---")</f>
        <v>---</v>
      </c>
      <c r="N52" s="7" t="str">
        <f>IFERROR(VLOOKUP(N$1&amp;$A52,#REF!,5,FALSE),"---")</f>
        <v>---</v>
      </c>
      <c r="O52" s="7" t="str">
        <f>IFERROR(VLOOKUP(O$1&amp;$A52,#REF!,5,FALSE),"---")</f>
        <v>---</v>
      </c>
      <c r="P52" s="7" t="str">
        <f>IFERROR(VLOOKUP(P$1&amp;$A52,#REF!,5,FALSE),"---")</f>
        <v>---</v>
      </c>
      <c r="Q52" s="7" t="str">
        <f>IFERROR(VLOOKUP(Q$1&amp;$A52,#REF!,5,FALSE),"---")</f>
        <v>---</v>
      </c>
      <c r="R52" s="7" t="str">
        <f>IFERROR(VLOOKUP(R$1&amp;$A52,#REF!,5,FALSE),"---")</f>
        <v>---</v>
      </c>
      <c r="S52" s="7" t="str">
        <f>IFERROR(VLOOKUP(S$1&amp;$A52,#REF!,5,FALSE),"---")</f>
        <v>---</v>
      </c>
      <c r="T52" s="7" t="str">
        <f>IFERROR(VLOOKUP(T$1&amp;$A52,#REF!,5,FALSE),"---")</f>
        <v>---</v>
      </c>
      <c r="U52" s="7" t="str">
        <f>IFERROR(VLOOKUP(U$1&amp;$A52,#REF!,5,FALSE),"---")</f>
        <v>---</v>
      </c>
      <c r="V52" s="7" t="str">
        <f>IFERROR(VLOOKUP(V$1&amp;$A52,#REF!,5,FALSE),"---")</f>
        <v>---</v>
      </c>
      <c r="W52" s="7" t="str">
        <f>IFERROR(VLOOKUP(W$1&amp;$A52,#REF!,5,FALSE),"---")</f>
        <v>---</v>
      </c>
      <c r="X52" s="7" t="str">
        <f>IFERROR(VLOOKUP(X$1&amp;$A52,#REF!,5,FALSE),"---")</f>
        <v>---</v>
      </c>
      <c r="Y52" s="7" t="str">
        <f>IFERROR(VLOOKUP(Y$1&amp;$A52,#REF!,5,FALSE),"---")</f>
        <v>---</v>
      </c>
    </row>
    <row r="53" spans="1:25" ht="16.350000000000001" customHeight="1" x14ac:dyDescent="0.2">
      <c r="A53" s="4">
        <v>50</v>
      </c>
      <c r="B53" s="7" t="str">
        <f>IFERROR(VLOOKUP(B$1&amp;$A53,#REF!,5,FALSE),"---")</f>
        <v>---</v>
      </c>
      <c r="C53" s="7" t="str">
        <f>IFERROR(VLOOKUP(C$1&amp;$A53,#REF!,5,FALSE),"---")</f>
        <v>---</v>
      </c>
      <c r="D53" s="7" t="str">
        <f>IFERROR(VLOOKUP(D$1&amp;$A53,#REF!,5,FALSE),"---")</f>
        <v>---</v>
      </c>
      <c r="E53" s="7" t="str">
        <f>IFERROR(VLOOKUP(E$1&amp;$A53,#REF!,5,FALSE),"---")</f>
        <v>---</v>
      </c>
      <c r="F53" s="7" t="str">
        <f>IFERROR(VLOOKUP(F$1&amp;$A53,#REF!,5,FALSE),"---")</f>
        <v>---</v>
      </c>
      <c r="G53" s="7" t="str">
        <f>IFERROR(VLOOKUP(G$1&amp;$A53,#REF!,5,FALSE),"---")</f>
        <v>---</v>
      </c>
      <c r="H53" s="7" t="str">
        <f>IFERROR(VLOOKUP(H$1&amp;$A53,#REF!,5,FALSE),"---")</f>
        <v>---</v>
      </c>
      <c r="I53" s="7" t="str">
        <f>IFERROR(VLOOKUP(I$1&amp;$A53,#REF!,5,FALSE),"---")</f>
        <v>---</v>
      </c>
      <c r="J53" s="7" t="str">
        <f>IFERROR(VLOOKUP(J$1&amp;$A53,#REF!,5,FALSE),"---")</f>
        <v>---</v>
      </c>
      <c r="K53" s="7" t="str">
        <f>IFERROR(VLOOKUP(K$1&amp;$A53,#REF!,5,FALSE),"---")</f>
        <v>---</v>
      </c>
      <c r="L53" s="7" t="str">
        <f>IFERROR(VLOOKUP(L$1&amp;$A53,#REF!,5,FALSE),"---")</f>
        <v>---</v>
      </c>
      <c r="M53" s="7" t="str">
        <f>IFERROR(VLOOKUP(M$1&amp;$A53,#REF!,5,FALSE),"---")</f>
        <v>---</v>
      </c>
      <c r="N53" s="7" t="str">
        <f>IFERROR(VLOOKUP(N$1&amp;$A53,#REF!,5,FALSE),"---")</f>
        <v>---</v>
      </c>
      <c r="O53" s="7" t="str">
        <f>IFERROR(VLOOKUP(O$1&amp;$A53,#REF!,5,FALSE),"---")</f>
        <v>---</v>
      </c>
      <c r="P53" s="7" t="str">
        <f>IFERROR(VLOOKUP(P$1&amp;$A53,#REF!,5,FALSE),"---")</f>
        <v>---</v>
      </c>
      <c r="Q53" s="7" t="str">
        <f>IFERROR(VLOOKUP(Q$1&amp;$A53,#REF!,5,FALSE),"---")</f>
        <v>---</v>
      </c>
      <c r="R53" s="7" t="str">
        <f>IFERROR(VLOOKUP(R$1&amp;$A53,#REF!,5,FALSE),"---")</f>
        <v>---</v>
      </c>
      <c r="S53" s="7" t="str">
        <f>IFERROR(VLOOKUP(S$1&amp;$A53,#REF!,5,FALSE),"---")</f>
        <v>---</v>
      </c>
      <c r="T53" s="7" t="str">
        <f>IFERROR(VLOOKUP(T$1&amp;$A53,#REF!,5,FALSE),"---")</f>
        <v>---</v>
      </c>
      <c r="U53" s="7" t="str">
        <f>IFERROR(VLOOKUP(U$1&amp;$A53,#REF!,5,FALSE),"---")</f>
        <v>---</v>
      </c>
      <c r="V53" s="7" t="str">
        <f>IFERROR(VLOOKUP(V$1&amp;$A53,#REF!,5,FALSE),"---")</f>
        <v>---</v>
      </c>
      <c r="W53" s="7" t="str">
        <f>IFERROR(VLOOKUP(W$1&amp;$A53,#REF!,5,FALSE),"---")</f>
        <v>---</v>
      </c>
      <c r="X53" s="7" t="str">
        <f>IFERROR(VLOOKUP(X$1&amp;$A53,#REF!,5,FALSE),"---")</f>
        <v>---</v>
      </c>
      <c r="Y53" s="7" t="str">
        <f>IFERROR(VLOOKUP(Y$1&amp;$A53,#REF!,5,FALSE),"---")</f>
        <v>---</v>
      </c>
    </row>
    <row r="54" spans="1:25" ht="16.350000000000001" customHeight="1" x14ac:dyDescent="0.2">
      <c r="A54" s="4">
        <v>51</v>
      </c>
      <c r="B54" s="7" t="str">
        <f>IFERROR(VLOOKUP(B$1&amp;$A54,#REF!,5,FALSE),"---")</f>
        <v>---</v>
      </c>
      <c r="C54" s="7" t="str">
        <f>IFERROR(VLOOKUP(C$1&amp;$A54,#REF!,5,FALSE),"---")</f>
        <v>---</v>
      </c>
      <c r="D54" s="7" t="str">
        <f>IFERROR(VLOOKUP(D$1&amp;$A54,#REF!,5,FALSE),"---")</f>
        <v>---</v>
      </c>
      <c r="E54" s="7" t="str">
        <f>IFERROR(VLOOKUP(E$1&amp;$A54,#REF!,5,FALSE),"---")</f>
        <v>---</v>
      </c>
      <c r="F54" s="7" t="str">
        <f>IFERROR(VLOOKUP(F$1&amp;$A54,#REF!,5,FALSE),"---")</f>
        <v>---</v>
      </c>
      <c r="G54" s="7" t="str">
        <f>IFERROR(VLOOKUP(G$1&amp;$A54,#REF!,5,FALSE),"---")</f>
        <v>---</v>
      </c>
      <c r="H54" s="7" t="str">
        <f>IFERROR(VLOOKUP(H$1&amp;$A54,#REF!,5,FALSE),"---")</f>
        <v>---</v>
      </c>
      <c r="I54" s="7" t="str">
        <f>IFERROR(VLOOKUP(I$1&amp;$A54,#REF!,5,FALSE),"---")</f>
        <v>---</v>
      </c>
      <c r="J54" s="7" t="str">
        <f>IFERROR(VLOOKUP(J$1&amp;$A54,#REF!,5,FALSE),"---")</f>
        <v>---</v>
      </c>
      <c r="K54" s="7" t="str">
        <f>IFERROR(VLOOKUP(K$1&amp;$A54,#REF!,5,FALSE),"---")</f>
        <v>---</v>
      </c>
      <c r="L54" s="7" t="str">
        <f>IFERROR(VLOOKUP(L$1&amp;$A54,#REF!,5,FALSE),"---")</f>
        <v>---</v>
      </c>
      <c r="M54" s="7" t="str">
        <f>IFERROR(VLOOKUP(M$1&amp;$A54,#REF!,5,FALSE),"---")</f>
        <v>---</v>
      </c>
      <c r="N54" s="7" t="str">
        <f>IFERROR(VLOOKUP(N$1&amp;$A54,#REF!,5,FALSE),"---")</f>
        <v>---</v>
      </c>
      <c r="O54" s="7" t="str">
        <f>IFERROR(VLOOKUP(O$1&amp;$A54,#REF!,5,FALSE),"---")</f>
        <v>---</v>
      </c>
      <c r="P54" s="7" t="str">
        <f>IFERROR(VLOOKUP(P$1&amp;$A54,#REF!,5,FALSE),"---")</f>
        <v>---</v>
      </c>
      <c r="Q54" s="7" t="str">
        <f>IFERROR(VLOOKUP(Q$1&amp;$A54,#REF!,5,FALSE),"---")</f>
        <v>---</v>
      </c>
      <c r="R54" s="7" t="str">
        <f>IFERROR(VLOOKUP(R$1&amp;$A54,#REF!,5,FALSE),"---")</f>
        <v>---</v>
      </c>
      <c r="S54" s="7" t="str">
        <f>IFERROR(VLOOKUP(S$1&amp;$A54,#REF!,5,FALSE),"---")</f>
        <v>---</v>
      </c>
      <c r="T54" s="7" t="str">
        <f>IFERROR(VLOOKUP(T$1&amp;$A54,#REF!,5,FALSE),"---")</f>
        <v>---</v>
      </c>
      <c r="U54" s="7" t="str">
        <f>IFERROR(VLOOKUP(U$1&amp;$A54,#REF!,5,FALSE),"---")</f>
        <v>---</v>
      </c>
      <c r="V54" s="7" t="str">
        <f>IFERROR(VLOOKUP(V$1&amp;$A54,#REF!,5,FALSE),"---")</f>
        <v>---</v>
      </c>
      <c r="W54" s="7" t="str">
        <f>IFERROR(VLOOKUP(W$1&amp;$A54,#REF!,5,FALSE),"---")</f>
        <v>---</v>
      </c>
      <c r="X54" s="7" t="str">
        <f>IFERROR(VLOOKUP(X$1&amp;$A54,#REF!,5,FALSE),"---")</f>
        <v>---</v>
      </c>
      <c r="Y54" s="7" t="str">
        <f>IFERROR(VLOOKUP(Y$1&amp;$A54,#REF!,5,FALSE),"---")</f>
        <v>---</v>
      </c>
    </row>
    <row r="55" spans="1:25" ht="16.350000000000001" customHeight="1" x14ac:dyDescent="0.2">
      <c r="A55" s="4">
        <v>52</v>
      </c>
      <c r="B55" s="7" t="str">
        <f>IFERROR(VLOOKUP(B$1&amp;$A55,#REF!,5,FALSE),"---")</f>
        <v>---</v>
      </c>
      <c r="C55" s="7" t="str">
        <f>IFERROR(VLOOKUP(C$1&amp;$A55,#REF!,5,FALSE),"---")</f>
        <v>---</v>
      </c>
      <c r="D55" s="7" t="str">
        <f>IFERROR(VLOOKUP(D$1&amp;$A55,#REF!,5,FALSE),"---")</f>
        <v>---</v>
      </c>
      <c r="E55" s="7" t="str">
        <f>IFERROR(VLOOKUP(E$1&amp;$A55,#REF!,5,FALSE),"---")</f>
        <v>---</v>
      </c>
      <c r="F55" s="7" t="str">
        <f>IFERROR(VLOOKUP(F$1&amp;$A55,#REF!,5,FALSE),"---")</f>
        <v>---</v>
      </c>
      <c r="G55" s="7" t="str">
        <f>IFERROR(VLOOKUP(G$1&amp;$A55,#REF!,5,FALSE),"---")</f>
        <v>---</v>
      </c>
      <c r="H55" s="7" t="str">
        <f>IFERROR(VLOOKUP(H$1&amp;$A55,#REF!,5,FALSE),"---")</f>
        <v>---</v>
      </c>
      <c r="I55" s="7" t="str">
        <f>IFERROR(VLOOKUP(I$1&amp;$A55,#REF!,5,FALSE),"---")</f>
        <v>---</v>
      </c>
      <c r="J55" s="7" t="str">
        <f>IFERROR(VLOOKUP(J$1&amp;$A55,#REF!,5,FALSE),"---")</f>
        <v>---</v>
      </c>
      <c r="K55" s="7" t="str">
        <f>IFERROR(VLOOKUP(K$1&amp;$A55,#REF!,5,FALSE),"---")</f>
        <v>---</v>
      </c>
      <c r="L55" s="7" t="str">
        <f>IFERROR(VLOOKUP(L$1&amp;$A55,#REF!,5,FALSE),"---")</f>
        <v>---</v>
      </c>
      <c r="M55" s="7" t="str">
        <f>IFERROR(VLOOKUP(M$1&amp;$A55,#REF!,5,FALSE),"---")</f>
        <v>---</v>
      </c>
      <c r="N55" s="7" t="str">
        <f>IFERROR(VLOOKUP(N$1&amp;$A55,#REF!,5,FALSE),"---")</f>
        <v>---</v>
      </c>
      <c r="O55" s="7" t="str">
        <f>IFERROR(VLOOKUP(O$1&amp;$A55,#REF!,5,FALSE),"---")</f>
        <v>---</v>
      </c>
      <c r="P55" s="7" t="str">
        <f>IFERROR(VLOOKUP(P$1&amp;$A55,#REF!,5,FALSE),"---")</f>
        <v>---</v>
      </c>
      <c r="Q55" s="7" t="str">
        <f>IFERROR(VLOOKUP(Q$1&amp;$A55,#REF!,5,FALSE),"---")</f>
        <v>---</v>
      </c>
      <c r="R55" s="7" t="str">
        <f>IFERROR(VLOOKUP(R$1&amp;$A55,#REF!,5,FALSE),"---")</f>
        <v>---</v>
      </c>
      <c r="S55" s="7" t="str">
        <f>IFERROR(VLOOKUP(S$1&amp;$A55,#REF!,5,FALSE),"---")</f>
        <v>---</v>
      </c>
      <c r="T55" s="7" t="str">
        <f>IFERROR(VLOOKUP(T$1&amp;$A55,#REF!,5,FALSE),"---")</f>
        <v>---</v>
      </c>
      <c r="U55" s="7" t="str">
        <f>IFERROR(VLOOKUP(U$1&amp;$A55,#REF!,5,FALSE),"---")</f>
        <v>---</v>
      </c>
      <c r="V55" s="7" t="str">
        <f>IFERROR(VLOOKUP(V$1&amp;$A55,#REF!,5,FALSE),"---")</f>
        <v>---</v>
      </c>
      <c r="W55" s="7" t="str">
        <f>IFERROR(VLOOKUP(W$1&amp;$A55,#REF!,5,FALSE),"---")</f>
        <v>---</v>
      </c>
      <c r="X55" s="7" t="str">
        <f>IFERROR(VLOOKUP(X$1&amp;$A55,#REF!,5,FALSE),"---")</f>
        <v>---</v>
      </c>
      <c r="Y55" s="7" t="str">
        <f>IFERROR(VLOOKUP(Y$1&amp;$A55,#REF!,5,FALSE),"---")</f>
        <v>---</v>
      </c>
    </row>
    <row r="56" spans="1:25" ht="16.350000000000001" customHeight="1" x14ac:dyDescent="0.2">
      <c r="A56" s="4">
        <v>53</v>
      </c>
      <c r="B56" s="7" t="str">
        <f>IFERROR(VLOOKUP(B$1&amp;$A56,#REF!,5,FALSE),"---")</f>
        <v>---</v>
      </c>
      <c r="C56" s="7" t="str">
        <f>IFERROR(VLOOKUP(C$1&amp;$A56,#REF!,5,FALSE),"---")</f>
        <v>---</v>
      </c>
      <c r="D56" s="7" t="str">
        <f>IFERROR(VLOOKUP(D$1&amp;$A56,#REF!,5,FALSE),"---")</f>
        <v>---</v>
      </c>
      <c r="E56" s="7" t="str">
        <f>IFERROR(VLOOKUP(E$1&amp;$A56,#REF!,5,FALSE),"---")</f>
        <v>---</v>
      </c>
      <c r="F56" s="7" t="str">
        <f>IFERROR(VLOOKUP(F$1&amp;$A56,#REF!,5,FALSE),"---")</f>
        <v>---</v>
      </c>
      <c r="G56" s="7" t="str">
        <f>IFERROR(VLOOKUP(G$1&amp;$A56,#REF!,5,FALSE),"---")</f>
        <v>---</v>
      </c>
      <c r="H56" s="7" t="str">
        <f>IFERROR(VLOOKUP(H$1&amp;$A56,#REF!,5,FALSE),"---")</f>
        <v>---</v>
      </c>
      <c r="I56" s="7" t="str">
        <f>IFERROR(VLOOKUP(I$1&amp;$A56,#REF!,5,FALSE),"---")</f>
        <v>---</v>
      </c>
      <c r="J56" s="7" t="str">
        <f>IFERROR(VLOOKUP(J$1&amp;$A56,#REF!,5,FALSE),"---")</f>
        <v>---</v>
      </c>
      <c r="K56" s="7" t="str">
        <f>IFERROR(VLOOKUP(K$1&amp;$A56,#REF!,5,FALSE),"---")</f>
        <v>---</v>
      </c>
      <c r="L56" s="7" t="str">
        <f>IFERROR(VLOOKUP(L$1&amp;$A56,#REF!,5,FALSE),"---")</f>
        <v>---</v>
      </c>
      <c r="M56" s="7" t="str">
        <f>IFERROR(VLOOKUP(M$1&amp;$A56,#REF!,5,FALSE),"---")</f>
        <v>---</v>
      </c>
      <c r="N56" s="7" t="str">
        <f>IFERROR(VLOOKUP(N$1&amp;$A56,#REF!,5,FALSE),"---")</f>
        <v>---</v>
      </c>
      <c r="O56" s="7" t="str">
        <f>IFERROR(VLOOKUP(O$1&amp;$A56,#REF!,5,FALSE),"---")</f>
        <v>---</v>
      </c>
      <c r="P56" s="7" t="str">
        <f>IFERROR(VLOOKUP(P$1&amp;$A56,#REF!,5,FALSE),"---")</f>
        <v>---</v>
      </c>
      <c r="Q56" s="7" t="str">
        <f>IFERROR(VLOOKUP(Q$1&amp;$A56,#REF!,5,FALSE),"---")</f>
        <v>---</v>
      </c>
      <c r="R56" s="7" t="str">
        <f>IFERROR(VLOOKUP(R$1&amp;$A56,#REF!,5,FALSE),"---")</f>
        <v>---</v>
      </c>
      <c r="S56" s="7" t="str">
        <f>IFERROR(VLOOKUP(S$1&amp;$A56,#REF!,5,FALSE),"---")</f>
        <v>---</v>
      </c>
      <c r="T56" s="7" t="str">
        <f>IFERROR(VLOOKUP(T$1&amp;$A56,#REF!,5,FALSE),"---")</f>
        <v>---</v>
      </c>
      <c r="U56" s="7" t="str">
        <f>IFERROR(VLOOKUP(U$1&amp;$A56,#REF!,5,FALSE),"---")</f>
        <v>---</v>
      </c>
      <c r="V56" s="7" t="str">
        <f>IFERROR(VLOOKUP(V$1&amp;$A56,#REF!,5,FALSE),"---")</f>
        <v>---</v>
      </c>
      <c r="W56" s="7" t="str">
        <f>IFERROR(VLOOKUP(W$1&amp;$A56,#REF!,5,FALSE),"---")</f>
        <v>---</v>
      </c>
      <c r="X56" s="7" t="str">
        <f>IFERROR(VLOOKUP(X$1&amp;$A56,#REF!,5,FALSE),"---")</f>
        <v>---</v>
      </c>
      <c r="Y56" s="7" t="str">
        <f>IFERROR(VLOOKUP(Y$1&amp;$A56,#REF!,5,FALSE),"---")</f>
        <v>---</v>
      </c>
    </row>
    <row r="57" spans="1:25" ht="16.350000000000001" customHeight="1" x14ac:dyDescent="0.2">
      <c r="A57" s="4">
        <v>54</v>
      </c>
      <c r="B57" s="7" t="str">
        <f>IFERROR(VLOOKUP(B$1&amp;$A57,#REF!,5,FALSE),"---")</f>
        <v>---</v>
      </c>
      <c r="C57" s="7" t="str">
        <f>IFERROR(VLOOKUP(C$1&amp;$A57,#REF!,5,FALSE),"---")</f>
        <v>---</v>
      </c>
      <c r="D57" s="7" t="str">
        <f>IFERROR(VLOOKUP(D$1&amp;$A57,#REF!,5,FALSE),"---")</f>
        <v>---</v>
      </c>
      <c r="E57" s="7" t="str">
        <f>IFERROR(VLOOKUP(E$1&amp;$A57,#REF!,5,FALSE),"---")</f>
        <v>---</v>
      </c>
      <c r="F57" s="7" t="str">
        <f>IFERROR(VLOOKUP(F$1&amp;$A57,#REF!,5,FALSE),"---")</f>
        <v>---</v>
      </c>
      <c r="G57" s="7" t="str">
        <f>IFERROR(VLOOKUP(G$1&amp;$A57,#REF!,5,FALSE),"---")</f>
        <v>---</v>
      </c>
      <c r="H57" s="7" t="str">
        <f>IFERROR(VLOOKUP(H$1&amp;$A57,#REF!,5,FALSE),"---")</f>
        <v>---</v>
      </c>
      <c r="I57" s="7" t="str">
        <f>IFERROR(VLOOKUP(I$1&amp;$A57,#REF!,5,FALSE),"---")</f>
        <v>---</v>
      </c>
      <c r="J57" s="7" t="str">
        <f>IFERROR(VLOOKUP(J$1&amp;$A57,#REF!,5,FALSE),"---")</f>
        <v>---</v>
      </c>
      <c r="K57" s="7" t="str">
        <f>IFERROR(VLOOKUP(K$1&amp;$A57,#REF!,5,FALSE),"---")</f>
        <v>---</v>
      </c>
      <c r="L57" s="7" t="str">
        <f>IFERROR(VLOOKUP(L$1&amp;$A57,#REF!,5,FALSE),"---")</f>
        <v>---</v>
      </c>
      <c r="M57" s="7" t="str">
        <f>IFERROR(VLOOKUP(M$1&amp;$A57,#REF!,5,FALSE),"---")</f>
        <v>---</v>
      </c>
      <c r="N57" s="7" t="str">
        <f>IFERROR(VLOOKUP(N$1&amp;$A57,#REF!,5,FALSE),"---")</f>
        <v>---</v>
      </c>
      <c r="O57" s="7" t="str">
        <f>IFERROR(VLOOKUP(O$1&amp;$A57,#REF!,5,FALSE),"---")</f>
        <v>---</v>
      </c>
      <c r="P57" s="7" t="str">
        <f>IFERROR(VLOOKUP(P$1&amp;$A57,#REF!,5,FALSE),"---")</f>
        <v>---</v>
      </c>
      <c r="Q57" s="7" t="str">
        <f>IFERROR(VLOOKUP(Q$1&amp;$A57,#REF!,5,FALSE),"---")</f>
        <v>---</v>
      </c>
      <c r="R57" s="7" t="str">
        <f>IFERROR(VLOOKUP(R$1&amp;$A57,#REF!,5,FALSE),"---")</f>
        <v>---</v>
      </c>
      <c r="S57" s="7" t="str">
        <f>IFERROR(VLOOKUP(S$1&amp;$A57,#REF!,5,FALSE),"---")</f>
        <v>---</v>
      </c>
      <c r="T57" s="7" t="str">
        <f>IFERROR(VLOOKUP(T$1&amp;$A57,#REF!,5,FALSE),"---")</f>
        <v>---</v>
      </c>
      <c r="U57" s="7" t="str">
        <f>IFERROR(VLOOKUP(U$1&amp;$A57,#REF!,5,FALSE),"---")</f>
        <v>---</v>
      </c>
      <c r="V57" s="7" t="str">
        <f>IFERROR(VLOOKUP(V$1&amp;$A57,#REF!,5,FALSE),"---")</f>
        <v>---</v>
      </c>
      <c r="W57" s="7" t="str">
        <f>IFERROR(VLOOKUP(W$1&amp;$A57,#REF!,5,FALSE),"---")</f>
        <v>---</v>
      </c>
      <c r="X57" s="7" t="str">
        <f>IFERROR(VLOOKUP(X$1&amp;$A57,#REF!,5,FALSE),"---")</f>
        <v>---</v>
      </c>
      <c r="Y57" s="7" t="str">
        <f>IFERROR(VLOOKUP(Y$1&amp;$A57,#REF!,5,FALSE),"---")</f>
        <v>---</v>
      </c>
    </row>
    <row r="58" spans="1:25" ht="16.350000000000001" customHeight="1" x14ac:dyDescent="0.2">
      <c r="A58" s="4">
        <v>55</v>
      </c>
      <c r="B58" s="7" t="str">
        <f>IFERROR(VLOOKUP(B$1&amp;$A58,#REF!,5,FALSE),"---")</f>
        <v>---</v>
      </c>
      <c r="C58" s="7" t="str">
        <f>IFERROR(VLOOKUP(C$1&amp;$A58,#REF!,5,FALSE),"---")</f>
        <v>---</v>
      </c>
      <c r="D58" s="7" t="str">
        <f>IFERROR(VLOOKUP(D$1&amp;$A58,#REF!,5,FALSE),"---")</f>
        <v>---</v>
      </c>
      <c r="E58" s="7" t="str">
        <f>IFERROR(VLOOKUP(E$1&amp;$A58,#REF!,5,FALSE),"---")</f>
        <v>---</v>
      </c>
      <c r="F58" s="7" t="str">
        <f>IFERROR(VLOOKUP(F$1&amp;$A58,#REF!,5,FALSE),"---")</f>
        <v>---</v>
      </c>
      <c r="G58" s="7" t="str">
        <f>IFERROR(VLOOKUP(G$1&amp;$A58,#REF!,5,FALSE),"---")</f>
        <v>---</v>
      </c>
      <c r="H58" s="7" t="str">
        <f>IFERROR(VLOOKUP(H$1&amp;$A58,#REF!,5,FALSE),"---")</f>
        <v>---</v>
      </c>
      <c r="I58" s="7" t="str">
        <f>IFERROR(VLOOKUP(I$1&amp;$A58,#REF!,5,FALSE),"---")</f>
        <v>---</v>
      </c>
      <c r="J58" s="7" t="str">
        <f>IFERROR(VLOOKUP(J$1&amp;$A58,#REF!,5,FALSE),"---")</f>
        <v>---</v>
      </c>
      <c r="K58" s="7" t="str">
        <f>IFERROR(VLOOKUP(K$1&amp;$A58,#REF!,5,FALSE),"---")</f>
        <v>---</v>
      </c>
      <c r="L58" s="7" t="str">
        <f>IFERROR(VLOOKUP(L$1&amp;$A58,#REF!,5,FALSE),"---")</f>
        <v>---</v>
      </c>
      <c r="M58" s="7" t="str">
        <f>IFERROR(VLOOKUP(M$1&amp;$A58,#REF!,5,FALSE),"---")</f>
        <v>---</v>
      </c>
      <c r="N58" s="7" t="str">
        <f>IFERROR(VLOOKUP(N$1&amp;$A58,#REF!,5,FALSE),"---")</f>
        <v>---</v>
      </c>
      <c r="O58" s="7" t="str">
        <f>IFERROR(VLOOKUP(O$1&amp;$A58,#REF!,5,FALSE),"---")</f>
        <v>---</v>
      </c>
      <c r="P58" s="7" t="str">
        <f>IFERROR(VLOOKUP(P$1&amp;$A58,#REF!,5,FALSE),"---")</f>
        <v>---</v>
      </c>
      <c r="Q58" s="7" t="str">
        <f>IFERROR(VLOOKUP(Q$1&amp;$A58,#REF!,5,FALSE),"---")</f>
        <v>---</v>
      </c>
      <c r="R58" s="7" t="str">
        <f>IFERROR(VLOOKUP(R$1&amp;$A58,#REF!,5,FALSE),"---")</f>
        <v>---</v>
      </c>
      <c r="S58" s="7" t="str">
        <f>IFERROR(VLOOKUP(S$1&amp;$A58,#REF!,5,FALSE),"---")</f>
        <v>---</v>
      </c>
      <c r="T58" s="7" t="str">
        <f>IFERROR(VLOOKUP(T$1&amp;$A58,#REF!,5,FALSE),"---")</f>
        <v>---</v>
      </c>
      <c r="U58" s="7" t="str">
        <f>IFERROR(VLOOKUP(U$1&amp;$A58,#REF!,5,FALSE),"---")</f>
        <v>---</v>
      </c>
      <c r="V58" s="7" t="str">
        <f>IFERROR(VLOOKUP(V$1&amp;$A58,#REF!,5,FALSE),"---")</f>
        <v>---</v>
      </c>
      <c r="W58" s="7" t="str">
        <f>IFERROR(VLOOKUP(W$1&amp;$A58,#REF!,5,FALSE),"---")</f>
        <v>---</v>
      </c>
      <c r="X58" s="7" t="str">
        <f>IFERROR(VLOOKUP(X$1&amp;$A58,#REF!,5,FALSE),"---")</f>
        <v>---</v>
      </c>
      <c r="Y58" s="7" t="str">
        <f>IFERROR(VLOOKUP(Y$1&amp;$A58,#REF!,5,FALSE),"---")</f>
        <v>---</v>
      </c>
    </row>
    <row r="59" spans="1:25" ht="16.350000000000001" customHeight="1" x14ac:dyDescent="0.2">
      <c r="A59" s="4">
        <v>56</v>
      </c>
      <c r="B59" s="7" t="str">
        <f>IFERROR(VLOOKUP(B$1&amp;$A59,#REF!,5,FALSE),"---")</f>
        <v>---</v>
      </c>
      <c r="C59" s="7" t="str">
        <f>IFERROR(VLOOKUP(C$1&amp;$A59,#REF!,5,FALSE),"---")</f>
        <v>---</v>
      </c>
      <c r="D59" s="7" t="str">
        <f>IFERROR(VLOOKUP(D$1&amp;$A59,#REF!,5,FALSE),"---")</f>
        <v>---</v>
      </c>
      <c r="E59" s="7" t="str">
        <f>IFERROR(VLOOKUP(E$1&amp;$A59,#REF!,5,FALSE),"---")</f>
        <v>---</v>
      </c>
      <c r="F59" s="7" t="str">
        <f>IFERROR(VLOOKUP(F$1&amp;$A59,#REF!,5,FALSE),"---")</f>
        <v>---</v>
      </c>
      <c r="G59" s="7" t="str">
        <f>IFERROR(VLOOKUP(G$1&amp;$A59,#REF!,5,FALSE),"---")</f>
        <v>---</v>
      </c>
      <c r="H59" s="7" t="str">
        <f>IFERROR(VLOOKUP(H$1&amp;$A59,#REF!,5,FALSE),"---")</f>
        <v>---</v>
      </c>
      <c r="I59" s="7" t="str">
        <f>IFERROR(VLOOKUP(I$1&amp;$A59,#REF!,5,FALSE),"---")</f>
        <v>---</v>
      </c>
      <c r="J59" s="7" t="str">
        <f>IFERROR(VLOOKUP(J$1&amp;$A59,#REF!,5,FALSE),"---")</f>
        <v>---</v>
      </c>
      <c r="K59" s="7" t="str">
        <f>IFERROR(VLOOKUP(K$1&amp;$A59,#REF!,5,FALSE),"---")</f>
        <v>---</v>
      </c>
      <c r="L59" s="7" t="str">
        <f>IFERROR(VLOOKUP(L$1&amp;$A59,#REF!,5,FALSE),"---")</f>
        <v>---</v>
      </c>
      <c r="M59" s="7" t="str">
        <f>IFERROR(VLOOKUP(M$1&amp;$A59,#REF!,5,FALSE),"---")</f>
        <v>---</v>
      </c>
      <c r="N59" s="7" t="str">
        <f>IFERROR(VLOOKUP(N$1&amp;$A59,#REF!,5,FALSE),"---")</f>
        <v>---</v>
      </c>
      <c r="O59" s="7" t="str">
        <f>IFERROR(VLOOKUP(O$1&amp;$A59,#REF!,5,FALSE),"---")</f>
        <v>---</v>
      </c>
      <c r="P59" s="7" t="str">
        <f>IFERROR(VLOOKUP(P$1&amp;$A59,#REF!,5,FALSE),"---")</f>
        <v>---</v>
      </c>
      <c r="Q59" s="7" t="str">
        <f>IFERROR(VLOOKUP(Q$1&amp;$A59,#REF!,5,FALSE),"---")</f>
        <v>---</v>
      </c>
      <c r="R59" s="7" t="str">
        <f>IFERROR(VLOOKUP(R$1&amp;$A59,#REF!,5,FALSE),"---")</f>
        <v>---</v>
      </c>
      <c r="S59" s="7" t="str">
        <f>IFERROR(VLOOKUP(S$1&amp;$A59,#REF!,5,FALSE),"---")</f>
        <v>---</v>
      </c>
      <c r="T59" s="7" t="str">
        <f>IFERROR(VLOOKUP(T$1&amp;$A59,#REF!,5,FALSE),"---")</f>
        <v>---</v>
      </c>
      <c r="U59" s="7" t="str">
        <f>IFERROR(VLOOKUP(U$1&amp;$A59,#REF!,5,FALSE),"---")</f>
        <v>---</v>
      </c>
      <c r="V59" s="7" t="str">
        <f>IFERROR(VLOOKUP(V$1&amp;$A59,#REF!,5,FALSE),"---")</f>
        <v>---</v>
      </c>
      <c r="W59" s="7" t="str">
        <f>IFERROR(VLOOKUP(W$1&amp;$A59,#REF!,5,FALSE),"---")</f>
        <v>---</v>
      </c>
      <c r="X59" s="7" t="str">
        <f>IFERROR(VLOOKUP(X$1&amp;$A59,#REF!,5,FALSE),"---")</f>
        <v>---</v>
      </c>
      <c r="Y59" s="7" t="str">
        <f>IFERROR(VLOOKUP(Y$1&amp;$A59,#REF!,5,FALSE),"---")</f>
        <v>---</v>
      </c>
    </row>
    <row r="60" spans="1:25" ht="16.350000000000001" customHeight="1" x14ac:dyDescent="0.2">
      <c r="A60" s="4">
        <v>57</v>
      </c>
      <c r="B60" s="7" t="str">
        <f>IFERROR(VLOOKUP(B$1&amp;$A60,#REF!,5,FALSE),"---")</f>
        <v>---</v>
      </c>
      <c r="C60" s="7" t="str">
        <f>IFERROR(VLOOKUP(C$1&amp;$A60,#REF!,5,FALSE),"---")</f>
        <v>---</v>
      </c>
      <c r="D60" s="7" t="str">
        <f>IFERROR(VLOOKUP(D$1&amp;$A60,#REF!,5,FALSE),"---")</f>
        <v>---</v>
      </c>
      <c r="E60" s="7" t="str">
        <f>IFERROR(VLOOKUP(E$1&amp;$A60,#REF!,5,FALSE),"---")</f>
        <v>---</v>
      </c>
      <c r="F60" s="7" t="str">
        <f>IFERROR(VLOOKUP(F$1&amp;$A60,#REF!,5,FALSE),"---")</f>
        <v>---</v>
      </c>
      <c r="G60" s="7" t="str">
        <f>IFERROR(VLOOKUP(G$1&amp;$A60,#REF!,5,FALSE),"---")</f>
        <v>---</v>
      </c>
      <c r="H60" s="7" t="str">
        <f>IFERROR(VLOOKUP(H$1&amp;$A60,#REF!,5,FALSE),"---")</f>
        <v>---</v>
      </c>
      <c r="I60" s="7" t="str">
        <f>IFERROR(VLOOKUP(I$1&amp;$A60,#REF!,5,FALSE),"---")</f>
        <v>---</v>
      </c>
      <c r="J60" s="7" t="str">
        <f>IFERROR(VLOOKUP(J$1&amp;$A60,#REF!,5,FALSE),"---")</f>
        <v>---</v>
      </c>
      <c r="K60" s="7" t="str">
        <f>IFERROR(VLOOKUP(K$1&amp;$A60,#REF!,5,FALSE),"---")</f>
        <v>---</v>
      </c>
      <c r="L60" s="7" t="str">
        <f>IFERROR(VLOOKUP(L$1&amp;$A60,#REF!,5,FALSE),"---")</f>
        <v>---</v>
      </c>
      <c r="M60" s="7" t="str">
        <f>IFERROR(VLOOKUP(M$1&amp;$A60,#REF!,5,FALSE),"---")</f>
        <v>---</v>
      </c>
      <c r="N60" s="7" t="str">
        <f>IFERROR(VLOOKUP(N$1&amp;$A60,#REF!,5,FALSE),"---")</f>
        <v>---</v>
      </c>
      <c r="O60" s="7" t="str">
        <f>IFERROR(VLOOKUP(O$1&amp;$A60,#REF!,5,FALSE),"---")</f>
        <v>---</v>
      </c>
      <c r="P60" s="7" t="str">
        <f>IFERROR(VLOOKUP(P$1&amp;$A60,#REF!,5,FALSE),"---")</f>
        <v>---</v>
      </c>
      <c r="Q60" s="7" t="str">
        <f>IFERROR(VLOOKUP(Q$1&amp;$A60,#REF!,5,FALSE),"---")</f>
        <v>---</v>
      </c>
      <c r="R60" s="7" t="str">
        <f>IFERROR(VLOOKUP(R$1&amp;$A60,#REF!,5,FALSE),"---")</f>
        <v>---</v>
      </c>
      <c r="S60" s="7" t="str">
        <f>IFERROR(VLOOKUP(S$1&amp;$A60,#REF!,5,FALSE),"---")</f>
        <v>---</v>
      </c>
      <c r="T60" s="7" t="str">
        <f>IFERROR(VLOOKUP(T$1&amp;$A60,#REF!,5,FALSE),"---")</f>
        <v>---</v>
      </c>
      <c r="U60" s="7" t="str">
        <f>IFERROR(VLOOKUP(U$1&amp;$A60,#REF!,5,FALSE),"---")</f>
        <v>---</v>
      </c>
      <c r="V60" s="7" t="str">
        <f>IFERROR(VLOOKUP(V$1&amp;$A60,#REF!,5,FALSE),"---")</f>
        <v>---</v>
      </c>
      <c r="W60" s="7" t="str">
        <f>IFERROR(VLOOKUP(W$1&amp;$A60,#REF!,5,FALSE),"---")</f>
        <v>---</v>
      </c>
      <c r="X60" s="7" t="str">
        <f>IFERROR(VLOOKUP(X$1&amp;$A60,#REF!,5,FALSE),"---")</f>
        <v>---</v>
      </c>
      <c r="Y60" s="7" t="str">
        <f>IFERROR(VLOOKUP(Y$1&amp;$A60,#REF!,5,FALSE),"---")</f>
        <v>---</v>
      </c>
    </row>
    <row r="61" spans="1:25" ht="16.350000000000001" customHeight="1" x14ac:dyDescent="0.2">
      <c r="A61" s="4">
        <v>58</v>
      </c>
      <c r="B61" s="7" t="str">
        <f>IFERROR(VLOOKUP(B$1&amp;$A61,#REF!,5,FALSE),"---")</f>
        <v>---</v>
      </c>
      <c r="C61" s="7" t="str">
        <f>IFERROR(VLOOKUP(C$1&amp;$A61,#REF!,5,FALSE),"---")</f>
        <v>---</v>
      </c>
      <c r="D61" s="7" t="str">
        <f>IFERROR(VLOOKUP(D$1&amp;$A61,#REF!,5,FALSE),"---")</f>
        <v>---</v>
      </c>
      <c r="E61" s="7" t="str">
        <f>IFERROR(VLOOKUP(E$1&amp;$A61,#REF!,5,FALSE),"---")</f>
        <v>---</v>
      </c>
      <c r="F61" s="7" t="str">
        <f>IFERROR(VLOOKUP(F$1&amp;$A61,#REF!,5,FALSE),"---")</f>
        <v>---</v>
      </c>
      <c r="G61" s="7" t="str">
        <f>IFERROR(VLOOKUP(G$1&amp;$A61,#REF!,5,FALSE),"---")</f>
        <v>---</v>
      </c>
      <c r="H61" s="7" t="str">
        <f>IFERROR(VLOOKUP(H$1&amp;$A61,#REF!,5,FALSE),"---")</f>
        <v>---</v>
      </c>
      <c r="I61" s="7" t="str">
        <f>IFERROR(VLOOKUP(I$1&amp;$A61,#REF!,5,FALSE),"---")</f>
        <v>---</v>
      </c>
      <c r="J61" s="7" t="str">
        <f>IFERROR(VLOOKUP(J$1&amp;$A61,#REF!,5,FALSE),"---")</f>
        <v>---</v>
      </c>
      <c r="K61" s="7" t="str">
        <f>IFERROR(VLOOKUP(K$1&amp;$A61,#REF!,5,FALSE),"---")</f>
        <v>---</v>
      </c>
      <c r="L61" s="7" t="str">
        <f>IFERROR(VLOOKUP(L$1&amp;$A61,#REF!,5,FALSE),"---")</f>
        <v>---</v>
      </c>
      <c r="M61" s="7" t="str">
        <f>IFERROR(VLOOKUP(M$1&amp;$A61,#REF!,5,FALSE),"---")</f>
        <v>---</v>
      </c>
      <c r="N61" s="7" t="str">
        <f>IFERROR(VLOOKUP(N$1&amp;$A61,#REF!,5,FALSE),"---")</f>
        <v>---</v>
      </c>
      <c r="O61" s="7" t="str">
        <f>IFERROR(VLOOKUP(O$1&amp;$A61,#REF!,5,FALSE),"---")</f>
        <v>---</v>
      </c>
      <c r="P61" s="7" t="str">
        <f>IFERROR(VLOOKUP(P$1&amp;$A61,#REF!,5,FALSE),"---")</f>
        <v>---</v>
      </c>
      <c r="Q61" s="7" t="str">
        <f>IFERROR(VLOOKUP(Q$1&amp;$A61,#REF!,5,FALSE),"---")</f>
        <v>---</v>
      </c>
      <c r="R61" s="7" t="str">
        <f>IFERROR(VLOOKUP(R$1&amp;$A61,#REF!,5,FALSE),"---")</f>
        <v>---</v>
      </c>
      <c r="S61" s="7" t="str">
        <f>IFERROR(VLOOKUP(S$1&amp;$A61,#REF!,5,FALSE),"---")</f>
        <v>---</v>
      </c>
      <c r="T61" s="7" t="str">
        <f>IFERROR(VLOOKUP(T$1&amp;$A61,#REF!,5,FALSE),"---")</f>
        <v>---</v>
      </c>
      <c r="U61" s="7" t="str">
        <f>IFERROR(VLOOKUP(U$1&amp;$A61,#REF!,5,FALSE),"---")</f>
        <v>---</v>
      </c>
      <c r="V61" s="7" t="str">
        <f>IFERROR(VLOOKUP(V$1&amp;$A61,#REF!,5,FALSE),"---")</f>
        <v>---</v>
      </c>
      <c r="W61" s="7" t="str">
        <f>IFERROR(VLOOKUP(W$1&amp;$A61,#REF!,5,FALSE),"---")</f>
        <v>---</v>
      </c>
      <c r="X61" s="7" t="str">
        <f>IFERROR(VLOOKUP(X$1&amp;$A61,#REF!,5,FALSE),"---")</f>
        <v>---</v>
      </c>
      <c r="Y61" s="7" t="str">
        <f>IFERROR(VLOOKUP(Y$1&amp;$A61,#REF!,5,FALSE),"---")</f>
        <v>---</v>
      </c>
    </row>
    <row r="62" spans="1:25" ht="16.350000000000001" customHeight="1" x14ac:dyDescent="0.2">
      <c r="A62" s="4">
        <v>59</v>
      </c>
      <c r="B62" s="7" t="str">
        <f>IFERROR(VLOOKUP(B$1&amp;$A62,#REF!,5,FALSE),"---")</f>
        <v>---</v>
      </c>
      <c r="C62" s="7" t="str">
        <f>IFERROR(VLOOKUP(C$1&amp;$A62,#REF!,5,FALSE),"---")</f>
        <v>---</v>
      </c>
      <c r="D62" s="7" t="str">
        <f>IFERROR(VLOOKUP(D$1&amp;$A62,#REF!,5,FALSE),"---")</f>
        <v>---</v>
      </c>
      <c r="E62" s="7" t="str">
        <f>IFERROR(VLOOKUP(E$1&amp;$A62,#REF!,5,FALSE),"---")</f>
        <v>---</v>
      </c>
      <c r="F62" s="7" t="str">
        <f>IFERROR(VLOOKUP(F$1&amp;$A62,#REF!,5,FALSE),"---")</f>
        <v>---</v>
      </c>
      <c r="G62" s="7" t="str">
        <f>IFERROR(VLOOKUP(G$1&amp;$A62,#REF!,5,FALSE),"---")</f>
        <v>---</v>
      </c>
      <c r="H62" s="7" t="str">
        <f>IFERROR(VLOOKUP(H$1&amp;$A62,#REF!,5,FALSE),"---")</f>
        <v>---</v>
      </c>
      <c r="I62" s="7" t="str">
        <f>IFERROR(VLOOKUP(I$1&amp;$A62,#REF!,5,FALSE),"---")</f>
        <v>---</v>
      </c>
      <c r="J62" s="7" t="str">
        <f>IFERROR(VLOOKUP(J$1&amp;$A62,#REF!,5,FALSE),"---")</f>
        <v>---</v>
      </c>
      <c r="K62" s="7" t="str">
        <f>IFERROR(VLOOKUP(K$1&amp;$A62,#REF!,5,FALSE),"---")</f>
        <v>---</v>
      </c>
      <c r="L62" s="7" t="str">
        <f>IFERROR(VLOOKUP(L$1&amp;$A62,#REF!,5,FALSE),"---")</f>
        <v>---</v>
      </c>
      <c r="M62" s="7" t="str">
        <f>IFERROR(VLOOKUP(M$1&amp;$A62,#REF!,5,FALSE),"---")</f>
        <v>---</v>
      </c>
      <c r="N62" s="7" t="str">
        <f>IFERROR(VLOOKUP(N$1&amp;$A62,#REF!,5,FALSE),"---")</f>
        <v>---</v>
      </c>
      <c r="O62" s="7" t="str">
        <f>IFERROR(VLOOKUP(O$1&amp;$A62,#REF!,5,FALSE),"---")</f>
        <v>---</v>
      </c>
      <c r="P62" s="7" t="str">
        <f>IFERROR(VLOOKUP(P$1&amp;$A62,#REF!,5,FALSE),"---")</f>
        <v>---</v>
      </c>
      <c r="Q62" s="7" t="str">
        <f>IFERROR(VLOOKUP(Q$1&amp;$A62,#REF!,5,FALSE),"---")</f>
        <v>---</v>
      </c>
      <c r="R62" s="7" t="str">
        <f>IFERROR(VLOOKUP(R$1&amp;$A62,#REF!,5,FALSE),"---")</f>
        <v>---</v>
      </c>
      <c r="S62" s="7" t="str">
        <f>IFERROR(VLOOKUP(S$1&amp;$A62,#REF!,5,FALSE),"---")</f>
        <v>---</v>
      </c>
      <c r="T62" s="7" t="str">
        <f>IFERROR(VLOOKUP(T$1&amp;$A62,#REF!,5,FALSE),"---")</f>
        <v>---</v>
      </c>
      <c r="U62" s="7" t="str">
        <f>IFERROR(VLOOKUP(U$1&amp;$A62,#REF!,5,FALSE),"---")</f>
        <v>---</v>
      </c>
      <c r="V62" s="7" t="str">
        <f>IFERROR(VLOOKUP(V$1&amp;$A62,#REF!,5,FALSE),"---")</f>
        <v>---</v>
      </c>
      <c r="W62" s="7" t="str">
        <f>IFERROR(VLOOKUP(W$1&amp;$A62,#REF!,5,FALSE),"---")</f>
        <v>---</v>
      </c>
      <c r="X62" s="7" t="str">
        <f>IFERROR(VLOOKUP(X$1&amp;$A62,#REF!,5,FALSE),"---")</f>
        <v>---</v>
      </c>
      <c r="Y62" s="7" t="str">
        <f>IFERROR(VLOOKUP(Y$1&amp;$A62,#REF!,5,FALSE),"---")</f>
        <v>---</v>
      </c>
    </row>
    <row r="63" spans="1:25" ht="16.350000000000001" customHeight="1" x14ac:dyDescent="0.2">
      <c r="A63" s="4">
        <v>60</v>
      </c>
      <c r="B63" s="7" t="str">
        <f>IFERROR(VLOOKUP(B$1&amp;$A63,#REF!,5,FALSE),"---")</f>
        <v>---</v>
      </c>
      <c r="C63" s="7" t="str">
        <f>IFERROR(VLOOKUP(C$1&amp;$A63,#REF!,5,FALSE),"---")</f>
        <v>---</v>
      </c>
      <c r="D63" s="7" t="str">
        <f>IFERROR(VLOOKUP(D$1&amp;$A63,#REF!,5,FALSE),"---")</f>
        <v>---</v>
      </c>
      <c r="E63" s="7" t="str">
        <f>IFERROR(VLOOKUP(E$1&amp;$A63,#REF!,5,FALSE),"---")</f>
        <v>---</v>
      </c>
      <c r="F63" s="7" t="str">
        <f>IFERROR(VLOOKUP(F$1&amp;$A63,#REF!,5,FALSE),"---")</f>
        <v>---</v>
      </c>
      <c r="G63" s="7" t="str">
        <f>IFERROR(VLOOKUP(G$1&amp;$A63,#REF!,5,FALSE),"---")</f>
        <v>---</v>
      </c>
      <c r="H63" s="7" t="str">
        <f>IFERROR(VLOOKUP(H$1&amp;$A63,#REF!,5,FALSE),"---")</f>
        <v>---</v>
      </c>
      <c r="I63" s="7" t="str">
        <f>IFERROR(VLOOKUP(I$1&amp;$A63,#REF!,5,FALSE),"---")</f>
        <v>---</v>
      </c>
      <c r="J63" s="7" t="str">
        <f>IFERROR(VLOOKUP(J$1&amp;$A63,#REF!,5,FALSE),"---")</f>
        <v>---</v>
      </c>
      <c r="K63" s="7" t="str">
        <f>IFERROR(VLOOKUP(K$1&amp;$A63,#REF!,5,FALSE),"---")</f>
        <v>---</v>
      </c>
      <c r="L63" s="7" t="str">
        <f>IFERROR(VLOOKUP(L$1&amp;$A63,#REF!,5,FALSE),"---")</f>
        <v>---</v>
      </c>
      <c r="M63" s="7" t="str">
        <f>IFERROR(VLOOKUP(M$1&amp;$A63,#REF!,5,FALSE),"---")</f>
        <v>---</v>
      </c>
      <c r="N63" s="7" t="str">
        <f>IFERROR(VLOOKUP(N$1&amp;$A63,#REF!,5,FALSE),"---")</f>
        <v>---</v>
      </c>
      <c r="O63" s="7" t="str">
        <f>IFERROR(VLOOKUP(O$1&amp;$A63,#REF!,5,FALSE),"---")</f>
        <v>---</v>
      </c>
      <c r="P63" s="7" t="str">
        <f>IFERROR(VLOOKUP(P$1&amp;$A63,#REF!,5,FALSE),"---")</f>
        <v>---</v>
      </c>
      <c r="Q63" s="7" t="str">
        <f>IFERROR(VLOOKUP(Q$1&amp;$A63,#REF!,5,FALSE),"---")</f>
        <v>---</v>
      </c>
      <c r="R63" s="7" t="str">
        <f>IFERROR(VLOOKUP(R$1&amp;$A63,#REF!,5,FALSE),"---")</f>
        <v>---</v>
      </c>
      <c r="S63" s="7" t="str">
        <f>IFERROR(VLOOKUP(S$1&amp;$A63,#REF!,5,FALSE),"---")</f>
        <v>---</v>
      </c>
      <c r="T63" s="7" t="str">
        <f>IFERROR(VLOOKUP(T$1&amp;$A63,#REF!,5,FALSE),"---")</f>
        <v>---</v>
      </c>
      <c r="U63" s="7" t="str">
        <f>IFERROR(VLOOKUP(U$1&amp;$A63,#REF!,5,FALSE),"---")</f>
        <v>---</v>
      </c>
      <c r="V63" s="7" t="str">
        <f>IFERROR(VLOOKUP(V$1&amp;$A63,#REF!,5,FALSE),"---")</f>
        <v>---</v>
      </c>
      <c r="W63" s="7" t="str">
        <f>IFERROR(VLOOKUP(W$1&amp;$A63,#REF!,5,FALSE),"---")</f>
        <v>---</v>
      </c>
      <c r="X63" s="7" t="str">
        <f>IFERROR(VLOOKUP(X$1&amp;$A63,#REF!,5,FALSE),"---")</f>
        <v>---</v>
      </c>
      <c r="Y63" s="7" t="str">
        <f>IFERROR(VLOOKUP(Y$1&amp;$A63,#REF!,5,FALSE),"---")</f>
        <v>---</v>
      </c>
    </row>
    <row r="64" spans="1:25" ht="16.350000000000001" customHeight="1" x14ac:dyDescent="0.2">
      <c r="A64" s="4">
        <v>61</v>
      </c>
      <c r="B64" s="7" t="str">
        <f>IFERROR(VLOOKUP(B$1&amp;$A64,#REF!,5,FALSE),"---")</f>
        <v>---</v>
      </c>
      <c r="C64" s="7" t="str">
        <f>IFERROR(VLOOKUP(C$1&amp;$A64,#REF!,5,FALSE),"---")</f>
        <v>---</v>
      </c>
      <c r="D64" s="7" t="str">
        <f>IFERROR(VLOOKUP(D$1&amp;$A64,#REF!,5,FALSE),"---")</f>
        <v>---</v>
      </c>
      <c r="E64" s="7" t="str">
        <f>IFERROR(VLOOKUP(E$1&amp;$A64,#REF!,5,FALSE),"---")</f>
        <v>---</v>
      </c>
      <c r="F64" s="7" t="str">
        <f>IFERROR(VLOOKUP(F$1&amp;$A64,#REF!,5,FALSE),"---")</f>
        <v>---</v>
      </c>
      <c r="G64" s="7" t="str">
        <f>IFERROR(VLOOKUP(G$1&amp;$A64,#REF!,5,FALSE),"---")</f>
        <v>---</v>
      </c>
      <c r="H64" s="7" t="str">
        <f>IFERROR(VLOOKUP(H$1&amp;$A64,#REF!,5,FALSE),"---")</f>
        <v>---</v>
      </c>
      <c r="I64" s="7" t="str">
        <f>IFERROR(VLOOKUP(I$1&amp;$A64,#REF!,5,FALSE),"---")</f>
        <v>---</v>
      </c>
      <c r="J64" s="7" t="str">
        <f>IFERROR(VLOOKUP(J$1&amp;$A64,#REF!,5,FALSE),"---")</f>
        <v>---</v>
      </c>
      <c r="K64" s="7" t="str">
        <f>IFERROR(VLOOKUP(K$1&amp;$A64,#REF!,5,FALSE),"---")</f>
        <v>---</v>
      </c>
      <c r="L64" s="7" t="str">
        <f>IFERROR(VLOOKUP(L$1&amp;$A64,#REF!,5,FALSE),"---")</f>
        <v>---</v>
      </c>
      <c r="M64" s="7" t="str">
        <f>IFERROR(VLOOKUP(M$1&amp;$A64,#REF!,5,FALSE),"---")</f>
        <v>---</v>
      </c>
      <c r="N64" s="7" t="str">
        <f>IFERROR(VLOOKUP(N$1&amp;$A64,#REF!,5,FALSE),"---")</f>
        <v>---</v>
      </c>
      <c r="O64" s="7" t="str">
        <f>IFERROR(VLOOKUP(O$1&amp;$A64,#REF!,5,FALSE),"---")</f>
        <v>---</v>
      </c>
      <c r="P64" s="7" t="str">
        <f>IFERROR(VLOOKUP(P$1&amp;$A64,#REF!,5,FALSE),"---")</f>
        <v>---</v>
      </c>
      <c r="Q64" s="7" t="str">
        <f>IFERROR(VLOOKUP(Q$1&amp;$A64,#REF!,5,FALSE),"---")</f>
        <v>---</v>
      </c>
      <c r="R64" s="7" t="str">
        <f>IFERROR(VLOOKUP(R$1&amp;$A64,#REF!,5,FALSE),"---")</f>
        <v>---</v>
      </c>
      <c r="S64" s="7" t="str">
        <f>IFERROR(VLOOKUP(S$1&amp;$A64,#REF!,5,FALSE),"---")</f>
        <v>---</v>
      </c>
      <c r="T64" s="7" t="str">
        <f>IFERROR(VLOOKUP(T$1&amp;$A64,#REF!,5,FALSE),"---")</f>
        <v>---</v>
      </c>
      <c r="U64" s="7" t="str">
        <f>IFERROR(VLOOKUP(U$1&amp;$A64,#REF!,5,FALSE),"---")</f>
        <v>---</v>
      </c>
      <c r="V64" s="7" t="str">
        <f>IFERROR(VLOOKUP(V$1&amp;$A64,#REF!,5,FALSE),"---")</f>
        <v>---</v>
      </c>
      <c r="W64" s="7" t="str">
        <f>IFERROR(VLOOKUP(W$1&amp;$A64,#REF!,5,FALSE),"---")</f>
        <v>---</v>
      </c>
      <c r="X64" s="7" t="str">
        <f>IFERROR(VLOOKUP(X$1&amp;$A64,#REF!,5,FALSE),"---")</f>
        <v>---</v>
      </c>
      <c r="Y64" s="7" t="str">
        <f>IFERROR(VLOOKUP(Y$1&amp;$A64,#REF!,5,FALSE),"---")</f>
        <v>---</v>
      </c>
    </row>
    <row r="65" spans="1:25" ht="16.350000000000001" customHeight="1" x14ac:dyDescent="0.2">
      <c r="A65" s="4">
        <v>62</v>
      </c>
      <c r="B65" s="7" t="str">
        <f>IFERROR(VLOOKUP(B$1&amp;$A65,#REF!,5,FALSE),"---")</f>
        <v>---</v>
      </c>
      <c r="C65" s="7" t="str">
        <f>IFERROR(VLOOKUP(C$1&amp;$A65,#REF!,5,FALSE),"---")</f>
        <v>---</v>
      </c>
      <c r="D65" s="7" t="str">
        <f>IFERROR(VLOOKUP(D$1&amp;$A65,#REF!,5,FALSE),"---")</f>
        <v>---</v>
      </c>
      <c r="E65" s="7" t="str">
        <f>IFERROR(VLOOKUP(E$1&amp;$A65,#REF!,5,FALSE),"---")</f>
        <v>---</v>
      </c>
      <c r="F65" s="7" t="str">
        <f>IFERROR(VLOOKUP(F$1&amp;$A65,#REF!,5,FALSE),"---")</f>
        <v>---</v>
      </c>
      <c r="G65" s="7" t="str">
        <f>IFERROR(VLOOKUP(G$1&amp;$A65,#REF!,5,FALSE),"---")</f>
        <v>---</v>
      </c>
      <c r="H65" s="7" t="str">
        <f>IFERROR(VLOOKUP(H$1&amp;$A65,#REF!,5,FALSE),"---")</f>
        <v>---</v>
      </c>
      <c r="I65" s="7" t="str">
        <f>IFERROR(VLOOKUP(I$1&amp;$A65,#REF!,5,FALSE),"---")</f>
        <v>---</v>
      </c>
      <c r="J65" s="7" t="str">
        <f>IFERROR(VLOOKUP(J$1&amp;$A65,#REF!,5,FALSE),"---")</f>
        <v>---</v>
      </c>
      <c r="K65" s="7" t="str">
        <f>IFERROR(VLOOKUP(K$1&amp;$A65,#REF!,5,FALSE),"---")</f>
        <v>---</v>
      </c>
      <c r="L65" s="7" t="str">
        <f>IFERROR(VLOOKUP(L$1&amp;$A65,#REF!,5,FALSE),"---")</f>
        <v>---</v>
      </c>
      <c r="M65" s="7" t="str">
        <f>IFERROR(VLOOKUP(M$1&amp;$A65,#REF!,5,FALSE),"---")</f>
        <v>---</v>
      </c>
      <c r="N65" s="7" t="str">
        <f>IFERROR(VLOOKUP(N$1&amp;$A65,#REF!,5,FALSE),"---")</f>
        <v>---</v>
      </c>
      <c r="O65" s="7" t="str">
        <f>IFERROR(VLOOKUP(O$1&amp;$A65,#REF!,5,FALSE),"---")</f>
        <v>---</v>
      </c>
      <c r="P65" s="7" t="str">
        <f>IFERROR(VLOOKUP(P$1&amp;$A65,#REF!,5,FALSE),"---")</f>
        <v>---</v>
      </c>
      <c r="Q65" s="7" t="str">
        <f>IFERROR(VLOOKUP(Q$1&amp;$A65,#REF!,5,FALSE),"---")</f>
        <v>---</v>
      </c>
      <c r="R65" s="7" t="str">
        <f>IFERROR(VLOOKUP(R$1&amp;$A65,#REF!,5,FALSE),"---")</f>
        <v>---</v>
      </c>
      <c r="S65" s="7" t="str">
        <f>IFERROR(VLOOKUP(S$1&amp;$A65,#REF!,5,FALSE),"---")</f>
        <v>---</v>
      </c>
      <c r="T65" s="7" t="str">
        <f>IFERROR(VLOOKUP(T$1&amp;$A65,#REF!,5,FALSE),"---")</f>
        <v>---</v>
      </c>
      <c r="U65" s="7" t="str">
        <f>IFERROR(VLOOKUP(U$1&amp;$A65,#REF!,5,FALSE),"---")</f>
        <v>---</v>
      </c>
      <c r="V65" s="7" t="str">
        <f>IFERROR(VLOOKUP(V$1&amp;$A65,#REF!,5,FALSE),"---")</f>
        <v>---</v>
      </c>
      <c r="W65" s="7" t="str">
        <f>IFERROR(VLOOKUP(W$1&amp;$A65,#REF!,5,FALSE),"---")</f>
        <v>---</v>
      </c>
      <c r="X65" s="7" t="str">
        <f>IFERROR(VLOOKUP(X$1&amp;$A65,#REF!,5,FALSE),"---")</f>
        <v>---</v>
      </c>
      <c r="Y65" s="7" t="str">
        <f>IFERROR(VLOOKUP(Y$1&amp;$A65,#REF!,5,FALSE),"---")</f>
        <v>---</v>
      </c>
    </row>
    <row r="66" spans="1:25" ht="16.350000000000001" customHeight="1" x14ac:dyDescent="0.2">
      <c r="A66" s="4">
        <v>63</v>
      </c>
      <c r="B66" s="7" t="str">
        <f>IFERROR(VLOOKUP(B$1&amp;$A66,#REF!,5,FALSE),"---")</f>
        <v>---</v>
      </c>
      <c r="C66" s="7" t="str">
        <f>IFERROR(VLOOKUP(C$1&amp;$A66,#REF!,5,FALSE),"---")</f>
        <v>---</v>
      </c>
      <c r="D66" s="7" t="str">
        <f>IFERROR(VLOOKUP(D$1&amp;$A66,#REF!,5,FALSE),"---")</f>
        <v>---</v>
      </c>
      <c r="E66" s="7" t="str">
        <f>IFERROR(VLOOKUP(E$1&amp;$A66,#REF!,5,FALSE),"---")</f>
        <v>---</v>
      </c>
      <c r="F66" s="7" t="str">
        <f>IFERROR(VLOOKUP(F$1&amp;$A66,#REF!,5,FALSE),"---")</f>
        <v>---</v>
      </c>
      <c r="G66" s="7" t="str">
        <f>IFERROR(VLOOKUP(G$1&amp;$A66,#REF!,5,FALSE),"---")</f>
        <v>---</v>
      </c>
      <c r="H66" s="7" t="str">
        <f>IFERROR(VLOOKUP(H$1&amp;$A66,#REF!,5,FALSE),"---")</f>
        <v>---</v>
      </c>
      <c r="I66" s="7" t="str">
        <f>IFERROR(VLOOKUP(I$1&amp;$A66,#REF!,5,FALSE),"---")</f>
        <v>---</v>
      </c>
      <c r="J66" s="7" t="str">
        <f>IFERROR(VLOOKUP(J$1&amp;$A66,#REF!,5,FALSE),"---")</f>
        <v>---</v>
      </c>
      <c r="K66" s="7" t="str">
        <f>IFERROR(VLOOKUP(K$1&amp;$A66,#REF!,5,FALSE),"---")</f>
        <v>---</v>
      </c>
      <c r="L66" s="7" t="str">
        <f>IFERROR(VLOOKUP(L$1&amp;$A66,#REF!,5,FALSE),"---")</f>
        <v>---</v>
      </c>
      <c r="M66" s="7" t="str">
        <f>IFERROR(VLOOKUP(M$1&amp;$A66,#REF!,5,FALSE),"---")</f>
        <v>---</v>
      </c>
      <c r="N66" s="7" t="str">
        <f>IFERROR(VLOOKUP(N$1&amp;$A66,#REF!,5,FALSE),"---")</f>
        <v>---</v>
      </c>
      <c r="O66" s="7" t="str">
        <f>IFERROR(VLOOKUP(O$1&amp;$A66,#REF!,5,FALSE),"---")</f>
        <v>---</v>
      </c>
      <c r="P66" s="7" t="str">
        <f>IFERROR(VLOOKUP(P$1&amp;$A66,#REF!,5,FALSE),"---")</f>
        <v>---</v>
      </c>
      <c r="Q66" s="7" t="str">
        <f>IFERROR(VLOOKUP(Q$1&amp;$A66,#REF!,5,FALSE),"---")</f>
        <v>---</v>
      </c>
      <c r="R66" s="7" t="str">
        <f>IFERROR(VLOOKUP(R$1&amp;$A66,#REF!,5,FALSE),"---")</f>
        <v>---</v>
      </c>
      <c r="S66" s="7" t="str">
        <f>IFERROR(VLOOKUP(S$1&amp;$A66,#REF!,5,FALSE),"---")</f>
        <v>---</v>
      </c>
      <c r="T66" s="7" t="str">
        <f>IFERROR(VLOOKUP(T$1&amp;$A66,#REF!,5,FALSE),"---")</f>
        <v>---</v>
      </c>
      <c r="U66" s="7" t="str">
        <f>IFERROR(VLOOKUP(U$1&amp;$A66,#REF!,5,FALSE),"---")</f>
        <v>---</v>
      </c>
      <c r="V66" s="7" t="str">
        <f>IFERROR(VLOOKUP(V$1&amp;$A66,#REF!,5,FALSE),"---")</f>
        <v>---</v>
      </c>
      <c r="W66" s="7" t="str">
        <f>IFERROR(VLOOKUP(W$1&amp;$A66,#REF!,5,FALSE),"---")</f>
        <v>---</v>
      </c>
      <c r="X66" s="7" t="str">
        <f>IFERROR(VLOOKUP(X$1&amp;$A66,#REF!,5,FALSE),"---")</f>
        <v>---</v>
      </c>
      <c r="Y66" s="7" t="str">
        <f>IFERROR(VLOOKUP(Y$1&amp;$A66,#REF!,5,FALSE),"---")</f>
        <v>---</v>
      </c>
    </row>
    <row r="67" spans="1:25" ht="16.350000000000001" customHeight="1" x14ac:dyDescent="0.2">
      <c r="A67" s="4">
        <v>64</v>
      </c>
      <c r="B67" s="7" t="str">
        <f>IFERROR(VLOOKUP(B$1&amp;$A67,#REF!,5,FALSE),"---")</f>
        <v>---</v>
      </c>
      <c r="C67" s="7" t="str">
        <f>IFERROR(VLOOKUP(C$1&amp;$A67,#REF!,5,FALSE),"---")</f>
        <v>---</v>
      </c>
      <c r="D67" s="7" t="str">
        <f>IFERROR(VLOOKUP(D$1&amp;$A67,#REF!,5,FALSE),"---")</f>
        <v>---</v>
      </c>
      <c r="E67" s="7" t="str">
        <f>IFERROR(VLOOKUP(E$1&amp;$A67,#REF!,5,FALSE),"---")</f>
        <v>---</v>
      </c>
      <c r="F67" s="7" t="str">
        <f>IFERROR(VLOOKUP(F$1&amp;$A67,#REF!,5,FALSE),"---")</f>
        <v>---</v>
      </c>
      <c r="G67" s="7" t="str">
        <f>IFERROR(VLOOKUP(G$1&amp;$A67,#REF!,5,FALSE),"---")</f>
        <v>---</v>
      </c>
      <c r="H67" s="7" t="str">
        <f>IFERROR(VLOOKUP(H$1&amp;$A67,#REF!,5,FALSE),"---")</f>
        <v>---</v>
      </c>
      <c r="I67" s="7" t="str">
        <f>IFERROR(VLOOKUP(I$1&amp;$A67,#REF!,5,FALSE),"---")</f>
        <v>---</v>
      </c>
      <c r="J67" s="7" t="str">
        <f>IFERROR(VLOOKUP(J$1&amp;$A67,#REF!,5,FALSE),"---")</f>
        <v>---</v>
      </c>
      <c r="K67" s="7" t="str">
        <f>IFERROR(VLOOKUP(K$1&amp;$A67,#REF!,5,FALSE),"---")</f>
        <v>---</v>
      </c>
      <c r="L67" s="7" t="str">
        <f>IFERROR(VLOOKUP(L$1&amp;$A67,#REF!,5,FALSE),"---")</f>
        <v>---</v>
      </c>
      <c r="M67" s="7" t="str">
        <f>IFERROR(VLOOKUP(M$1&amp;$A67,#REF!,5,FALSE),"---")</f>
        <v>---</v>
      </c>
      <c r="N67" s="7" t="str">
        <f>IFERROR(VLOOKUP(N$1&amp;$A67,#REF!,5,FALSE),"---")</f>
        <v>---</v>
      </c>
      <c r="O67" s="7" t="str">
        <f>IFERROR(VLOOKUP(O$1&amp;$A67,#REF!,5,FALSE),"---")</f>
        <v>---</v>
      </c>
      <c r="P67" s="7" t="str">
        <f>IFERROR(VLOOKUP(P$1&amp;$A67,#REF!,5,FALSE),"---")</f>
        <v>---</v>
      </c>
      <c r="Q67" s="7" t="str">
        <f>IFERROR(VLOOKUP(Q$1&amp;$A67,#REF!,5,FALSE),"---")</f>
        <v>---</v>
      </c>
      <c r="R67" s="7" t="str">
        <f>IFERROR(VLOOKUP(R$1&amp;$A67,#REF!,5,FALSE),"---")</f>
        <v>---</v>
      </c>
      <c r="S67" s="7" t="str">
        <f>IFERROR(VLOOKUP(S$1&amp;$A67,#REF!,5,FALSE),"---")</f>
        <v>---</v>
      </c>
      <c r="T67" s="7" t="str">
        <f>IFERROR(VLOOKUP(T$1&amp;$A67,#REF!,5,FALSE),"---")</f>
        <v>---</v>
      </c>
      <c r="U67" s="7" t="str">
        <f>IFERROR(VLOOKUP(U$1&amp;$A67,#REF!,5,FALSE),"---")</f>
        <v>---</v>
      </c>
      <c r="V67" s="7" t="str">
        <f>IFERROR(VLOOKUP(V$1&amp;$A67,#REF!,5,FALSE),"---")</f>
        <v>---</v>
      </c>
      <c r="W67" s="7" t="str">
        <f>IFERROR(VLOOKUP(W$1&amp;$A67,#REF!,5,FALSE),"---")</f>
        <v>---</v>
      </c>
      <c r="X67" s="7" t="str">
        <f>IFERROR(VLOOKUP(X$1&amp;$A67,#REF!,5,FALSE),"---")</f>
        <v>---</v>
      </c>
      <c r="Y67" s="7" t="str">
        <f>IFERROR(VLOOKUP(Y$1&amp;$A67,#REF!,5,FALSE),"---")</f>
        <v>---</v>
      </c>
    </row>
    <row r="68" spans="1:25" ht="16.350000000000001" customHeight="1" x14ac:dyDescent="0.2">
      <c r="A68" s="4">
        <v>65</v>
      </c>
      <c r="B68" s="7" t="str">
        <f>IFERROR(VLOOKUP(B$1&amp;$A68,#REF!,5,FALSE),"---")</f>
        <v>---</v>
      </c>
      <c r="C68" s="7" t="str">
        <f>IFERROR(VLOOKUP(C$1&amp;$A68,#REF!,5,FALSE),"---")</f>
        <v>---</v>
      </c>
      <c r="D68" s="7" t="str">
        <f>IFERROR(VLOOKUP(D$1&amp;$A68,#REF!,5,FALSE),"---")</f>
        <v>---</v>
      </c>
      <c r="E68" s="7" t="str">
        <f>IFERROR(VLOOKUP(E$1&amp;$A68,#REF!,5,FALSE),"---")</f>
        <v>---</v>
      </c>
      <c r="F68" s="7" t="str">
        <f>IFERROR(VLOOKUP(F$1&amp;$A68,#REF!,5,FALSE),"---")</f>
        <v>---</v>
      </c>
      <c r="G68" s="7" t="str">
        <f>IFERROR(VLOOKUP(G$1&amp;$A68,#REF!,5,FALSE),"---")</f>
        <v>---</v>
      </c>
      <c r="H68" s="7" t="str">
        <f>IFERROR(VLOOKUP(H$1&amp;$A68,#REF!,5,FALSE),"---")</f>
        <v>---</v>
      </c>
      <c r="I68" s="7" t="str">
        <f>IFERROR(VLOOKUP(I$1&amp;$A68,#REF!,5,FALSE),"---")</f>
        <v>---</v>
      </c>
      <c r="J68" s="7" t="str">
        <f>IFERROR(VLOOKUP(J$1&amp;$A68,#REF!,5,FALSE),"---")</f>
        <v>---</v>
      </c>
      <c r="K68" s="7" t="str">
        <f>IFERROR(VLOOKUP(K$1&amp;$A68,#REF!,5,FALSE),"---")</f>
        <v>---</v>
      </c>
      <c r="L68" s="7" t="str">
        <f>IFERROR(VLOOKUP(L$1&amp;$A68,#REF!,5,FALSE),"---")</f>
        <v>---</v>
      </c>
      <c r="M68" s="7" t="str">
        <f>IFERROR(VLOOKUP(M$1&amp;$A68,#REF!,5,FALSE),"---")</f>
        <v>---</v>
      </c>
      <c r="N68" s="7" t="str">
        <f>IFERROR(VLOOKUP(N$1&amp;$A68,#REF!,5,FALSE),"---")</f>
        <v>---</v>
      </c>
      <c r="O68" s="7" t="str">
        <f>IFERROR(VLOOKUP(O$1&amp;$A68,#REF!,5,FALSE),"---")</f>
        <v>---</v>
      </c>
      <c r="P68" s="7" t="str">
        <f>IFERROR(VLOOKUP(P$1&amp;$A68,#REF!,5,FALSE),"---")</f>
        <v>---</v>
      </c>
      <c r="Q68" s="7" t="str">
        <f>IFERROR(VLOOKUP(Q$1&amp;$A68,#REF!,5,FALSE),"---")</f>
        <v>---</v>
      </c>
      <c r="R68" s="7" t="str">
        <f>IFERROR(VLOOKUP(R$1&amp;$A68,#REF!,5,FALSE),"---")</f>
        <v>---</v>
      </c>
      <c r="S68" s="7" t="str">
        <f>IFERROR(VLOOKUP(S$1&amp;$A68,#REF!,5,FALSE),"---")</f>
        <v>---</v>
      </c>
      <c r="T68" s="7" t="str">
        <f>IFERROR(VLOOKUP(T$1&amp;$A68,#REF!,5,FALSE),"---")</f>
        <v>---</v>
      </c>
      <c r="U68" s="7" t="str">
        <f>IFERROR(VLOOKUP(U$1&amp;$A68,#REF!,5,FALSE),"---")</f>
        <v>---</v>
      </c>
      <c r="V68" s="7" t="str">
        <f>IFERROR(VLOOKUP(V$1&amp;$A68,#REF!,5,FALSE),"---")</f>
        <v>---</v>
      </c>
      <c r="W68" s="7" t="str">
        <f>IFERROR(VLOOKUP(W$1&amp;$A68,#REF!,5,FALSE),"---")</f>
        <v>---</v>
      </c>
      <c r="X68" s="7" t="str">
        <f>IFERROR(VLOOKUP(X$1&amp;$A68,#REF!,5,FALSE),"---")</f>
        <v>---</v>
      </c>
      <c r="Y68" s="7" t="str">
        <f>IFERROR(VLOOKUP(Y$1&amp;$A68,#REF!,5,FALSE),"---")</f>
        <v>---</v>
      </c>
    </row>
    <row r="69" spans="1:25" ht="16.350000000000001" customHeight="1" x14ac:dyDescent="0.2">
      <c r="A69" s="4">
        <v>66</v>
      </c>
      <c r="B69" s="7" t="str">
        <f>IFERROR(VLOOKUP(B$1&amp;$A69,#REF!,5,FALSE),"---")</f>
        <v>---</v>
      </c>
      <c r="C69" s="7" t="str">
        <f>IFERROR(VLOOKUP(C$1&amp;$A69,#REF!,5,FALSE),"---")</f>
        <v>---</v>
      </c>
      <c r="D69" s="7" t="str">
        <f>IFERROR(VLOOKUP(D$1&amp;$A69,#REF!,5,FALSE),"---")</f>
        <v>---</v>
      </c>
      <c r="E69" s="7" t="str">
        <f>IFERROR(VLOOKUP(E$1&amp;$A69,#REF!,5,FALSE),"---")</f>
        <v>---</v>
      </c>
      <c r="F69" s="7" t="str">
        <f>IFERROR(VLOOKUP(F$1&amp;$A69,#REF!,5,FALSE),"---")</f>
        <v>---</v>
      </c>
      <c r="G69" s="7" t="str">
        <f>IFERROR(VLOOKUP(G$1&amp;$A69,#REF!,5,FALSE),"---")</f>
        <v>---</v>
      </c>
      <c r="H69" s="7" t="str">
        <f>IFERROR(VLOOKUP(H$1&amp;$A69,#REF!,5,FALSE),"---")</f>
        <v>---</v>
      </c>
      <c r="I69" s="7" t="str">
        <f>IFERROR(VLOOKUP(I$1&amp;$A69,#REF!,5,FALSE),"---")</f>
        <v>---</v>
      </c>
      <c r="J69" s="7" t="str">
        <f>IFERROR(VLOOKUP(J$1&amp;$A69,#REF!,5,FALSE),"---")</f>
        <v>---</v>
      </c>
      <c r="K69" s="7" t="str">
        <f>IFERROR(VLOOKUP(K$1&amp;$A69,#REF!,5,FALSE),"---")</f>
        <v>---</v>
      </c>
      <c r="L69" s="7" t="str">
        <f>IFERROR(VLOOKUP(L$1&amp;$A69,#REF!,5,FALSE),"---")</f>
        <v>---</v>
      </c>
      <c r="M69" s="7" t="str">
        <f>IFERROR(VLOOKUP(M$1&amp;$A69,#REF!,5,FALSE),"---")</f>
        <v>---</v>
      </c>
      <c r="N69" s="7" t="str">
        <f>IFERROR(VLOOKUP(N$1&amp;$A69,#REF!,5,FALSE),"---")</f>
        <v>---</v>
      </c>
      <c r="O69" s="7" t="str">
        <f>IFERROR(VLOOKUP(O$1&amp;$A69,#REF!,5,FALSE),"---")</f>
        <v>---</v>
      </c>
      <c r="P69" s="7" t="str">
        <f>IFERROR(VLOOKUP(P$1&amp;$A69,#REF!,5,FALSE),"---")</f>
        <v>---</v>
      </c>
      <c r="Q69" s="7" t="str">
        <f>IFERROR(VLOOKUP(Q$1&amp;$A69,#REF!,5,FALSE),"---")</f>
        <v>---</v>
      </c>
      <c r="R69" s="7" t="str">
        <f>IFERROR(VLOOKUP(R$1&amp;$A69,#REF!,5,FALSE),"---")</f>
        <v>---</v>
      </c>
      <c r="S69" s="7" t="str">
        <f>IFERROR(VLOOKUP(S$1&amp;$A69,#REF!,5,FALSE),"---")</f>
        <v>---</v>
      </c>
      <c r="T69" s="7" t="str">
        <f>IFERROR(VLOOKUP(T$1&amp;$A69,#REF!,5,FALSE),"---")</f>
        <v>---</v>
      </c>
      <c r="U69" s="7" t="str">
        <f>IFERROR(VLOOKUP(U$1&amp;$A69,#REF!,5,FALSE),"---")</f>
        <v>---</v>
      </c>
      <c r="V69" s="7" t="str">
        <f>IFERROR(VLOOKUP(V$1&amp;$A69,#REF!,5,FALSE),"---")</f>
        <v>---</v>
      </c>
      <c r="W69" s="7" t="str">
        <f>IFERROR(VLOOKUP(W$1&amp;$A69,#REF!,5,FALSE),"---")</f>
        <v>---</v>
      </c>
      <c r="X69" s="7" t="str">
        <f>IFERROR(VLOOKUP(X$1&amp;$A69,#REF!,5,FALSE),"---")</f>
        <v>---</v>
      </c>
      <c r="Y69" s="7" t="str">
        <f>IFERROR(VLOOKUP(Y$1&amp;$A69,#REF!,5,FALSE),"---")</f>
        <v>---</v>
      </c>
    </row>
    <row r="70" spans="1:25" ht="16.350000000000001" customHeight="1" x14ac:dyDescent="0.2">
      <c r="A70" s="4">
        <v>67</v>
      </c>
      <c r="B70" s="7" t="str">
        <f>IFERROR(VLOOKUP(B$1&amp;$A70,#REF!,5,FALSE),"---")</f>
        <v>---</v>
      </c>
      <c r="C70" s="7" t="str">
        <f>IFERROR(VLOOKUP(C$1&amp;$A70,#REF!,5,FALSE),"---")</f>
        <v>---</v>
      </c>
      <c r="D70" s="7" t="str">
        <f>IFERROR(VLOOKUP(D$1&amp;$A70,#REF!,5,FALSE),"---")</f>
        <v>---</v>
      </c>
      <c r="E70" s="7" t="str">
        <f>IFERROR(VLOOKUP(E$1&amp;$A70,#REF!,5,FALSE),"---")</f>
        <v>---</v>
      </c>
      <c r="F70" s="7" t="str">
        <f>IFERROR(VLOOKUP(F$1&amp;$A70,#REF!,5,FALSE),"---")</f>
        <v>---</v>
      </c>
      <c r="G70" s="7" t="str">
        <f>IFERROR(VLOOKUP(G$1&amp;$A70,#REF!,5,FALSE),"---")</f>
        <v>---</v>
      </c>
      <c r="H70" s="7" t="str">
        <f>IFERROR(VLOOKUP(H$1&amp;$A70,#REF!,5,FALSE),"---")</f>
        <v>---</v>
      </c>
      <c r="I70" s="7" t="str">
        <f>IFERROR(VLOOKUP(I$1&amp;$A70,#REF!,5,FALSE),"---")</f>
        <v>---</v>
      </c>
      <c r="J70" s="7" t="str">
        <f>IFERROR(VLOOKUP(J$1&amp;$A70,#REF!,5,FALSE),"---")</f>
        <v>---</v>
      </c>
      <c r="K70" s="7" t="str">
        <f>IFERROR(VLOOKUP(K$1&amp;$A70,#REF!,5,FALSE),"---")</f>
        <v>---</v>
      </c>
      <c r="L70" s="7" t="str">
        <f>IFERROR(VLOOKUP(L$1&amp;$A70,#REF!,5,FALSE),"---")</f>
        <v>---</v>
      </c>
      <c r="M70" s="7" t="str">
        <f>IFERROR(VLOOKUP(M$1&amp;$A70,#REF!,5,FALSE),"---")</f>
        <v>---</v>
      </c>
      <c r="N70" s="7" t="str">
        <f>IFERROR(VLOOKUP(N$1&amp;$A70,#REF!,5,FALSE),"---")</f>
        <v>---</v>
      </c>
      <c r="O70" s="7" t="str">
        <f>IFERROR(VLOOKUP(O$1&amp;$A70,#REF!,5,FALSE),"---")</f>
        <v>---</v>
      </c>
      <c r="P70" s="7" t="str">
        <f>IFERROR(VLOOKUP(P$1&amp;$A70,#REF!,5,FALSE),"---")</f>
        <v>---</v>
      </c>
      <c r="Q70" s="7" t="str">
        <f>IFERROR(VLOOKUP(Q$1&amp;$A70,#REF!,5,FALSE),"---")</f>
        <v>---</v>
      </c>
      <c r="R70" s="7" t="str">
        <f>IFERROR(VLOOKUP(R$1&amp;$A70,#REF!,5,FALSE),"---")</f>
        <v>---</v>
      </c>
      <c r="S70" s="7" t="str">
        <f>IFERROR(VLOOKUP(S$1&amp;$A70,#REF!,5,FALSE),"---")</f>
        <v>---</v>
      </c>
      <c r="T70" s="7" t="str">
        <f>IFERROR(VLOOKUP(T$1&amp;$A70,#REF!,5,FALSE),"---")</f>
        <v>---</v>
      </c>
      <c r="U70" s="7" t="str">
        <f>IFERROR(VLOOKUP(U$1&amp;$A70,#REF!,5,FALSE),"---")</f>
        <v>---</v>
      </c>
      <c r="V70" s="7" t="str">
        <f>IFERROR(VLOOKUP(V$1&amp;$A70,#REF!,5,FALSE),"---")</f>
        <v>---</v>
      </c>
      <c r="W70" s="7" t="str">
        <f>IFERROR(VLOOKUP(W$1&amp;$A70,#REF!,5,FALSE),"---")</f>
        <v>---</v>
      </c>
      <c r="X70" s="7" t="str">
        <f>IFERROR(VLOOKUP(X$1&amp;$A70,#REF!,5,FALSE),"---")</f>
        <v>---</v>
      </c>
      <c r="Y70" s="7" t="str">
        <f>IFERROR(VLOOKUP(Y$1&amp;$A70,#REF!,5,FALSE),"---")</f>
        <v>---</v>
      </c>
    </row>
    <row r="71" spans="1:25" ht="16.350000000000001" customHeight="1" x14ac:dyDescent="0.2">
      <c r="A71" s="4">
        <v>68</v>
      </c>
      <c r="B71" s="7" t="str">
        <f>IFERROR(VLOOKUP(B$1&amp;$A71,#REF!,5,FALSE),"---")</f>
        <v>---</v>
      </c>
      <c r="C71" s="7" t="str">
        <f>IFERROR(VLOOKUP(C$1&amp;$A71,#REF!,5,FALSE),"---")</f>
        <v>---</v>
      </c>
      <c r="D71" s="7" t="str">
        <f>IFERROR(VLOOKUP(D$1&amp;$A71,#REF!,5,FALSE),"---")</f>
        <v>---</v>
      </c>
      <c r="E71" s="7" t="str">
        <f>IFERROR(VLOOKUP(E$1&amp;$A71,#REF!,5,FALSE),"---")</f>
        <v>---</v>
      </c>
      <c r="F71" s="7" t="str">
        <f>IFERROR(VLOOKUP(F$1&amp;$A71,#REF!,5,FALSE),"---")</f>
        <v>---</v>
      </c>
      <c r="G71" s="7" t="str">
        <f>IFERROR(VLOOKUP(G$1&amp;$A71,#REF!,5,FALSE),"---")</f>
        <v>---</v>
      </c>
      <c r="H71" s="7" t="str">
        <f>IFERROR(VLOOKUP(H$1&amp;$A71,#REF!,5,FALSE),"---")</f>
        <v>---</v>
      </c>
      <c r="I71" s="7" t="str">
        <f>IFERROR(VLOOKUP(I$1&amp;$A71,#REF!,5,FALSE),"---")</f>
        <v>---</v>
      </c>
      <c r="J71" s="7" t="str">
        <f>IFERROR(VLOOKUP(J$1&amp;$A71,#REF!,5,FALSE),"---")</f>
        <v>---</v>
      </c>
      <c r="K71" s="7" t="str">
        <f>IFERROR(VLOOKUP(K$1&amp;$A71,#REF!,5,FALSE),"---")</f>
        <v>---</v>
      </c>
      <c r="L71" s="7" t="str">
        <f>IFERROR(VLOOKUP(L$1&amp;$A71,#REF!,5,FALSE),"---")</f>
        <v>---</v>
      </c>
      <c r="M71" s="7" t="str">
        <f>IFERROR(VLOOKUP(M$1&amp;$A71,#REF!,5,FALSE),"---")</f>
        <v>---</v>
      </c>
      <c r="N71" s="7" t="str">
        <f>IFERROR(VLOOKUP(N$1&amp;$A71,#REF!,5,FALSE),"---")</f>
        <v>---</v>
      </c>
      <c r="O71" s="7" t="str">
        <f>IFERROR(VLOOKUP(O$1&amp;$A71,#REF!,5,FALSE),"---")</f>
        <v>---</v>
      </c>
      <c r="P71" s="7" t="str">
        <f>IFERROR(VLOOKUP(P$1&amp;$A71,#REF!,5,FALSE),"---")</f>
        <v>---</v>
      </c>
      <c r="Q71" s="7" t="str">
        <f>IFERROR(VLOOKUP(Q$1&amp;$A71,#REF!,5,FALSE),"---")</f>
        <v>---</v>
      </c>
      <c r="R71" s="7" t="str">
        <f>IFERROR(VLOOKUP(R$1&amp;$A71,#REF!,5,FALSE),"---")</f>
        <v>---</v>
      </c>
      <c r="S71" s="7" t="str">
        <f>IFERROR(VLOOKUP(S$1&amp;$A71,#REF!,5,FALSE),"---")</f>
        <v>---</v>
      </c>
      <c r="T71" s="7" t="str">
        <f>IFERROR(VLOOKUP(T$1&amp;$A71,#REF!,5,FALSE),"---")</f>
        <v>---</v>
      </c>
      <c r="U71" s="7" t="str">
        <f>IFERROR(VLOOKUP(U$1&amp;$A71,#REF!,5,FALSE),"---")</f>
        <v>---</v>
      </c>
      <c r="V71" s="7" t="str">
        <f>IFERROR(VLOOKUP(V$1&amp;$A71,#REF!,5,FALSE),"---")</f>
        <v>---</v>
      </c>
      <c r="W71" s="7" t="str">
        <f>IFERROR(VLOOKUP(W$1&amp;$A71,#REF!,5,FALSE),"---")</f>
        <v>---</v>
      </c>
      <c r="X71" s="7" t="str">
        <f>IFERROR(VLOOKUP(X$1&amp;$A71,#REF!,5,FALSE),"---")</f>
        <v>---</v>
      </c>
      <c r="Y71" s="7" t="str">
        <f>IFERROR(VLOOKUP(Y$1&amp;$A71,#REF!,5,FALSE),"---")</f>
        <v>---</v>
      </c>
    </row>
    <row r="72" spans="1:25" ht="16.350000000000001" customHeight="1" x14ac:dyDescent="0.2">
      <c r="A72" s="4">
        <v>69</v>
      </c>
      <c r="B72" s="7" t="str">
        <f>IFERROR(VLOOKUP(B$1&amp;$A72,#REF!,5,FALSE),"---")</f>
        <v>---</v>
      </c>
      <c r="C72" s="7" t="str">
        <f>IFERROR(VLOOKUP(C$1&amp;$A72,#REF!,5,FALSE),"---")</f>
        <v>---</v>
      </c>
      <c r="D72" s="7" t="str">
        <f>IFERROR(VLOOKUP(D$1&amp;$A72,#REF!,5,FALSE),"---")</f>
        <v>---</v>
      </c>
      <c r="E72" s="7" t="str">
        <f>IFERROR(VLOOKUP(E$1&amp;$A72,#REF!,5,FALSE),"---")</f>
        <v>---</v>
      </c>
      <c r="F72" s="7" t="str">
        <f>IFERROR(VLOOKUP(F$1&amp;$A72,#REF!,5,FALSE),"---")</f>
        <v>---</v>
      </c>
      <c r="G72" s="7" t="str">
        <f>IFERROR(VLOOKUP(G$1&amp;$A72,#REF!,5,FALSE),"---")</f>
        <v>---</v>
      </c>
      <c r="H72" s="7" t="str">
        <f>IFERROR(VLOOKUP(H$1&amp;$A72,#REF!,5,FALSE),"---")</f>
        <v>---</v>
      </c>
      <c r="I72" s="7" t="str">
        <f>IFERROR(VLOOKUP(I$1&amp;$A72,#REF!,5,FALSE),"---")</f>
        <v>---</v>
      </c>
      <c r="J72" s="7" t="str">
        <f>IFERROR(VLOOKUP(J$1&amp;$A72,#REF!,5,FALSE),"---")</f>
        <v>---</v>
      </c>
      <c r="K72" s="7" t="str">
        <f>IFERROR(VLOOKUP(K$1&amp;$A72,#REF!,5,FALSE),"---")</f>
        <v>---</v>
      </c>
      <c r="L72" s="7" t="str">
        <f>IFERROR(VLOOKUP(L$1&amp;$A72,#REF!,5,FALSE),"---")</f>
        <v>---</v>
      </c>
      <c r="M72" s="7" t="str">
        <f>IFERROR(VLOOKUP(M$1&amp;$A72,#REF!,5,FALSE),"---")</f>
        <v>---</v>
      </c>
      <c r="N72" s="7" t="str">
        <f>IFERROR(VLOOKUP(N$1&amp;$A72,#REF!,5,FALSE),"---")</f>
        <v>---</v>
      </c>
      <c r="O72" s="7" t="str">
        <f>IFERROR(VLOOKUP(O$1&amp;$A72,#REF!,5,FALSE),"---")</f>
        <v>---</v>
      </c>
      <c r="P72" s="7" t="str">
        <f>IFERROR(VLOOKUP(P$1&amp;$A72,#REF!,5,FALSE),"---")</f>
        <v>---</v>
      </c>
      <c r="Q72" s="7" t="str">
        <f>IFERROR(VLOOKUP(Q$1&amp;$A72,#REF!,5,FALSE),"---")</f>
        <v>---</v>
      </c>
      <c r="R72" s="7" t="str">
        <f>IFERROR(VLOOKUP(R$1&amp;$A72,#REF!,5,FALSE),"---")</f>
        <v>---</v>
      </c>
      <c r="S72" s="7" t="str">
        <f>IFERROR(VLOOKUP(S$1&amp;$A72,#REF!,5,FALSE),"---")</f>
        <v>---</v>
      </c>
      <c r="T72" s="7" t="str">
        <f>IFERROR(VLOOKUP(T$1&amp;$A72,#REF!,5,FALSE),"---")</f>
        <v>---</v>
      </c>
      <c r="U72" s="7" t="str">
        <f>IFERROR(VLOOKUP(U$1&amp;$A72,#REF!,5,FALSE),"---")</f>
        <v>---</v>
      </c>
      <c r="V72" s="7" t="str">
        <f>IFERROR(VLOOKUP(V$1&amp;$A72,#REF!,5,FALSE),"---")</f>
        <v>---</v>
      </c>
      <c r="W72" s="7" t="str">
        <f>IFERROR(VLOOKUP(W$1&amp;$A72,#REF!,5,FALSE),"---")</f>
        <v>---</v>
      </c>
      <c r="X72" s="7" t="str">
        <f>IFERROR(VLOOKUP(X$1&amp;$A72,#REF!,5,FALSE),"---")</f>
        <v>---</v>
      </c>
      <c r="Y72" s="7" t="str">
        <f>IFERROR(VLOOKUP(Y$1&amp;$A72,#REF!,5,FALSE),"---")</f>
        <v>---</v>
      </c>
    </row>
    <row r="73" spans="1:25" ht="16.350000000000001" customHeight="1" x14ac:dyDescent="0.2">
      <c r="A73" s="4">
        <v>70</v>
      </c>
      <c r="B73" s="7" t="str">
        <f>IFERROR(VLOOKUP(B$1&amp;$A73,#REF!,5,FALSE),"---")</f>
        <v>---</v>
      </c>
      <c r="C73" s="7" t="str">
        <f>IFERROR(VLOOKUP(C$1&amp;$A73,#REF!,5,FALSE),"---")</f>
        <v>---</v>
      </c>
      <c r="D73" s="7" t="str">
        <f>IFERROR(VLOOKUP(D$1&amp;$A73,#REF!,5,FALSE),"---")</f>
        <v>---</v>
      </c>
      <c r="E73" s="7" t="str">
        <f>IFERROR(VLOOKUP(E$1&amp;$A73,#REF!,5,FALSE),"---")</f>
        <v>---</v>
      </c>
      <c r="F73" s="7" t="str">
        <f>IFERROR(VLOOKUP(F$1&amp;$A73,#REF!,5,FALSE),"---")</f>
        <v>---</v>
      </c>
      <c r="G73" s="7" t="str">
        <f>IFERROR(VLOOKUP(G$1&amp;$A73,#REF!,5,FALSE),"---")</f>
        <v>---</v>
      </c>
      <c r="H73" s="7" t="str">
        <f>IFERROR(VLOOKUP(H$1&amp;$A73,#REF!,5,FALSE),"---")</f>
        <v>---</v>
      </c>
      <c r="I73" s="7" t="str">
        <f>IFERROR(VLOOKUP(I$1&amp;$A73,#REF!,5,FALSE),"---")</f>
        <v>---</v>
      </c>
      <c r="J73" s="7" t="str">
        <f>IFERROR(VLOOKUP(J$1&amp;$A73,#REF!,5,FALSE),"---")</f>
        <v>---</v>
      </c>
      <c r="K73" s="7" t="str">
        <f>IFERROR(VLOOKUP(K$1&amp;$A73,#REF!,5,FALSE),"---")</f>
        <v>---</v>
      </c>
      <c r="L73" s="7" t="str">
        <f>IFERROR(VLOOKUP(L$1&amp;$A73,#REF!,5,FALSE),"---")</f>
        <v>---</v>
      </c>
      <c r="M73" s="7" t="str">
        <f>IFERROR(VLOOKUP(M$1&amp;$A73,#REF!,5,FALSE),"---")</f>
        <v>---</v>
      </c>
      <c r="N73" s="7" t="str">
        <f>IFERROR(VLOOKUP(N$1&amp;$A73,#REF!,5,FALSE),"---")</f>
        <v>---</v>
      </c>
      <c r="O73" s="7" t="str">
        <f>IFERROR(VLOOKUP(O$1&amp;$A73,#REF!,5,FALSE),"---")</f>
        <v>---</v>
      </c>
      <c r="P73" s="7" t="str">
        <f>IFERROR(VLOOKUP(P$1&amp;$A73,#REF!,5,FALSE),"---")</f>
        <v>---</v>
      </c>
      <c r="Q73" s="7" t="str">
        <f>IFERROR(VLOOKUP(Q$1&amp;$A73,#REF!,5,FALSE),"---")</f>
        <v>---</v>
      </c>
      <c r="R73" s="7" t="str">
        <f>IFERROR(VLOOKUP(R$1&amp;$A73,#REF!,5,FALSE),"---")</f>
        <v>---</v>
      </c>
      <c r="S73" s="7" t="str">
        <f>IFERROR(VLOOKUP(S$1&amp;$A73,#REF!,5,FALSE),"---")</f>
        <v>---</v>
      </c>
      <c r="T73" s="7" t="str">
        <f>IFERROR(VLOOKUP(T$1&amp;$A73,#REF!,5,FALSE),"---")</f>
        <v>---</v>
      </c>
      <c r="U73" s="7" t="str">
        <f>IFERROR(VLOOKUP(U$1&amp;$A73,#REF!,5,FALSE),"---")</f>
        <v>---</v>
      </c>
      <c r="V73" s="7" t="str">
        <f>IFERROR(VLOOKUP(V$1&amp;$A73,#REF!,5,FALSE),"---")</f>
        <v>---</v>
      </c>
      <c r="W73" s="7" t="str">
        <f>IFERROR(VLOOKUP(W$1&amp;$A73,#REF!,5,FALSE),"---")</f>
        <v>---</v>
      </c>
      <c r="X73" s="7" t="str">
        <f>IFERROR(VLOOKUP(X$1&amp;$A73,#REF!,5,FALSE),"---")</f>
        <v>---</v>
      </c>
      <c r="Y73" s="7" t="str">
        <f>IFERROR(VLOOKUP(Y$1&amp;$A73,#REF!,5,FALSE),"---")</f>
        <v>---</v>
      </c>
    </row>
    <row r="74" spans="1:25" ht="16.350000000000001" customHeight="1" x14ac:dyDescent="0.2">
      <c r="A74" s="4">
        <v>71</v>
      </c>
      <c r="B74" s="7" t="str">
        <f>IFERROR(VLOOKUP(B$1&amp;$A74,#REF!,5,FALSE),"---")</f>
        <v>---</v>
      </c>
      <c r="C74" s="7" t="str">
        <f>IFERROR(VLOOKUP(C$1&amp;$A74,#REF!,5,FALSE),"---")</f>
        <v>---</v>
      </c>
      <c r="D74" s="7" t="str">
        <f>IFERROR(VLOOKUP(D$1&amp;$A74,#REF!,5,FALSE),"---")</f>
        <v>---</v>
      </c>
      <c r="E74" s="7" t="str">
        <f>IFERROR(VLOOKUP(E$1&amp;$A74,#REF!,5,FALSE),"---")</f>
        <v>---</v>
      </c>
      <c r="F74" s="7" t="str">
        <f>IFERROR(VLOOKUP(F$1&amp;$A74,#REF!,5,FALSE),"---")</f>
        <v>---</v>
      </c>
      <c r="G74" s="7" t="str">
        <f>IFERROR(VLOOKUP(G$1&amp;$A74,#REF!,5,FALSE),"---")</f>
        <v>---</v>
      </c>
      <c r="H74" s="7" t="str">
        <f>IFERROR(VLOOKUP(H$1&amp;$A74,#REF!,5,FALSE),"---")</f>
        <v>---</v>
      </c>
      <c r="I74" s="7" t="str">
        <f>IFERROR(VLOOKUP(I$1&amp;$A74,#REF!,5,FALSE),"---")</f>
        <v>---</v>
      </c>
      <c r="J74" s="7" t="str">
        <f>IFERROR(VLOOKUP(J$1&amp;$A74,#REF!,5,FALSE),"---")</f>
        <v>---</v>
      </c>
      <c r="K74" s="7" t="str">
        <f>IFERROR(VLOOKUP(K$1&amp;$A74,#REF!,5,FALSE),"---")</f>
        <v>---</v>
      </c>
      <c r="L74" s="7" t="str">
        <f>IFERROR(VLOOKUP(L$1&amp;$A74,#REF!,5,FALSE),"---")</f>
        <v>---</v>
      </c>
      <c r="M74" s="7" t="str">
        <f>IFERROR(VLOOKUP(M$1&amp;$A74,#REF!,5,FALSE),"---")</f>
        <v>---</v>
      </c>
      <c r="N74" s="7" t="str">
        <f>IFERROR(VLOOKUP(N$1&amp;$A74,#REF!,5,FALSE),"---")</f>
        <v>---</v>
      </c>
      <c r="O74" s="7" t="str">
        <f>IFERROR(VLOOKUP(O$1&amp;$A74,#REF!,5,FALSE),"---")</f>
        <v>---</v>
      </c>
      <c r="P74" s="7" t="str">
        <f>IFERROR(VLOOKUP(P$1&amp;$A74,#REF!,5,FALSE),"---")</f>
        <v>---</v>
      </c>
      <c r="Q74" s="7" t="str">
        <f>IFERROR(VLOOKUP(Q$1&amp;$A74,#REF!,5,FALSE),"---")</f>
        <v>---</v>
      </c>
      <c r="R74" s="7" t="str">
        <f>IFERROR(VLOOKUP(R$1&amp;$A74,#REF!,5,FALSE),"---")</f>
        <v>---</v>
      </c>
      <c r="S74" s="7" t="str">
        <f>IFERROR(VLOOKUP(S$1&amp;$A74,#REF!,5,FALSE),"---")</f>
        <v>---</v>
      </c>
      <c r="T74" s="7" t="str">
        <f>IFERROR(VLOOKUP(T$1&amp;$A74,#REF!,5,FALSE),"---")</f>
        <v>---</v>
      </c>
      <c r="U74" s="7" t="str">
        <f>IFERROR(VLOOKUP(U$1&amp;$A74,#REF!,5,FALSE),"---")</f>
        <v>---</v>
      </c>
      <c r="V74" s="7" t="str">
        <f>IFERROR(VLOOKUP(V$1&amp;$A74,#REF!,5,FALSE),"---")</f>
        <v>---</v>
      </c>
      <c r="W74" s="7" t="str">
        <f>IFERROR(VLOOKUP(W$1&amp;$A74,#REF!,5,FALSE),"---")</f>
        <v>---</v>
      </c>
      <c r="X74" s="7" t="str">
        <f>IFERROR(VLOOKUP(X$1&amp;$A74,#REF!,5,FALSE),"---")</f>
        <v>---</v>
      </c>
      <c r="Y74" s="7" t="str">
        <f>IFERROR(VLOOKUP(Y$1&amp;$A74,#REF!,5,FALSE),"---")</f>
        <v>---</v>
      </c>
    </row>
    <row r="75" spans="1:25" ht="16.350000000000001" customHeight="1" x14ac:dyDescent="0.2">
      <c r="A75" s="4">
        <v>72</v>
      </c>
      <c r="B75" s="7" t="str">
        <f>IFERROR(VLOOKUP(B$1&amp;$A75,#REF!,5,FALSE),"---")</f>
        <v>---</v>
      </c>
      <c r="C75" s="7" t="str">
        <f>IFERROR(VLOOKUP(C$1&amp;$A75,#REF!,5,FALSE),"---")</f>
        <v>---</v>
      </c>
      <c r="D75" s="7" t="str">
        <f>IFERROR(VLOOKUP(D$1&amp;$A75,#REF!,5,FALSE),"---")</f>
        <v>---</v>
      </c>
      <c r="E75" s="7" t="str">
        <f>IFERROR(VLOOKUP(E$1&amp;$A75,#REF!,5,FALSE),"---")</f>
        <v>---</v>
      </c>
      <c r="F75" s="7" t="str">
        <f>IFERROR(VLOOKUP(F$1&amp;$A75,#REF!,5,FALSE),"---")</f>
        <v>---</v>
      </c>
      <c r="G75" s="7" t="str">
        <f>IFERROR(VLOOKUP(G$1&amp;$A75,#REF!,5,FALSE),"---")</f>
        <v>---</v>
      </c>
      <c r="H75" s="7" t="str">
        <f>IFERROR(VLOOKUP(H$1&amp;$A75,#REF!,5,FALSE),"---")</f>
        <v>---</v>
      </c>
      <c r="I75" s="7" t="str">
        <f>IFERROR(VLOOKUP(I$1&amp;$A75,#REF!,5,FALSE),"---")</f>
        <v>---</v>
      </c>
      <c r="J75" s="7" t="str">
        <f>IFERROR(VLOOKUP(J$1&amp;$A75,#REF!,5,FALSE),"---")</f>
        <v>---</v>
      </c>
      <c r="K75" s="7" t="str">
        <f>IFERROR(VLOOKUP(K$1&amp;$A75,#REF!,5,FALSE),"---")</f>
        <v>---</v>
      </c>
      <c r="L75" s="7" t="str">
        <f>IFERROR(VLOOKUP(L$1&amp;$A75,#REF!,5,FALSE),"---")</f>
        <v>---</v>
      </c>
      <c r="M75" s="7" t="str">
        <f>IFERROR(VLOOKUP(M$1&amp;$A75,#REF!,5,FALSE),"---")</f>
        <v>---</v>
      </c>
      <c r="N75" s="7" t="str">
        <f>IFERROR(VLOOKUP(N$1&amp;$A75,#REF!,5,FALSE),"---")</f>
        <v>---</v>
      </c>
      <c r="O75" s="7" t="str">
        <f>IFERROR(VLOOKUP(O$1&amp;$A75,#REF!,5,FALSE),"---")</f>
        <v>---</v>
      </c>
      <c r="P75" s="7" t="str">
        <f>IFERROR(VLOOKUP(P$1&amp;$A75,#REF!,5,FALSE),"---")</f>
        <v>---</v>
      </c>
      <c r="Q75" s="7" t="str">
        <f>IFERROR(VLOOKUP(Q$1&amp;$A75,#REF!,5,FALSE),"---")</f>
        <v>---</v>
      </c>
      <c r="R75" s="7" t="str">
        <f>IFERROR(VLOOKUP(R$1&amp;$A75,#REF!,5,FALSE),"---")</f>
        <v>---</v>
      </c>
      <c r="S75" s="7" t="str">
        <f>IFERROR(VLOOKUP(S$1&amp;$A75,#REF!,5,FALSE),"---")</f>
        <v>---</v>
      </c>
      <c r="T75" s="7" t="str">
        <f>IFERROR(VLOOKUP(T$1&amp;$A75,#REF!,5,FALSE),"---")</f>
        <v>---</v>
      </c>
      <c r="U75" s="7" t="str">
        <f>IFERROR(VLOOKUP(U$1&amp;$A75,#REF!,5,FALSE),"---")</f>
        <v>---</v>
      </c>
      <c r="V75" s="7" t="str">
        <f>IFERROR(VLOOKUP(V$1&amp;$A75,#REF!,5,FALSE),"---")</f>
        <v>---</v>
      </c>
      <c r="W75" s="7" t="str">
        <f>IFERROR(VLOOKUP(W$1&amp;$A75,#REF!,5,FALSE),"---")</f>
        <v>---</v>
      </c>
      <c r="X75" s="7" t="str">
        <f>IFERROR(VLOOKUP(X$1&amp;$A75,#REF!,5,FALSE),"---")</f>
        <v>---</v>
      </c>
      <c r="Y75" s="7" t="str">
        <f>IFERROR(VLOOKUP(Y$1&amp;$A75,#REF!,5,FALSE),"---")</f>
        <v>---</v>
      </c>
    </row>
    <row r="76" spans="1:25" ht="16.350000000000001" customHeight="1" x14ac:dyDescent="0.2">
      <c r="A76" s="4">
        <v>73</v>
      </c>
      <c r="B76" s="7" t="str">
        <f>IFERROR(VLOOKUP(B$1&amp;$A76,#REF!,5,FALSE),"---")</f>
        <v>---</v>
      </c>
      <c r="C76" s="7" t="str">
        <f>IFERROR(VLOOKUP(C$1&amp;$A76,#REF!,5,FALSE),"---")</f>
        <v>---</v>
      </c>
      <c r="D76" s="7" t="str">
        <f>IFERROR(VLOOKUP(D$1&amp;$A76,#REF!,5,FALSE),"---")</f>
        <v>---</v>
      </c>
      <c r="E76" s="7" t="str">
        <f>IFERROR(VLOOKUP(E$1&amp;$A76,#REF!,5,FALSE),"---")</f>
        <v>---</v>
      </c>
      <c r="F76" s="7" t="str">
        <f>IFERROR(VLOOKUP(F$1&amp;$A76,#REF!,5,FALSE),"---")</f>
        <v>---</v>
      </c>
      <c r="G76" s="7" t="str">
        <f>IFERROR(VLOOKUP(G$1&amp;$A76,#REF!,5,FALSE),"---")</f>
        <v>---</v>
      </c>
      <c r="H76" s="7" t="str">
        <f>IFERROR(VLOOKUP(H$1&amp;$A76,#REF!,5,FALSE),"---")</f>
        <v>---</v>
      </c>
      <c r="I76" s="7" t="str">
        <f>IFERROR(VLOOKUP(I$1&amp;$A76,#REF!,5,FALSE),"---")</f>
        <v>---</v>
      </c>
      <c r="J76" s="7" t="str">
        <f>IFERROR(VLOOKUP(J$1&amp;$A76,#REF!,5,FALSE),"---")</f>
        <v>---</v>
      </c>
      <c r="K76" s="7" t="str">
        <f>IFERROR(VLOOKUP(K$1&amp;$A76,#REF!,5,FALSE),"---")</f>
        <v>---</v>
      </c>
      <c r="L76" s="7" t="str">
        <f>IFERROR(VLOOKUP(L$1&amp;$A76,#REF!,5,FALSE),"---")</f>
        <v>---</v>
      </c>
      <c r="M76" s="7" t="str">
        <f>IFERROR(VLOOKUP(M$1&amp;$A76,#REF!,5,FALSE),"---")</f>
        <v>---</v>
      </c>
      <c r="N76" s="7" t="str">
        <f>IFERROR(VLOOKUP(N$1&amp;$A76,#REF!,5,FALSE),"---")</f>
        <v>---</v>
      </c>
      <c r="O76" s="7" t="str">
        <f>IFERROR(VLOOKUP(O$1&amp;$A76,#REF!,5,FALSE),"---")</f>
        <v>---</v>
      </c>
      <c r="P76" s="7" t="str">
        <f>IFERROR(VLOOKUP(P$1&amp;$A76,#REF!,5,FALSE),"---")</f>
        <v>---</v>
      </c>
      <c r="Q76" s="7" t="str">
        <f>IFERROR(VLOOKUP(Q$1&amp;$A76,#REF!,5,FALSE),"---")</f>
        <v>---</v>
      </c>
      <c r="R76" s="7" t="str">
        <f>IFERROR(VLOOKUP(R$1&amp;$A76,#REF!,5,FALSE),"---")</f>
        <v>---</v>
      </c>
      <c r="S76" s="7" t="str">
        <f>IFERROR(VLOOKUP(S$1&amp;$A76,#REF!,5,FALSE),"---")</f>
        <v>---</v>
      </c>
      <c r="T76" s="7" t="str">
        <f>IFERROR(VLOOKUP(T$1&amp;$A76,#REF!,5,FALSE),"---")</f>
        <v>---</v>
      </c>
      <c r="U76" s="7" t="str">
        <f>IFERROR(VLOOKUP(U$1&amp;$A76,#REF!,5,FALSE),"---")</f>
        <v>---</v>
      </c>
      <c r="V76" s="7" t="str">
        <f>IFERROR(VLOOKUP(V$1&amp;$A76,#REF!,5,FALSE),"---")</f>
        <v>---</v>
      </c>
      <c r="W76" s="7" t="str">
        <f>IFERROR(VLOOKUP(W$1&amp;$A76,#REF!,5,FALSE),"---")</f>
        <v>---</v>
      </c>
      <c r="X76" s="7" t="str">
        <f>IFERROR(VLOOKUP(X$1&amp;$A76,#REF!,5,FALSE),"---")</f>
        <v>---</v>
      </c>
      <c r="Y76" s="7" t="str">
        <f>IFERROR(VLOOKUP(Y$1&amp;$A76,#REF!,5,FALSE),"---")</f>
        <v>---</v>
      </c>
    </row>
    <row r="77" spans="1:25" ht="16.350000000000001" customHeight="1" x14ac:dyDescent="0.2">
      <c r="A77" s="4">
        <v>74</v>
      </c>
      <c r="B77" s="7" t="str">
        <f>IFERROR(VLOOKUP(B$1&amp;$A77,#REF!,5,FALSE),"---")</f>
        <v>---</v>
      </c>
      <c r="C77" s="7" t="str">
        <f>IFERROR(VLOOKUP(C$1&amp;$A77,#REF!,5,FALSE),"---")</f>
        <v>---</v>
      </c>
      <c r="D77" s="7" t="str">
        <f>IFERROR(VLOOKUP(D$1&amp;$A77,#REF!,5,FALSE),"---")</f>
        <v>---</v>
      </c>
      <c r="E77" s="7" t="str">
        <f>IFERROR(VLOOKUP(E$1&amp;$A77,#REF!,5,FALSE),"---")</f>
        <v>---</v>
      </c>
      <c r="F77" s="7" t="str">
        <f>IFERROR(VLOOKUP(F$1&amp;$A77,#REF!,5,FALSE),"---")</f>
        <v>---</v>
      </c>
      <c r="G77" s="7" t="str">
        <f>IFERROR(VLOOKUP(G$1&amp;$A77,#REF!,5,FALSE),"---")</f>
        <v>---</v>
      </c>
      <c r="H77" s="7" t="str">
        <f>IFERROR(VLOOKUP(H$1&amp;$A77,#REF!,5,FALSE),"---")</f>
        <v>---</v>
      </c>
      <c r="I77" s="7" t="str">
        <f>IFERROR(VLOOKUP(I$1&amp;$A77,#REF!,5,FALSE),"---")</f>
        <v>---</v>
      </c>
      <c r="J77" s="7" t="str">
        <f>IFERROR(VLOOKUP(J$1&amp;$A77,#REF!,5,FALSE),"---")</f>
        <v>---</v>
      </c>
      <c r="K77" s="7" t="str">
        <f>IFERROR(VLOOKUP(K$1&amp;$A77,#REF!,5,FALSE),"---")</f>
        <v>---</v>
      </c>
      <c r="L77" s="7" t="str">
        <f>IFERROR(VLOOKUP(L$1&amp;$A77,#REF!,5,FALSE),"---")</f>
        <v>---</v>
      </c>
      <c r="M77" s="7" t="str">
        <f>IFERROR(VLOOKUP(M$1&amp;$A77,#REF!,5,FALSE),"---")</f>
        <v>---</v>
      </c>
      <c r="N77" s="7" t="str">
        <f>IFERROR(VLOOKUP(N$1&amp;$A77,#REF!,5,FALSE),"---")</f>
        <v>---</v>
      </c>
      <c r="O77" s="7" t="str">
        <f>IFERROR(VLOOKUP(O$1&amp;$A77,#REF!,5,FALSE),"---")</f>
        <v>---</v>
      </c>
      <c r="P77" s="7" t="str">
        <f>IFERROR(VLOOKUP(P$1&amp;$A77,#REF!,5,FALSE),"---")</f>
        <v>---</v>
      </c>
      <c r="Q77" s="7" t="str">
        <f>IFERROR(VLOOKUP(Q$1&amp;$A77,#REF!,5,FALSE),"---")</f>
        <v>---</v>
      </c>
      <c r="R77" s="7" t="str">
        <f>IFERROR(VLOOKUP(R$1&amp;$A77,#REF!,5,FALSE),"---")</f>
        <v>---</v>
      </c>
      <c r="S77" s="7" t="str">
        <f>IFERROR(VLOOKUP(S$1&amp;$A77,#REF!,5,FALSE),"---")</f>
        <v>---</v>
      </c>
      <c r="T77" s="7" t="str">
        <f>IFERROR(VLOOKUP(T$1&amp;$A77,#REF!,5,FALSE),"---")</f>
        <v>---</v>
      </c>
      <c r="U77" s="7" t="str">
        <f>IFERROR(VLOOKUP(U$1&amp;$A77,#REF!,5,FALSE),"---")</f>
        <v>---</v>
      </c>
      <c r="V77" s="7" t="str">
        <f>IFERROR(VLOOKUP(V$1&amp;$A77,#REF!,5,FALSE),"---")</f>
        <v>---</v>
      </c>
      <c r="W77" s="7" t="str">
        <f>IFERROR(VLOOKUP(W$1&amp;$A77,#REF!,5,FALSE),"---")</f>
        <v>---</v>
      </c>
      <c r="X77" s="7" t="str">
        <f>IFERROR(VLOOKUP(X$1&amp;$A77,#REF!,5,FALSE),"---")</f>
        <v>---</v>
      </c>
      <c r="Y77" s="7" t="str">
        <f>IFERROR(VLOOKUP(Y$1&amp;$A77,#REF!,5,FALSE),"---")</f>
        <v>---</v>
      </c>
    </row>
    <row r="78" spans="1:25" ht="16.350000000000001" customHeight="1" x14ac:dyDescent="0.2">
      <c r="A78" s="4">
        <v>75</v>
      </c>
      <c r="B78" s="7" t="str">
        <f>IFERROR(VLOOKUP(B$1&amp;$A78,#REF!,5,FALSE),"---")</f>
        <v>---</v>
      </c>
      <c r="C78" s="7" t="str">
        <f>IFERROR(VLOOKUP(C$1&amp;$A78,#REF!,5,FALSE),"---")</f>
        <v>---</v>
      </c>
      <c r="D78" s="7" t="str">
        <f>IFERROR(VLOOKUP(D$1&amp;$A78,#REF!,5,FALSE),"---")</f>
        <v>---</v>
      </c>
      <c r="E78" s="7" t="str">
        <f>IFERROR(VLOOKUP(E$1&amp;$A78,#REF!,5,FALSE),"---")</f>
        <v>---</v>
      </c>
      <c r="F78" s="7" t="str">
        <f>IFERROR(VLOOKUP(F$1&amp;$A78,#REF!,5,FALSE),"---")</f>
        <v>---</v>
      </c>
      <c r="G78" s="7" t="str">
        <f>IFERROR(VLOOKUP(G$1&amp;$A78,#REF!,5,FALSE),"---")</f>
        <v>---</v>
      </c>
      <c r="H78" s="7" t="str">
        <f>IFERROR(VLOOKUP(H$1&amp;$A78,#REF!,5,FALSE),"---")</f>
        <v>---</v>
      </c>
      <c r="I78" s="7" t="str">
        <f>IFERROR(VLOOKUP(I$1&amp;$A78,#REF!,5,FALSE),"---")</f>
        <v>---</v>
      </c>
      <c r="J78" s="7" t="str">
        <f>IFERROR(VLOOKUP(J$1&amp;$A78,#REF!,5,FALSE),"---")</f>
        <v>---</v>
      </c>
      <c r="K78" s="7" t="str">
        <f>IFERROR(VLOOKUP(K$1&amp;$A78,#REF!,5,FALSE),"---")</f>
        <v>---</v>
      </c>
      <c r="L78" s="7" t="str">
        <f>IFERROR(VLOOKUP(L$1&amp;$A78,#REF!,5,FALSE),"---")</f>
        <v>---</v>
      </c>
      <c r="M78" s="7" t="str">
        <f>IFERROR(VLOOKUP(M$1&amp;$A78,#REF!,5,FALSE),"---")</f>
        <v>---</v>
      </c>
      <c r="N78" s="7" t="str">
        <f>IFERROR(VLOOKUP(N$1&amp;$A78,#REF!,5,FALSE),"---")</f>
        <v>---</v>
      </c>
      <c r="O78" s="7" t="str">
        <f>IFERROR(VLOOKUP(O$1&amp;$A78,#REF!,5,FALSE),"---")</f>
        <v>---</v>
      </c>
      <c r="P78" s="7" t="str">
        <f>IFERROR(VLOOKUP(P$1&amp;$A78,#REF!,5,FALSE),"---")</f>
        <v>---</v>
      </c>
      <c r="Q78" s="7" t="str">
        <f>IFERROR(VLOOKUP(Q$1&amp;$A78,#REF!,5,FALSE),"---")</f>
        <v>---</v>
      </c>
      <c r="R78" s="7" t="str">
        <f>IFERROR(VLOOKUP(R$1&amp;$A78,#REF!,5,FALSE),"---")</f>
        <v>---</v>
      </c>
      <c r="S78" s="7" t="str">
        <f>IFERROR(VLOOKUP(S$1&amp;$A78,#REF!,5,FALSE),"---")</f>
        <v>---</v>
      </c>
      <c r="T78" s="7" t="str">
        <f>IFERROR(VLOOKUP(T$1&amp;$A78,#REF!,5,FALSE),"---")</f>
        <v>---</v>
      </c>
      <c r="U78" s="7" t="str">
        <f>IFERROR(VLOOKUP(U$1&amp;$A78,#REF!,5,FALSE),"---")</f>
        <v>---</v>
      </c>
      <c r="V78" s="7" t="str">
        <f>IFERROR(VLOOKUP(V$1&amp;$A78,#REF!,5,FALSE),"---")</f>
        <v>---</v>
      </c>
      <c r="W78" s="7" t="str">
        <f>IFERROR(VLOOKUP(W$1&amp;$A78,#REF!,5,FALSE),"---")</f>
        <v>---</v>
      </c>
      <c r="X78" s="7" t="str">
        <f>IFERROR(VLOOKUP(X$1&amp;$A78,#REF!,5,FALSE),"---")</f>
        <v>---</v>
      </c>
      <c r="Y78" s="7" t="str">
        <f>IFERROR(VLOOKUP(Y$1&amp;$A78,#REF!,5,FALSE),"---")</f>
        <v>---</v>
      </c>
    </row>
    <row r="79" spans="1:25" ht="16.350000000000001" customHeight="1" x14ac:dyDescent="0.2">
      <c r="A79" s="4">
        <v>76</v>
      </c>
      <c r="B79" s="7" t="str">
        <f>IFERROR(VLOOKUP(B$1&amp;$A79,#REF!,5,FALSE),"---")</f>
        <v>---</v>
      </c>
      <c r="C79" s="7" t="str">
        <f>IFERROR(VLOOKUP(C$1&amp;$A79,#REF!,5,FALSE),"---")</f>
        <v>---</v>
      </c>
      <c r="D79" s="7" t="str">
        <f>IFERROR(VLOOKUP(D$1&amp;$A79,#REF!,5,FALSE),"---")</f>
        <v>---</v>
      </c>
      <c r="E79" s="7" t="str">
        <f>IFERROR(VLOOKUP(E$1&amp;$A79,#REF!,5,FALSE),"---")</f>
        <v>---</v>
      </c>
      <c r="F79" s="7" t="str">
        <f>IFERROR(VLOOKUP(F$1&amp;$A79,#REF!,5,FALSE),"---")</f>
        <v>---</v>
      </c>
      <c r="G79" s="7" t="str">
        <f>IFERROR(VLOOKUP(G$1&amp;$A79,#REF!,5,FALSE),"---")</f>
        <v>---</v>
      </c>
      <c r="H79" s="7" t="str">
        <f>IFERROR(VLOOKUP(H$1&amp;$A79,#REF!,5,FALSE),"---")</f>
        <v>---</v>
      </c>
      <c r="I79" s="7" t="str">
        <f>IFERROR(VLOOKUP(I$1&amp;$A79,#REF!,5,FALSE),"---")</f>
        <v>---</v>
      </c>
      <c r="J79" s="7" t="str">
        <f>IFERROR(VLOOKUP(J$1&amp;$A79,#REF!,5,FALSE),"---")</f>
        <v>---</v>
      </c>
      <c r="K79" s="7" t="str">
        <f>IFERROR(VLOOKUP(K$1&amp;$A79,#REF!,5,FALSE),"---")</f>
        <v>---</v>
      </c>
      <c r="L79" s="7" t="str">
        <f>IFERROR(VLOOKUP(L$1&amp;$A79,#REF!,5,FALSE),"---")</f>
        <v>---</v>
      </c>
      <c r="M79" s="7" t="str">
        <f>IFERROR(VLOOKUP(M$1&amp;$A79,#REF!,5,FALSE),"---")</f>
        <v>---</v>
      </c>
      <c r="N79" s="7" t="str">
        <f>IFERROR(VLOOKUP(N$1&amp;$A79,#REF!,5,FALSE),"---")</f>
        <v>---</v>
      </c>
      <c r="O79" s="7" t="str">
        <f>IFERROR(VLOOKUP(O$1&amp;$A79,#REF!,5,FALSE),"---")</f>
        <v>---</v>
      </c>
      <c r="P79" s="7" t="str">
        <f>IFERROR(VLOOKUP(P$1&amp;$A79,#REF!,5,FALSE),"---")</f>
        <v>---</v>
      </c>
      <c r="Q79" s="7" t="str">
        <f>IFERROR(VLOOKUP(Q$1&amp;$A79,#REF!,5,FALSE),"---")</f>
        <v>---</v>
      </c>
      <c r="R79" s="7" t="str">
        <f>IFERROR(VLOOKUP(R$1&amp;$A79,#REF!,5,FALSE),"---")</f>
        <v>---</v>
      </c>
      <c r="S79" s="7" t="str">
        <f>IFERROR(VLOOKUP(S$1&amp;$A79,#REF!,5,FALSE),"---")</f>
        <v>---</v>
      </c>
      <c r="T79" s="7" t="str">
        <f>IFERROR(VLOOKUP(T$1&amp;$A79,#REF!,5,FALSE),"---")</f>
        <v>---</v>
      </c>
      <c r="U79" s="7" t="str">
        <f>IFERROR(VLOOKUP(U$1&amp;$A79,#REF!,5,FALSE),"---")</f>
        <v>---</v>
      </c>
      <c r="V79" s="7" t="str">
        <f>IFERROR(VLOOKUP(V$1&amp;$A79,#REF!,5,FALSE),"---")</f>
        <v>---</v>
      </c>
      <c r="W79" s="7" t="str">
        <f>IFERROR(VLOOKUP(W$1&amp;$A79,#REF!,5,FALSE),"---")</f>
        <v>---</v>
      </c>
      <c r="X79" s="7" t="str">
        <f>IFERROR(VLOOKUP(X$1&amp;$A79,#REF!,5,FALSE),"---")</f>
        <v>---</v>
      </c>
      <c r="Y79" s="7" t="str">
        <f>IFERROR(VLOOKUP(Y$1&amp;$A79,#REF!,5,FALSE),"---")</f>
        <v>---</v>
      </c>
    </row>
    <row r="80" spans="1:25" ht="16.350000000000001" customHeight="1" x14ac:dyDescent="0.2">
      <c r="A80" s="4">
        <v>77</v>
      </c>
      <c r="B80" s="7" t="str">
        <f>IFERROR(VLOOKUP(B$1&amp;$A80,#REF!,5,FALSE),"---")</f>
        <v>---</v>
      </c>
      <c r="C80" s="7" t="str">
        <f>IFERROR(VLOOKUP(C$1&amp;$A80,#REF!,5,FALSE),"---")</f>
        <v>---</v>
      </c>
      <c r="D80" s="7" t="str">
        <f>IFERROR(VLOOKUP(D$1&amp;$A80,#REF!,5,FALSE),"---")</f>
        <v>---</v>
      </c>
      <c r="E80" s="7" t="str">
        <f>IFERROR(VLOOKUP(E$1&amp;$A80,#REF!,5,FALSE),"---")</f>
        <v>---</v>
      </c>
      <c r="F80" s="7" t="str">
        <f>IFERROR(VLOOKUP(F$1&amp;$A80,#REF!,5,FALSE),"---")</f>
        <v>---</v>
      </c>
      <c r="G80" s="7" t="str">
        <f>IFERROR(VLOOKUP(G$1&amp;$A80,#REF!,5,FALSE),"---")</f>
        <v>---</v>
      </c>
      <c r="H80" s="7" t="str">
        <f>IFERROR(VLOOKUP(H$1&amp;$A80,#REF!,5,FALSE),"---")</f>
        <v>---</v>
      </c>
      <c r="I80" s="7" t="str">
        <f>IFERROR(VLOOKUP(I$1&amp;$A80,#REF!,5,FALSE),"---")</f>
        <v>---</v>
      </c>
      <c r="J80" s="7" t="str">
        <f>IFERROR(VLOOKUP(J$1&amp;$A80,#REF!,5,FALSE),"---")</f>
        <v>---</v>
      </c>
      <c r="K80" s="7" t="str">
        <f>IFERROR(VLOOKUP(K$1&amp;$A80,#REF!,5,FALSE),"---")</f>
        <v>---</v>
      </c>
      <c r="L80" s="7" t="str">
        <f>IFERROR(VLOOKUP(L$1&amp;$A80,#REF!,5,FALSE),"---")</f>
        <v>---</v>
      </c>
      <c r="M80" s="7" t="str">
        <f>IFERROR(VLOOKUP(M$1&amp;$A80,#REF!,5,FALSE),"---")</f>
        <v>---</v>
      </c>
      <c r="N80" s="7" t="str">
        <f>IFERROR(VLOOKUP(N$1&amp;$A80,#REF!,5,FALSE),"---")</f>
        <v>---</v>
      </c>
      <c r="O80" s="7" t="str">
        <f>IFERROR(VLOOKUP(O$1&amp;$A80,#REF!,5,FALSE),"---")</f>
        <v>---</v>
      </c>
      <c r="P80" s="7" t="str">
        <f>IFERROR(VLOOKUP(P$1&amp;$A80,#REF!,5,FALSE),"---")</f>
        <v>---</v>
      </c>
      <c r="Q80" s="7" t="str">
        <f>IFERROR(VLOOKUP(Q$1&amp;$A80,#REF!,5,FALSE),"---")</f>
        <v>---</v>
      </c>
      <c r="R80" s="7" t="str">
        <f>IFERROR(VLOOKUP(R$1&amp;$A80,#REF!,5,FALSE),"---")</f>
        <v>---</v>
      </c>
      <c r="S80" s="7" t="str">
        <f>IFERROR(VLOOKUP(S$1&amp;$A80,#REF!,5,FALSE),"---")</f>
        <v>---</v>
      </c>
      <c r="T80" s="7" t="str">
        <f>IFERROR(VLOOKUP(T$1&amp;$A80,#REF!,5,FALSE),"---")</f>
        <v>---</v>
      </c>
      <c r="U80" s="7" t="str">
        <f>IFERROR(VLOOKUP(U$1&amp;$A80,#REF!,5,FALSE),"---")</f>
        <v>---</v>
      </c>
      <c r="V80" s="7" t="str">
        <f>IFERROR(VLOOKUP(V$1&amp;$A80,#REF!,5,FALSE),"---")</f>
        <v>---</v>
      </c>
      <c r="W80" s="7" t="str">
        <f>IFERROR(VLOOKUP(W$1&amp;$A80,#REF!,5,FALSE),"---")</f>
        <v>---</v>
      </c>
      <c r="X80" s="7" t="str">
        <f>IFERROR(VLOOKUP(X$1&amp;$A80,#REF!,5,FALSE),"---")</f>
        <v>---</v>
      </c>
      <c r="Y80" s="7" t="str">
        <f>IFERROR(VLOOKUP(Y$1&amp;$A80,#REF!,5,FALSE),"---")</f>
        <v>---</v>
      </c>
    </row>
    <row r="81" spans="1:25" ht="16.350000000000001" customHeight="1" x14ac:dyDescent="0.2">
      <c r="A81" s="4">
        <v>78</v>
      </c>
      <c r="B81" s="7" t="str">
        <f>IFERROR(VLOOKUP(B$1&amp;$A81,#REF!,5,FALSE),"---")</f>
        <v>---</v>
      </c>
      <c r="C81" s="7" t="str">
        <f>IFERROR(VLOOKUP(C$1&amp;$A81,#REF!,5,FALSE),"---")</f>
        <v>---</v>
      </c>
      <c r="D81" s="7" t="str">
        <f>IFERROR(VLOOKUP(D$1&amp;$A81,#REF!,5,FALSE),"---")</f>
        <v>---</v>
      </c>
      <c r="E81" s="7" t="str">
        <f>IFERROR(VLOOKUP(E$1&amp;$A81,#REF!,5,FALSE),"---")</f>
        <v>---</v>
      </c>
      <c r="F81" s="7" t="str">
        <f>IFERROR(VLOOKUP(F$1&amp;$A81,#REF!,5,FALSE),"---")</f>
        <v>---</v>
      </c>
      <c r="G81" s="7" t="str">
        <f>IFERROR(VLOOKUP(G$1&amp;$A81,#REF!,5,FALSE),"---")</f>
        <v>---</v>
      </c>
      <c r="H81" s="7" t="str">
        <f>IFERROR(VLOOKUP(H$1&amp;$A81,#REF!,5,FALSE),"---")</f>
        <v>---</v>
      </c>
      <c r="I81" s="7" t="str">
        <f>IFERROR(VLOOKUP(I$1&amp;$A81,#REF!,5,FALSE),"---")</f>
        <v>---</v>
      </c>
      <c r="J81" s="7" t="str">
        <f>IFERROR(VLOOKUP(J$1&amp;$A81,#REF!,5,FALSE),"---")</f>
        <v>---</v>
      </c>
      <c r="K81" s="7" t="str">
        <f>IFERROR(VLOOKUP(K$1&amp;$A81,#REF!,5,FALSE),"---")</f>
        <v>---</v>
      </c>
      <c r="L81" s="7" t="str">
        <f>IFERROR(VLOOKUP(L$1&amp;$A81,#REF!,5,FALSE),"---")</f>
        <v>---</v>
      </c>
      <c r="M81" s="7" t="str">
        <f>IFERROR(VLOOKUP(M$1&amp;$A81,#REF!,5,FALSE),"---")</f>
        <v>---</v>
      </c>
      <c r="N81" s="7" t="str">
        <f>IFERROR(VLOOKUP(N$1&amp;$A81,#REF!,5,FALSE),"---")</f>
        <v>---</v>
      </c>
      <c r="O81" s="7" t="str">
        <f>IFERROR(VLOOKUP(O$1&amp;$A81,#REF!,5,FALSE),"---")</f>
        <v>---</v>
      </c>
      <c r="P81" s="7" t="str">
        <f>IFERROR(VLOOKUP(P$1&amp;$A81,#REF!,5,FALSE),"---")</f>
        <v>---</v>
      </c>
      <c r="Q81" s="7" t="str">
        <f>IFERROR(VLOOKUP(Q$1&amp;$A81,#REF!,5,FALSE),"---")</f>
        <v>---</v>
      </c>
      <c r="R81" s="7" t="str">
        <f>IFERROR(VLOOKUP(R$1&amp;$A81,#REF!,5,FALSE),"---")</f>
        <v>---</v>
      </c>
      <c r="S81" s="7" t="str">
        <f>IFERROR(VLOOKUP(S$1&amp;$A81,#REF!,5,FALSE),"---")</f>
        <v>---</v>
      </c>
      <c r="T81" s="7" t="str">
        <f>IFERROR(VLOOKUP(T$1&amp;$A81,#REF!,5,FALSE),"---")</f>
        <v>---</v>
      </c>
      <c r="U81" s="7" t="str">
        <f>IFERROR(VLOOKUP(U$1&amp;$A81,#REF!,5,FALSE),"---")</f>
        <v>---</v>
      </c>
      <c r="V81" s="7" t="str">
        <f>IFERROR(VLOOKUP(V$1&amp;$A81,#REF!,5,FALSE),"---")</f>
        <v>---</v>
      </c>
      <c r="W81" s="7" t="str">
        <f>IFERROR(VLOOKUP(W$1&amp;$A81,#REF!,5,FALSE),"---")</f>
        <v>---</v>
      </c>
      <c r="X81" s="7" t="str">
        <f>IFERROR(VLOOKUP(X$1&amp;$A81,#REF!,5,FALSE),"---")</f>
        <v>---</v>
      </c>
      <c r="Y81" s="7" t="str">
        <f>IFERROR(VLOOKUP(Y$1&amp;$A81,#REF!,5,FALSE),"---")</f>
        <v>---</v>
      </c>
    </row>
    <row r="82" spans="1:25" ht="16.350000000000001" customHeight="1" x14ac:dyDescent="0.2">
      <c r="A82" s="4">
        <v>79</v>
      </c>
      <c r="B82" s="7" t="str">
        <f>IFERROR(VLOOKUP(B$1&amp;$A82,#REF!,5,FALSE),"---")</f>
        <v>---</v>
      </c>
      <c r="C82" s="7" t="str">
        <f>IFERROR(VLOOKUP(C$1&amp;$A82,#REF!,5,FALSE),"---")</f>
        <v>---</v>
      </c>
      <c r="D82" s="7" t="str">
        <f>IFERROR(VLOOKUP(D$1&amp;$A82,#REF!,5,FALSE),"---")</f>
        <v>---</v>
      </c>
      <c r="E82" s="7" t="str">
        <f>IFERROR(VLOOKUP(E$1&amp;$A82,#REF!,5,FALSE),"---")</f>
        <v>---</v>
      </c>
      <c r="F82" s="7" t="str">
        <f>IFERROR(VLOOKUP(F$1&amp;$A82,#REF!,5,FALSE),"---")</f>
        <v>---</v>
      </c>
      <c r="G82" s="7" t="str">
        <f>IFERROR(VLOOKUP(G$1&amp;$A82,#REF!,5,FALSE),"---")</f>
        <v>---</v>
      </c>
      <c r="H82" s="7" t="str">
        <f>IFERROR(VLOOKUP(H$1&amp;$A82,#REF!,5,FALSE),"---")</f>
        <v>---</v>
      </c>
      <c r="I82" s="7" t="str">
        <f>IFERROR(VLOOKUP(I$1&amp;$A82,#REF!,5,FALSE),"---")</f>
        <v>---</v>
      </c>
      <c r="J82" s="7" t="str">
        <f>IFERROR(VLOOKUP(J$1&amp;$A82,#REF!,5,FALSE),"---")</f>
        <v>---</v>
      </c>
      <c r="K82" s="7" t="str">
        <f>IFERROR(VLOOKUP(K$1&amp;$A82,#REF!,5,FALSE),"---")</f>
        <v>---</v>
      </c>
      <c r="L82" s="7" t="str">
        <f>IFERROR(VLOOKUP(L$1&amp;$A82,#REF!,5,FALSE),"---")</f>
        <v>---</v>
      </c>
      <c r="M82" s="7" t="str">
        <f>IFERROR(VLOOKUP(M$1&amp;$A82,#REF!,5,FALSE),"---")</f>
        <v>---</v>
      </c>
      <c r="N82" s="7" t="str">
        <f>IFERROR(VLOOKUP(N$1&amp;$A82,#REF!,5,FALSE),"---")</f>
        <v>---</v>
      </c>
      <c r="O82" s="7" t="str">
        <f>IFERROR(VLOOKUP(O$1&amp;$A82,#REF!,5,FALSE),"---")</f>
        <v>---</v>
      </c>
      <c r="P82" s="7" t="str">
        <f>IFERROR(VLOOKUP(P$1&amp;$A82,#REF!,5,FALSE),"---")</f>
        <v>---</v>
      </c>
      <c r="Q82" s="7" t="str">
        <f>IFERROR(VLOOKUP(Q$1&amp;$A82,#REF!,5,FALSE),"---")</f>
        <v>---</v>
      </c>
      <c r="R82" s="7" t="str">
        <f>IFERROR(VLOOKUP(R$1&amp;$A82,#REF!,5,FALSE),"---")</f>
        <v>---</v>
      </c>
      <c r="S82" s="7" t="str">
        <f>IFERROR(VLOOKUP(S$1&amp;$A82,#REF!,5,FALSE),"---")</f>
        <v>---</v>
      </c>
      <c r="T82" s="7" t="str">
        <f>IFERROR(VLOOKUP(T$1&amp;$A82,#REF!,5,FALSE),"---")</f>
        <v>---</v>
      </c>
      <c r="U82" s="7" t="str">
        <f>IFERROR(VLOOKUP(U$1&amp;$A82,#REF!,5,FALSE),"---")</f>
        <v>---</v>
      </c>
      <c r="V82" s="7" t="str">
        <f>IFERROR(VLOOKUP(V$1&amp;$A82,#REF!,5,FALSE),"---")</f>
        <v>---</v>
      </c>
      <c r="W82" s="7" t="str">
        <f>IFERROR(VLOOKUP(W$1&amp;$A82,#REF!,5,FALSE),"---")</f>
        <v>---</v>
      </c>
      <c r="X82" s="7" t="str">
        <f>IFERROR(VLOOKUP(X$1&amp;$A82,#REF!,5,FALSE),"---")</f>
        <v>---</v>
      </c>
      <c r="Y82" s="7" t="str">
        <f>IFERROR(VLOOKUP(Y$1&amp;$A82,#REF!,5,FALSE),"---")</f>
        <v>---</v>
      </c>
    </row>
    <row r="83" spans="1:25" ht="16.350000000000001" customHeight="1" x14ac:dyDescent="0.2">
      <c r="A83" s="4">
        <v>80</v>
      </c>
      <c r="B83" s="7" t="str">
        <f>IFERROR(VLOOKUP(B$1&amp;$A83,#REF!,5,FALSE),"---")</f>
        <v>---</v>
      </c>
      <c r="C83" s="7" t="str">
        <f>IFERROR(VLOOKUP(C$1&amp;$A83,#REF!,5,FALSE),"---")</f>
        <v>---</v>
      </c>
      <c r="D83" s="7" t="str">
        <f>IFERROR(VLOOKUP(D$1&amp;$A83,#REF!,5,FALSE),"---")</f>
        <v>---</v>
      </c>
      <c r="E83" s="7" t="str">
        <f>IFERROR(VLOOKUP(E$1&amp;$A83,#REF!,5,FALSE),"---")</f>
        <v>---</v>
      </c>
      <c r="F83" s="7" t="str">
        <f>IFERROR(VLOOKUP(F$1&amp;$A83,#REF!,5,FALSE),"---")</f>
        <v>---</v>
      </c>
      <c r="G83" s="7" t="str">
        <f>IFERROR(VLOOKUP(G$1&amp;$A83,#REF!,5,FALSE),"---")</f>
        <v>---</v>
      </c>
      <c r="H83" s="7" t="str">
        <f>IFERROR(VLOOKUP(H$1&amp;$A83,#REF!,5,FALSE),"---")</f>
        <v>---</v>
      </c>
      <c r="I83" s="7" t="str">
        <f>IFERROR(VLOOKUP(I$1&amp;$A83,#REF!,5,FALSE),"---")</f>
        <v>---</v>
      </c>
      <c r="J83" s="7" t="str">
        <f>IFERROR(VLOOKUP(J$1&amp;$A83,#REF!,5,FALSE),"---")</f>
        <v>---</v>
      </c>
      <c r="K83" s="7" t="str">
        <f>IFERROR(VLOOKUP(K$1&amp;$A83,#REF!,5,FALSE),"---")</f>
        <v>---</v>
      </c>
      <c r="L83" s="7" t="str">
        <f>IFERROR(VLOOKUP(L$1&amp;$A83,#REF!,5,FALSE),"---")</f>
        <v>---</v>
      </c>
      <c r="M83" s="7" t="str">
        <f>IFERROR(VLOOKUP(M$1&amp;$A83,#REF!,5,FALSE),"---")</f>
        <v>---</v>
      </c>
      <c r="N83" s="7" t="str">
        <f>IFERROR(VLOOKUP(N$1&amp;$A83,#REF!,5,FALSE),"---")</f>
        <v>---</v>
      </c>
      <c r="O83" s="7" t="str">
        <f>IFERROR(VLOOKUP(O$1&amp;$A83,#REF!,5,FALSE),"---")</f>
        <v>---</v>
      </c>
      <c r="P83" s="7" t="str">
        <f>IFERROR(VLOOKUP(P$1&amp;$A83,#REF!,5,FALSE),"---")</f>
        <v>---</v>
      </c>
      <c r="Q83" s="7" t="str">
        <f>IFERROR(VLOOKUP(Q$1&amp;$A83,#REF!,5,FALSE),"---")</f>
        <v>---</v>
      </c>
      <c r="R83" s="7" t="str">
        <f>IFERROR(VLOOKUP(R$1&amp;$A83,#REF!,5,FALSE),"---")</f>
        <v>---</v>
      </c>
      <c r="S83" s="7" t="str">
        <f>IFERROR(VLOOKUP(S$1&amp;$A83,#REF!,5,FALSE),"---")</f>
        <v>---</v>
      </c>
      <c r="T83" s="7" t="str">
        <f>IFERROR(VLOOKUP(T$1&amp;$A83,#REF!,5,FALSE),"---")</f>
        <v>---</v>
      </c>
      <c r="U83" s="7" t="str">
        <f>IFERROR(VLOOKUP(U$1&amp;$A83,#REF!,5,FALSE),"---")</f>
        <v>---</v>
      </c>
      <c r="V83" s="7" t="str">
        <f>IFERROR(VLOOKUP(V$1&amp;$A83,#REF!,5,FALSE),"---")</f>
        <v>---</v>
      </c>
      <c r="W83" s="7" t="str">
        <f>IFERROR(VLOOKUP(W$1&amp;$A83,#REF!,5,FALSE),"---")</f>
        <v>---</v>
      </c>
      <c r="X83" s="7" t="str">
        <f>IFERROR(VLOOKUP(X$1&amp;$A83,#REF!,5,FALSE),"---")</f>
        <v>---</v>
      </c>
      <c r="Y83" s="7" t="str">
        <f>IFERROR(VLOOKUP(Y$1&amp;$A83,#REF!,5,FALSE),"---")</f>
        <v>---</v>
      </c>
    </row>
    <row r="84" spans="1:25" ht="16.350000000000001" customHeight="1" x14ac:dyDescent="0.2">
      <c r="A84" s="4">
        <v>81</v>
      </c>
      <c r="B84" s="7" t="str">
        <f>IFERROR(VLOOKUP(B$1&amp;$A84,#REF!,5,FALSE),"---")</f>
        <v>---</v>
      </c>
      <c r="C84" s="7" t="str">
        <f>IFERROR(VLOOKUP(C$1&amp;$A84,#REF!,5,FALSE),"---")</f>
        <v>---</v>
      </c>
      <c r="D84" s="7" t="str">
        <f>IFERROR(VLOOKUP(D$1&amp;$A84,#REF!,5,FALSE),"---")</f>
        <v>---</v>
      </c>
      <c r="E84" s="7" t="str">
        <f>IFERROR(VLOOKUP(E$1&amp;$A84,#REF!,5,FALSE),"---")</f>
        <v>---</v>
      </c>
      <c r="F84" s="7" t="str">
        <f>IFERROR(VLOOKUP(F$1&amp;$A84,#REF!,5,FALSE),"---")</f>
        <v>---</v>
      </c>
      <c r="G84" s="7" t="str">
        <f>IFERROR(VLOOKUP(G$1&amp;$A84,#REF!,5,FALSE),"---")</f>
        <v>---</v>
      </c>
      <c r="H84" s="7" t="str">
        <f>IFERROR(VLOOKUP(H$1&amp;$A84,#REF!,5,FALSE),"---")</f>
        <v>---</v>
      </c>
      <c r="I84" s="7" t="str">
        <f>IFERROR(VLOOKUP(I$1&amp;$A84,#REF!,5,FALSE),"---")</f>
        <v>---</v>
      </c>
      <c r="J84" s="7" t="str">
        <f>IFERROR(VLOOKUP(J$1&amp;$A84,#REF!,5,FALSE),"---")</f>
        <v>---</v>
      </c>
      <c r="K84" s="7" t="str">
        <f>IFERROR(VLOOKUP(K$1&amp;$A84,#REF!,5,FALSE),"---")</f>
        <v>---</v>
      </c>
      <c r="L84" s="7" t="str">
        <f>IFERROR(VLOOKUP(L$1&amp;$A84,#REF!,5,FALSE),"---")</f>
        <v>---</v>
      </c>
      <c r="M84" s="7" t="str">
        <f>IFERROR(VLOOKUP(M$1&amp;$A84,#REF!,5,FALSE),"---")</f>
        <v>---</v>
      </c>
      <c r="N84" s="7" t="str">
        <f>IFERROR(VLOOKUP(N$1&amp;$A84,#REF!,5,FALSE),"---")</f>
        <v>---</v>
      </c>
      <c r="O84" s="7" t="str">
        <f>IFERROR(VLOOKUP(O$1&amp;$A84,#REF!,5,FALSE),"---")</f>
        <v>---</v>
      </c>
      <c r="P84" s="7" t="str">
        <f>IFERROR(VLOOKUP(P$1&amp;$A84,#REF!,5,FALSE),"---")</f>
        <v>---</v>
      </c>
      <c r="Q84" s="7" t="str">
        <f>IFERROR(VLOOKUP(Q$1&amp;$A84,#REF!,5,FALSE),"---")</f>
        <v>---</v>
      </c>
      <c r="R84" s="7" t="str">
        <f>IFERROR(VLOOKUP(R$1&amp;$A84,#REF!,5,FALSE),"---")</f>
        <v>---</v>
      </c>
      <c r="S84" s="7" t="str">
        <f>IFERROR(VLOOKUP(S$1&amp;$A84,#REF!,5,FALSE),"---")</f>
        <v>---</v>
      </c>
      <c r="T84" s="7" t="str">
        <f>IFERROR(VLOOKUP(T$1&amp;$A84,#REF!,5,FALSE),"---")</f>
        <v>---</v>
      </c>
      <c r="U84" s="7" t="str">
        <f>IFERROR(VLOOKUP(U$1&amp;$A84,#REF!,5,FALSE),"---")</f>
        <v>---</v>
      </c>
      <c r="V84" s="7" t="str">
        <f>IFERROR(VLOOKUP(V$1&amp;$A84,#REF!,5,FALSE),"---")</f>
        <v>---</v>
      </c>
      <c r="W84" s="7" t="str">
        <f>IFERROR(VLOOKUP(W$1&amp;$A84,#REF!,5,FALSE),"---")</f>
        <v>---</v>
      </c>
      <c r="X84" s="7" t="str">
        <f>IFERROR(VLOOKUP(X$1&amp;$A84,#REF!,5,FALSE),"---")</f>
        <v>---</v>
      </c>
      <c r="Y84" s="7" t="str">
        <f>IFERROR(VLOOKUP(Y$1&amp;$A84,#REF!,5,FALSE),"---")</f>
        <v>---</v>
      </c>
    </row>
    <row r="85" spans="1:25" ht="16.350000000000001" customHeight="1" x14ac:dyDescent="0.2">
      <c r="A85" s="4">
        <v>82</v>
      </c>
      <c r="B85" s="7" t="str">
        <f>IFERROR(VLOOKUP(B$1&amp;$A85,#REF!,5,FALSE),"---")</f>
        <v>---</v>
      </c>
      <c r="C85" s="7" t="str">
        <f>IFERROR(VLOOKUP(C$1&amp;$A85,#REF!,5,FALSE),"---")</f>
        <v>---</v>
      </c>
      <c r="D85" s="7" t="str">
        <f>IFERROR(VLOOKUP(D$1&amp;$A85,#REF!,5,FALSE),"---")</f>
        <v>---</v>
      </c>
      <c r="E85" s="7" t="str">
        <f>IFERROR(VLOOKUP(E$1&amp;$A85,#REF!,5,FALSE),"---")</f>
        <v>---</v>
      </c>
      <c r="F85" s="7" t="str">
        <f>IFERROR(VLOOKUP(F$1&amp;$A85,#REF!,5,FALSE),"---")</f>
        <v>---</v>
      </c>
      <c r="G85" s="7" t="str">
        <f>IFERROR(VLOOKUP(G$1&amp;$A85,#REF!,5,FALSE),"---")</f>
        <v>---</v>
      </c>
      <c r="H85" s="7" t="str">
        <f>IFERROR(VLOOKUP(H$1&amp;$A85,#REF!,5,FALSE),"---")</f>
        <v>---</v>
      </c>
      <c r="I85" s="7" t="str">
        <f>IFERROR(VLOOKUP(I$1&amp;$A85,#REF!,5,FALSE),"---")</f>
        <v>---</v>
      </c>
      <c r="J85" s="7" t="str">
        <f>IFERROR(VLOOKUP(J$1&amp;$A85,#REF!,5,FALSE),"---")</f>
        <v>---</v>
      </c>
      <c r="K85" s="7" t="str">
        <f>IFERROR(VLOOKUP(K$1&amp;$A85,#REF!,5,FALSE),"---")</f>
        <v>---</v>
      </c>
      <c r="L85" s="7" t="str">
        <f>IFERROR(VLOOKUP(L$1&amp;$A85,#REF!,5,FALSE),"---")</f>
        <v>---</v>
      </c>
      <c r="M85" s="7" t="str">
        <f>IFERROR(VLOOKUP(M$1&amp;$A85,#REF!,5,FALSE),"---")</f>
        <v>---</v>
      </c>
      <c r="N85" s="7" t="str">
        <f>IFERROR(VLOOKUP(N$1&amp;$A85,#REF!,5,FALSE),"---")</f>
        <v>---</v>
      </c>
      <c r="O85" s="7" t="str">
        <f>IFERROR(VLOOKUP(O$1&amp;$A85,#REF!,5,FALSE),"---")</f>
        <v>---</v>
      </c>
      <c r="P85" s="7" t="str">
        <f>IFERROR(VLOOKUP(P$1&amp;$A85,#REF!,5,FALSE),"---")</f>
        <v>---</v>
      </c>
      <c r="Q85" s="7" t="str">
        <f>IFERROR(VLOOKUP(Q$1&amp;$A85,#REF!,5,FALSE),"---")</f>
        <v>---</v>
      </c>
      <c r="R85" s="7" t="str">
        <f>IFERROR(VLOOKUP(R$1&amp;$A85,#REF!,5,FALSE),"---")</f>
        <v>---</v>
      </c>
      <c r="S85" s="7" t="str">
        <f>IFERROR(VLOOKUP(S$1&amp;$A85,#REF!,5,FALSE),"---")</f>
        <v>---</v>
      </c>
      <c r="T85" s="7" t="str">
        <f>IFERROR(VLOOKUP(T$1&amp;$A85,#REF!,5,FALSE),"---")</f>
        <v>---</v>
      </c>
      <c r="U85" s="7" t="str">
        <f>IFERROR(VLOOKUP(U$1&amp;$A85,#REF!,5,FALSE),"---")</f>
        <v>---</v>
      </c>
      <c r="V85" s="7" t="str">
        <f>IFERROR(VLOOKUP(V$1&amp;$A85,#REF!,5,FALSE),"---")</f>
        <v>---</v>
      </c>
      <c r="W85" s="7" t="str">
        <f>IFERROR(VLOOKUP(W$1&amp;$A85,#REF!,5,FALSE),"---")</f>
        <v>---</v>
      </c>
      <c r="X85" s="7" t="str">
        <f>IFERROR(VLOOKUP(X$1&amp;$A85,#REF!,5,FALSE),"---")</f>
        <v>---</v>
      </c>
      <c r="Y85" s="7" t="str">
        <f>IFERROR(VLOOKUP(Y$1&amp;$A85,#REF!,5,FALSE),"---")</f>
        <v>---</v>
      </c>
    </row>
    <row r="86" spans="1:25" ht="16.350000000000001" customHeight="1" x14ac:dyDescent="0.2">
      <c r="A86" s="4">
        <v>83</v>
      </c>
      <c r="B86" s="7" t="str">
        <f>IFERROR(VLOOKUP(B$1&amp;$A86,#REF!,5,FALSE),"---")</f>
        <v>---</v>
      </c>
      <c r="C86" s="7" t="str">
        <f>IFERROR(VLOOKUP(C$1&amp;$A86,#REF!,5,FALSE),"---")</f>
        <v>---</v>
      </c>
      <c r="D86" s="7" t="str">
        <f>IFERROR(VLOOKUP(D$1&amp;$A86,#REF!,5,FALSE),"---")</f>
        <v>---</v>
      </c>
      <c r="E86" s="7" t="str">
        <f>IFERROR(VLOOKUP(E$1&amp;$A86,#REF!,5,FALSE),"---")</f>
        <v>---</v>
      </c>
      <c r="F86" s="7" t="str">
        <f>IFERROR(VLOOKUP(F$1&amp;$A86,#REF!,5,FALSE),"---")</f>
        <v>---</v>
      </c>
      <c r="G86" s="7" t="str">
        <f>IFERROR(VLOOKUP(G$1&amp;$A86,#REF!,5,FALSE),"---")</f>
        <v>---</v>
      </c>
      <c r="H86" s="7" t="str">
        <f>IFERROR(VLOOKUP(H$1&amp;$A86,#REF!,5,FALSE),"---")</f>
        <v>---</v>
      </c>
      <c r="I86" s="7" t="str">
        <f>IFERROR(VLOOKUP(I$1&amp;$A86,#REF!,5,FALSE),"---")</f>
        <v>---</v>
      </c>
      <c r="J86" s="7" t="str">
        <f>IFERROR(VLOOKUP(J$1&amp;$A86,#REF!,5,FALSE),"---")</f>
        <v>---</v>
      </c>
      <c r="K86" s="7" t="str">
        <f>IFERROR(VLOOKUP(K$1&amp;$A86,#REF!,5,FALSE),"---")</f>
        <v>---</v>
      </c>
      <c r="L86" s="7" t="str">
        <f>IFERROR(VLOOKUP(L$1&amp;$A86,#REF!,5,FALSE),"---")</f>
        <v>---</v>
      </c>
      <c r="M86" s="7" t="str">
        <f>IFERROR(VLOOKUP(M$1&amp;$A86,#REF!,5,FALSE),"---")</f>
        <v>---</v>
      </c>
      <c r="N86" s="7" t="str">
        <f>IFERROR(VLOOKUP(N$1&amp;$A86,#REF!,5,FALSE),"---")</f>
        <v>---</v>
      </c>
      <c r="O86" s="7" t="str">
        <f>IFERROR(VLOOKUP(O$1&amp;$A86,#REF!,5,FALSE),"---")</f>
        <v>---</v>
      </c>
      <c r="P86" s="7" t="str">
        <f>IFERROR(VLOOKUP(P$1&amp;$A86,#REF!,5,FALSE),"---")</f>
        <v>---</v>
      </c>
      <c r="Q86" s="7" t="str">
        <f>IFERROR(VLOOKUP(Q$1&amp;$A86,#REF!,5,FALSE),"---")</f>
        <v>---</v>
      </c>
      <c r="R86" s="7" t="str">
        <f>IFERROR(VLOOKUP(R$1&amp;$A86,#REF!,5,FALSE),"---")</f>
        <v>---</v>
      </c>
      <c r="S86" s="7" t="str">
        <f>IFERROR(VLOOKUP(S$1&amp;$A86,#REF!,5,FALSE),"---")</f>
        <v>---</v>
      </c>
      <c r="T86" s="7" t="str">
        <f>IFERROR(VLOOKUP(T$1&amp;$A86,#REF!,5,FALSE),"---")</f>
        <v>---</v>
      </c>
      <c r="U86" s="7" t="str">
        <f>IFERROR(VLOOKUP(U$1&amp;$A86,#REF!,5,FALSE),"---")</f>
        <v>---</v>
      </c>
      <c r="V86" s="7" t="str">
        <f>IFERROR(VLOOKUP(V$1&amp;$A86,#REF!,5,FALSE),"---")</f>
        <v>---</v>
      </c>
      <c r="W86" s="7" t="str">
        <f>IFERROR(VLOOKUP(W$1&amp;$A86,#REF!,5,FALSE),"---")</f>
        <v>---</v>
      </c>
      <c r="X86" s="7" t="str">
        <f>IFERROR(VLOOKUP(X$1&amp;$A86,#REF!,5,FALSE),"---")</f>
        <v>---</v>
      </c>
      <c r="Y86" s="7" t="str">
        <f>IFERROR(VLOOKUP(Y$1&amp;$A86,#REF!,5,FALSE),"---")</f>
        <v>---</v>
      </c>
    </row>
    <row r="87" spans="1:25" ht="16.350000000000001" customHeight="1" x14ac:dyDescent="0.2">
      <c r="A87" s="4">
        <v>84</v>
      </c>
      <c r="B87" s="7" t="str">
        <f>IFERROR(VLOOKUP(B$1&amp;$A87,#REF!,5,FALSE),"---")</f>
        <v>---</v>
      </c>
      <c r="C87" s="7" t="str">
        <f>IFERROR(VLOOKUP(C$1&amp;$A87,#REF!,5,FALSE),"---")</f>
        <v>---</v>
      </c>
      <c r="D87" s="7" t="str">
        <f>IFERROR(VLOOKUP(D$1&amp;$A87,#REF!,5,FALSE),"---")</f>
        <v>---</v>
      </c>
      <c r="E87" s="7" t="str">
        <f>IFERROR(VLOOKUP(E$1&amp;$A87,#REF!,5,FALSE),"---")</f>
        <v>---</v>
      </c>
      <c r="F87" s="7" t="str">
        <f>IFERROR(VLOOKUP(F$1&amp;$A87,#REF!,5,FALSE),"---")</f>
        <v>---</v>
      </c>
      <c r="G87" s="7" t="str">
        <f>IFERROR(VLOOKUP(G$1&amp;$A87,#REF!,5,FALSE),"---")</f>
        <v>---</v>
      </c>
      <c r="H87" s="7" t="str">
        <f>IFERROR(VLOOKUP(H$1&amp;$A87,#REF!,5,FALSE),"---")</f>
        <v>---</v>
      </c>
      <c r="I87" s="7" t="str">
        <f>IFERROR(VLOOKUP(I$1&amp;$A87,#REF!,5,FALSE),"---")</f>
        <v>---</v>
      </c>
      <c r="J87" s="7" t="str">
        <f>IFERROR(VLOOKUP(J$1&amp;$A87,#REF!,5,FALSE),"---")</f>
        <v>---</v>
      </c>
      <c r="K87" s="7" t="str">
        <f>IFERROR(VLOOKUP(K$1&amp;$A87,#REF!,5,FALSE),"---")</f>
        <v>---</v>
      </c>
      <c r="L87" s="7" t="str">
        <f>IFERROR(VLOOKUP(L$1&amp;$A87,#REF!,5,FALSE),"---")</f>
        <v>---</v>
      </c>
      <c r="M87" s="7" t="str">
        <f>IFERROR(VLOOKUP(M$1&amp;$A87,#REF!,5,FALSE),"---")</f>
        <v>---</v>
      </c>
      <c r="N87" s="7" t="str">
        <f>IFERROR(VLOOKUP(N$1&amp;$A87,#REF!,5,FALSE),"---")</f>
        <v>---</v>
      </c>
      <c r="O87" s="7" t="str">
        <f>IFERROR(VLOOKUP(O$1&amp;$A87,#REF!,5,FALSE),"---")</f>
        <v>---</v>
      </c>
      <c r="P87" s="7" t="str">
        <f>IFERROR(VLOOKUP(P$1&amp;$A87,#REF!,5,FALSE),"---")</f>
        <v>---</v>
      </c>
      <c r="Q87" s="7" t="str">
        <f>IFERROR(VLOOKUP(Q$1&amp;$A87,#REF!,5,FALSE),"---")</f>
        <v>---</v>
      </c>
      <c r="R87" s="7" t="str">
        <f>IFERROR(VLOOKUP(R$1&amp;$A87,#REF!,5,FALSE),"---")</f>
        <v>---</v>
      </c>
      <c r="S87" s="7" t="str">
        <f>IFERROR(VLOOKUP(S$1&amp;$A87,#REF!,5,FALSE),"---")</f>
        <v>---</v>
      </c>
      <c r="T87" s="7" t="str">
        <f>IFERROR(VLOOKUP(T$1&amp;$A87,#REF!,5,FALSE),"---")</f>
        <v>---</v>
      </c>
      <c r="U87" s="7" t="str">
        <f>IFERROR(VLOOKUP(U$1&amp;$A87,#REF!,5,FALSE),"---")</f>
        <v>---</v>
      </c>
      <c r="V87" s="7" t="str">
        <f>IFERROR(VLOOKUP(V$1&amp;$A87,#REF!,5,FALSE),"---")</f>
        <v>---</v>
      </c>
      <c r="W87" s="7" t="str">
        <f>IFERROR(VLOOKUP(W$1&amp;$A87,#REF!,5,FALSE),"---")</f>
        <v>---</v>
      </c>
      <c r="X87" s="7" t="str">
        <f>IFERROR(VLOOKUP(X$1&amp;$A87,#REF!,5,FALSE),"---")</f>
        <v>---</v>
      </c>
      <c r="Y87" s="7" t="str">
        <f>IFERROR(VLOOKUP(Y$1&amp;$A87,#REF!,5,FALSE),"---")</f>
        <v>---</v>
      </c>
    </row>
    <row r="88" spans="1:25" ht="16.350000000000001" customHeight="1" x14ac:dyDescent="0.2">
      <c r="A88" s="4">
        <v>85</v>
      </c>
      <c r="B88" s="7" t="str">
        <f>IFERROR(VLOOKUP(B$1&amp;$A88,#REF!,5,FALSE),"---")</f>
        <v>---</v>
      </c>
      <c r="C88" s="7" t="str">
        <f>IFERROR(VLOOKUP(C$1&amp;$A88,#REF!,5,FALSE),"---")</f>
        <v>---</v>
      </c>
      <c r="D88" s="7" t="str">
        <f>IFERROR(VLOOKUP(D$1&amp;$A88,#REF!,5,FALSE),"---")</f>
        <v>---</v>
      </c>
      <c r="E88" s="7" t="str">
        <f>IFERROR(VLOOKUP(E$1&amp;$A88,#REF!,5,FALSE),"---")</f>
        <v>---</v>
      </c>
      <c r="F88" s="7" t="str">
        <f>IFERROR(VLOOKUP(F$1&amp;$A88,#REF!,5,FALSE),"---")</f>
        <v>---</v>
      </c>
      <c r="G88" s="7" t="str">
        <f>IFERROR(VLOOKUP(G$1&amp;$A88,#REF!,5,FALSE),"---")</f>
        <v>---</v>
      </c>
      <c r="H88" s="7" t="str">
        <f>IFERROR(VLOOKUP(H$1&amp;$A88,#REF!,5,FALSE),"---")</f>
        <v>---</v>
      </c>
      <c r="I88" s="7" t="str">
        <f>IFERROR(VLOOKUP(I$1&amp;$A88,#REF!,5,FALSE),"---")</f>
        <v>---</v>
      </c>
      <c r="J88" s="7" t="str">
        <f>IFERROR(VLOOKUP(J$1&amp;$A88,#REF!,5,FALSE),"---")</f>
        <v>---</v>
      </c>
      <c r="K88" s="7" t="str">
        <f>IFERROR(VLOOKUP(K$1&amp;$A88,#REF!,5,FALSE),"---")</f>
        <v>---</v>
      </c>
      <c r="L88" s="7" t="str">
        <f>IFERROR(VLOOKUP(L$1&amp;$A88,#REF!,5,FALSE),"---")</f>
        <v>---</v>
      </c>
      <c r="M88" s="7" t="str">
        <f>IFERROR(VLOOKUP(M$1&amp;$A88,#REF!,5,FALSE),"---")</f>
        <v>---</v>
      </c>
      <c r="N88" s="7" t="str">
        <f>IFERROR(VLOOKUP(N$1&amp;$A88,#REF!,5,FALSE),"---")</f>
        <v>---</v>
      </c>
      <c r="O88" s="7" t="str">
        <f>IFERROR(VLOOKUP(O$1&amp;$A88,#REF!,5,FALSE),"---")</f>
        <v>---</v>
      </c>
      <c r="P88" s="7" t="str">
        <f>IFERROR(VLOOKUP(P$1&amp;$A88,#REF!,5,FALSE),"---")</f>
        <v>---</v>
      </c>
      <c r="Q88" s="7" t="str">
        <f>IFERROR(VLOOKUP(Q$1&amp;$A88,#REF!,5,FALSE),"---")</f>
        <v>---</v>
      </c>
      <c r="R88" s="7" t="str">
        <f>IFERROR(VLOOKUP(R$1&amp;$A88,#REF!,5,FALSE),"---")</f>
        <v>---</v>
      </c>
      <c r="S88" s="7" t="str">
        <f>IFERROR(VLOOKUP(S$1&amp;$A88,#REF!,5,FALSE),"---")</f>
        <v>---</v>
      </c>
      <c r="T88" s="7" t="str">
        <f>IFERROR(VLOOKUP(T$1&amp;$A88,#REF!,5,FALSE),"---")</f>
        <v>---</v>
      </c>
      <c r="U88" s="7" t="str">
        <f>IFERROR(VLOOKUP(U$1&amp;$A88,#REF!,5,FALSE),"---")</f>
        <v>---</v>
      </c>
      <c r="V88" s="7" t="str">
        <f>IFERROR(VLOOKUP(V$1&amp;$A88,#REF!,5,FALSE),"---")</f>
        <v>---</v>
      </c>
      <c r="W88" s="7" t="str">
        <f>IFERROR(VLOOKUP(W$1&amp;$A88,#REF!,5,FALSE),"---")</f>
        <v>---</v>
      </c>
      <c r="X88" s="7" t="str">
        <f>IFERROR(VLOOKUP(X$1&amp;$A88,#REF!,5,FALSE),"---")</f>
        <v>---</v>
      </c>
      <c r="Y88" s="7" t="str">
        <f>IFERROR(VLOOKUP(Y$1&amp;$A88,#REF!,5,FALSE),"---")</f>
        <v>---</v>
      </c>
    </row>
    <row r="89" spans="1:25" ht="16.350000000000001" customHeight="1" x14ac:dyDescent="0.2">
      <c r="A89" s="4">
        <v>86</v>
      </c>
      <c r="B89" s="7" t="str">
        <f>IFERROR(VLOOKUP(B$1&amp;$A89,#REF!,5,FALSE),"---")</f>
        <v>---</v>
      </c>
      <c r="C89" s="7" t="str">
        <f>IFERROR(VLOOKUP(C$1&amp;$A89,#REF!,5,FALSE),"---")</f>
        <v>---</v>
      </c>
      <c r="D89" s="7" t="str">
        <f>IFERROR(VLOOKUP(D$1&amp;$A89,#REF!,5,FALSE),"---")</f>
        <v>---</v>
      </c>
      <c r="E89" s="7" t="str">
        <f>IFERROR(VLOOKUP(E$1&amp;$A89,#REF!,5,FALSE),"---")</f>
        <v>---</v>
      </c>
      <c r="F89" s="7" t="str">
        <f>IFERROR(VLOOKUP(F$1&amp;$A89,#REF!,5,FALSE),"---")</f>
        <v>---</v>
      </c>
      <c r="G89" s="7" t="str">
        <f>IFERROR(VLOOKUP(G$1&amp;$A89,#REF!,5,FALSE),"---")</f>
        <v>---</v>
      </c>
      <c r="H89" s="7" t="str">
        <f>IFERROR(VLOOKUP(H$1&amp;$A89,#REF!,5,FALSE),"---")</f>
        <v>---</v>
      </c>
      <c r="I89" s="7" t="str">
        <f>IFERROR(VLOOKUP(I$1&amp;$A89,#REF!,5,FALSE),"---")</f>
        <v>---</v>
      </c>
      <c r="J89" s="7" t="str">
        <f>IFERROR(VLOOKUP(J$1&amp;$A89,#REF!,5,FALSE),"---")</f>
        <v>---</v>
      </c>
      <c r="K89" s="7" t="str">
        <f>IFERROR(VLOOKUP(K$1&amp;$A89,#REF!,5,FALSE),"---")</f>
        <v>---</v>
      </c>
      <c r="L89" s="7" t="str">
        <f>IFERROR(VLOOKUP(L$1&amp;$A89,#REF!,5,FALSE),"---")</f>
        <v>---</v>
      </c>
      <c r="M89" s="7" t="str">
        <f>IFERROR(VLOOKUP(M$1&amp;$A89,#REF!,5,FALSE),"---")</f>
        <v>---</v>
      </c>
      <c r="N89" s="7" t="str">
        <f>IFERROR(VLOOKUP(N$1&amp;$A89,#REF!,5,FALSE),"---")</f>
        <v>---</v>
      </c>
      <c r="O89" s="7" t="str">
        <f>IFERROR(VLOOKUP(O$1&amp;$A89,#REF!,5,FALSE),"---")</f>
        <v>---</v>
      </c>
      <c r="P89" s="7" t="str">
        <f>IFERROR(VLOOKUP(P$1&amp;$A89,#REF!,5,FALSE),"---")</f>
        <v>---</v>
      </c>
      <c r="Q89" s="7" t="str">
        <f>IFERROR(VLOOKUP(Q$1&amp;$A89,#REF!,5,FALSE),"---")</f>
        <v>---</v>
      </c>
      <c r="R89" s="7" t="str">
        <f>IFERROR(VLOOKUP(R$1&amp;$A89,#REF!,5,FALSE),"---")</f>
        <v>---</v>
      </c>
      <c r="S89" s="7" t="str">
        <f>IFERROR(VLOOKUP(S$1&amp;$A89,#REF!,5,FALSE),"---")</f>
        <v>---</v>
      </c>
      <c r="T89" s="7" t="str">
        <f>IFERROR(VLOOKUP(T$1&amp;$A89,#REF!,5,FALSE),"---")</f>
        <v>---</v>
      </c>
      <c r="U89" s="7" t="str">
        <f>IFERROR(VLOOKUP(U$1&amp;$A89,#REF!,5,FALSE),"---")</f>
        <v>---</v>
      </c>
      <c r="V89" s="7" t="str">
        <f>IFERROR(VLOOKUP(V$1&amp;$A89,#REF!,5,FALSE),"---")</f>
        <v>---</v>
      </c>
      <c r="W89" s="7" t="str">
        <f>IFERROR(VLOOKUP(W$1&amp;$A89,#REF!,5,FALSE),"---")</f>
        <v>---</v>
      </c>
      <c r="X89" s="7" t="str">
        <f>IFERROR(VLOOKUP(X$1&amp;$A89,#REF!,5,FALSE),"---")</f>
        <v>---</v>
      </c>
      <c r="Y89" s="7" t="str">
        <f>IFERROR(VLOOKUP(Y$1&amp;$A89,#REF!,5,FALSE),"---")</f>
        <v>---</v>
      </c>
    </row>
    <row r="90" spans="1:25" ht="16.350000000000001" customHeight="1" x14ac:dyDescent="0.2">
      <c r="A90" s="4">
        <v>87</v>
      </c>
      <c r="B90" s="7" t="str">
        <f>IFERROR(VLOOKUP(B$1&amp;$A90,#REF!,5,FALSE),"---")</f>
        <v>---</v>
      </c>
      <c r="C90" s="7" t="str">
        <f>IFERROR(VLOOKUP(C$1&amp;$A90,#REF!,5,FALSE),"---")</f>
        <v>---</v>
      </c>
      <c r="D90" s="7" t="str">
        <f>IFERROR(VLOOKUP(D$1&amp;$A90,#REF!,5,FALSE),"---")</f>
        <v>---</v>
      </c>
      <c r="E90" s="7" t="str">
        <f>IFERROR(VLOOKUP(E$1&amp;$A90,#REF!,5,FALSE),"---")</f>
        <v>---</v>
      </c>
      <c r="F90" s="7" t="str">
        <f>IFERROR(VLOOKUP(F$1&amp;$A90,#REF!,5,FALSE),"---")</f>
        <v>---</v>
      </c>
      <c r="G90" s="7" t="str">
        <f>IFERROR(VLOOKUP(G$1&amp;$A90,#REF!,5,FALSE),"---")</f>
        <v>---</v>
      </c>
      <c r="H90" s="7" t="str">
        <f>IFERROR(VLOOKUP(H$1&amp;$A90,#REF!,5,FALSE),"---")</f>
        <v>---</v>
      </c>
      <c r="I90" s="7" t="str">
        <f>IFERROR(VLOOKUP(I$1&amp;$A90,#REF!,5,FALSE),"---")</f>
        <v>---</v>
      </c>
      <c r="J90" s="7" t="str">
        <f>IFERROR(VLOOKUP(J$1&amp;$A90,#REF!,5,FALSE),"---")</f>
        <v>---</v>
      </c>
      <c r="K90" s="7" t="str">
        <f>IFERROR(VLOOKUP(K$1&amp;$A90,#REF!,5,FALSE),"---")</f>
        <v>---</v>
      </c>
      <c r="L90" s="7" t="str">
        <f>IFERROR(VLOOKUP(L$1&amp;$A90,#REF!,5,FALSE),"---")</f>
        <v>---</v>
      </c>
      <c r="M90" s="7" t="str">
        <f>IFERROR(VLOOKUP(M$1&amp;$A90,#REF!,5,FALSE),"---")</f>
        <v>---</v>
      </c>
      <c r="N90" s="7" t="str">
        <f>IFERROR(VLOOKUP(N$1&amp;$A90,#REF!,5,FALSE),"---")</f>
        <v>---</v>
      </c>
      <c r="O90" s="7" t="str">
        <f>IFERROR(VLOOKUP(O$1&amp;$A90,#REF!,5,FALSE),"---")</f>
        <v>---</v>
      </c>
      <c r="P90" s="7" t="str">
        <f>IFERROR(VLOOKUP(P$1&amp;$A90,#REF!,5,FALSE),"---")</f>
        <v>---</v>
      </c>
      <c r="Q90" s="7" t="str">
        <f>IFERROR(VLOOKUP(Q$1&amp;$A90,#REF!,5,FALSE),"---")</f>
        <v>---</v>
      </c>
      <c r="R90" s="7" t="str">
        <f>IFERROR(VLOOKUP(R$1&amp;$A90,#REF!,5,FALSE),"---")</f>
        <v>---</v>
      </c>
      <c r="S90" s="7" t="str">
        <f>IFERROR(VLOOKUP(S$1&amp;$A90,#REF!,5,FALSE),"---")</f>
        <v>---</v>
      </c>
      <c r="T90" s="7" t="str">
        <f>IFERROR(VLOOKUP(T$1&amp;$A90,#REF!,5,FALSE),"---")</f>
        <v>---</v>
      </c>
      <c r="U90" s="7" t="str">
        <f>IFERROR(VLOOKUP(U$1&amp;$A90,#REF!,5,FALSE),"---")</f>
        <v>---</v>
      </c>
      <c r="V90" s="7" t="str">
        <f>IFERROR(VLOOKUP(V$1&amp;$A90,#REF!,5,FALSE),"---")</f>
        <v>---</v>
      </c>
      <c r="W90" s="7" t="str">
        <f>IFERROR(VLOOKUP(W$1&amp;$A90,#REF!,5,FALSE),"---")</f>
        <v>---</v>
      </c>
      <c r="X90" s="7" t="str">
        <f>IFERROR(VLOOKUP(X$1&amp;$A90,#REF!,5,FALSE),"---")</f>
        <v>---</v>
      </c>
      <c r="Y90" s="7" t="str">
        <f>IFERROR(VLOOKUP(Y$1&amp;$A90,#REF!,5,FALSE),"---")</f>
        <v>---</v>
      </c>
    </row>
    <row r="91" spans="1:25" ht="16.350000000000001" customHeight="1" x14ac:dyDescent="0.2">
      <c r="A91" s="4">
        <v>88</v>
      </c>
      <c r="B91" s="7" t="str">
        <f>IFERROR(VLOOKUP(B$1&amp;$A91,#REF!,5,FALSE),"---")</f>
        <v>---</v>
      </c>
      <c r="C91" s="7" t="str">
        <f>IFERROR(VLOOKUP(C$1&amp;$A91,#REF!,5,FALSE),"---")</f>
        <v>---</v>
      </c>
      <c r="D91" s="7" t="str">
        <f>IFERROR(VLOOKUP(D$1&amp;$A91,#REF!,5,FALSE),"---")</f>
        <v>---</v>
      </c>
      <c r="E91" s="7" t="str">
        <f>IFERROR(VLOOKUP(E$1&amp;$A91,#REF!,5,FALSE),"---")</f>
        <v>---</v>
      </c>
      <c r="F91" s="7" t="str">
        <f>IFERROR(VLOOKUP(F$1&amp;$A91,#REF!,5,FALSE),"---")</f>
        <v>---</v>
      </c>
      <c r="G91" s="7" t="str">
        <f>IFERROR(VLOOKUP(G$1&amp;$A91,#REF!,5,FALSE),"---")</f>
        <v>---</v>
      </c>
      <c r="H91" s="7" t="str">
        <f>IFERROR(VLOOKUP(H$1&amp;$A91,#REF!,5,FALSE),"---")</f>
        <v>---</v>
      </c>
      <c r="I91" s="7" t="str">
        <f>IFERROR(VLOOKUP(I$1&amp;$A91,#REF!,5,FALSE),"---")</f>
        <v>---</v>
      </c>
      <c r="J91" s="7" t="str">
        <f>IFERROR(VLOOKUP(J$1&amp;$A91,#REF!,5,FALSE),"---")</f>
        <v>---</v>
      </c>
      <c r="K91" s="7" t="str">
        <f>IFERROR(VLOOKUP(K$1&amp;$A91,#REF!,5,FALSE),"---")</f>
        <v>---</v>
      </c>
      <c r="L91" s="7" t="str">
        <f>IFERROR(VLOOKUP(L$1&amp;$A91,#REF!,5,FALSE),"---")</f>
        <v>---</v>
      </c>
      <c r="M91" s="7" t="str">
        <f>IFERROR(VLOOKUP(M$1&amp;$A91,#REF!,5,FALSE),"---")</f>
        <v>---</v>
      </c>
      <c r="N91" s="7" t="str">
        <f>IFERROR(VLOOKUP(N$1&amp;$A91,#REF!,5,FALSE),"---")</f>
        <v>---</v>
      </c>
      <c r="O91" s="7" t="str">
        <f>IFERROR(VLOOKUP(O$1&amp;$A91,#REF!,5,FALSE),"---")</f>
        <v>---</v>
      </c>
      <c r="P91" s="7" t="str">
        <f>IFERROR(VLOOKUP(P$1&amp;$A91,#REF!,5,FALSE),"---")</f>
        <v>---</v>
      </c>
      <c r="Q91" s="7" t="str">
        <f>IFERROR(VLOOKUP(Q$1&amp;$A91,#REF!,5,FALSE),"---")</f>
        <v>---</v>
      </c>
      <c r="R91" s="7" t="str">
        <f>IFERROR(VLOOKUP(R$1&amp;$A91,#REF!,5,FALSE),"---")</f>
        <v>---</v>
      </c>
      <c r="S91" s="7" t="str">
        <f>IFERROR(VLOOKUP(S$1&amp;$A91,#REF!,5,FALSE),"---")</f>
        <v>---</v>
      </c>
      <c r="T91" s="7" t="str">
        <f>IFERROR(VLOOKUP(T$1&amp;$A91,#REF!,5,FALSE),"---")</f>
        <v>---</v>
      </c>
      <c r="U91" s="7" t="str">
        <f>IFERROR(VLOOKUP(U$1&amp;$A91,#REF!,5,FALSE),"---")</f>
        <v>---</v>
      </c>
      <c r="V91" s="7" t="str">
        <f>IFERROR(VLOOKUP(V$1&amp;$A91,#REF!,5,FALSE),"---")</f>
        <v>---</v>
      </c>
      <c r="W91" s="7" t="str">
        <f>IFERROR(VLOOKUP(W$1&amp;$A91,#REF!,5,FALSE),"---")</f>
        <v>---</v>
      </c>
      <c r="X91" s="7" t="str">
        <f>IFERROR(VLOOKUP(X$1&amp;$A91,#REF!,5,FALSE),"---")</f>
        <v>---</v>
      </c>
      <c r="Y91" s="7" t="str">
        <f>IFERROR(VLOOKUP(Y$1&amp;$A91,#REF!,5,FALSE),"---")</f>
        <v>---</v>
      </c>
    </row>
    <row r="92" spans="1:25" ht="16.350000000000001" customHeight="1" x14ac:dyDescent="0.2">
      <c r="A92" s="4">
        <v>89</v>
      </c>
      <c r="B92" s="7" t="str">
        <f>IFERROR(VLOOKUP(B$1&amp;$A92,#REF!,5,FALSE),"---")</f>
        <v>---</v>
      </c>
      <c r="C92" s="7" t="str">
        <f>IFERROR(VLOOKUP(C$1&amp;$A92,#REF!,5,FALSE),"---")</f>
        <v>---</v>
      </c>
      <c r="D92" s="7" t="str">
        <f>IFERROR(VLOOKUP(D$1&amp;$A92,#REF!,5,FALSE),"---")</f>
        <v>---</v>
      </c>
      <c r="E92" s="7" t="str">
        <f>IFERROR(VLOOKUP(E$1&amp;$A92,#REF!,5,FALSE),"---")</f>
        <v>---</v>
      </c>
      <c r="F92" s="7" t="str">
        <f>IFERROR(VLOOKUP(F$1&amp;$A92,#REF!,5,FALSE),"---")</f>
        <v>---</v>
      </c>
      <c r="G92" s="7" t="str">
        <f>IFERROR(VLOOKUP(G$1&amp;$A92,#REF!,5,FALSE),"---")</f>
        <v>---</v>
      </c>
      <c r="H92" s="7" t="str">
        <f>IFERROR(VLOOKUP(H$1&amp;$A92,#REF!,5,FALSE),"---")</f>
        <v>---</v>
      </c>
      <c r="I92" s="7" t="str">
        <f>IFERROR(VLOOKUP(I$1&amp;$A92,#REF!,5,FALSE),"---")</f>
        <v>---</v>
      </c>
      <c r="J92" s="7" t="str">
        <f>IFERROR(VLOOKUP(J$1&amp;$A92,#REF!,5,FALSE),"---")</f>
        <v>---</v>
      </c>
      <c r="K92" s="7" t="str">
        <f>IFERROR(VLOOKUP(K$1&amp;$A92,#REF!,5,FALSE),"---")</f>
        <v>---</v>
      </c>
      <c r="L92" s="7" t="str">
        <f>IFERROR(VLOOKUP(L$1&amp;$A92,#REF!,5,FALSE),"---")</f>
        <v>---</v>
      </c>
      <c r="M92" s="7" t="str">
        <f>IFERROR(VLOOKUP(M$1&amp;$A92,#REF!,5,FALSE),"---")</f>
        <v>---</v>
      </c>
      <c r="N92" s="7" t="str">
        <f>IFERROR(VLOOKUP(N$1&amp;$A92,#REF!,5,FALSE),"---")</f>
        <v>---</v>
      </c>
      <c r="O92" s="7" t="str">
        <f>IFERROR(VLOOKUP(O$1&amp;$A92,#REF!,5,FALSE),"---")</f>
        <v>---</v>
      </c>
      <c r="P92" s="7" t="str">
        <f>IFERROR(VLOOKUP(P$1&amp;$A92,#REF!,5,FALSE),"---")</f>
        <v>---</v>
      </c>
      <c r="Q92" s="7" t="str">
        <f>IFERROR(VLOOKUP(Q$1&amp;$A92,#REF!,5,FALSE),"---")</f>
        <v>---</v>
      </c>
      <c r="R92" s="7" t="str">
        <f>IFERROR(VLOOKUP(R$1&amp;$A92,#REF!,5,FALSE),"---")</f>
        <v>---</v>
      </c>
      <c r="S92" s="7" t="str">
        <f>IFERROR(VLOOKUP(S$1&amp;$A92,#REF!,5,FALSE),"---")</f>
        <v>---</v>
      </c>
      <c r="T92" s="7" t="str">
        <f>IFERROR(VLOOKUP(T$1&amp;$A92,#REF!,5,FALSE),"---")</f>
        <v>---</v>
      </c>
      <c r="U92" s="7" t="str">
        <f>IFERROR(VLOOKUP(U$1&amp;$A92,#REF!,5,FALSE),"---")</f>
        <v>---</v>
      </c>
      <c r="V92" s="7" t="str">
        <f>IFERROR(VLOOKUP(V$1&amp;$A92,#REF!,5,FALSE),"---")</f>
        <v>---</v>
      </c>
      <c r="W92" s="7" t="str">
        <f>IFERROR(VLOOKUP(W$1&amp;$A92,#REF!,5,FALSE),"---")</f>
        <v>---</v>
      </c>
      <c r="X92" s="7" t="str">
        <f>IFERROR(VLOOKUP(X$1&amp;$A92,#REF!,5,FALSE),"---")</f>
        <v>---</v>
      </c>
      <c r="Y92" s="7" t="str">
        <f>IFERROR(VLOOKUP(Y$1&amp;$A92,#REF!,5,FALSE),"---")</f>
        <v>---</v>
      </c>
    </row>
    <row r="93" spans="1:25" ht="16.350000000000001" customHeight="1" x14ac:dyDescent="0.2">
      <c r="A93" s="4">
        <v>90</v>
      </c>
      <c r="B93" s="7" t="str">
        <f>IFERROR(VLOOKUP(B$1&amp;$A93,#REF!,5,FALSE),"---")</f>
        <v>---</v>
      </c>
      <c r="C93" s="7" t="str">
        <f>IFERROR(VLOOKUP(C$1&amp;$A93,#REF!,5,FALSE),"---")</f>
        <v>---</v>
      </c>
      <c r="D93" s="7" t="str">
        <f>IFERROR(VLOOKUP(D$1&amp;$A93,#REF!,5,FALSE),"---")</f>
        <v>---</v>
      </c>
      <c r="E93" s="7" t="str">
        <f>IFERROR(VLOOKUP(E$1&amp;$A93,#REF!,5,FALSE),"---")</f>
        <v>---</v>
      </c>
      <c r="F93" s="7" t="str">
        <f>IFERROR(VLOOKUP(F$1&amp;$A93,#REF!,5,FALSE),"---")</f>
        <v>---</v>
      </c>
      <c r="G93" s="7" t="str">
        <f>IFERROR(VLOOKUP(G$1&amp;$A93,#REF!,5,FALSE),"---")</f>
        <v>---</v>
      </c>
      <c r="H93" s="7" t="str">
        <f>IFERROR(VLOOKUP(H$1&amp;$A93,#REF!,5,FALSE),"---")</f>
        <v>---</v>
      </c>
      <c r="I93" s="7" t="str">
        <f>IFERROR(VLOOKUP(I$1&amp;$A93,#REF!,5,FALSE),"---")</f>
        <v>---</v>
      </c>
      <c r="J93" s="7" t="str">
        <f>IFERROR(VLOOKUP(J$1&amp;$A93,#REF!,5,FALSE),"---")</f>
        <v>---</v>
      </c>
      <c r="K93" s="7" t="str">
        <f>IFERROR(VLOOKUP(K$1&amp;$A93,#REF!,5,FALSE),"---")</f>
        <v>---</v>
      </c>
      <c r="L93" s="7" t="str">
        <f>IFERROR(VLOOKUP(L$1&amp;$A93,#REF!,5,FALSE),"---")</f>
        <v>---</v>
      </c>
      <c r="M93" s="7" t="str">
        <f>IFERROR(VLOOKUP(M$1&amp;$A93,#REF!,5,FALSE),"---")</f>
        <v>---</v>
      </c>
      <c r="N93" s="7" t="str">
        <f>IFERROR(VLOOKUP(N$1&amp;$A93,#REF!,5,FALSE),"---")</f>
        <v>---</v>
      </c>
      <c r="O93" s="7" t="str">
        <f>IFERROR(VLOOKUP(O$1&amp;$A93,#REF!,5,FALSE),"---")</f>
        <v>---</v>
      </c>
      <c r="P93" s="7" t="str">
        <f>IFERROR(VLOOKUP(P$1&amp;$A93,#REF!,5,FALSE),"---")</f>
        <v>---</v>
      </c>
      <c r="Q93" s="7" t="str">
        <f>IFERROR(VLOOKUP(Q$1&amp;$A93,#REF!,5,FALSE),"---")</f>
        <v>---</v>
      </c>
      <c r="R93" s="7" t="str">
        <f>IFERROR(VLOOKUP(R$1&amp;$A93,#REF!,5,FALSE),"---")</f>
        <v>---</v>
      </c>
      <c r="S93" s="7" t="str">
        <f>IFERROR(VLOOKUP(S$1&amp;$A93,#REF!,5,FALSE),"---")</f>
        <v>---</v>
      </c>
      <c r="T93" s="7" t="str">
        <f>IFERROR(VLOOKUP(T$1&amp;$A93,#REF!,5,FALSE),"---")</f>
        <v>---</v>
      </c>
      <c r="U93" s="7" t="str">
        <f>IFERROR(VLOOKUP(U$1&amp;$A93,#REF!,5,FALSE),"---")</f>
        <v>---</v>
      </c>
      <c r="V93" s="7" t="str">
        <f>IFERROR(VLOOKUP(V$1&amp;$A93,#REF!,5,FALSE),"---")</f>
        <v>---</v>
      </c>
      <c r="W93" s="7" t="str">
        <f>IFERROR(VLOOKUP(W$1&amp;$A93,#REF!,5,FALSE),"---")</f>
        <v>---</v>
      </c>
      <c r="X93" s="7" t="str">
        <f>IFERROR(VLOOKUP(X$1&amp;$A93,#REF!,5,FALSE),"---")</f>
        <v>---</v>
      </c>
      <c r="Y93" s="7" t="str">
        <f>IFERROR(VLOOKUP(Y$1&amp;$A93,#REF!,5,FALSE),"---")</f>
        <v>---</v>
      </c>
    </row>
    <row r="94" spans="1:25" ht="16.350000000000001" customHeight="1" x14ac:dyDescent="0.2">
      <c r="A94" s="4">
        <v>91</v>
      </c>
      <c r="B94" s="7" t="str">
        <f>IFERROR(VLOOKUP(B$1&amp;$A94,#REF!,5,FALSE),"---")</f>
        <v>---</v>
      </c>
      <c r="C94" s="7" t="str">
        <f>IFERROR(VLOOKUP(C$1&amp;$A94,#REF!,5,FALSE),"---")</f>
        <v>---</v>
      </c>
      <c r="D94" s="7" t="str">
        <f>IFERROR(VLOOKUP(D$1&amp;$A94,#REF!,5,FALSE),"---")</f>
        <v>---</v>
      </c>
      <c r="E94" s="7" t="str">
        <f>IFERROR(VLOOKUP(E$1&amp;$A94,#REF!,5,FALSE),"---")</f>
        <v>---</v>
      </c>
      <c r="F94" s="7" t="str">
        <f>IFERROR(VLOOKUP(F$1&amp;$A94,#REF!,5,FALSE),"---")</f>
        <v>---</v>
      </c>
      <c r="G94" s="7" t="str">
        <f>IFERROR(VLOOKUP(G$1&amp;$A94,#REF!,5,FALSE),"---")</f>
        <v>---</v>
      </c>
      <c r="H94" s="7" t="str">
        <f>IFERROR(VLOOKUP(H$1&amp;$A94,#REF!,5,FALSE),"---")</f>
        <v>---</v>
      </c>
      <c r="I94" s="7" t="str">
        <f>IFERROR(VLOOKUP(I$1&amp;$A94,#REF!,5,FALSE),"---")</f>
        <v>---</v>
      </c>
      <c r="J94" s="7" t="str">
        <f>IFERROR(VLOOKUP(J$1&amp;$A94,#REF!,5,FALSE),"---")</f>
        <v>---</v>
      </c>
      <c r="K94" s="7" t="str">
        <f>IFERROR(VLOOKUP(K$1&amp;$A94,#REF!,5,FALSE),"---")</f>
        <v>---</v>
      </c>
      <c r="L94" s="7" t="str">
        <f>IFERROR(VLOOKUP(L$1&amp;$A94,#REF!,5,FALSE),"---")</f>
        <v>---</v>
      </c>
      <c r="M94" s="7" t="str">
        <f>IFERROR(VLOOKUP(M$1&amp;$A94,#REF!,5,FALSE),"---")</f>
        <v>---</v>
      </c>
      <c r="N94" s="7" t="str">
        <f>IFERROR(VLOOKUP(N$1&amp;$A94,#REF!,5,FALSE),"---")</f>
        <v>---</v>
      </c>
      <c r="O94" s="7" t="str">
        <f>IFERROR(VLOOKUP(O$1&amp;$A94,#REF!,5,FALSE),"---")</f>
        <v>---</v>
      </c>
      <c r="P94" s="7" t="str">
        <f>IFERROR(VLOOKUP(P$1&amp;$A94,#REF!,5,FALSE),"---")</f>
        <v>---</v>
      </c>
      <c r="Q94" s="7" t="str">
        <f>IFERROR(VLOOKUP(Q$1&amp;$A94,#REF!,5,FALSE),"---")</f>
        <v>---</v>
      </c>
      <c r="R94" s="7" t="str">
        <f>IFERROR(VLOOKUP(R$1&amp;$A94,#REF!,5,FALSE),"---")</f>
        <v>---</v>
      </c>
      <c r="S94" s="7" t="str">
        <f>IFERROR(VLOOKUP(S$1&amp;$A94,#REF!,5,FALSE),"---")</f>
        <v>---</v>
      </c>
      <c r="T94" s="7" t="str">
        <f>IFERROR(VLOOKUP(T$1&amp;$A94,#REF!,5,FALSE),"---")</f>
        <v>---</v>
      </c>
      <c r="U94" s="7" t="str">
        <f>IFERROR(VLOOKUP(U$1&amp;$A94,#REF!,5,FALSE),"---")</f>
        <v>---</v>
      </c>
      <c r="V94" s="7" t="str">
        <f>IFERROR(VLOOKUP(V$1&amp;$A94,#REF!,5,FALSE),"---")</f>
        <v>---</v>
      </c>
      <c r="W94" s="7" t="str">
        <f>IFERROR(VLOOKUP(W$1&amp;$A94,#REF!,5,FALSE),"---")</f>
        <v>---</v>
      </c>
      <c r="X94" s="7" t="str">
        <f>IFERROR(VLOOKUP(X$1&amp;$A94,#REF!,5,FALSE),"---")</f>
        <v>---</v>
      </c>
      <c r="Y94" s="7" t="str">
        <f>IFERROR(VLOOKUP(Y$1&amp;$A94,#REF!,5,FALSE),"---")</f>
        <v>---</v>
      </c>
    </row>
    <row r="95" spans="1:25" ht="16.350000000000001" customHeight="1" x14ac:dyDescent="0.2">
      <c r="A95" s="4">
        <v>92</v>
      </c>
      <c r="B95" s="7" t="str">
        <f>IFERROR(VLOOKUP(B$1&amp;$A95,#REF!,5,FALSE),"---")</f>
        <v>---</v>
      </c>
      <c r="C95" s="7" t="str">
        <f>IFERROR(VLOOKUP(C$1&amp;$A95,#REF!,5,FALSE),"---")</f>
        <v>---</v>
      </c>
      <c r="D95" s="7" t="str">
        <f>IFERROR(VLOOKUP(D$1&amp;$A95,#REF!,5,FALSE),"---")</f>
        <v>---</v>
      </c>
      <c r="E95" s="7" t="str">
        <f>IFERROR(VLOOKUP(E$1&amp;$A95,#REF!,5,FALSE),"---")</f>
        <v>---</v>
      </c>
      <c r="F95" s="7" t="str">
        <f>IFERROR(VLOOKUP(F$1&amp;$A95,#REF!,5,FALSE),"---")</f>
        <v>---</v>
      </c>
      <c r="G95" s="7" t="str">
        <f>IFERROR(VLOOKUP(G$1&amp;$A95,#REF!,5,FALSE),"---")</f>
        <v>---</v>
      </c>
      <c r="H95" s="7" t="str">
        <f>IFERROR(VLOOKUP(H$1&amp;$A95,#REF!,5,FALSE),"---")</f>
        <v>---</v>
      </c>
      <c r="I95" s="7" t="str">
        <f>IFERROR(VLOOKUP(I$1&amp;$A95,#REF!,5,FALSE),"---")</f>
        <v>---</v>
      </c>
      <c r="J95" s="7" t="str">
        <f>IFERROR(VLOOKUP(J$1&amp;$A95,#REF!,5,FALSE),"---")</f>
        <v>---</v>
      </c>
      <c r="K95" s="7" t="str">
        <f>IFERROR(VLOOKUP(K$1&amp;$A95,#REF!,5,FALSE),"---")</f>
        <v>---</v>
      </c>
      <c r="L95" s="7" t="str">
        <f>IFERROR(VLOOKUP(L$1&amp;$A95,#REF!,5,FALSE),"---")</f>
        <v>---</v>
      </c>
      <c r="M95" s="7" t="str">
        <f>IFERROR(VLOOKUP(M$1&amp;$A95,#REF!,5,FALSE),"---")</f>
        <v>---</v>
      </c>
      <c r="N95" s="7" t="str">
        <f>IFERROR(VLOOKUP(N$1&amp;$A95,#REF!,5,FALSE),"---")</f>
        <v>---</v>
      </c>
      <c r="O95" s="7" t="str">
        <f>IFERROR(VLOOKUP(O$1&amp;$A95,#REF!,5,FALSE),"---")</f>
        <v>---</v>
      </c>
      <c r="P95" s="7" t="str">
        <f>IFERROR(VLOOKUP(P$1&amp;$A95,#REF!,5,FALSE),"---")</f>
        <v>---</v>
      </c>
      <c r="Q95" s="7" t="str">
        <f>IFERROR(VLOOKUP(Q$1&amp;$A95,#REF!,5,FALSE),"---")</f>
        <v>---</v>
      </c>
      <c r="R95" s="7" t="str">
        <f>IFERROR(VLOOKUP(R$1&amp;$A95,#REF!,5,FALSE),"---")</f>
        <v>---</v>
      </c>
      <c r="S95" s="7" t="str">
        <f>IFERROR(VLOOKUP(S$1&amp;$A95,#REF!,5,FALSE),"---")</f>
        <v>---</v>
      </c>
      <c r="T95" s="7" t="str">
        <f>IFERROR(VLOOKUP(T$1&amp;$A95,#REF!,5,FALSE),"---")</f>
        <v>---</v>
      </c>
      <c r="U95" s="7" t="str">
        <f>IFERROR(VLOOKUP(U$1&amp;$A95,#REF!,5,FALSE),"---")</f>
        <v>---</v>
      </c>
      <c r="V95" s="7" t="str">
        <f>IFERROR(VLOOKUP(V$1&amp;$A95,#REF!,5,FALSE),"---")</f>
        <v>---</v>
      </c>
      <c r="W95" s="7" t="str">
        <f>IFERROR(VLOOKUP(W$1&amp;$A95,#REF!,5,FALSE),"---")</f>
        <v>---</v>
      </c>
      <c r="X95" s="7" t="str">
        <f>IFERROR(VLOOKUP(X$1&amp;$A95,#REF!,5,FALSE),"---")</f>
        <v>---</v>
      </c>
      <c r="Y95" s="7" t="str">
        <f>IFERROR(VLOOKUP(Y$1&amp;$A95,#REF!,5,FALSE),"---")</f>
        <v>---</v>
      </c>
    </row>
    <row r="96" spans="1:25" ht="16.350000000000001" customHeight="1" x14ac:dyDescent="0.2">
      <c r="A96" s="4">
        <v>93</v>
      </c>
      <c r="B96" s="7" t="str">
        <f>IFERROR(VLOOKUP(B$1&amp;$A96,#REF!,5,FALSE),"---")</f>
        <v>---</v>
      </c>
      <c r="C96" s="7" t="str">
        <f>IFERROR(VLOOKUP(C$1&amp;$A96,#REF!,5,FALSE),"---")</f>
        <v>---</v>
      </c>
      <c r="D96" s="7" t="str">
        <f>IFERROR(VLOOKUP(D$1&amp;$A96,#REF!,5,FALSE),"---")</f>
        <v>---</v>
      </c>
      <c r="E96" s="7" t="str">
        <f>IFERROR(VLOOKUP(E$1&amp;$A96,#REF!,5,FALSE),"---")</f>
        <v>---</v>
      </c>
      <c r="F96" s="7" t="str">
        <f>IFERROR(VLOOKUP(F$1&amp;$A96,#REF!,5,FALSE),"---")</f>
        <v>---</v>
      </c>
      <c r="G96" s="7" t="str">
        <f>IFERROR(VLOOKUP(G$1&amp;$A96,#REF!,5,FALSE),"---")</f>
        <v>---</v>
      </c>
      <c r="H96" s="7" t="str">
        <f>IFERROR(VLOOKUP(H$1&amp;$A96,#REF!,5,FALSE),"---")</f>
        <v>---</v>
      </c>
      <c r="I96" s="7" t="str">
        <f>IFERROR(VLOOKUP(I$1&amp;$A96,#REF!,5,FALSE),"---")</f>
        <v>---</v>
      </c>
      <c r="J96" s="7" t="str">
        <f>IFERROR(VLOOKUP(J$1&amp;$A96,#REF!,5,FALSE),"---")</f>
        <v>---</v>
      </c>
      <c r="K96" s="7" t="str">
        <f>IFERROR(VLOOKUP(K$1&amp;$A96,#REF!,5,FALSE),"---")</f>
        <v>---</v>
      </c>
      <c r="L96" s="7" t="str">
        <f>IFERROR(VLOOKUP(L$1&amp;$A96,#REF!,5,FALSE),"---")</f>
        <v>---</v>
      </c>
      <c r="M96" s="7" t="str">
        <f>IFERROR(VLOOKUP(M$1&amp;$A96,#REF!,5,FALSE),"---")</f>
        <v>---</v>
      </c>
      <c r="N96" s="7" t="str">
        <f>IFERROR(VLOOKUP(N$1&amp;$A96,#REF!,5,FALSE),"---")</f>
        <v>---</v>
      </c>
      <c r="O96" s="7" t="str">
        <f>IFERROR(VLOOKUP(O$1&amp;$A96,#REF!,5,FALSE),"---")</f>
        <v>---</v>
      </c>
      <c r="P96" s="7" t="str">
        <f>IFERROR(VLOOKUP(P$1&amp;$A96,#REF!,5,FALSE),"---")</f>
        <v>---</v>
      </c>
      <c r="Q96" s="7" t="str">
        <f>IFERROR(VLOOKUP(Q$1&amp;$A96,#REF!,5,FALSE),"---")</f>
        <v>---</v>
      </c>
      <c r="R96" s="7" t="str">
        <f>IFERROR(VLOOKUP(R$1&amp;$A96,#REF!,5,FALSE),"---")</f>
        <v>---</v>
      </c>
      <c r="S96" s="7" t="str">
        <f>IFERROR(VLOOKUP(S$1&amp;$A96,#REF!,5,FALSE),"---")</f>
        <v>---</v>
      </c>
      <c r="T96" s="7" t="str">
        <f>IFERROR(VLOOKUP(T$1&amp;$A96,#REF!,5,FALSE),"---")</f>
        <v>---</v>
      </c>
      <c r="U96" s="7" t="str">
        <f>IFERROR(VLOOKUP(U$1&amp;$A96,#REF!,5,FALSE),"---")</f>
        <v>---</v>
      </c>
      <c r="V96" s="7" t="str">
        <f>IFERROR(VLOOKUP(V$1&amp;$A96,#REF!,5,FALSE),"---")</f>
        <v>---</v>
      </c>
      <c r="W96" s="7" t="str">
        <f>IFERROR(VLOOKUP(W$1&amp;$A96,#REF!,5,FALSE),"---")</f>
        <v>---</v>
      </c>
      <c r="X96" s="7" t="str">
        <f>IFERROR(VLOOKUP(X$1&amp;$A96,#REF!,5,FALSE),"---")</f>
        <v>---</v>
      </c>
      <c r="Y96" s="7" t="str">
        <f>IFERROR(VLOOKUP(Y$1&amp;$A96,#REF!,5,FALSE),"---")</f>
        <v>---</v>
      </c>
    </row>
    <row r="97" spans="1:25" ht="16.350000000000001" customHeight="1" x14ac:dyDescent="0.2">
      <c r="A97" s="4">
        <v>94</v>
      </c>
      <c r="B97" s="7" t="str">
        <f>IFERROR(VLOOKUP(B$1&amp;$A97,#REF!,5,FALSE),"---")</f>
        <v>---</v>
      </c>
      <c r="C97" s="7" t="str">
        <f>IFERROR(VLOOKUP(C$1&amp;$A97,#REF!,5,FALSE),"---")</f>
        <v>---</v>
      </c>
      <c r="D97" s="7" t="str">
        <f>IFERROR(VLOOKUP(D$1&amp;$A97,#REF!,5,FALSE),"---")</f>
        <v>---</v>
      </c>
      <c r="E97" s="7" t="str">
        <f>IFERROR(VLOOKUP(E$1&amp;$A97,#REF!,5,FALSE),"---")</f>
        <v>---</v>
      </c>
      <c r="F97" s="7" t="str">
        <f>IFERROR(VLOOKUP(F$1&amp;$A97,#REF!,5,FALSE),"---")</f>
        <v>---</v>
      </c>
      <c r="G97" s="7" t="str">
        <f>IFERROR(VLOOKUP(G$1&amp;$A97,#REF!,5,FALSE),"---")</f>
        <v>---</v>
      </c>
      <c r="H97" s="7" t="str">
        <f>IFERROR(VLOOKUP(H$1&amp;$A97,#REF!,5,FALSE),"---")</f>
        <v>---</v>
      </c>
      <c r="I97" s="7" t="str">
        <f>IFERROR(VLOOKUP(I$1&amp;$A97,#REF!,5,FALSE),"---")</f>
        <v>---</v>
      </c>
      <c r="J97" s="7" t="str">
        <f>IFERROR(VLOOKUP(J$1&amp;$A97,#REF!,5,FALSE),"---")</f>
        <v>---</v>
      </c>
      <c r="K97" s="7" t="str">
        <f>IFERROR(VLOOKUP(K$1&amp;$A97,#REF!,5,FALSE),"---")</f>
        <v>---</v>
      </c>
      <c r="L97" s="7" t="str">
        <f>IFERROR(VLOOKUP(L$1&amp;$A97,#REF!,5,FALSE),"---")</f>
        <v>---</v>
      </c>
      <c r="M97" s="7" t="str">
        <f>IFERROR(VLOOKUP(M$1&amp;$A97,#REF!,5,FALSE),"---")</f>
        <v>---</v>
      </c>
      <c r="N97" s="7" t="str">
        <f>IFERROR(VLOOKUP(N$1&amp;$A97,#REF!,5,FALSE),"---")</f>
        <v>---</v>
      </c>
      <c r="O97" s="7" t="str">
        <f>IFERROR(VLOOKUP(O$1&amp;$A97,#REF!,5,FALSE),"---")</f>
        <v>---</v>
      </c>
      <c r="P97" s="7" t="str">
        <f>IFERROR(VLOOKUP(P$1&amp;$A97,#REF!,5,FALSE),"---")</f>
        <v>---</v>
      </c>
      <c r="Q97" s="7" t="str">
        <f>IFERROR(VLOOKUP(Q$1&amp;$A97,#REF!,5,FALSE),"---")</f>
        <v>---</v>
      </c>
      <c r="R97" s="7" t="str">
        <f>IFERROR(VLOOKUP(R$1&amp;$A97,#REF!,5,FALSE),"---")</f>
        <v>---</v>
      </c>
      <c r="S97" s="7" t="str">
        <f>IFERROR(VLOOKUP(S$1&amp;$A97,#REF!,5,FALSE),"---")</f>
        <v>---</v>
      </c>
      <c r="T97" s="7" t="str">
        <f>IFERROR(VLOOKUP(T$1&amp;$A97,#REF!,5,FALSE),"---")</f>
        <v>---</v>
      </c>
      <c r="U97" s="7" t="str">
        <f>IFERROR(VLOOKUP(U$1&amp;$A97,#REF!,5,FALSE),"---")</f>
        <v>---</v>
      </c>
      <c r="V97" s="7" t="str">
        <f>IFERROR(VLOOKUP(V$1&amp;$A97,#REF!,5,FALSE),"---")</f>
        <v>---</v>
      </c>
      <c r="W97" s="7" t="str">
        <f>IFERROR(VLOOKUP(W$1&amp;$A97,#REF!,5,FALSE),"---")</f>
        <v>---</v>
      </c>
      <c r="X97" s="7" t="str">
        <f>IFERROR(VLOOKUP(X$1&amp;$A97,#REF!,5,FALSE),"---")</f>
        <v>---</v>
      </c>
      <c r="Y97" s="7" t="str">
        <f>IFERROR(VLOOKUP(Y$1&amp;$A97,#REF!,5,FALSE),"---")</f>
        <v>---</v>
      </c>
    </row>
    <row r="98" spans="1:25" ht="16.350000000000001" customHeight="1" x14ac:dyDescent="0.2">
      <c r="A98" s="4">
        <v>95</v>
      </c>
      <c r="B98" s="7" t="str">
        <f>IFERROR(VLOOKUP(B$1&amp;$A98,#REF!,5,FALSE),"---")</f>
        <v>---</v>
      </c>
      <c r="C98" s="7" t="str">
        <f>IFERROR(VLOOKUP(C$1&amp;$A98,#REF!,5,FALSE),"---")</f>
        <v>---</v>
      </c>
      <c r="D98" s="7" t="str">
        <f>IFERROR(VLOOKUP(D$1&amp;$A98,#REF!,5,FALSE),"---")</f>
        <v>---</v>
      </c>
      <c r="E98" s="7" t="str">
        <f>IFERROR(VLOOKUP(E$1&amp;$A98,#REF!,5,FALSE),"---")</f>
        <v>---</v>
      </c>
      <c r="F98" s="7" t="str">
        <f>IFERROR(VLOOKUP(F$1&amp;$A98,#REF!,5,FALSE),"---")</f>
        <v>---</v>
      </c>
      <c r="G98" s="7" t="str">
        <f>IFERROR(VLOOKUP(G$1&amp;$A98,#REF!,5,FALSE),"---")</f>
        <v>---</v>
      </c>
      <c r="H98" s="7" t="str">
        <f>IFERROR(VLOOKUP(H$1&amp;$A98,#REF!,5,FALSE),"---")</f>
        <v>---</v>
      </c>
      <c r="I98" s="7" t="str">
        <f>IFERROR(VLOOKUP(I$1&amp;$A98,#REF!,5,FALSE),"---")</f>
        <v>---</v>
      </c>
      <c r="J98" s="7" t="str">
        <f>IFERROR(VLOOKUP(J$1&amp;$A98,#REF!,5,FALSE),"---")</f>
        <v>---</v>
      </c>
      <c r="K98" s="7" t="str">
        <f>IFERROR(VLOOKUP(K$1&amp;$A98,#REF!,5,FALSE),"---")</f>
        <v>---</v>
      </c>
      <c r="L98" s="7" t="str">
        <f>IFERROR(VLOOKUP(L$1&amp;$A98,#REF!,5,FALSE),"---")</f>
        <v>---</v>
      </c>
      <c r="M98" s="7" t="str">
        <f>IFERROR(VLOOKUP(M$1&amp;$A98,#REF!,5,FALSE),"---")</f>
        <v>---</v>
      </c>
      <c r="N98" s="7" t="str">
        <f>IFERROR(VLOOKUP(N$1&amp;$A98,#REF!,5,FALSE),"---")</f>
        <v>---</v>
      </c>
      <c r="O98" s="7" t="str">
        <f>IFERROR(VLOOKUP(O$1&amp;$A98,#REF!,5,FALSE),"---")</f>
        <v>---</v>
      </c>
      <c r="P98" s="7" t="str">
        <f>IFERROR(VLOOKUP(P$1&amp;$A98,#REF!,5,FALSE),"---")</f>
        <v>---</v>
      </c>
      <c r="Q98" s="7" t="str">
        <f>IFERROR(VLOOKUP(Q$1&amp;$A98,#REF!,5,FALSE),"---")</f>
        <v>---</v>
      </c>
      <c r="R98" s="7" t="str">
        <f>IFERROR(VLOOKUP(R$1&amp;$A98,#REF!,5,FALSE),"---")</f>
        <v>---</v>
      </c>
      <c r="S98" s="7" t="str">
        <f>IFERROR(VLOOKUP(S$1&amp;$A98,#REF!,5,FALSE),"---")</f>
        <v>---</v>
      </c>
      <c r="T98" s="7" t="str">
        <f>IFERROR(VLOOKUP(T$1&amp;$A98,#REF!,5,FALSE),"---")</f>
        <v>---</v>
      </c>
      <c r="U98" s="7" t="str">
        <f>IFERROR(VLOOKUP(U$1&amp;$A98,#REF!,5,FALSE),"---")</f>
        <v>---</v>
      </c>
      <c r="V98" s="7" t="str">
        <f>IFERROR(VLOOKUP(V$1&amp;$A98,#REF!,5,FALSE),"---")</f>
        <v>---</v>
      </c>
      <c r="W98" s="7" t="str">
        <f>IFERROR(VLOOKUP(W$1&amp;$A98,#REF!,5,FALSE),"---")</f>
        <v>---</v>
      </c>
      <c r="X98" s="7" t="str">
        <f>IFERROR(VLOOKUP(X$1&amp;$A98,#REF!,5,FALSE),"---")</f>
        <v>---</v>
      </c>
      <c r="Y98" s="7" t="str">
        <f>IFERROR(VLOOKUP(Y$1&amp;$A98,#REF!,5,FALSE),"---")</f>
        <v>---</v>
      </c>
    </row>
    <row r="99" spans="1:25" ht="16.350000000000001" customHeight="1" x14ac:dyDescent="0.2">
      <c r="A99" s="4">
        <v>96</v>
      </c>
      <c r="B99" s="7" t="str">
        <f>IFERROR(VLOOKUP(B$1&amp;$A99,#REF!,5,FALSE),"---")</f>
        <v>---</v>
      </c>
      <c r="C99" s="7" t="str">
        <f>IFERROR(VLOOKUP(C$1&amp;$A99,#REF!,5,FALSE),"---")</f>
        <v>---</v>
      </c>
      <c r="D99" s="7" t="str">
        <f>IFERROR(VLOOKUP(D$1&amp;$A99,#REF!,5,FALSE),"---")</f>
        <v>---</v>
      </c>
      <c r="E99" s="7" t="str">
        <f>IFERROR(VLOOKUP(E$1&amp;$A99,#REF!,5,FALSE),"---")</f>
        <v>---</v>
      </c>
      <c r="F99" s="7" t="str">
        <f>IFERROR(VLOOKUP(F$1&amp;$A99,#REF!,5,FALSE),"---")</f>
        <v>---</v>
      </c>
      <c r="G99" s="7" t="str">
        <f>IFERROR(VLOOKUP(G$1&amp;$A99,#REF!,5,FALSE),"---")</f>
        <v>---</v>
      </c>
      <c r="H99" s="7" t="str">
        <f>IFERROR(VLOOKUP(H$1&amp;$A99,#REF!,5,FALSE),"---")</f>
        <v>---</v>
      </c>
      <c r="I99" s="7" t="str">
        <f>IFERROR(VLOOKUP(I$1&amp;$A99,#REF!,5,FALSE),"---")</f>
        <v>---</v>
      </c>
      <c r="J99" s="7" t="str">
        <f>IFERROR(VLOOKUP(J$1&amp;$A99,#REF!,5,FALSE),"---")</f>
        <v>---</v>
      </c>
      <c r="K99" s="7" t="str">
        <f>IFERROR(VLOOKUP(K$1&amp;$A99,#REF!,5,FALSE),"---")</f>
        <v>---</v>
      </c>
      <c r="L99" s="7" t="str">
        <f>IFERROR(VLOOKUP(L$1&amp;$A99,#REF!,5,FALSE),"---")</f>
        <v>---</v>
      </c>
      <c r="M99" s="7" t="str">
        <f>IFERROR(VLOOKUP(M$1&amp;$A99,#REF!,5,FALSE),"---")</f>
        <v>---</v>
      </c>
      <c r="N99" s="7" t="str">
        <f>IFERROR(VLOOKUP(N$1&amp;$A99,#REF!,5,FALSE),"---")</f>
        <v>---</v>
      </c>
      <c r="O99" s="7" t="str">
        <f>IFERROR(VLOOKUP(O$1&amp;$A99,#REF!,5,FALSE),"---")</f>
        <v>---</v>
      </c>
      <c r="P99" s="7" t="str">
        <f>IFERROR(VLOOKUP(P$1&amp;$A99,#REF!,5,FALSE),"---")</f>
        <v>---</v>
      </c>
      <c r="Q99" s="7" t="str">
        <f>IFERROR(VLOOKUP(Q$1&amp;$A99,#REF!,5,FALSE),"---")</f>
        <v>---</v>
      </c>
      <c r="R99" s="7" t="str">
        <f>IFERROR(VLOOKUP(R$1&amp;$A99,#REF!,5,FALSE),"---")</f>
        <v>---</v>
      </c>
      <c r="S99" s="7" t="str">
        <f>IFERROR(VLOOKUP(S$1&amp;$A99,#REF!,5,FALSE),"---")</f>
        <v>---</v>
      </c>
      <c r="T99" s="7" t="str">
        <f>IFERROR(VLOOKUP(T$1&amp;$A99,#REF!,5,FALSE),"---")</f>
        <v>---</v>
      </c>
      <c r="U99" s="7" t="str">
        <f>IFERROR(VLOOKUP(U$1&amp;$A99,#REF!,5,FALSE),"---")</f>
        <v>---</v>
      </c>
      <c r="V99" s="7" t="str">
        <f>IFERROR(VLOOKUP(V$1&amp;$A99,#REF!,5,FALSE),"---")</f>
        <v>---</v>
      </c>
      <c r="W99" s="7" t="str">
        <f>IFERROR(VLOOKUP(W$1&amp;$A99,#REF!,5,FALSE),"---")</f>
        <v>---</v>
      </c>
      <c r="X99" s="7" t="str">
        <f>IFERROR(VLOOKUP(X$1&amp;$A99,#REF!,5,FALSE),"---")</f>
        <v>---</v>
      </c>
      <c r="Y99" s="7" t="str">
        <f>IFERROR(VLOOKUP(Y$1&amp;$A99,#REF!,5,FALSE),"---")</f>
        <v>---</v>
      </c>
    </row>
    <row r="100" spans="1:25" ht="15.75" customHeight="1" x14ac:dyDescent="0.2">
      <c r="A100" s="4">
        <v>97</v>
      </c>
      <c r="B100" s="7" t="str">
        <f>IFERROR(VLOOKUP(B$1&amp;$A100,#REF!,5,FALSE),"---")</f>
        <v>---</v>
      </c>
      <c r="C100" s="7" t="str">
        <f>IFERROR(VLOOKUP(C$1&amp;$A100,#REF!,5,FALSE),"---")</f>
        <v>---</v>
      </c>
      <c r="D100" s="7" t="str">
        <f>IFERROR(VLOOKUP(D$1&amp;$A100,#REF!,5,FALSE),"---")</f>
        <v>---</v>
      </c>
      <c r="E100" s="7" t="str">
        <f>IFERROR(VLOOKUP(E$1&amp;$A100,#REF!,5,FALSE),"---")</f>
        <v>---</v>
      </c>
      <c r="F100" s="7" t="str">
        <f>IFERROR(VLOOKUP(F$1&amp;$A100,#REF!,5,FALSE),"---")</f>
        <v>---</v>
      </c>
      <c r="G100" s="7" t="str">
        <f>IFERROR(VLOOKUP(G$1&amp;$A100,#REF!,5,FALSE),"---")</f>
        <v>---</v>
      </c>
      <c r="H100" s="7" t="str">
        <f>IFERROR(VLOOKUP(H$1&amp;$A100,#REF!,5,FALSE),"---")</f>
        <v>---</v>
      </c>
      <c r="I100" s="7" t="str">
        <f>IFERROR(VLOOKUP(I$1&amp;$A100,#REF!,5,FALSE),"---")</f>
        <v>---</v>
      </c>
      <c r="J100" s="7" t="str">
        <f>IFERROR(VLOOKUP(J$1&amp;$A100,#REF!,5,FALSE),"---")</f>
        <v>---</v>
      </c>
      <c r="K100" s="7" t="str">
        <f>IFERROR(VLOOKUP(K$1&amp;$A100,#REF!,5,FALSE),"---")</f>
        <v>---</v>
      </c>
      <c r="L100" s="7" t="str">
        <f>IFERROR(VLOOKUP(L$1&amp;$A100,#REF!,5,FALSE),"---")</f>
        <v>---</v>
      </c>
      <c r="M100" s="7" t="str">
        <f>IFERROR(VLOOKUP(M$1&amp;$A100,#REF!,5,FALSE),"---")</f>
        <v>---</v>
      </c>
      <c r="N100" s="7" t="str">
        <f>IFERROR(VLOOKUP(N$1&amp;$A100,#REF!,5,FALSE),"---")</f>
        <v>---</v>
      </c>
      <c r="O100" s="7" t="str">
        <f>IFERROR(VLOOKUP(O$1&amp;$A100,#REF!,5,FALSE),"---")</f>
        <v>---</v>
      </c>
      <c r="P100" s="7" t="str">
        <f>IFERROR(VLOOKUP(P$1&amp;$A100,#REF!,5,FALSE),"---")</f>
        <v>---</v>
      </c>
      <c r="Q100" s="7" t="str">
        <f>IFERROR(VLOOKUP(Q$1&amp;$A100,#REF!,5,FALSE),"---")</f>
        <v>---</v>
      </c>
      <c r="R100" s="7" t="str">
        <f>IFERROR(VLOOKUP(R$1&amp;$A100,#REF!,5,FALSE),"---")</f>
        <v>---</v>
      </c>
      <c r="S100" s="7" t="str">
        <f>IFERROR(VLOOKUP(S$1&amp;$A100,#REF!,5,FALSE),"---")</f>
        <v>---</v>
      </c>
      <c r="T100" s="7" t="str">
        <f>IFERROR(VLOOKUP(T$1&amp;$A100,#REF!,5,FALSE),"---")</f>
        <v>---</v>
      </c>
      <c r="U100" s="7" t="str">
        <f>IFERROR(VLOOKUP(U$1&amp;$A100,#REF!,5,FALSE),"---")</f>
        <v>---</v>
      </c>
      <c r="V100" s="7" t="str">
        <f>IFERROR(VLOOKUP(V$1&amp;$A100,#REF!,5,FALSE),"---")</f>
        <v>---</v>
      </c>
      <c r="W100" s="7" t="str">
        <f>IFERROR(VLOOKUP(W$1&amp;$A100,#REF!,5,FALSE),"---")</f>
        <v>---</v>
      </c>
      <c r="X100" s="7" t="str">
        <f>IFERROR(VLOOKUP(X$1&amp;$A100,#REF!,5,FALSE),"---")</f>
        <v>---</v>
      </c>
      <c r="Y100" s="7" t="str">
        <f>IFERROR(VLOOKUP(Y$1&amp;$A100,#REF!,5,FALSE),"---")</f>
        <v>---</v>
      </c>
    </row>
    <row r="101" spans="1:25" ht="15.75" customHeight="1" x14ac:dyDescent="0.2">
      <c r="A101" s="4">
        <v>98</v>
      </c>
      <c r="B101" s="7" t="str">
        <f>IFERROR(VLOOKUP(B$1&amp;$A101,#REF!,5,FALSE),"---")</f>
        <v>---</v>
      </c>
      <c r="C101" s="7" t="str">
        <f>IFERROR(VLOOKUP(C$1&amp;$A101,#REF!,5,FALSE),"---")</f>
        <v>---</v>
      </c>
      <c r="D101" s="7" t="str">
        <f>IFERROR(VLOOKUP(D$1&amp;$A101,#REF!,5,FALSE),"---")</f>
        <v>---</v>
      </c>
      <c r="E101" s="7" t="str">
        <f>IFERROR(VLOOKUP(E$1&amp;$A101,#REF!,5,FALSE),"---")</f>
        <v>---</v>
      </c>
      <c r="F101" s="7" t="str">
        <f>IFERROR(VLOOKUP(F$1&amp;$A101,#REF!,5,FALSE),"---")</f>
        <v>---</v>
      </c>
      <c r="G101" s="7" t="str">
        <f>IFERROR(VLOOKUP(G$1&amp;$A101,#REF!,5,FALSE),"---")</f>
        <v>---</v>
      </c>
      <c r="H101" s="7" t="str">
        <f>IFERROR(VLOOKUP(H$1&amp;$A101,#REF!,5,FALSE),"---")</f>
        <v>---</v>
      </c>
      <c r="I101" s="7" t="str">
        <f>IFERROR(VLOOKUP(I$1&amp;$A101,#REF!,5,FALSE),"---")</f>
        <v>---</v>
      </c>
      <c r="J101" s="7" t="str">
        <f>IFERROR(VLOOKUP(J$1&amp;$A101,#REF!,5,FALSE),"---")</f>
        <v>---</v>
      </c>
      <c r="K101" s="7" t="str">
        <f>IFERROR(VLOOKUP(K$1&amp;$A101,#REF!,5,FALSE),"---")</f>
        <v>---</v>
      </c>
      <c r="L101" s="7" t="str">
        <f>IFERROR(VLOOKUP(L$1&amp;$A101,#REF!,5,FALSE),"---")</f>
        <v>---</v>
      </c>
      <c r="M101" s="7" t="str">
        <f>IFERROR(VLOOKUP(M$1&amp;$A101,#REF!,5,FALSE),"---")</f>
        <v>---</v>
      </c>
      <c r="N101" s="7" t="str">
        <f>IFERROR(VLOOKUP(N$1&amp;$A101,#REF!,5,FALSE),"---")</f>
        <v>---</v>
      </c>
      <c r="O101" s="7" t="str">
        <f>IFERROR(VLOOKUP(O$1&amp;$A101,#REF!,5,FALSE),"---")</f>
        <v>---</v>
      </c>
      <c r="P101" s="7" t="str">
        <f>IFERROR(VLOOKUP(P$1&amp;$A101,#REF!,5,FALSE),"---")</f>
        <v>---</v>
      </c>
      <c r="Q101" s="7" t="str">
        <f>IFERROR(VLOOKUP(Q$1&amp;$A101,#REF!,5,FALSE),"---")</f>
        <v>---</v>
      </c>
      <c r="R101" s="7" t="str">
        <f>IFERROR(VLOOKUP(R$1&amp;$A101,#REF!,5,FALSE),"---")</f>
        <v>---</v>
      </c>
      <c r="S101" s="7" t="str">
        <f>IFERROR(VLOOKUP(S$1&amp;$A101,#REF!,5,FALSE),"---")</f>
        <v>---</v>
      </c>
      <c r="T101" s="7" t="str">
        <f>IFERROR(VLOOKUP(T$1&amp;$A101,#REF!,5,FALSE),"---")</f>
        <v>---</v>
      </c>
      <c r="U101" s="7" t="str">
        <f>IFERROR(VLOOKUP(U$1&amp;$A101,#REF!,5,FALSE),"---")</f>
        <v>---</v>
      </c>
      <c r="V101" s="7" t="str">
        <f>IFERROR(VLOOKUP(V$1&amp;$A101,#REF!,5,FALSE),"---")</f>
        <v>---</v>
      </c>
      <c r="W101" s="7" t="str">
        <f>IFERROR(VLOOKUP(W$1&amp;$A101,#REF!,5,FALSE),"---")</f>
        <v>---</v>
      </c>
      <c r="X101" s="7" t="str">
        <f>IFERROR(VLOOKUP(X$1&amp;$A101,#REF!,5,FALSE),"---")</f>
        <v>---</v>
      </c>
      <c r="Y101" s="7" t="str">
        <f>IFERROR(VLOOKUP(Y$1&amp;$A101,#REF!,5,FALSE),"---")</f>
        <v>---</v>
      </c>
    </row>
    <row r="102" spans="1:25" ht="15.75" customHeight="1" x14ac:dyDescent="0.2">
      <c r="A102" s="4">
        <v>99</v>
      </c>
      <c r="B102" s="7" t="str">
        <f>IFERROR(VLOOKUP(B$1&amp;$A102,#REF!,5,FALSE),"---")</f>
        <v>---</v>
      </c>
      <c r="C102" s="7" t="str">
        <f>IFERROR(VLOOKUP(C$1&amp;$A102,#REF!,5,FALSE),"---")</f>
        <v>---</v>
      </c>
      <c r="D102" s="7" t="str">
        <f>IFERROR(VLOOKUP(D$1&amp;$A102,#REF!,5,FALSE),"---")</f>
        <v>---</v>
      </c>
      <c r="E102" s="7" t="str">
        <f>IFERROR(VLOOKUP(E$1&amp;$A102,#REF!,5,FALSE),"---")</f>
        <v>---</v>
      </c>
      <c r="F102" s="7" t="str">
        <f>IFERROR(VLOOKUP(F$1&amp;$A102,#REF!,5,FALSE),"---")</f>
        <v>---</v>
      </c>
      <c r="G102" s="7" t="str">
        <f>IFERROR(VLOOKUP(G$1&amp;$A102,#REF!,5,FALSE),"---")</f>
        <v>---</v>
      </c>
      <c r="H102" s="7" t="str">
        <f>IFERROR(VLOOKUP(H$1&amp;$A102,#REF!,5,FALSE),"---")</f>
        <v>---</v>
      </c>
      <c r="I102" s="7" t="str">
        <f>IFERROR(VLOOKUP(I$1&amp;$A102,#REF!,5,FALSE),"---")</f>
        <v>---</v>
      </c>
      <c r="J102" s="7" t="str">
        <f>IFERROR(VLOOKUP(J$1&amp;$A102,#REF!,5,FALSE),"---")</f>
        <v>---</v>
      </c>
      <c r="K102" s="7" t="str">
        <f>IFERROR(VLOOKUP(K$1&amp;$A102,#REF!,5,FALSE),"---")</f>
        <v>---</v>
      </c>
      <c r="L102" s="7" t="str">
        <f>IFERROR(VLOOKUP(L$1&amp;$A102,#REF!,5,FALSE),"---")</f>
        <v>---</v>
      </c>
      <c r="M102" s="7" t="str">
        <f>IFERROR(VLOOKUP(M$1&amp;$A102,#REF!,5,FALSE),"---")</f>
        <v>---</v>
      </c>
      <c r="N102" s="7" t="str">
        <f>IFERROR(VLOOKUP(N$1&amp;$A102,#REF!,5,FALSE),"---")</f>
        <v>---</v>
      </c>
      <c r="O102" s="7" t="str">
        <f>IFERROR(VLOOKUP(O$1&amp;$A102,#REF!,5,FALSE),"---")</f>
        <v>---</v>
      </c>
      <c r="P102" s="7" t="str">
        <f>IFERROR(VLOOKUP(P$1&amp;$A102,#REF!,5,FALSE),"---")</f>
        <v>---</v>
      </c>
      <c r="Q102" s="7" t="str">
        <f>IFERROR(VLOOKUP(Q$1&amp;$A102,#REF!,5,FALSE),"---")</f>
        <v>---</v>
      </c>
      <c r="R102" s="7" t="str">
        <f>IFERROR(VLOOKUP(R$1&amp;$A102,#REF!,5,FALSE),"---")</f>
        <v>---</v>
      </c>
      <c r="S102" s="7" t="str">
        <f>IFERROR(VLOOKUP(S$1&amp;$A102,#REF!,5,FALSE),"---")</f>
        <v>---</v>
      </c>
      <c r="T102" s="7" t="str">
        <f>IFERROR(VLOOKUP(T$1&amp;$A102,#REF!,5,FALSE),"---")</f>
        <v>---</v>
      </c>
      <c r="U102" s="7" t="str">
        <f>IFERROR(VLOOKUP(U$1&amp;$A102,#REF!,5,FALSE),"---")</f>
        <v>---</v>
      </c>
      <c r="V102" s="7" t="str">
        <f>IFERROR(VLOOKUP(V$1&amp;$A102,#REF!,5,FALSE),"---")</f>
        <v>---</v>
      </c>
      <c r="W102" s="7" t="str">
        <f>IFERROR(VLOOKUP(W$1&amp;$A102,#REF!,5,FALSE),"---")</f>
        <v>---</v>
      </c>
      <c r="X102" s="7" t="str">
        <f>IFERROR(VLOOKUP(X$1&amp;$A102,#REF!,5,FALSE),"---")</f>
        <v>---</v>
      </c>
      <c r="Y102" s="7" t="str">
        <f>IFERROR(VLOOKUP(Y$1&amp;$A102,#REF!,5,FALSE),"---")</f>
        <v>---</v>
      </c>
    </row>
    <row r="103" spans="1:25" x14ac:dyDescent="0.2">
      <c r="A103" s="5">
        <v>100</v>
      </c>
      <c r="B103" s="7" t="str">
        <f>IFERROR(VLOOKUP(B$1&amp;$A103,#REF!,5,FALSE),"---")</f>
        <v>---</v>
      </c>
      <c r="C103" s="7" t="str">
        <f>IFERROR(VLOOKUP(C$1&amp;$A103,#REF!,5,FALSE),"---")</f>
        <v>---</v>
      </c>
      <c r="D103" s="7" t="str">
        <f>IFERROR(VLOOKUP(D$1&amp;$A103,#REF!,5,FALSE),"---")</f>
        <v>---</v>
      </c>
      <c r="E103" s="7" t="str">
        <f>IFERROR(VLOOKUP(E$1&amp;$A103,#REF!,5,FALSE),"---")</f>
        <v>---</v>
      </c>
      <c r="F103" s="7" t="str">
        <f>IFERROR(VLOOKUP(F$1&amp;$A103,#REF!,5,FALSE),"---")</f>
        <v>---</v>
      </c>
      <c r="G103" s="7" t="str">
        <f>IFERROR(VLOOKUP(G$1&amp;$A103,#REF!,5,FALSE),"---")</f>
        <v>---</v>
      </c>
      <c r="H103" s="7" t="str">
        <f>IFERROR(VLOOKUP(H$1&amp;$A103,#REF!,5,FALSE),"---")</f>
        <v>---</v>
      </c>
      <c r="I103" s="7" t="str">
        <f>IFERROR(VLOOKUP(I$1&amp;$A103,#REF!,5,FALSE),"---")</f>
        <v>---</v>
      </c>
      <c r="J103" s="7" t="str">
        <f>IFERROR(VLOOKUP(J$1&amp;$A103,#REF!,5,FALSE),"---")</f>
        <v>---</v>
      </c>
      <c r="K103" s="7" t="str">
        <f>IFERROR(VLOOKUP(K$1&amp;$A103,#REF!,5,FALSE),"---")</f>
        <v>---</v>
      </c>
      <c r="L103" s="7" t="str">
        <f>IFERROR(VLOOKUP(L$1&amp;$A103,#REF!,5,FALSE),"---")</f>
        <v>---</v>
      </c>
      <c r="M103" s="7" t="str">
        <f>IFERROR(VLOOKUP(M$1&amp;$A103,#REF!,5,FALSE),"---")</f>
        <v>---</v>
      </c>
      <c r="N103" s="7" t="str">
        <f>IFERROR(VLOOKUP(N$1&amp;$A103,#REF!,5,FALSE),"---")</f>
        <v>---</v>
      </c>
      <c r="O103" s="7" t="str">
        <f>IFERROR(VLOOKUP(O$1&amp;$A103,#REF!,5,FALSE),"---")</f>
        <v>---</v>
      </c>
      <c r="P103" s="7" t="str">
        <f>IFERROR(VLOOKUP(P$1&amp;$A103,#REF!,5,FALSE),"---")</f>
        <v>---</v>
      </c>
      <c r="Q103" s="7" t="str">
        <f>IFERROR(VLOOKUP(Q$1&amp;$A103,#REF!,5,FALSE),"---")</f>
        <v>---</v>
      </c>
      <c r="R103" s="7" t="str">
        <f>IFERROR(VLOOKUP(R$1&amp;$A103,#REF!,5,FALSE),"---")</f>
        <v>---</v>
      </c>
      <c r="S103" s="7" t="str">
        <f>IFERROR(VLOOKUP(S$1&amp;$A103,#REF!,5,FALSE),"---")</f>
        <v>---</v>
      </c>
      <c r="T103" s="7" t="str">
        <f>IFERROR(VLOOKUP(T$1&amp;$A103,#REF!,5,FALSE),"---")</f>
        <v>---</v>
      </c>
      <c r="U103" s="7" t="str">
        <f>IFERROR(VLOOKUP(U$1&amp;$A103,#REF!,5,FALSE),"---")</f>
        <v>---</v>
      </c>
      <c r="V103" s="7" t="str">
        <f>IFERROR(VLOOKUP(V$1&amp;$A103,#REF!,5,FALSE),"---")</f>
        <v>---</v>
      </c>
      <c r="W103" s="7" t="str">
        <f>IFERROR(VLOOKUP(W$1&amp;$A103,#REF!,5,FALSE),"---")</f>
        <v>---</v>
      </c>
      <c r="X103" s="7" t="str">
        <f>IFERROR(VLOOKUP(X$1&amp;$A103,#REF!,5,FALSE),"---")</f>
        <v>---</v>
      </c>
      <c r="Y103" s="7" t="str">
        <f>IFERROR(VLOOKUP(Y$1&amp;$A103,#REF!,5,FALSE),"---")</f>
        <v>---</v>
      </c>
    </row>
  </sheetData>
  <phoneticPr fontId="3"/>
  <pageMargins left="0.7" right="0.7" top="0.75" bottom="0.75" header="0.3" footer="0.3"/>
  <pageSetup paperSize="8" fitToWidth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2">
    <tabColor rgb="FF00B0F0"/>
    <pageSetUpPr fitToPage="1"/>
  </sheetPr>
  <dimension ref="A1:BD321"/>
  <sheetViews>
    <sheetView zoomScaleSheetLayoutView="100" workbookViewId="0">
      <pane ySplit="9" topLeftCell="A10" activePane="bottomLeft" state="frozen"/>
      <selection pane="bottomLeft" sqref="A1:D1"/>
    </sheetView>
  </sheetViews>
  <sheetFormatPr defaultColWidth="8.88671875" defaultRowHeight="13.2" x14ac:dyDescent="0.2"/>
  <cols>
    <col min="1" max="1" width="23.88671875" style="37" customWidth="1"/>
    <col min="2" max="2" width="22.109375" style="37" customWidth="1"/>
    <col min="3" max="3" width="23.88671875" style="37" customWidth="1"/>
    <col min="4" max="5" width="9.88671875" style="37" customWidth="1"/>
    <col min="6" max="7" width="11.6640625" style="37" customWidth="1"/>
    <col min="8" max="8" width="10.6640625" style="37" customWidth="1"/>
    <col min="9" max="9" width="18.88671875" style="37" customWidth="1"/>
    <col min="10" max="10" width="21.88671875" style="38" customWidth="1"/>
    <col min="11" max="11" width="16.88671875" style="38" customWidth="1"/>
    <col min="12" max="12" width="20.109375" style="38" customWidth="1"/>
    <col min="13" max="13" width="29.109375" style="38" customWidth="1"/>
    <col min="14" max="17" width="7.44140625" style="38" customWidth="1"/>
    <col min="18" max="18" width="8.109375" style="38" customWidth="1"/>
    <col min="19" max="19" width="7.44140625" style="38" customWidth="1"/>
    <col min="20" max="20" width="11.44140625" style="38" customWidth="1"/>
    <col min="21" max="21" width="1.33203125" style="38" customWidth="1"/>
    <col min="22" max="22" width="5.44140625" style="38" customWidth="1"/>
    <col min="23" max="23" width="1.6640625" style="38" customWidth="1"/>
    <col min="24" max="24" width="32.109375" style="38" customWidth="1"/>
    <col min="25" max="26" width="7.44140625" style="38" customWidth="1"/>
    <col min="27" max="28" width="11.44140625" style="38" customWidth="1"/>
    <col min="29" max="30" width="8.88671875" style="38"/>
    <col min="31" max="31" width="2.6640625" style="38" customWidth="1"/>
    <col min="32" max="32" width="4.109375" style="38" bestFit="1" customWidth="1"/>
    <col min="33" max="33" width="12.44140625" style="38" customWidth="1"/>
    <col min="34" max="34" width="11.109375" style="38" customWidth="1"/>
    <col min="35" max="35" width="13.44140625" style="38" customWidth="1"/>
    <col min="36" max="36" width="14.109375" style="38" customWidth="1"/>
    <col min="37" max="37" width="3" style="38" customWidth="1"/>
    <col min="38" max="38" width="12.44140625" style="38" customWidth="1"/>
    <col min="39" max="39" width="7.88671875" style="38" bestFit="1" customWidth="1"/>
    <col min="40" max="40" width="9.109375" style="38" customWidth="1"/>
    <col min="41" max="41" width="9.109375" style="38" hidden="1" customWidth="1"/>
    <col min="42" max="42" width="12.44140625" style="38" hidden="1" customWidth="1"/>
    <col min="43" max="43" width="10.33203125" style="38" hidden="1" customWidth="1"/>
    <col min="44" max="44" width="8.88671875" style="38" hidden="1" customWidth="1"/>
    <col min="45" max="45" width="8.88671875" style="38"/>
    <col min="46" max="46" width="10.6640625" style="38" customWidth="1"/>
    <col min="47" max="47" width="9.44140625" style="38" bestFit="1" customWidth="1"/>
    <col min="48" max="48" width="2.44140625" style="38" customWidth="1"/>
    <col min="49" max="52" width="8.88671875" style="38"/>
    <col min="53" max="54" width="11" style="38" customWidth="1"/>
    <col min="55" max="16384" width="8.88671875" style="38"/>
  </cols>
  <sheetData>
    <row r="1" spans="1:54" ht="18" customHeight="1" x14ac:dyDescent="0.2">
      <c r="A1" s="249" t="s">
        <v>173</v>
      </c>
      <c r="B1" s="249"/>
      <c r="C1" s="249"/>
      <c r="D1" s="249"/>
      <c r="E1" s="250"/>
      <c r="F1" s="250"/>
      <c r="G1" s="250"/>
      <c r="H1" s="41" t="s">
        <v>53</v>
      </c>
      <c r="I1" s="61">
        <v>45839</v>
      </c>
      <c r="L1" s="69" t="s">
        <v>100</v>
      </c>
      <c r="M1" s="84"/>
      <c r="N1" s="96" t="s">
        <v>122</v>
      </c>
      <c r="O1" s="96"/>
      <c r="P1" s="96"/>
      <c r="Q1" s="96"/>
      <c r="R1" s="96"/>
      <c r="S1" s="96"/>
      <c r="T1" s="96" t="str">
        <f>T9</f>
        <v>年間使用
電力量(kWh)</v>
      </c>
      <c r="U1" s="96"/>
      <c r="V1" s="96"/>
      <c r="W1" s="96"/>
      <c r="X1" s="96"/>
      <c r="Y1" s="96" t="s">
        <v>9</v>
      </c>
      <c r="Z1" s="96"/>
      <c r="AA1" s="96" t="str">
        <f>AA9</f>
        <v>年間使用
電力量(kWh)</v>
      </c>
      <c r="AB1" s="96"/>
      <c r="AC1" s="96"/>
      <c r="AD1" s="96"/>
      <c r="AE1" s="96"/>
      <c r="AF1" s="96"/>
      <c r="AG1" s="96" t="str">
        <f>AG9</f>
        <v>LED見積
（合計）</v>
      </c>
      <c r="AH1" s="96" t="s">
        <v>136</v>
      </c>
      <c r="AI1" s="96" t="str">
        <f>AI9</f>
        <v>工事費
概算見積
（合計）</v>
      </c>
      <c r="AJ1" s="96" t="str">
        <f>L303</f>
        <v>年間削減電気料金計</v>
      </c>
      <c r="AK1" s="96"/>
      <c r="AL1" s="96"/>
      <c r="AM1" s="96" t="s">
        <v>86</v>
      </c>
      <c r="AO1" s="96" t="s">
        <v>57</v>
      </c>
      <c r="AP1" s="96" t="s">
        <v>126</v>
      </c>
      <c r="AQ1" s="37" t="s">
        <v>121</v>
      </c>
      <c r="AW1" s="38" t="s">
        <v>226</v>
      </c>
      <c r="AX1" s="38" t="s">
        <v>225</v>
      </c>
      <c r="BA1" s="38" t="s">
        <v>202</v>
      </c>
      <c r="BB1" s="38" t="s">
        <v>223</v>
      </c>
    </row>
    <row r="2" spans="1:54" s="39" customFormat="1" ht="15.6" customHeight="1" x14ac:dyDescent="0.2">
      <c r="A2" s="40"/>
      <c r="B2" s="40"/>
      <c r="C2" s="40"/>
      <c r="D2" s="51"/>
      <c r="E2" s="40"/>
      <c r="F2" s="40"/>
      <c r="G2" s="40" t="s">
        <v>192</v>
      </c>
      <c r="H2" s="58">
        <f>SUMIF(AR10:AR309,1,Y10:Y309)</f>
        <v>0</v>
      </c>
      <c r="I2" s="62">
        <f>IF(H2&lt;1,0,IF(H2&lt;11,1,CEILING(H2/10,1)))</f>
        <v>0</v>
      </c>
      <c r="L2" s="251"/>
      <c r="M2" s="251"/>
      <c r="N2" s="97">
        <f>N294</f>
        <v>0</v>
      </c>
      <c r="O2" s="70"/>
      <c r="P2" s="70"/>
      <c r="Q2" s="112"/>
      <c r="R2" s="112"/>
      <c r="S2" s="112"/>
      <c r="T2" s="118">
        <f>T294</f>
        <v>0</v>
      </c>
      <c r="U2" s="112"/>
      <c r="V2" s="112"/>
      <c r="W2" s="112"/>
      <c r="X2" s="112"/>
      <c r="Y2" s="118">
        <f>$Y294</f>
        <v>0</v>
      </c>
      <c r="Z2" s="112"/>
      <c r="AA2" s="118">
        <f>AA294</f>
        <v>0</v>
      </c>
      <c r="AB2" s="112"/>
      <c r="AC2" s="112"/>
      <c r="AD2" s="112"/>
      <c r="AE2" s="112"/>
      <c r="AF2" s="112"/>
      <c r="AG2" s="118">
        <f>AG294</f>
        <v>0</v>
      </c>
      <c r="AH2" s="158">
        <f>SUBTOTAL(109,AI10:AI288)</f>
        <v>0</v>
      </c>
      <c r="AI2" s="118">
        <f>AI294</f>
        <v>0</v>
      </c>
      <c r="AJ2" s="166" t="e">
        <f>M303</f>
        <v>#VALUE!</v>
      </c>
      <c r="AK2" s="112"/>
      <c r="AL2" s="112"/>
      <c r="AM2" s="176">
        <f>$AM294</f>
        <v>0</v>
      </c>
      <c r="AO2" s="176">
        <f>$AO$294</f>
        <v>0</v>
      </c>
      <c r="AP2" s="176">
        <f>$AP$294</f>
        <v>0</v>
      </c>
      <c r="AQ2" s="188" t="str">
        <f>$AQ$294</f>
        <v>-</v>
      </c>
      <c r="AW2" s="210" t="e">
        <f>$AU304</f>
        <v>#VALUE!</v>
      </c>
      <c r="AX2" s="210" t="e">
        <f>$AU308</f>
        <v>#VALUE!</v>
      </c>
      <c r="BA2" s="212">
        <f>$BA294</f>
        <v>0</v>
      </c>
      <c r="BB2" s="212">
        <f>$BB294</f>
        <v>0</v>
      </c>
    </row>
    <row r="3" spans="1:54" s="39" customFormat="1" ht="18" customHeight="1" x14ac:dyDescent="0.2">
      <c r="A3" s="41" t="s">
        <v>116</v>
      </c>
      <c r="B3" s="41" t="s">
        <v>123</v>
      </c>
      <c r="C3" s="49" t="s">
        <v>135</v>
      </c>
      <c r="D3" s="252"/>
      <c r="E3" s="252"/>
      <c r="F3" s="252"/>
      <c r="G3" s="253" t="s">
        <v>178</v>
      </c>
      <c r="H3" s="253"/>
      <c r="I3" s="56" t="s">
        <v>247</v>
      </c>
      <c r="AP3" s="188"/>
    </row>
    <row r="4" spans="1:54" s="39" customFormat="1" ht="18" customHeight="1" x14ac:dyDescent="0.2">
      <c r="A4" s="42"/>
      <c r="B4" s="46"/>
      <c r="C4" s="46" t="s">
        <v>183</v>
      </c>
      <c r="D4" s="254"/>
      <c r="E4" s="254"/>
      <c r="F4" s="254"/>
      <c r="G4" s="255">
        <f>IF(H2&gt;=1,50000,0)*IF(H2&lt;1,0,IF(H2&lt;13,1,CEILING(H2/10,1)))</f>
        <v>0</v>
      </c>
      <c r="H4" s="255"/>
      <c r="I4" s="57">
        <f>AG2*0.1</f>
        <v>0</v>
      </c>
      <c r="AP4" s="188"/>
    </row>
    <row r="5" spans="1:54" s="39" customFormat="1" ht="18" customHeight="1" x14ac:dyDescent="0.2">
      <c r="A5" s="43"/>
      <c r="B5" s="43"/>
      <c r="C5" s="50" t="str">
        <f>IF(ISERROR(VLOOKUP($C4,#REF!,2,0)),"該当無し",VLOOKUP($C4,#REF!,2,0))&amp;"kVA / "&amp;IF(ISERROR(VLOOKUP($C4,#REF!,3,0)),"",VLOOKUP($C4,#REF!,3,0))&amp;"KWh"</f>
        <v>該当無しkVA / KWh</v>
      </c>
      <c r="D5" s="252"/>
      <c r="E5" s="252"/>
      <c r="F5" s="252"/>
      <c r="G5" s="256" t="s">
        <v>237</v>
      </c>
      <c r="H5" s="257"/>
      <c r="I5" s="63"/>
      <c r="AM5" s="177"/>
      <c r="AP5" s="188"/>
    </row>
    <row r="6" spans="1:54" s="39" customFormat="1" ht="18" customHeight="1" x14ac:dyDescent="0.2">
      <c r="A6" s="43"/>
      <c r="B6" s="43"/>
      <c r="C6" s="43"/>
      <c r="D6" s="254"/>
      <c r="E6" s="254"/>
      <c r="F6" s="254"/>
      <c r="G6" s="258">
        <f>ROUND(($AG2+$AH2)*0.15,-3)</f>
        <v>0</v>
      </c>
      <c r="H6" s="258"/>
      <c r="I6" s="64"/>
      <c r="L6" s="259" t="e">
        <f>#REF!</f>
        <v>#REF!</v>
      </c>
      <c r="M6" s="260"/>
      <c r="N6" s="98"/>
      <c r="P6" s="107"/>
      <c r="AM6" s="178" t="s">
        <v>71</v>
      </c>
      <c r="AP6" s="188"/>
    </row>
    <row r="7" spans="1:54" ht="18" customHeight="1" x14ac:dyDescent="0.2">
      <c r="L7" s="71" t="str">
        <f>IF($A$4="","LED化 シミュレーション試算例",$A$4&amp;"　"&amp;"LED化　シミュレーション試算")</f>
        <v>LED化 シミュレーション試算例</v>
      </c>
      <c r="M7" s="85"/>
      <c r="N7" s="85"/>
      <c r="O7" s="85"/>
      <c r="T7" s="119"/>
      <c r="V7" s="126"/>
      <c r="W7" s="126"/>
      <c r="AA7" s="119"/>
      <c r="AG7" s="119"/>
      <c r="AI7" s="119"/>
      <c r="AL7" s="261">
        <f>$I$1</f>
        <v>45839</v>
      </c>
      <c r="AM7" s="261"/>
      <c r="AP7" s="189"/>
    </row>
    <row r="8" spans="1:54" s="39" customFormat="1" ht="15.6" customHeight="1" x14ac:dyDescent="0.2">
      <c r="A8" s="262" t="s">
        <v>34</v>
      </c>
      <c r="B8" s="262"/>
      <c r="C8" s="262"/>
      <c r="D8" s="262"/>
      <c r="E8" s="262"/>
      <c r="F8" s="262"/>
      <c r="G8" s="262"/>
      <c r="H8" s="262"/>
      <c r="I8" s="262"/>
      <c r="J8" s="262"/>
      <c r="L8" s="263" t="s">
        <v>8</v>
      </c>
      <c r="M8" s="264"/>
      <c r="N8" s="264"/>
      <c r="O8" s="264"/>
      <c r="P8" s="264"/>
      <c r="Q8" s="264"/>
      <c r="R8" s="264"/>
      <c r="S8" s="264"/>
      <c r="T8" s="265"/>
      <c r="U8" s="77"/>
      <c r="V8" s="127"/>
      <c r="W8" s="127"/>
      <c r="X8" s="266" t="s">
        <v>23</v>
      </c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77"/>
      <c r="AL8" s="266" t="s">
        <v>77</v>
      </c>
      <c r="AM8" s="266"/>
      <c r="AP8" s="188"/>
    </row>
    <row r="9" spans="1:54" s="39" customFormat="1" ht="37.35" customHeight="1" x14ac:dyDescent="0.15">
      <c r="A9" s="44" t="s">
        <v>167</v>
      </c>
      <c r="B9" s="47" t="s">
        <v>104</v>
      </c>
      <c r="C9" s="47" t="s">
        <v>108</v>
      </c>
      <c r="D9" s="52" t="s">
        <v>174</v>
      </c>
      <c r="E9" s="47" t="s">
        <v>115</v>
      </c>
      <c r="F9" s="54" t="s">
        <v>169</v>
      </c>
      <c r="G9" s="54" t="s">
        <v>170</v>
      </c>
      <c r="H9" s="59" t="s">
        <v>12</v>
      </c>
      <c r="I9" s="65" t="s">
        <v>130</v>
      </c>
      <c r="J9" s="67" t="s">
        <v>131</v>
      </c>
      <c r="L9" s="72" t="s">
        <v>2</v>
      </c>
      <c r="M9" s="72" t="s">
        <v>4</v>
      </c>
      <c r="N9" s="99" t="s">
        <v>110</v>
      </c>
      <c r="O9" s="106" t="s">
        <v>22</v>
      </c>
      <c r="P9" s="106" t="s">
        <v>11</v>
      </c>
      <c r="Q9" s="113" t="s">
        <v>16</v>
      </c>
      <c r="R9" s="113" t="s">
        <v>161</v>
      </c>
      <c r="S9" s="113" t="s">
        <v>152</v>
      </c>
      <c r="T9" s="113" t="s">
        <v>19</v>
      </c>
      <c r="U9" s="77"/>
      <c r="V9" s="128"/>
      <c r="W9" s="130"/>
      <c r="X9" s="72" t="s">
        <v>29</v>
      </c>
      <c r="Y9" s="99" t="s">
        <v>9</v>
      </c>
      <c r="Z9" s="113" t="s">
        <v>16</v>
      </c>
      <c r="AA9" s="113" t="s">
        <v>19</v>
      </c>
      <c r="AB9" s="113" t="s">
        <v>31</v>
      </c>
      <c r="AC9" s="113" t="s">
        <v>177</v>
      </c>
      <c r="AD9" s="113" t="s">
        <v>176</v>
      </c>
      <c r="AE9" s="267" t="s">
        <v>184</v>
      </c>
      <c r="AF9" s="268"/>
      <c r="AG9" s="113" t="s">
        <v>28</v>
      </c>
      <c r="AH9" s="113" t="s">
        <v>36</v>
      </c>
      <c r="AI9" s="113" t="s">
        <v>163</v>
      </c>
      <c r="AJ9" s="167" t="s">
        <v>43</v>
      </c>
      <c r="AK9" s="77"/>
      <c r="AL9" s="173" t="s">
        <v>158</v>
      </c>
      <c r="AM9" s="99" t="s">
        <v>159</v>
      </c>
      <c r="AN9" s="182" t="s">
        <v>114</v>
      </c>
      <c r="AO9" s="185" t="s">
        <v>124</v>
      </c>
      <c r="AP9" s="190" t="s">
        <v>126</v>
      </c>
      <c r="AQ9" s="192" t="s">
        <v>121</v>
      </c>
      <c r="AR9" s="194" t="s">
        <v>191</v>
      </c>
      <c r="AS9" s="195" t="s">
        <v>188</v>
      </c>
      <c r="AT9" s="195" t="s">
        <v>190</v>
      </c>
      <c r="AU9" s="195" t="s">
        <v>117</v>
      </c>
      <c r="AW9" s="195" t="s">
        <v>5</v>
      </c>
      <c r="AX9" s="195" t="s">
        <v>190</v>
      </c>
      <c r="AY9" s="195" t="s">
        <v>117</v>
      </c>
      <c r="BA9" s="224" t="s">
        <v>236</v>
      </c>
      <c r="BB9" s="224" t="s">
        <v>171</v>
      </c>
    </row>
    <row r="10" spans="1:54" s="39" customFormat="1" ht="25.2" customHeight="1" x14ac:dyDescent="0.2">
      <c r="A10" s="45"/>
      <c r="B10" s="48"/>
      <c r="C10" s="48"/>
      <c r="D10" s="53"/>
      <c r="E10" s="53"/>
      <c r="F10" s="55"/>
      <c r="G10" s="55"/>
      <c r="H10" s="60"/>
      <c r="I10" s="66"/>
      <c r="J10" s="68"/>
      <c r="L10" s="73">
        <f t="shared" ref="L10:L73" si="0">IFERROR($A10,"")</f>
        <v>0</v>
      </c>
      <c r="M10" s="73" t="str">
        <f t="shared" ref="M10:M73" si="1">IFERROR($B10&amp;" "&amp;$C10,"")</f>
        <v xml:space="preserve"> </v>
      </c>
      <c r="N10" s="100">
        <f t="shared" ref="N10:N73" si="2">IFERROR($E10,"")</f>
        <v>0</v>
      </c>
      <c r="O10" s="100">
        <f t="shared" ref="O10:O73" si="3">IFERROR($D10*$E10,"")</f>
        <v>0</v>
      </c>
      <c r="P10" s="108">
        <f t="shared" ref="P10:P73" si="4">O10</f>
        <v>0</v>
      </c>
      <c r="Q10" s="108" t="str">
        <f>IF(OR($C10="LED",$C10="不明"),"",IF(ISERROR(VLOOKUP($M10,#REF!,2,0)),"",VLOOKUP($M10,#REF!,2,0)))</f>
        <v/>
      </c>
      <c r="R10" s="100">
        <f t="shared" ref="R10:R73" si="5">IFERROR($F10,"")</f>
        <v>0</v>
      </c>
      <c r="S10" s="100">
        <f t="shared" ref="S10:S73" si="6">IFERROR($G10,"")</f>
        <v>0</v>
      </c>
      <c r="T10" s="120" t="str">
        <f t="shared" ref="T10:T73" si="7">IF(ISERROR(P10*Q10*R10*S10/1000),"",(P10*Q10*R10*S10/1000))</f>
        <v/>
      </c>
      <c r="U10" s="124"/>
      <c r="V10" s="129" t="s">
        <v>164</v>
      </c>
      <c r="W10" s="131"/>
      <c r="X10" s="75" t="str">
        <f>IF(COUNTIF($M10,"*LED*"),"LED設置済",IF(COUNTIF($M10,"*不明*"),"該当不明",IF(ISERROR(VLOOKUP($M10,#REF!,4,0)),"",VLOOKUP($M10,#REF!,4,0))))</f>
        <v/>
      </c>
      <c r="Y10" s="139">
        <f t="shared" ref="Y10:Y73" si="8">O10</f>
        <v>0</v>
      </c>
      <c r="Z10" s="144" t="str">
        <f>IF(ISERROR(VLOOKUP($M10,#REF!,5,0)),"",VLOOKUP($M10,#REF!,5,0))</f>
        <v/>
      </c>
      <c r="AA10" s="147" t="str">
        <f t="shared" ref="AA10:AA73" si="9">IF(ISERROR(R10*S10*Y10*Z10/1000),"",(R10*S10*Y10*Z10/1000))</f>
        <v/>
      </c>
      <c r="AB10" s="147" t="str">
        <f t="shared" ref="AB10:AB73" si="10">IF(ISERROR(T10-AA10),"",(T10-AA10))</f>
        <v/>
      </c>
      <c r="AC10" s="147" t="str">
        <f>IF(ISERROR(VLOOKUP($M10,#REF!,6,0)),"",VLOOKUP($M10,#REF!,6,0))</f>
        <v/>
      </c>
      <c r="AD10" s="147" t="str">
        <f>IF(ISERROR(VLOOKUP($M10,#REF!,8,0)),"",VLOOKUP($M10,#REF!,8,0))</f>
        <v/>
      </c>
      <c r="AE10" s="152" t="str">
        <f t="shared" ref="AE10:AE73" si="11">IF(AF10="","","▲")</f>
        <v/>
      </c>
      <c r="AF10" s="155" t="str">
        <f t="shared" ref="AF10:AF73" si="12">IF(ISERROR(1-(AD10/AC10)),"",(1-(AD10/AC10)))</f>
        <v/>
      </c>
      <c r="AG10" s="146" t="str">
        <f t="shared" ref="AG10:AG73" si="13">IF(ISERROR(Y10*AD10),"",(Y10*AD10))</f>
        <v/>
      </c>
      <c r="AH10" s="146" t="str">
        <f>IF(ISERROR(VLOOKUP($M10,#REF!,9,0)),"",VLOOKUP($M10,#REF!,9,0))</f>
        <v/>
      </c>
      <c r="AI10" s="146" t="str">
        <f t="shared" ref="AI10:AI73" si="14">IF(ISERROR(Y10*AH10),"",(Y10*AH10))</f>
        <v/>
      </c>
      <c r="AJ10" s="168">
        <f t="shared" ref="AJ10:AJ73" si="15">IFERROR($J10,"")</f>
        <v>0</v>
      </c>
      <c r="AK10" s="171"/>
      <c r="AL10" s="174" t="str">
        <f t="shared" ref="AL10:AL73" si="16">IF(ISERROR(Q10-Z10),"",(Q10-Z10))</f>
        <v/>
      </c>
      <c r="AM10" s="179" t="str">
        <f t="shared" ref="AM10:AM73" si="17">IF(ISERROR((AL10*Y10)/1000),"",((AL10*Y10)/1000))</f>
        <v/>
      </c>
      <c r="AN10" s="183" t="str">
        <f t="shared" ref="AN10:AN73" si="18">IF(L10=0,IF(M10=" ","未入力セル",""),"")</f>
        <v>未入力セル</v>
      </c>
      <c r="AO10" s="186" t="str">
        <f t="shared" ref="AO10:AO16" si="19">IF(ISERROR((Q10*Y10)/1000),"",((Q10*Y10)/1000))</f>
        <v/>
      </c>
      <c r="AP10" s="186" t="str">
        <f t="shared" ref="AP10:AP16" si="20">IF(ISERROR((Z10*Y10)/1000),"",((Z10*Y10)/1000))</f>
        <v/>
      </c>
      <c r="AQ10" s="39">
        <f t="shared" ref="AQ10:AQ29" si="21">R10*S10*N10</f>
        <v>0</v>
      </c>
      <c r="AR10" s="39" t="str">
        <f>IF(ISERROR(VLOOKUP($M10,#REF!,16,0)),"",VLOOKUP($M10,#REF!,16,0))</f>
        <v/>
      </c>
      <c r="AS10" s="196" t="str">
        <f>IF(ISERROR(VLOOKUP($M10,#REF!,7,0)),"",VLOOKUP($M10,#REF!,7,0))</f>
        <v/>
      </c>
      <c r="AT10" s="203">
        <f t="shared" ref="AT10:AT73" si="22">Y10</f>
        <v>0</v>
      </c>
      <c r="AU10" s="208" t="str">
        <f t="shared" ref="AU10:AU73" si="23">IF(ISERROR(AS10*AT10),"",(AS10*AT10))</f>
        <v/>
      </c>
      <c r="AW10" s="208" t="str">
        <f>IF(ISERROR(VLOOKUP($M10,#REF!,10,0)),"",VLOOKUP($M10,#REF!,10,0))</f>
        <v/>
      </c>
      <c r="AX10" s="203">
        <f t="shared" ref="AX10:AX73" si="24">Y10</f>
        <v>0</v>
      </c>
      <c r="AY10" s="208" t="str">
        <f t="shared" ref="AY10:AY73" si="25">IF(ISERROR(AW10*AX10),"",(AW10*AX10))</f>
        <v/>
      </c>
      <c r="BA10" s="225" t="str">
        <f t="shared" ref="BA10:BA73" si="26">IF(ISERROR((Q10*P10)/1000),"",((Q10*P10)/1000))</f>
        <v/>
      </c>
      <c r="BB10" s="225" t="str">
        <f t="shared" ref="BB10:BB73" si="27">IF(ISERROR((Z10*Y10)/1000),"",((Z10*Y10)/1000))</f>
        <v/>
      </c>
    </row>
    <row r="11" spans="1:54" s="39" customFormat="1" ht="25.2" customHeight="1" x14ac:dyDescent="0.2">
      <c r="A11" s="45"/>
      <c r="B11" s="48"/>
      <c r="C11" s="48"/>
      <c r="D11" s="53"/>
      <c r="E11" s="53"/>
      <c r="F11" s="55"/>
      <c r="G11" s="55"/>
      <c r="H11" s="60"/>
      <c r="I11" s="66"/>
      <c r="J11" s="68"/>
      <c r="L11" s="73">
        <f t="shared" si="0"/>
        <v>0</v>
      </c>
      <c r="M11" s="73" t="str">
        <f t="shared" si="1"/>
        <v xml:space="preserve"> </v>
      </c>
      <c r="N11" s="100">
        <f t="shared" si="2"/>
        <v>0</v>
      </c>
      <c r="O11" s="100">
        <f t="shared" si="3"/>
        <v>0</v>
      </c>
      <c r="P11" s="108">
        <f t="shared" si="4"/>
        <v>0</v>
      </c>
      <c r="Q11" s="108" t="str">
        <f>IF(OR($C11="LED",$C11="不明"),"",IF(ISERROR(VLOOKUP($M11,#REF!,2,0)),"",VLOOKUP($M11,#REF!,2,0)))</f>
        <v/>
      </c>
      <c r="R11" s="100">
        <f t="shared" si="5"/>
        <v>0</v>
      </c>
      <c r="S11" s="100">
        <f t="shared" si="6"/>
        <v>0</v>
      </c>
      <c r="T11" s="120" t="str">
        <f t="shared" si="7"/>
        <v/>
      </c>
      <c r="U11" s="124"/>
      <c r="V11" s="129" t="s">
        <v>164</v>
      </c>
      <c r="W11" s="131"/>
      <c r="X11" s="75" t="str">
        <f>IF(COUNTIF($M11,"*LED*"),"LED設置済",IF(COUNTIF($M11,"*不明*"),"該当不明",IF(ISERROR(VLOOKUP($M11,#REF!,4,0)),"",VLOOKUP($M11,#REF!,4,0))))</f>
        <v/>
      </c>
      <c r="Y11" s="139">
        <f t="shared" si="8"/>
        <v>0</v>
      </c>
      <c r="Z11" s="144" t="str">
        <f>IF(ISERROR(VLOOKUP($M11,#REF!,5,0)),"",VLOOKUP($M11,#REF!,5,0))</f>
        <v/>
      </c>
      <c r="AA11" s="147" t="str">
        <f t="shared" si="9"/>
        <v/>
      </c>
      <c r="AB11" s="147" t="str">
        <f t="shared" si="10"/>
        <v/>
      </c>
      <c r="AC11" s="147" t="str">
        <f>IF(ISERROR(VLOOKUP($M11,#REF!,6,0)),"",VLOOKUP($M11,#REF!,6,0))</f>
        <v/>
      </c>
      <c r="AD11" s="147" t="str">
        <f>IF(ISERROR(VLOOKUP($M11,#REF!,8,0)),"",VLOOKUP($M11,#REF!,8,0))</f>
        <v/>
      </c>
      <c r="AE11" s="152" t="str">
        <f t="shared" si="11"/>
        <v/>
      </c>
      <c r="AF11" s="155" t="str">
        <f t="shared" si="12"/>
        <v/>
      </c>
      <c r="AG11" s="146" t="str">
        <f t="shared" si="13"/>
        <v/>
      </c>
      <c r="AH11" s="146" t="str">
        <f>IF(ISERROR(VLOOKUP($M11,#REF!,9,0)),"",VLOOKUP($M11,#REF!,9,0))</f>
        <v/>
      </c>
      <c r="AI11" s="146" t="str">
        <f t="shared" si="14"/>
        <v/>
      </c>
      <c r="AJ11" s="168">
        <f t="shared" si="15"/>
        <v>0</v>
      </c>
      <c r="AK11" s="171"/>
      <c r="AL11" s="174" t="str">
        <f t="shared" si="16"/>
        <v/>
      </c>
      <c r="AM11" s="179" t="str">
        <f t="shared" si="17"/>
        <v/>
      </c>
      <c r="AN11" s="183" t="str">
        <f t="shared" si="18"/>
        <v>未入力セル</v>
      </c>
      <c r="AO11" s="186" t="str">
        <f t="shared" si="19"/>
        <v/>
      </c>
      <c r="AP11" s="186" t="str">
        <f t="shared" si="20"/>
        <v/>
      </c>
      <c r="AQ11" s="39">
        <f t="shared" si="21"/>
        <v>0</v>
      </c>
      <c r="AR11" s="39" t="str">
        <f>IF(ISERROR(VLOOKUP($M11,#REF!,16,0)),"",VLOOKUP($M11,#REF!,16,0))</f>
        <v/>
      </c>
      <c r="AS11" s="196" t="str">
        <f>IF(ISERROR(VLOOKUP($M11,#REF!,7,0)),"",VLOOKUP($M11,#REF!,7,0))</f>
        <v/>
      </c>
      <c r="AT11" s="203">
        <f t="shared" si="22"/>
        <v>0</v>
      </c>
      <c r="AU11" s="208" t="str">
        <f t="shared" si="23"/>
        <v/>
      </c>
      <c r="AW11" s="208" t="str">
        <f>IF(ISERROR(VLOOKUP($M11,#REF!,10,0)),"",VLOOKUP($M11,#REF!,10,0))</f>
        <v/>
      </c>
      <c r="AX11" s="203">
        <f t="shared" si="24"/>
        <v>0</v>
      </c>
      <c r="AY11" s="208" t="str">
        <f t="shared" si="25"/>
        <v/>
      </c>
      <c r="BA11" s="225" t="str">
        <f t="shared" si="26"/>
        <v/>
      </c>
      <c r="BB11" s="225" t="str">
        <f t="shared" si="27"/>
        <v/>
      </c>
    </row>
    <row r="12" spans="1:54" s="39" customFormat="1" ht="25.2" customHeight="1" x14ac:dyDescent="0.2">
      <c r="A12" s="45"/>
      <c r="B12" s="48"/>
      <c r="C12" s="48"/>
      <c r="D12" s="53"/>
      <c r="E12" s="53"/>
      <c r="F12" s="55"/>
      <c r="G12" s="55"/>
      <c r="H12" s="60"/>
      <c r="I12" s="66"/>
      <c r="J12" s="68"/>
      <c r="L12" s="73">
        <f t="shared" si="0"/>
        <v>0</v>
      </c>
      <c r="M12" s="73" t="str">
        <f t="shared" si="1"/>
        <v xml:space="preserve"> </v>
      </c>
      <c r="N12" s="100">
        <f t="shared" si="2"/>
        <v>0</v>
      </c>
      <c r="O12" s="100">
        <f t="shared" si="3"/>
        <v>0</v>
      </c>
      <c r="P12" s="108">
        <f t="shared" si="4"/>
        <v>0</v>
      </c>
      <c r="Q12" s="108" t="str">
        <f>IF(OR($C12="LED",$C12="不明"),"",IF(ISERROR(VLOOKUP($M12,#REF!,2,0)),"",VLOOKUP($M12,#REF!,2,0)))</f>
        <v/>
      </c>
      <c r="R12" s="100">
        <f t="shared" si="5"/>
        <v>0</v>
      </c>
      <c r="S12" s="100">
        <f t="shared" si="6"/>
        <v>0</v>
      </c>
      <c r="T12" s="120" t="str">
        <f t="shared" si="7"/>
        <v/>
      </c>
      <c r="U12" s="124"/>
      <c r="V12" s="129" t="s">
        <v>164</v>
      </c>
      <c r="W12" s="131"/>
      <c r="X12" s="75" t="str">
        <f>IF(COUNTIF($M12,"*LED*"),"LED設置済",IF(COUNTIF($M12,"*不明*"),"該当不明",IF(ISERROR(VLOOKUP($M12,#REF!,4,0)),"",VLOOKUP($M12,#REF!,4,0))))</f>
        <v/>
      </c>
      <c r="Y12" s="139">
        <f t="shared" si="8"/>
        <v>0</v>
      </c>
      <c r="Z12" s="144" t="str">
        <f>IF(ISERROR(VLOOKUP($M12,#REF!,5,0)),"",VLOOKUP($M12,#REF!,5,0))</f>
        <v/>
      </c>
      <c r="AA12" s="147" t="str">
        <f t="shared" si="9"/>
        <v/>
      </c>
      <c r="AB12" s="147" t="str">
        <f t="shared" si="10"/>
        <v/>
      </c>
      <c r="AC12" s="147" t="str">
        <f>IF(ISERROR(VLOOKUP($M12,#REF!,6,0)),"",VLOOKUP($M12,#REF!,6,0))</f>
        <v/>
      </c>
      <c r="AD12" s="147" t="str">
        <f>IF(ISERROR(VLOOKUP($M12,#REF!,8,0)),"",VLOOKUP($M12,#REF!,8,0))</f>
        <v/>
      </c>
      <c r="AE12" s="152" t="str">
        <f t="shared" si="11"/>
        <v/>
      </c>
      <c r="AF12" s="155" t="str">
        <f t="shared" si="12"/>
        <v/>
      </c>
      <c r="AG12" s="146" t="str">
        <f t="shared" si="13"/>
        <v/>
      </c>
      <c r="AH12" s="146" t="str">
        <f>IF(ISERROR(VLOOKUP($M12,#REF!,9,0)),"",VLOOKUP($M12,#REF!,9,0))</f>
        <v/>
      </c>
      <c r="AI12" s="146" t="str">
        <f t="shared" si="14"/>
        <v/>
      </c>
      <c r="AJ12" s="168">
        <f t="shared" si="15"/>
        <v>0</v>
      </c>
      <c r="AK12" s="171"/>
      <c r="AL12" s="174" t="str">
        <f t="shared" si="16"/>
        <v/>
      </c>
      <c r="AM12" s="179" t="str">
        <f t="shared" si="17"/>
        <v/>
      </c>
      <c r="AN12" s="183" t="str">
        <f t="shared" si="18"/>
        <v>未入力セル</v>
      </c>
      <c r="AO12" s="186" t="str">
        <f t="shared" si="19"/>
        <v/>
      </c>
      <c r="AP12" s="186" t="str">
        <f t="shared" si="20"/>
        <v/>
      </c>
      <c r="AQ12" s="39">
        <f t="shared" si="21"/>
        <v>0</v>
      </c>
      <c r="AR12" s="39" t="str">
        <f>IF(ISERROR(VLOOKUP($M12,#REF!,16,0)),"",VLOOKUP($M12,#REF!,16,0))</f>
        <v/>
      </c>
      <c r="AS12" s="196" t="str">
        <f>IF(ISERROR(VLOOKUP($M12,#REF!,7,0)),"",VLOOKUP($M12,#REF!,7,0))</f>
        <v/>
      </c>
      <c r="AT12" s="203">
        <f t="shared" si="22"/>
        <v>0</v>
      </c>
      <c r="AU12" s="208" t="str">
        <f t="shared" si="23"/>
        <v/>
      </c>
      <c r="AW12" s="208" t="str">
        <f>IF(ISERROR(VLOOKUP($M12,#REF!,10,0)),"",VLOOKUP($M12,#REF!,10,0))</f>
        <v/>
      </c>
      <c r="AX12" s="203">
        <f t="shared" si="24"/>
        <v>0</v>
      </c>
      <c r="AY12" s="208" t="str">
        <f t="shared" si="25"/>
        <v/>
      </c>
      <c r="BA12" s="225" t="str">
        <f t="shared" si="26"/>
        <v/>
      </c>
      <c r="BB12" s="225" t="str">
        <f t="shared" si="27"/>
        <v/>
      </c>
    </row>
    <row r="13" spans="1:54" s="39" customFormat="1" ht="25.2" customHeight="1" x14ac:dyDescent="0.2">
      <c r="A13" s="45"/>
      <c r="B13" s="48"/>
      <c r="C13" s="48"/>
      <c r="D13" s="53"/>
      <c r="E13" s="53"/>
      <c r="F13" s="55"/>
      <c r="G13" s="55"/>
      <c r="H13" s="60"/>
      <c r="I13" s="66"/>
      <c r="J13" s="68"/>
      <c r="L13" s="73">
        <f t="shared" si="0"/>
        <v>0</v>
      </c>
      <c r="M13" s="73" t="str">
        <f t="shared" si="1"/>
        <v xml:space="preserve"> </v>
      </c>
      <c r="N13" s="100">
        <f t="shared" si="2"/>
        <v>0</v>
      </c>
      <c r="O13" s="100">
        <f t="shared" si="3"/>
        <v>0</v>
      </c>
      <c r="P13" s="108">
        <f t="shared" si="4"/>
        <v>0</v>
      </c>
      <c r="Q13" s="108" t="str">
        <f>IF(OR($C13="LED",$C13="不明"),"",IF(ISERROR(VLOOKUP($M13,#REF!,2,0)),"",VLOOKUP($M13,#REF!,2,0)))</f>
        <v/>
      </c>
      <c r="R13" s="100">
        <f t="shared" si="5"/>
        <v>0</v>
      </c>
      <c r="S13" s="100">
        <f t="shared" si="6"/>
        <v>0</v>
      </c>
      <c r="T13" s="120" t="str">
        <f t="shared" si="7"/>
        <v/>
      </c>
      <c r="U13" s="124"/>
      <c r="V13" s="129" t="s">
        <v>164</v>
      </c>
      <c r="W13" s="131"/>
      <c r="X13" s="75" t="str">
        <f>IF(COUNTIF($M13,"*LED*"),"LED設置済",IF(COUNTIF($M13,"*不明*"),"該当不明",IF(ISERROR(VLOOKUP($M13,#REF!,4,0)),"",VLOOKUP($M13,#REF!,4,0))))</f>
        <v/>
      </c>
      <c r="Y13" s="139">
        <f t="shared" si="8"/>
        <v>0</v>
      </c>
      <c r="Z13" s="144" t="str">
        <f>IF(ISERROR(VLOOKUP($M13,#REF!,5,0)),"",VLOOKUP($M13,#REF!,5,0))</f>
        <v/>
      </c>
      <c r="AA13" s="147" t="str">
        <f t="shared" si="9"/>
        <v/>
      </c>
      <c r="AB13" s="147" t="str">
        <f t="shared" si="10"/>
        <v/>
      </c>
      <c r="AC13" s="147" t="str">
        <f>IF(ISERROR(VLOOKUP($M13,#REF!,6,0)),"",VLOOKUP($M13,#REF!,6,0))</f>
        <v/>
      </c>
      <c r="AD13" s="147" t="str">
        <f>IF(ISERROR(VLOOKUP($M13,#REF!,8,0)),"",VLOOKUP($M13,#REF!,8,0))</f>
        <v/>
      </c>
      <c r="AE13" s="152" t="str">
        <f t="shared" si="11"/>
        <v/>
      </c>
      <c r="AF13" s="155" t="str">
        <f t="shared" si="12"/>
        <v/>
      </c>
      <c r="AG13" s="146" t="str">
        <f t="shared" si="13"/>
        <v/>
      </c>
      <c r="AH13" s="146" t="str">
        <f>IF(ISERROR(VLOOKUP($M13,#REF!,9,0)),"",VLOOKUP($M13,#REF!,9,0))</f>
        <v/>
      </c>
      <c r="AI13" s="146" t="str">
        <f t="shared" si="14"/>
        <v/>
      </c>
      <c r="AJ13" s="168">
        <f t="shared" si="15"/>
        <v>0</v>
      </c>
      <c r="AK13" s="171"/>
      <c r="AL13" s="174" t="str">
        <f t="shared" si="16"/>
        <v/>
      </c>
      <c r="AM13" s="179" t="str">
        <f t="shared" si="17"/>
        <v/>
      </c>
      <c r="AN13" s="183" t="str">
        <f t="shared" si="18"/>
        <v>未入力セル</v>
      </c>
      <c r="AO13" s="186" t="str">
        <f t="shared" si="19"/>
        <v/>
      </c>
      <c r="AP13" s="186" t="str">
        <f t="shared" si="20"/>
        <v/>
      </c>
      <c r="AQ13" s="39">
        <f t="shared" si="21"/>
        <v>0</v>
      </c>
      <c r="AR13" s="39" t="str">
        <f>IF(ISERROR(VLOOKUP($M13,#REF!,16,0)),"",VLOOKUP($M13,#REF!,16,0))</f>
        <v/>
      </c>
      <c r="AS13" s="196" t="str">
        <f>IF(ISERROR(VLOOKUP($M13,#REF!,7,0)),"",VLOOKUP($M13,#REF!,7,0))</f>
        <v/>
      </c>
      <c r="AT13" s="203">
        <f t="shared" si="22"/>
        <v>0</v>
      </c>
      <c r="AU13" s="208" t="str">
        <f t="shared" si="23"/>
        <v/>
      </c>
      <c r="AW13" s="208" t="str">
        <f>IF(ISERROR(VLOOKUP($M13,#REF!,10,0)),"",VLOOKUP($M13,#REF!,10,0))</f>
        <v/>
      </c>
      <c r="AX13" s="203">
        <f t="shared" si="24"/>
        <v>0</v>
      </c>
      <c r="AY13" s="208" t="str">
        <f t="shared" si="25"/>
        <v/>
      </c>
      <c r="BA13" s="225" t="str">
        <f t="shared" si="26"/>
        <v/>
      </c>
      <c r="BB13" s="225" t="str">
        <f t="shared" si="27"/>
        <v/>
      </c>
    </row>
    <row r="14" spans="1:54" s="39" customFormat="1" ht="25.2" customHeight="1" x14ac:dyDescent="0.2">
      <c r="A14" s="45"/>
      <c r="B14" s="48"/>
      <c r="C14" s="48"/>
      <c r="D14" s="53"/>
      <c r="E14" s="53"/>
      <c r="F14" s="55"/>
      <c r="G14" s="55"/>
      <c r="H14" s="60"/>
      <c r="I14" s="66"/>
      <c r="J14" s="68"/>
      <c r="L14" s="73">
        <f t="shared" si="0"/>
        <v>0</v>
      </c>
      <c r="M14" s="73" t="str">
        <f t="shared" si="1"/>
        <v xml:space="preserve"> </v>
      </c>
      <c r="N14" s="100">
        <f t="shared" si="2"/>
        <v>0</v>
      </c>
      <c r="O14" s="100">
        <f t="shared" si="3"/>
        <v>0</v>
      </c>
      <c r="P14" s="108">
        <f t="shared" si="4"/>
        <v>0</v>
      </c>
      <c r="Q14" s="108" t="str">
        <f>IF(OR($C14="LED",$C14="不明"),"",IF(ISERROR(VLOOKUP($M14,#REF!,2,0)),"",VLOOKUP($M14,#REF!,2,0)))</f>
        <v/>
      </c>
      <c r="R14" s="100">
        <f t="shared" si="5"/>
        <v>0</v>
      </c>
      <c r="S14" s="100">
        <f t="shared" si="6"/>
        <v>0</v>
      </c>
      <c r="T14" s="120" t="str">
        <f t="shared" si="7"/>
        <v/>
      </c>
      <c r="U14" s="124"/>
      <c r="V14" s="129" t="s">
        <v>164</v>
      </c>
      <c r="W14" s="131"/>
      <c r="X14" s="75" t="str">
        <f>IF(COUNTIF($M14,"*LED*"),"LED設置済",IF(COUNTIF($M14,"*不明*"),"該当不明",IF(ISERROR(VLOOKUP($M14,#REF!,4,0)),"",VLOOKUP($M14,#REF!,4,0))))</f>
        <v/>
      </c>
      <c r="Y14" s="139">
        <f t="shared" si="8"/>
        <v>0</v>
      </c>
      <c r="Z14" s="144" t="str">
        <f>IF(ISERROR(VLOOKUP($M14,#REF!,5,0)),"",VLOOKUP($M14,#REF!,5,0))</f>
        <v/>
      </c>
      <c r="AA14" s="147" t="str">
        <f t="shared" si="9"/>
        <v/>
      </c>
      <c r="AB14" s="147" t="str">
        <f t="shared" si="10"/>
        <v/>
      </c>
      <c r="AC14" s="147" t="str">
        <f>IF(ISERROR(VLOOKUP($M14,#REF!,6,0)),"",VLOOKUP($M14,#REF!,6,0))</f>
        <v/>
      </c>
      <c r="AD14" s="147" t="str">
        <f>IF(ISERROR(VLOOKUP($M14,#REF!,8,0)),"",VLOOKUP($M14,#REF!,8,0))</f>
        <v/>
      </c>
      <c r="AE14" s="152" t="str">
        <f t="shared" si="11"/>
        <v/>
      </c>
      <c r="AF14" s="155" t="str">
        <f t="shared" si="12"/>
        <v/>
      </c>
      <c r="AG14" s="146" t="str">
        <f t="shared" si="13"/>
        <v/>
      </c>
      <c r="AH14" s="146" t="str">
        <f>IF(ISERROR(VLOOKUP($M14,#REF!,9,0)),"",VLOOKUP($M14,#REF!,9,0))</f>
        <v/>
      </c>
      <c r="AI14" s="146" t="str">
        <f t="shared" si="14"/>
        <v/>
      </c>
      <c r="AJ14" s="168">
        <f t="shared" si="15"/>
        <v>0</v>
      </c>
      <c r="AK14" s="171"/>
      <c r="AL14" s="174" t="str">
        <f t="shared" si="16"/>
        <v/>
      </c>
      <c r="AM14" s="179" t="str">
        <f t="shared" si="17"/>
        <v/>
      </c>
      <c r="AN14" s="183" t="str">
        <f t="shared" si="18"/>
        <v>未入力セル</v>
      </c>
      <c r="AO14" s="186" t="str">
        <f t="shared" si="19"/>
        <v/>
      </c>
      <c r="AP14" s="186" t="str">
        <f t="shared" si="20"/>
        <v/>
      </c>
      <c r="AQ14" s="39">
        <f t="shared" si="21"/>
        <v>0</v>
      </c>
      <c r="AR14" s="39" t="str">
        <f>IF(ISERROR(VLOOKUP($M14,#REF!,16,0)),"",VLOOKUP($M14,#REF!,16,0))</f>
        <v/>
      </c>
      <c r="AS14" s="196" t="str">
        <f>IF(ISERROR(VLOOKUP($M14,#REF!,7,0)),"",VLOOKUP($M14,#REF!,7,0))</f>
        <v/>
      </c>
      <c r="AT14" s="203">
        <f t="shared" si="22"/>
        <v>0</v>
      </c>
      <c r="AU14" s="208" t="str">
        <f t="shared" si="23"/>
        <v/>
      </c>
      <c r="AW14" s="208" t="str">
        <f>IF(ISERROR(VLOOKUP($M14,#REF!,10,0)),"",VLOOKUP($M14,#REF!,10,0))</f>
        <v/>
      </c>
      <c r="AX14" s="203">
        <f t="shared" si="24"/>
        <v>0</v>
      </c>
      <c r="AY14" s="208" t="str">
        <f t="shared" si="25"/>
        <v/>
      </c>
      <c r="BA14" s="225" t="str">
        <f t="shared" si="26"/>
        <v/>
      </c>
      <c r="BB14" s="225" t="str">
        <f t="shared" si="27"/>
        <v/>
      </c>
    </row>
    <row r="15" spans="1:54" s="39" customFormat="1" ht="25.2" customHeight="1" x14ac:dyDescent="0.2">
      <c r="A15" s="45"/>
      <c r="B15" s="48"/>
      <c r="C15" s="48"/>
      <c r="D15" s="53"/>
      <c r="E15" s="53"/>
      <c r="F15" s="55"/>
      <c r="G15" s="55"/>
      <c r="H15" s="60"/>
      <c r="I15" s="66"/>
      <c r="J15" s="68"/>
      <c r="L15" s="73">
        <f t="shared" si="0"/>
        <v>0</v>
      </c>
      <c r="M15" s="73" t="str">
        <f t="shared" si="1"/>
        <v xml:space="preserve"> </v>
      </c>
      <c r="N15" s="100">
        <f t="shared" si="2"/>
        <v>0</v>
      </c>
      <c r="O15" s="100">
        <f t="shared" si="3"/>
        <v>0</v>
      </c>
      <c r="P15" s="108">
        <f t="shared" si="4"/>
        <v>0</v>
      </c>
      <c r="Q15" s="108" t="str">
        <f>IF(OR($C15="LED",$C15="不明"),"",IF(ISERROR(VLOOKUP($M15,#REF!,2,0)),"",VLOOKUP($M15,#REF!,2,0)))</f>
        <v/>
      </c>
      <c r="R15" s="100">
        <f t="shared" si="5"/>
        <v>0</v>
      </c>
      <c r="S15" s="100">
        <f t="shared" si="6"/>
        <v>0</v>
      </c>
      <c r="T15" s="120" t="str">
        <f t="shared" si="7"/>
        <v/>
      </c>
      <c r="U15" s="124"/>
      <c r="V15" s="129" t="s">
        <v>164</v>
      </c>
      <c r="W15" s="131"/>
      <c r="X15" s="75" t="str">
        <f>IF(COUNTIF($M15,"*LED*"),"LED設置済",IF(COUNTIF($M15,"*不明*"),"該当不明",IF(ISERROR(VLOOKUP($M15,#REF!,4,0)),"",VLOOKUP($M15,#REF!,4,0))))</f>
        <v/>
      </c>
      <c r="Y15" s="139">
        <f t="shared" si="8"/>
        <v>0</v>
      </c>
      <c r="Z15" s="144" t="str">
        <f>IF(ISERROR(VLOOKUP($M15,#REF!,5,0)),"",VLOOKUP($M15,#REF!,5,0))</f>
        <v/>
      </c>
      <c r="AA15" s="147" t="str">
        <f t="shared" si="9"/>
        <v/>
      </c>
      <c r="AB15" s="147" t="str">
        <f t="shared" si="10"/>
        <v/>
      </c>
      <c r="AC15" s="147" t="str">
        <f>IF(ISERROR(VLOOKUP($M15,#REF!,6,0)),"",VLOOKUP($M15,#REF!,6,0))</f>
        <v/>
      </c>
      <c r="AD15" s="147" t="str">
        <f>IF(ISERROR(VLOOKUP($M15,#REF!,8,0)),"",VLOOKUP($M15,#REF!,8,0))</f>
        <v/>
      </c>
      <c r="AE15" s="152" t="str">
        <f t="shared" si="11"/>
        <v/>
      </c>
      <c r="AF15" s="155" t="str">
        <f t="shared" si="12"/>
        <v/>
      </c>
      <c r="AG15" s="146" t="str">
        <f t="shared" si="13"/>
        <v/>
      </c>
      <c r="AH15" s="146" t="str">
        <f>IF(ISERROR(VLOOKUP($M15,#REF!,9,0)),"",VLOOKUP($M15,#REF!,9,0))</f>
        <v/>
      </c>
      <c r="AI15" s="146" t="str">
        <f t="shared" si="14"/>
        <v/>
      </c>
      <c r="AJ15" s="168">
        <f t="shared" si="15"/>
        <v>0</v>
      </c>
      <c r="AK15" s="171"/>
      <c r="AL15" s="174" t="str">
        <f t="shared" si="16"/>
        <v/>
      </c>
      <c r="AM15" s="179" t="str">
        <f t="shared" si="17"/>
        <v/>
      </c>
      <c r="AN15" s="183" t="str">
        <f t="shared" si="18"/>
        <v>未入力セル</v>
      </c>
      <c r="AO15" s="186" t="str">
        <f t="shared" si="19"/>
        <v/>
      </c>
      <c r="AP15" s="186" t="str">
        <f t="shared" si="20"/>
        <v/>
      </c>
      <c r="AQ15" s="39">
        <f t="shared" si="21"/>
        <v>0</v>
      </c>
      <c r="AR15" s="39" t="str">
        <f>IF(ISERROR(VLOOKUP($M15,#REF!,16,0)),"",VLOOKUP($M15,#REF!,16,0))</f>
        <v/>
      </c>
      <c r="AS15" s="196" t="str">
        <f>IF(ISERROR(VLOOKUP($M15,#REF!,7,0)),"",VLOOKUP($M15,#REF!,7,0))</f>
        <v/>
      </c>
      <c r="AT15" s="203">
        <f t="shared" si="22"/>
        <v>0</v>
      </c>
      <c r="AU15" s="208" t="str">
        <f t="shared" si="23"/>
        <v/>
      </c>
      <c r="AW15" s="208" t="str">
        <f>IF(ISERROR(VLOOKUP($M15,#REF!,10,0)),"",VLOOKUP($M15,#REF!,10,0))</f>
        <v/>
      </c>
      <c r="AX15" s="203">
        <f t="shared" si="24"/>
        <v>0</v>
      </c>
      <c r="AY15" s="208" t="str">
        <f t="shared" si="25"/>
        <v/>
      </c>
      <c r="BA15" s="225" t="str">
        <f t="shared" si="26"/>
        <v/>
      </c>
      <c r="BB15" s="225" t="str">
        <f t="shared" si="27"/>
        <v/>
      </c>
    </row>
    <row r="16" spans="1:54" s="39" customFormat="1" ht="25.2" customHeight="1" x14ac:dyDescent="0.2">
      <c r="A16" s="45"/>
      <c r="B16" s="48"/>
      <c r="C16" s="48"/>
      <c r="D16" s="53"/>
      <c r="E16" s="53"/>
      <c r="F16" s="55"/>
      <c r="G16" s="55"/>
      <c r="H16" s="60"/>
      <c r="I16" s="66"/>
      <c r="J16" s="68"/>
      <c r="L16" s="73">
        <f t="shared" si="0"/>
        <v>0</v>
      </c>
      <c r="M16" s="73" t="str">
        <f t="shared" si="1"/>
        <v xml:space="preserve"> </v>
      </c>
      <c r="N16" s="100">
        <f t="shared" si="2"/>
        <v>0</v>
      </c>
      <c r="O16" s="100">
        <f t="shared" si="3"/>
        <v>0</v>
      </c>
      <c r="P16" s="108">
        <f t="shared" si="4"/>
        <v>0</v>
      </c>
      <c r="Q16" s="108" t="str">
        <f>IF(OR($C16="LED",$C16="不明"),"",IF(ISERROR(VLOOKUP($M16,#REF!,2,0)),"",VLOOKUP($M16,#REF!,2,0)))</f>
        <v/>
      </c>
      <c r="R16" s="100">
        <f t="shared" si="5"/>
        <v>0</v>
      </c>
      <c r="S16" s="100">
        <f t="shared" si="6"/>
        <v>0</v>
      </c>
      <c r="T16" s="120" t="str">
        <f t="shared" si="7"/>
        <v/>
      </c>
      <c r="U16" s="124"/>
      <c r="V16" s="129" t="s">
        <v>164</v>
      </c>
      <c r="W16" s="131"/>
      <c r="X16" s="75" t="str">
        <f>IF(COUNTIF($M16,"*LED*"),"LED設置済",IF(COUNTIF($M16,"*不明*"),"該当不明",IF(ISERROR(VLOOKUP($M16,#REF!,4,0)),"",VLOOKUP($M16,#REF!,4,0))))</f>
        <v/>
      </c>
      <c r="Y16" s="139">
        <f t="shared" si="8"/>
        <v>0</v>
      </c>
      <c r="Z16" s="144" t="str">
        <f>IF(ISERROR(VLOOKUP($M16,#REF!,5,0)),"",VLOOKUP($M16,#REF!,5,0))</f>
        <v/>
      </c>
      <c r="AA16" s="147" t="str">
        <f t="shared" si="9"/>
        <v/>
      </c>
      <c r="AB16" s="147" t="str">
        <f t="shared" si="10"/>
        <v/>
      </c>
      <c r="AC16" s="147" t="str">
        <f>IF(ISERROR(VLOOKUP($M16,#REF!,6,0)),"",VLOOKUP($M16,#REF!,6,0))</f>
        <v/>
      </c>
      <c r="AD16" s="147" t="str">
        <f>IF(ISERROR(VLOOKUP($M16,#REF!,8,0)),"",VLOOKUP($M16,#REF!,8,0))</f>
        <v/>
      </c>
      <c r="AE16" s="152" t="str">
        <f t="shared" si="11"/>
        <v/>
      </c>
      <c r="AF16" s="155" t="str">
        <f t="shared" si="12"/>
        <v/>
      </c>
      <c r="AG16" s="146" t="str">
        <f t="shared" si="13"/>
        <v/>
      </c>
      <c r="AH16" s="146" t="str">
        <f>IF(ISERROR(VLOOKUP($M16,#REF!,9,0)),"",VLOOKUP($M16,#REF!,9,0))</f>
        <v/>
      </c>
      <c r="AI16" s="146" t="str">
        <f t="shared" si="14"/>
        <v/>
      </c>
      <c r="AJ16" s="168">
        <f t="shared" si="15"/>
        <v>0</v>
      </c>
      <c r="AK16" s="171"/>
      <c r="AL16" s="174" t="str">
        <f t="shared" si="16"/>
        <v/>
      </c>
      <c r="AM16" s="179" t="str">
        <f t="shared" si="17"/>
        <v/>
      </c>
      <c r="AN16" s="183" t="str">
        <f t="shared" si="18"/>
        <v>未入力セル</v>
      </c>
      <c r="AO16" s="186" t="str">
        <f t="shared" si="19"/>
        <v/>
      </c>
      <c r="AP16" s="186" t="str">
        <f t="shared" si="20"/>
        <v/>
      </c>
      <c r="AQ16" s="39">
        <f t="shared" si="21"/>
        <v>0</v>
      </c>
      <c r="AR16" s="39" t="str">
        <f>IF(ISERROR(VLOOKUP($M16,#REF!,16,0)),"",VLOOKUP($M16,#REF!,16,0))</f>
        <v/>
      </c>
      <c r="AS16" s="196" t="str">
        <f>IF(ISERROR(VLOOKUP($M16,#REF!,7,0)),"",VLOOKUP($M16,#REF!,7,0))</f>
        <v/>
      </c>
      <c r="AT16" s="203">
        <f t="shared" si="22"/>
        <v>0</v>
      </c>
      <c r="AU16" s="208" t="str">
        <f t="shared" si="23"/>
        <v/>
      </c>
      <c r="AW16" s="208" t="str">
        <f>IF(ISERROR(VLOOKUP($M16,#REF!,10,0)),"",VLOOKUP($M16,#REF!,10,0))</f>
        <v/>
      </c>
      <c r="AX16" s="203">
        <f t="shared" si="24"/>
        <v>0</v>
      </c>
      <c r="AY16" s="208" t="str">
        <f t="shared" si="25"/>
        <v/>
      </c>
      <c r="BA16" s="225" t="str">
        <f t="shared" si="26"/>
        <v/>
      </c>
      <c r="BB16" s="225" t="str">
        <f t="shared" si="27"/>
        <v/>
      </c>
    </row>
    <row r="17" spans="1:54" s="39" customFormat="1" ht="25.2" customHeight="1" x14ac:dyDescent="0.2">
      <c r="A17" s="45"/>
      <c r="B17" s="48"/>
      <c r="C17" s="48"/>
      <c r="D17" s="53"/>
      <c r="E17" s="53"/>
      <c r="F17" s="55"/>
      <c r="G17" s="55"/>
      <c r="H17" s="60"/>
      <c r="I17" s="66"/>
      <c r="J17" s="68"/>
      <c r="L17" s="73">
        <f t="shared" si="0"/>
        <v>0</v>
      </c>
      <c r="M17" s="73" t="str">
        <f t="shared" si="1"/>
        <v xml:space="preserve"> </v>
      </c>
      <c r="N17" s="100">
        <f t="shared" si="2"/>
        <v>0</v>
      </c>
      <c r="O17" s="100">
        <f t="shared" si="3"/>
        <v>0</v>
      </c>
      <c r="P17" s="108">
        <f t="shared" si="4"/>
        <v>0</v>
      </c>
      <c r="Q17" s="108" t="str">
        <f>IF(OR($C17="LED",$C17="不明"),"",IF(ISERROR(VLOOKUP($M17,#REF!,2,0)),"",VLOOKUP($M17,#REF!,2,0)))</f>
        <v/>
      </c>
      <c r="R17" s="100">
        <f t="shared" si="5"/>
        <v>0</v>
      </c>
      <c r="S17" s="100">
        <f t="shared" si="6"/>
        <v>0</v>
      </c>
      <c r="T17" s="120" t="str">
        <f t="shared" si="7"/>
        <v/>
      </c>
      <c r="U17" s="124"/>
      <c r="V17" s="129" t="s">
        <v>164</v>
      </c>
      <c r="W17" s="131"/>
      <c r="X17" s="75" t="str">
        <f>IF(COUNTIF($M17,"*LED*"),"LED設置済",IF(COUNTIF($M17,"*不明*"),"該当不明",IF(ISERROR(VLOOKUP($M17,#REF!,4,0)),"",VLOOKUP($M17,#REF!,4,0))))</f>
        <v/>
      </c>
      <c r="Y17" s="139">
        <f t="shared" si="8"/>
        <v>0</v>
      </c>
      <c r="Z17" s="144" t="str">
        <f>IF(ISERROR(VLOOKUP($M17,#REF!,5,0)),"",VLOOKUP($M17,#REF!,5,0))</f>
        <v/>
      </c>
      <c r="AA17" s="147" t="str">
        <f t="shared" si="9"/>
        <v/>
      </c>
      <c r="AB17" s="147" t="str">
        <f t="shared" si="10"/>
        <v/>
      </c>
      <c r="AC17" s="147" t="str">
        <f>IF(ISERROR(VLOOKUP($M17,#REF!,6,0)),"",VLOOKUP($M17,#REF!,6,0))</f>
        <v/>
      </c>
      <c r="AD17" s="147" t="str">
        <f>IF(ISERROR(VLOOKUP($M17,#REF!,8,0)),"",VLOOKUP($M17,#REF!,8,0))</f>
        <v/>
      </c>
      <c r="AE17" s="152" t="str">
        <f t="shared" si="11"/>
        <v/>
      </c>
      <c r="AF17" s="155" t="str">
        <f t="shared" si="12"/>
        <v/>
      </c>
      <c r="AG17" s="146" t="str">
        <f t="shared" si="13"/>
        <v/>
      </c>
      <c r="AH17" s="146" t="str">
        <f>IF(ISERROR(VLOOKUP($M17,#REF!,9,0)),"",VLOOKUP($M17,#REF!,9,0))</f>
        <v/>
      </c>
      <c r="AI17" s="146" t="str">
        <f t="shared" si="14"/>
        <v/>
      </c>
      <c r="AJ17" s="168">
        <f t="shared" si="15"/>
        <v>0</v>
      </c>
      <c r="AK17" s="171"/>
      <c r="AL17" s="174" t="str">
        <f t="shared" si="16"/>
        <v/>
      </c>
      <c r="AM17" s="179" t="str">
        <f t="shared" si="17"/>
        <v/>
      </c>
      <c r="AN17" s="183" t="str">
        <f t="shared" si="18"/>
        <v>未入力セル</v>
      </c>
      <c r="AO17" s="186"/>
      <c r="AP17" s="186"/>
      <c r="AQ17" s="39">
        <f t="shared" si="21"/>
        <v>0</v>
      </c>
      <c r="AR17" s="39" t="str">
        <f>IF(ISERROR(VLOOKUP($M17,#REF!,16,0)),"",VLOOKUP($M17,#REF!,16,0))</f>
        <v/>
      </c>
      <c r="AS17" s="196" t="str">
        <f>IF(ISERROR(VLOOKUP($M17,#REF!,7,0)),"",VLOOKUP($M17,#REF!,7,0))</f>
        <v/>
      </c>
      <c r="AT17" s="203">
        <f t="shared" si="22"/>
        <v>0</v>
      </c>
      <c r="AU17" s="208" t="str">
        <f t="shared" si="23"/>
        <v/>
      </c>
      <c r="AW17" s="208" t="str">
        <f>IF(ISERROR(VLOOKUP($M17,#REF!,10,0)),"",VLOOKUP($M17,#REF!,10,0))</f>
        <v/>
      </c>
      <c r="AX17" s="203">
        <f t="shared" si="24"/>
        <v>0</v>
      </c>
      <c r="AY17" s="208" t="str">
        <f t="shared" si="25"/>
        <v/>
      </c>
      <c r="BA17" s="225" t="str">
        <f t="shared" si="26"/>
        <v/>
      </c>
      <c r="BB17" s="225" t="str">
        <f t="shared" si="27"/>
        <v/>
      </c>
    </row>
    <row r="18" spans="1:54" s="39" customFormat="1" ht="25.2" customHeight="1" x14ac:dyDescent="0.2">
      <c r="A18" s="45"/>
      <c r="B18" s="48"/>
      <c r="C18" s="48"/>
      <c r="D18" s="53"/>
      <c r="E18" s="53"/>
      <c r="F18" s="55"/>
      <c r="G18" s="55"/>
      <c r="H18" s="60"/>
      <c r="I18" s="66"/>
      <c r="J18" s="68"/>
      <c r="L18" s="73">
        <f t="shared" si="0"/>
        <v>0</v>
      </c>
      <c r="M18" s="73" t="str">
        <f t="shared" si="1"/>
        <v xml:space="preserve"> </v>
      </c>
      <c r="N18" s="100">
        <f t="shared" si="2"/>
        <v>0</v>
      </c>
      <c r="O18" s="100">
        <f t="shared" si="3"/>
        <v>0</v>
      </c>
      <c r="P18" s="108">
        <f t="shared" si="4"/>
        <v>0</v>
      </c>
      <c r="Q18" s="108" t="str">
        <f>IF(OR($C18="LED",$C18="不明"),"",IF(ISERROR(VLOOKUP($M18,#REF!,2,0)),"",VLOOKUP($M18,#REF!,2,0)))</f>
        <v/>
      </c>
      <c r="R18" s="100">
        <f t="shared" si="5"/>
        <v>0</v>
      </c>
      <c r="S18" s="100">
        <f t="shared" si="6"/>
        <v>0</v>
      </c>
      <c r="T18" s="120" t="str">
        <f t="shared" si="7"/>
        <v/>
      </c>
      <c r="U18" s="124"/>
      <c r="V18" s="129" t="s">
        <v>164</v>
      </c>
      <c r="W18" s="131"/>
      <c r="X18" s="75" t="str">
        <f>IF(COUNTIF($M18,"*LED*"),"LED設置済",IF(COUNTIF($M18,"*不明*"),"該当不明",IF(ISERROR(VLOOKUP($M18,#REF!,4,0)),"",VLOOKUP($M18,#REF!,4,0))))</f>
        <v/>
      </c>
      <c r="Y18" s="139">
        <f t="shared" si="8"/>
        <v>0</v>
      </c>
      <c r="Z18" s="144" t="str">
        <f>IF(ISERROR(VLOOKUP($M18,#REF!,5,0)),"",VLOOKUP($M18,#REF!,5,0))</f>
        <v/>
      </c>
      <c r="AA18" s="147" t="str">
        <f t="shared" si="9"/>
        <v/>
      </c>
      <c r="AB18" s="147" t="str">
        <f t="shared" si="10"/>
        <v/>
      </c>
      <c r="AC18" s="147" t="str">
        <f>IF(ISERROR(VLOOKUP($M18,#REF!,6,0)),"",VLOOKUP($M18,#REF!,6,0))</f>
        <v/>
      </c>
      <c r="AD18" s="147" t="str">
        <f>IF(ISERROR(VLOOKUP($M18,#REF!,8,0)),"",VLOOKUP($M18,#REF!,8,0))</f>
        <v/>
      </c>
      <c r="AE18" s="152" t="str">
        <f t="shared" si="11"/>
        <v/>
      </c>
      <c r="AF18" s="155" t="str">
        <f t="shared" si="12"/>
        <v/>
      </c>
      <c r="AG18" s="146" t="str">
        <f t="shared" si="13"/>
        <v/>
      </c>
      <c r="AH18" s="146" t="str">
        <f>IF(ISERROR(VLOOKUP($M18,#REF!,9,0)),"",VLOOKUP($M18,#REF!,9,0))</f>
        <v/>
      </c>
      <c r="AI18" s="146" t="str">
        <f t="shared" si="14"/>
        <v/>
      </c>
      <c r="AJ18" s="168">
        <f t="shared" si="15"/>
        <v>0</v>
      </c>
      <c r="AK18" s="171"/>
      <c r="AL18" s="174" t="str">
        <f t="shared" si="16"/>
        <v/>
      </c>
      <c r="AM18" s="179" t="str">
        <f t="shared" si="17"/>
        <v/>
      </c>
      <c r="AN18" s="183" t="str">
        <f t="shared" si="18"/>
        <v>未入力セル</v>
      </c>
      <c r="AO18" s="186" t="str">
        <f t="shared" ref="AO18:AO29" si="28">IF(ISERROR((Q18*Y18)/1000),"",((Q18*Y18)/1000))</f>
        <v/>
      </c>
      <c r="AP18" s="186" t="str">
        <f t="shared" ref="AP18:AP29" si="29">IF(ISERROR((Z18*Y18)/1000),"",((Z18*Y18)/1000))</f>
        <v/>
      </c>
      <c r="AQ18" s="39">
        <f t="shared" si="21"/>
        <v>0</v>
      </c>
      <c r="AR18" s="39" t="str">
        <f>IF(ISERROR(VLOOKUP($M18,#REF!,16,0)),"",VLOOKUP($M18,#REF!,16,0))</f>
        <v/>
      </c>
      <c r="AS18" s="196" t="str">
        <f>IF(ISERROR(VLOOKUP($M18,#REF!,7,0)),"",VLOOKUP($M18,#REF!,7,0))</f>
        <v/>
      </c>
      <c r="AT18" s="203">
        <f t="shared" si="22"/>
        <v>0</v>
      </c>
      <c r="AU18" s="208" t="str">
        <f t="shared" si="23"/>
        <v/>
      </c>
      <c r="AW18" s="208" t="str">
        <f>IF(ISERROR(VLOOKUP($M18,#REF!,10,0)),"",VLOOKUP($M18,#REF!,10,0))</f>
        <v/>
      </c>
      <c r="AX18" s="203">
        <f t="shared" si="24"/>
        <v>0</v>
      </c>
      <c r="AY18" s="208" t="str">
        <f t="shared" si="25"/>
        <v/>
      </c>
      <c r="BA18" s="225" t="str">
        <f t="shared" si="26"/>
        <v/>
      </c>
      <c r="BB18" s="225" t="str">
        <f t="shared" si="27"/>
        <v/>
      </c>
    </row>
    <row r="19" spans="1:54" s="39" customFormat="1" ht="25.2" customHeight="1" x14ac:dyDescent="0.2">
      <c r="A19" s="45"/>
      <c r="B19" s="48"/>
      <c r="C19" s="48"/>
      <c r="D19" s="53"/>
      <c r="E19" s="53"/>
      <c r="F19" s="55"/>
      <c r="G19" s="55"/>
      <c r="H19" s="60"/>
      <c r="I19" s="66"/>
      <c r="J19" s="68"/>
      <c r="L19" s="73">
        <f t="shared" si="0"/>
        <v>0</v>
      </c>
      <c r="M19" s="73" t="str">
        <f t="shared" si="1"/>
        <v xml:space="preserve"> </v>
      </c>
      <c r="N19" s="100">
        <f t="shared" si="2"/>
        <v>0</v>
      </c>
      <c r="O19" s="100">
        <f t="shared" si="3"/>
        <v>0</v>
      </c>
      <c r="P19" s="108">
        <f t="shared" si="4"/>
        <v>0</v>
      </c>
      <c r="Q19" s="108" t="str">
        <f>IF(OR($C19="LED",$C19="不明"),"",IF(ISERROR(VLOOKUP($M19,#REF!,2,0)),"",VLOOKUP($M19,#REF!,2,0)))</f>
        <v/>
      </c>
      <c r="R19" s="100">
        <f t="shared" si="5"/>
        <v>0</v>
      </c>
      <c r="S19" s="100">
        <f t="shared" si="6"/>
        <v>0</v>
      </c>
      <c r="T19" s="120" t="str">
        <f t="shared" si="7"/>
        <v/>
      </c>
      <c r="U19" s="124"/>
      <c r="V19" s="129" t="s">
        <v>164</v>
      </c>
      <c r="W19" s="131"/>
      <c r="X19" s="75" t="str">
        <f>IF(COUNTIF($M19,"*LED*"),"LED設置済",IF(COUNTIF($M19,"*不明*"),"該当不明",IF(ISERROR(VLOOKUP($M19,#REF!,4,0)),"",VLOOKUP($M19,#REF!,4,0))))</f>
        <v/>
      </c>
      <c r="Y19" s="139">
        <f t="shared" si="8"/>
        <v>0</v>
      </c>
      <c r="Z19" s="144" t="str">
        <f>IF(ISERROR(VLOOKUP($M19,#REF!,5,0)),"",VLOOKUP($M19,#REF!,5,0))</f>
        <v/>
      </c>
      <c r="AA19" s="147" t="str">
        <f t="shared" si="9"/>
        <v/>
      </c>
      <c r="AB19" s="147" t="str">
        <f t="shared" si="10"/>
        <v/>
      </c>
      <c r="AC19" s="147" t="str">
        <f>IF(ISERROR(VLOOKUP($M19,#REF!,6,0)),"",VLOOKUP($M19,#REF!,6,0))</f>
        <v/>
      </c>
      <c r="AD19" s="147" t="str">
        <f>IF(ISERROR(VLOOKUP($M19,#REF!,8,0)),"",VLOOKUP($M19,#REF!,8,0))</f>
        <v/>
      </c>
      <c r="AE19" s="152" t="str">
        <f t="shared" si="11"/>
        <v/>
      </c>
      <c r="AF19" s="155" t="str">
        <f t="shared" si="12"/>
        <v/>
      </c>
      <c r="AG19" s="146" t="str">
        <f t="shared" si="13"/>
        <v/>
      </c>
      <c r="AH19" s="146" t="str">
        <f>IF(ISERROR(VLOOKUP($M19,#REF!,9,0)),"",VLOOKUP($M19,#REF!,9,0))</f>
        <v/>
      </c>
      <c r="AI19" s="146" t="str">
        <f t="shared" si="14"/>
        <v/>
      </c>
      <c r="AJ19" s="168">
        <f t="shared" si="15"/>
        <v>0</v>
      </c>
      <c r="AK19" s="171"/>
      <c r="AL19" s="174" t="str">
        <f t="shared" si="16"/>
        <v/>
      </c>
      <c r="AM19" s="179" t="str">
        <f t="shared" si="17"/>
        <v/>
      </c>
      <c r="AN19" s="183" t="str">
        <f t="shared" si="18"/>
        <v>未入力セル</v>
      </c>
      <c r="AO19" s="186" t="str">
        <f t="shared" si="28"/>
        <v/>
      </c>
      <c r="AP19" s="186" t="str">
        <f t="shared" si="29"/>
        <v/>
      </c>
      <c r="AQ19" s="39">
        <f t="shared" si="21"/>
        <v>0</v>
      </c>
      <c r="AR19" s="39" t="str">
        <f>IF(ISERROR(VLOOKUP($M19,#REF!,16,0)),"",VLOOKUP($M19,#REF!,16,0))</f>
        <v/>
      </c>
      <c r="AS19" s="196" t="str">
        <f>IF(ISERROR(VLOOKUP($M19,#REF!,7,0)),"",VLOOKUP($M19,#REF!,7,0))</f>
        <v/>
      </c>
      <c r="AT19" s="203">
        <f t="shared" si="22"/>
        <v>0</v>
      </c>
      <c r="AU19" s="208" t="str">
        <f t="shared" si="23"/>
        <v/>
      </c>
      <c r="AW19" s="208" t="str">
        <f>IF(ISERROR(VLOOKUP($M19,#REF!,10,0)),"",VLOOKUP($M19,#REF!,10,0))</f>
        <v/>
      </c>
      <c r="AX19" s="203">
        <f t="shared" si="24"/>
        <v>0</v>
      </c>
      <c r="AY19" s="208" t="str">
        <f t="shared" si="25"/>
        <v/>
      </c>
      <c r="BA19" s="225" t="str">
        <f t="shared" si="26"/>
        <v/>
      </c>
      <c r="BB19" s="225" t="str">
        <f t="shared" si="27"/>
        <v/>
      </c>
    </row>
    <row r="20" spans="1:54" s="39" customFormat="1" ht="25.2" customHeight="1" x14ac:dyDescent="0.2">
      <c r="A20" s="45"/>
      <c r="B20" s="48"/>
      <c r="C20" s="48"/>
      <c r="D20" s="53"/>
      <c r="E20" s="53"/>
      <c r="F20" s="55"/>
      <c r="G20" s="55"/>
      <c r="H20" s="60"/>
      <c r="I20" s="66"/>
      <c r="J20" s="68"/>
      <c r="L20" s="73">
        <f t="shared" si="0"/>
        <v>0</v>
      </c>
      <c r="M20" s="73" t="str">
        <f t="shared" si="1"/>
        <v xml:space="preserve"> </v>
      </c>
      <c r="N20" s="100">
        <f t="shared" si="2"/>
        <v>0</v>
      </c>
      <c r="O20" s="100">
        <f t="shared" si="3"/>
        <v>0</v>
      </c>
      <c r="P20" s="108">
        <f t="shared" si="4"/>
        <v>0</v>
      </c>
      <c r="Q20" s="108" t="str">
        <f>IF(OR($C20="LED",$C20="不明"),"",IF(ISERROR(VLOOKUP($M20,#REF!,2,0)),"",VLOOKUP($M20,#REF!,2,0)))</f>
        <v/>
      </c>
      <c r="R20" s="100">
        <f t="shared" si="5"/>
        <v>0</v>
      </c>
      <c r="S20" s="100">
        <f t="shared" si="6"/>
        <v>0</v>
      </c>
      <c r="T20" s="120" t="str">
        <f t="shared" si="7"/>
        <v/>
      </c>
      <c r="U20" s="124"/>
      <c r="V20" s="129" t="s">
        <v>164</v>
      </c>
      <c r="W20" s="131"/>
      <c r="X20" s="75" t="str">
        <f>IF(COUNTIF($M20,"*LED*"),"LED設置済",IF(COUNTIF($M20,"*不明*"),"該当不明",IF(ISERROR(VLOOKUP($M20,#REF!,4,0)),"",VLOOKUP($M20,#REF!,4,0))))</f>
        <v/>
      </c>
      <c r="Y20" s="139">
        <f t="shared" si="8"/>
        <v>0</v>
      </c>
      <c r="Z20" s="144" t="str">
        <f>IF(ISERROR(VLOOKUP($M20,#REF!,5,0)),"",VLOOKUP($M20,#REF!,5,0))</f>
        <v/>
      </c>
      <c r="AA20" s="147" t="str">
        <f t="shared" si="9"/>
        <v/>
      </c>
      <c r="AB20" s="147" t="str">
        <f t="shared" si="10"/>
        <v/>
      </c>
      <c r="AC20" s="147" t="str">
        <f>IF(ISERROR(VLOOKUP($M20,#REF!,6,0)),"",VLOOKUP($M20,#REF!,6,0))</f>
        <v/>
      </c>
      <c r="AD20" s="147" t="str">
        <f>IF(ISERROR(VLOOKUP($M20,#REF!,8,0)),"",VLOOKUP($M20,#REF!,8,0))</f>
        <v/>
      </c>
      <c r="AE20" s="152" t="str">
        <f t="shared" si="11"/>
        <v/>
      </c>
      <c r="AF20" s="155" t="str">
        <f t="shared" si="12"/>
        <v/>
      </c>
      <c r="AG20" s="146" t="str">
        <f t="shared" si="13"/>
        <v/>
      </c>
      <c r="AH20" s="146" t="str">
        <f>IF(ISERROR(VLOOKUP($M20,#REF!,9,0)),"",VLOOKUP($M20,#REF!,9,0))</f>
        <v/>
      </c>
      <c r="AI20" s="146" t="str">
        <f t="shared" si="14"/>
        <v/>
      </c>
      <c r="AJ20" s="168">
        <f t="shared" si="15"/>
        <v>0</v>
      </c>
      <c r="AK20" s="171"/>
      <c r="AL20" s="174" t="str">
        <f t="shared" si="16"/>
        <v/>
      </c>
      <c r="AM20" s="179" t="str">
        <f t="shared" si="17"/>
        <v/>
      </c>
      <c r="AN20" s="183" t="str">
        <f t="shared" si="18"/>
        <v>未入力セル</v>
      </c>
      <c r="AO20" s="186" t="str">
        <f t="shared" si="28"/>
        <v/>
      </c>
      <c r="AP20" s="186" t="str">
        <f t="shared" si="29"/>
        <v/>
      </c>
      <c r="AQ20" s="39">
        <f t="shared" si="21"/>
        <v>0</v>
      </c>
      <c r="AR20" s="39" t="str">
        <f>IF(ISERROR(VLOOKUP($M20,#REF!,16,0)),"",VLOOKUP($M20,#REF!,16,0))</f>
        <v/>
      </c>
      <c r="AS20" s="196" t="str">
        <f>IF(ISERROR(VLOOKUP($M20,#REF!,7,0)),"",VLOOKUP($M20,#REF!,7,0))</f>
        <v/>
      </c>
      <c r="AT20" s="203">
        <f t="shared" si="22"/>
        <v>0</v>
      </c>
      <c r="AU20" s="208" t="str">
        <f t="shared" si="23"/>
        <v/>
      </c>
      <c r="AW20" s="208" t="str">
        <f>IF(ISERROR(VLOOKUP($M20,#REF!,10,0)),"",VLOOKUP($M20,#REF!,10,0))</f>
        <v/>
      </c>
      <c r="AX20" s="203">
        <f t="shared" si="24"/>
        <v>0</v>
      </c>
      <c r="AY20" s="208" t="str">
        <f t="shared" si="25"/>
        <v/>
      </c>
      <c r="BA20" s="225" t="str">
        <f t="shared" si="26"/>
        <v/>
      </c>
      <c r="BB20" s="225" t="str">
        <f t="shared" si="27"/>
        <v/>
      </c>
    </row>
    <row r="21" spans="1:54" s="39" customFormat="1" ht="25.2" customHeight="1" x14ac:dyDescent="0.2">
      <c r="A21" s="45"/>
      <c r="B21" s="48"/>
      <c r="C21" s="48"/>
      <c r="D21" s="53"/>
      <c r="E21" s="53"/>
      <c r="F21" s="55"/>
      <c r="G21" s="55"/>
      <c r="H21" s="60"/>
      <c r="I21" s="66"/>
      <c r="J21" s="68"/>
      <c r="L21" s="73">
        <f t="shared" si="0"/>
        <v>0</v>
      </c>
      <c r="M21" s="73" t="str">
        <f t="shared" si="1"/>
        <v xml:space="preserve"> </v>
      </c>
      <c r="N21" s="100">
        <f t="shared" si="2"/>
        <v>0</v>
      </c>
      <c r="O21" s="100">
        <f t="shared" si="3"/>
        <v>0</v>
      </c>
      <c r="P21" s="108">
        <f t="shared" si="4"/>
        <v>0</v>
      </c>
      <c r="Q21" s="108" t="str">
        <f>IF(OR($C21="LED",$C21="不明"),"",IF(ISERROR(VLOOKUP($M21,#REF!,2,0)),"",VLOOKUP($M21,#REF!,2,0)))</f>
        <v/>
      </c>
      <c r="R21" s="100">
        <f t="shared" si="5"/>
        <v>0</v>
      </c>
      <c r="S21" s="100">
        <f t="shared" si="6"/>
        <v>0</v>
      </c>
      <c r="T21" s="120" t="str">
        <f t="shared" si="7"/>
        <v/>
      </c>
      <c r="U21" s="124"/>
      <c r="V21" s="129" t="s">
        <v>164</v>
      </c>
      <c r="W21" s="131"/>
      <c r="X21" s="75" t="str">
        <f>IF(COUNTIF($M21,"*LED*"),"LED設置済",IF(COUNTIF($M21,"*不明*"),"該当不明",IF(ISERROR(VLOOKUP($M21,#REF!,4,0)),"",VLOOKUP($M21,#REF!,4,0))))</f>
        <v/>
      </c>
      <c r="Y21" s="139">
        <f t="shared" si="8"/>
        <v>0</v>
      </c>
      <c r="Z21" s="144" t="str">
        <f>IF(ISERROR(VLOOKUP($M21,#REF!,5,0)),"",VLOOKUP($M21,#REF!,5,0))</f>
        <v/>
      </c>
      <c r="AA21" s="147" t="str">
        <f t="shared" si="9"/>
        <v/>
      </c>
      <c r="AB21" s="147" t="str">
        <f t="shared" si="10"/>
        <v/>
      </c>
      <c r="AC21" s="147" t="str">
        <f>IF(ISERROR(VLOOKUP($M21,#REF!,6,0)),"",VLOOKUP($M21,#REF!,6,0))</f>
        <v/>
      </c>
      <c r="AD21" s="147" t="str">
        <f>IF(ISERROR(VLOOKUP($M21,#REF!,8,0)),"",VLOOKUP($M21,#REF!,8,0))</f>
        <v/>
      </c>
      <c r="AE21" s="152" t="str">
        <f t="shared" si="11"/>
        <v/>
      </c>
      <c r="AF21" s="155" t="str">
        <f t="shared" si="12"/>
        <v/>
      </c>
      <c r="AG21" s="146" t="str">
        <f t="shared" si="13"/>
        <v/>
      </c>
      <c r="AH21" s="146" t="str">
        <f>IF(ISERROR(VLOOKUP($M21,#REF!,9,0)),"",VLOOKUP($M21,#REF!,9,0))</f>
        <v/>
      </c>
      <c r="AI21" s="146" t="str">
        <f t="shared" si="14"/>
        <v/>
      </c>
      <c r="AJ21" s="168">
        <f t="shared" si="15"/>
        <v>0</v>
      </c>
      <c r="AK21" s="171"/>
      <c r="AL21" s="174" t="str">
        <f t="shared" si="16"/>
        <v/>
      </c>
      <c r="AM21" s="179" t="str">
        <f t="shared" si="17"/>
        <v/>
      </c>
      <c r="AN21" s="183" t="str">
        <f t="shared" si="18"/>
        <v>未入力セル</v>
      </c>
      <c r="AO21" s="186" t="str">
        <f t="shared" si="28"/>
        <v/>
      </c>
      <c r="AP21" s="186" t="str">
        <f t="shared" si="29"/>
        <v/>
      </c>
      <c r="AQ21" s="39">
        <f t="shared" si="21"/>
        <v>0</v>
      </c>
      <c r="AR21" s="39" t="str">
        <f>IF(ISERROR(VLOOKUP($M21,#REF!,16,0)),"",VLOOKUP($M21,#REF!,16,0))</f>
        <v/>
      </c>
      <c r="AS21" s="196" t="str">
        <f>IF(ISERROR(VLOOKUP($M21,#REF!,7,0)),"",VLOOKUP($M21,#REF!,7,0))</f>
        <v/>
      </c>
      <c r="AT21" s="203">
        <f t="shared" si="22"/>
        <v>0</v>
      </c>
      <c r="AU21" s="208" t="str">
        <f t="shared" si="23"/>
        <v/>
      </c>
      <c r="AW21" s="208" t="str">
        <f>IF(ISERROR(VLOOKUP($M21,#REF!,10,0)),"",VLOOKUP($M21,#REF!,10,0))</f>
        <v/>
      </c>
      <c r="AX21" s="203">
        <f t="shared" si="24"/>
        <v>0</v>
      </c>
      <c r="AY21" s="208" t="str">
        <f t="shared" si="25"/>
        <v/>
      </c>
      <c r="BA21" s="225" t="str">
        <f t="shared" si="26"/>
        <v/>
      </c>
      <c r="BB21" s="225" t="str">
        <f t="shared" si="27"/>
        <v/>
      </c>
    </row>
    <row r="22" spans="1:54" s="39" customFormat="1" ht="25.2" customHeight="1" x14ac:dyDescent="0.2">
      <c r="A22" s="45"/>
      <c r="B22" s="48"/>
      <c r="C22" s="48"/>
      <c r="D22" s="53"/>
      <c r="E22" s="53"/>
      <c r="F22" s="55"/>
      <c r="G22" s="55"/>
      <c r="H22" s="60"/>
      <c r="I22" s="66"/>
      <c r="J22" s="68"/>
      <c r="L22" s="73">
        <f t="shared" si="0"/>
        <v>0</v>
      </c>
      <c r="M22" s="73" t="str">
        <f t="shared" si="1"/>
        <v xml:space="preserve"> </v>
      </c>
      <c r="N22" s="100">
        <f t="shared" si="2"/>
        <v>0</v>
      </c>
      <c r="O22" s="100">
        <f t="shared" si="3"/>
        <v>0</v>
      </c>
      <c r="P22" s="108">
        <f t="shared" si="4"/>
        <v>0</v>
      </c>
      <c r="Q22" s="108" t="str">
        <f>IF(OR($C22="LED",$C22="不明"),"",IF(ISERROR(VLOOKUP($M22,#REF!,2,0)),"",VLOOKUP($M22,#REF!,2,0)))</f>
        <v/>
      </c>
      <c r="R22" s="100">
        <f t="shared" si="5"/>
        <v>0</v>
      </c>
      <c r="S22" s="100">
        <f t="shared" si="6"/>
        <v>0</v>
      </c>
      <c r="T22" s="120" t="str">
        <f t="shared" si="7"/>
        <v/>
      </c>
      <c r="U22" s="124"/>
      <c r="V22" s="129" t="s">
        <v>164</v>
      </c>
      <c r="W22" s="131"/>
      <c r="X22" s="75" t="str">
        <f>IF(COUNTIF($M22,"*LED*"),"LED設置済",IF(COUNTIF($M22,"*不明*"),"該当不明",IF(ISERROR(VLOOKUP($M22,#REF!,4,0)),"",VLOOKUP($M22,#REF!,4,0))))</f>
        <v/>
      </c>
      <c r="Y22" s="139">
        <f t="shared" si="8"/>
        <v>0</v>
      </c>
      <c r="Z22" s="144" t="str">
        <f>IF(ISERROR(VLOOKUP($M22,#REF!,5,0)),"",VLOOKUP($M22,#REF!,5,0))</f>
        <v/>
      </c>
      <c r="AA22" s="147" t="str">
        <f t="shared" si="9"/>
        <v/>
      </c>
      <c r="AB22" s="147" t="str">
        <f t="shared" si="10"/>
        <v/>
      </c>
      <c r="AC22" s="147" t="str">
        <f>IF(ISERROR(VLOOKUP($M22,#REF!,6,0)),"",VLOOKUP($M22,#REF!,6,0))</f>
        <v/>
      </c>
      <c r="AD22" s="147" t="str">
        <f>IF(ISERROR(VLOOKUP($M22,#REF!,8,0)),"",VLOOKUP($M22,#REF!,8,0))</f>
        <v/>
      </c>
      <c r="AE22" s="152" t="str">
        <f t="shared" si="11"/>
        <v/>
      </c>
      <c r="AF22" s="155" t="str">
        <f t="shared" si="12"/>
        <v/>
      </c>
      <c r="AG22" s="146" t="str">
        <f t="shared" si="13"/>
        <v/>
      </c>
      <c r="AH22" s="146" t="str">
        <f>IF(ISERROR(VLOOKUP($M22,#REF!,9,0)),"",VLOOKUP($M22,#REF!,9,0))</f>
        <v/>
      </c>
      <c r="AI22" s="146" t="str">
        <f t="shared" si="14"/>
        <v/>
      </c>
      <c r="AJ22" s="168">
        <f t="shared" si="15"/>
        <v>0</v>
      </c>
      <c r="AK22" s="171"/>
      <c r="AL22" s="174" t="str">
        <f t="shared" si="16"/>
        <v/>
      </c>
      <c r="AM22" s="179" t="str">
        <f t="shared" si="17"/>
        <v/>
      </c>
      <c r="AN22" s="183" t="str">
        <f t="shared" si="18"/>
        <v>未入力セル</v>
      </c>
      <c r="AO22" s="186" t="str">
        <f t="shared" si="28"/>
        <v/>
      </c>
      <c r="AP22" s="186" t="str">
        <f t="shared" si="29"/>
        <v/>
      </c>
      <c r="AQ22" s="39">
        <f t="shared" si="21"/>
        <v>0</v>
      </c>
      <c r="AR22" s="39" t="str">
        <f>IF(ISERROR(VLOOKUP($M22,#REF!,16,0)),"",VLOOKUP($M22,#REF!,16,0))</f>
        <v/>
      </c>
      <c r="AS22" s="196" t="str">
        <f>IF(ISERROR(VLOOKUP($M22,#REF!,7,0)),"",VLOOKUP($M22,#REF!,7,0))</f>
        <v/>
      </c>
      <c r="AT22" s="203">
        <f t="shared" si="22"/>
        <v>0</v>
      </c>
      <c r="AU22" s="208" t="str">
        <f t="shared" si="23"/>
        <v/>
      </c>
      <c r="AW22" s="208" t="str">
        <f>IF(ISERROR(VLOOKUP($M22,#REF!,10,0)),"",VLOOKUP($M22,#REF!,10,0))</f>
        <v/>
      </c>
      <c r="AX22" s="203">
        <f t="shared" si="24"/>
        <v>0</v>
      </c>
      <c r="AY22" s="208" t="str">
        <f t="shared" si="25"/>
        <v/>
      </c>
      <c r="BA22" s="225" t="str">
        <f t="shared" si="26"/>
        <v/>
      </c>
      <c r="BB22" s="225" t="str">
        <f t="shared" si="27"/>
        <v/>
      </c>
    </row>
    <row r="23" spans="1:54" s="39" customFormat="1" ht="25.2" customHeight="1" x14ac:dyDescent="0.2">
      <c r="A23" s="45"/>
      <c r="B23" s="48"/>
      <c r="C23" s="48"/>
      <c r="D23" s="53"/>
      <c r="E23" s="53"/>
      <c r="F23" s="55"/>
      <c r="G23" s="55"/>
      <c r="H23" s="60"/>
      <c r="I23" s="66"/>
      <c r="J23" s="68"/>
      <c r="L23" s="73">
        <f t="shared" si="0"/>
        <v>0</v>
      </c>
      <c r="M23" s="73" t="str">
        <f t="shared" si="1"/>
        <v xml:space="preserve"> </v>
      </c>
      <c r="N23" s="100">
        <f t="shared" si="2"/>
        <v>0</v>
      </c>
      <c r="O23" s="100">
        <f t="shared" si="3"/>
        <v>0</v>
      </c>
      <c r="P23" s="108">
        <f t="shared" si="4"/>
        <v>0</v>
      </c>
      <c r="Q23" s="108" t="str">
        <f>IF(OR($C23="LED",$C23="不明"),"",IF(ISERROR(VLOOKUP($M23,#REF!,2,0)),"",VLOOKUP($M23,#REF!,2,0)))</f>
        <v/>
      </c>
      <c r="R23" s="100">
        <f t="shared" si="5"/>
        <v>0</v>
      </c>
      <c r="S23" s="100">
        <f t="shared" si="6"/>
        <v>0</v>
      </c>
      <c r="T23" s="120" t="str">
        <f t="shared" si="7"/>
        <v/>
      </c>
      <c r="U23" s="124"/>
      <c r="V23" s="129" t="s">
        <v>164</v>
      </c>
      <c r="W23" s="131"/>
      <c r="X23" s="75" t="str">
        <f>IF(COUNTIF($M23,"*LED*"),"LED設置済",IF(COUNTIF($M23,"*不明*"),"該当不明",IF(ISERROR(VLOOKUP($M23,#REF!,4,0)),"",VLOOKUP($M23,#REF!,4,0))))</f>
        <v/>
      </c>
      <c r="Y23" s="139">
        <f t="shared" si="8"/>
        <v>0</v>
      </c>
      <c r="Z23" s="144" t="str">
        <f>IF(ISERROR(VLOOKUP($M23,#REF!,5,0)),"",VLOOKUP($M23,#REF!,5,0))</f>
        <v/>
      </c>
      <c r="AA23" s="147" t="str">
        <f t="shared" si="9"/>
        <v/>
      </c>
      <c r="AB23" s="147" t="str">
        <f t="shared" si="10"/>
        <v/>
      </c>
      <c r="AC23" s="147" t="str">
        <f>IF(ISERROR(VLOOKUP($M23,#REF!,6,0)),"",VLOOKUP($M23,#REF!,6,0))</f>
        <v/>
      </c>
      <c r="AD23" s="147" t="str">
        <f>IF(ISERROR(VLOOKUP($M23,#REF!,8,0)),"",VLOOKUP($M23,#REF!,8,0))</f>
        <v/>
      </c>
      <c r="AE23" s="152" t="str">
        <f t="shared" si="11"/>
        <v/>
      </c>
      <c r="AF23" s="155" t="str">
        <f t="shared" si="12"/>
        <v/>
      </c>
      <c r="AG23" s="146" t="str">
        <f t="shared" si="13"/>
        <v/>
      </c>
      <c r="AH23" s="146" t="str">
        <f>IF(ISERROR(VLOOKUP($M23,#REF!,9,0)),"",VLOOKUP($M23,#REF!,9,0))</f>
        <v/>
      </c>
      <c r="AI23" s="146" t="str">
        <f t="shared" si="14"/>
        <v/>
      </c>
      <c r="AJ23" s="168">
        <f t="shared" si="15"/>
        <v>0</v>
      </c>
      <c r="AK23" s="171"/>
      <c r="AL23" s="174" t="str">
        <f t="shared" si="16"/>
        <v/>
      </c>
      <c r="AM23" s="179" t="str">
        <f t="shared" si="17"/>
        <v/>
      </c>
      <c r="AN23" s="183" t="str">
        <f t="shared" si="18"/>
        <v>未入力セル</v>
      </c>
      <c r="AO23" s="186" t="str">
        <f t="shared" si="28"/>
        <v/>
      </c>
      <c r="AP23" s="186" t="str">
        <f t="shared" si="29"/>
        <v/>
      </c>
      <c r="AQ23" s="39">
        <f t="shared" si="21"/>
        <v>0</v>
      </c>
      <c r="AR23" s="39" t="str">
        <f>IF(ISERROR(VLOOKUP($M23,#REF!,16,0)),"",VLOOKUP($M23,#REF!,16,0))</f>
        <v/>
      </c>
      <c r="AS23" s="196" t="str">
        <f>IF(ISERROR(VLOOKUP($M23,#REF!,7,0)),"",VLOOKUP($M23,#REF!,7,0))</f>
        <v/>
      </c>
      <c r="AT23" s="203">
        <f t="shared" si="22"/>
        <v>0</v>
      </c>
      <c r="AU23" s="208" t="str">
        <f t="shared" si="23"/>
        <v/>
      </c>
      <c r="AW23" s="208" t="str">
        <f>IF(ISERROR(VLOOKUP($M23,#REF!,10,0)),"",VLOOKUP($M23,#REF!,10,0))</f>
        <v/>
      </c>
      <c r="AX23" s="203">
        <f t="shared" si="24"/>
        <v>0</v>
      </c>
      <c r="AY23" s="208" t="str">
        <f t="shared" si="25"/>
        <v/>
      </c>
      <c r="BA23" s="225" t="str">
        <f t="shared" si="26"/>
        <v/>
      </c>
      <c r="BB23" s="225" t="str">
        <f t="shared" si="27"/>
        <v/>
      </c>
    </row>
    <row r="24" spans="1:54" s="39" customFormat="1" ht="25.2" customHeight="1" x14ac:dyDescent="0.2">
      <c r="A24" s="45"/>
      <c r="B24" s="48"/>
      <c r="C24" s="48"/>
      <c r="D24" s="53"/>
      <c r="E24" s="53"/>
      <c r="F24" s="55"/>
      <c r="G24" s="55"/>
      <c r="H24" s="60"/>
      <c r="I24" s="66"/>
      <c r="J24" s="68"/>
      <c r="L24" s="73">
        <f t="shared" si="0"/>
        <v>0</v>
      </c>
      <c r="M24" s="73" t="str">
        <f t="shared" si="1"/>
        <v xml:space="preserve"> </v>
      </c>
      <c r="N24" s="100">
        <f t="shared" si="2"/>
        <v>0</v>
      </c>
      <c r="O24" s="100">
        <f t="shared" si="3"/>
        <v>0</v>
      </c>
      <c r="P24" s="108">
        <f t="shared" si="4"/>
        <v>0</v>
      </c>
      <c r="Q24" s="108" t="str">
        <f>IF(OR($C24="LED",$C24="不明"),"",IF(ISERROR(VLOOKUP($M24,#REF!,2,0)),"",VLOOKUP($M24,#REF!,2,0)))</f>
        <v/>
      </c>
      <c r="R24" s="100">
        <f t="shared" si="5"/>
        <v>0</v>
      </c>
      <c r="S24" s="100">
        <f t="shared" si="6"/>
        <v>0</v>
      </c>
      <c r="T24" s="120" t="str">
        <f t="shared" si="7"/>
        <v/>
      </c>
      <c r="U24" s="124"/>
      <c r="V24" s="129" t="s">
        <v>164</v>
      </c>
      <c r="W24" s="131"/>
      <c r="X24" s="75" t="str">
        <f>IF(COUNTIF($M24,"*LED*"),"LED設置済",IF(COUNTIF($M24,"*不明*"),"該当不明",IF(ISERROR(VLOOKUP($M24,#REF!,4,0)),"",VLOOKUP($M24,#REF!,4,0))))</f>
        <v/>
      </c>
      <c r="Y24" s="139">
        <f t="shared" si="8"/>
        <v>0</v>
      </c>
      <c r="Z24" s="144" t="str">
        <f>IF(ISERROR(VLOOKUP($M24,#REF!,5,0)),"",VLOOKUP($M24,#REF!,5,0))</f>
        <v/>
      </c>
      <c r="AA24" s="147" t="str">
        <f t="shared" si="9"/>
        <v/>
      </c>
      <c r="AB24" s="147" t="str">
        <f t="shared" si="10"/>
        <v/>
      </c>
      <c r="AC24" s="147" t="str">
        <f>IF(ISERROR(VLOOKUP($M24,#REF!,6,0)),"",VLOOKUP($M24,#REF!,6,0))</f>
        <v/>
      </c>
      <c r="AD24" s="147" t="str">
        <f>IF(ISERROR(VLOOKUP($M24,#REF!,8,0)),"",VLOOKUP($M24,#REF!,8,0))</f>
        <v/>
      </c>
      <c r="AE24" s="152" t="str">
        <f t="shared" si="11"/>
        <v/>
      </c>
      <c r="AF24" s="155" t="str">
        <f t="shared" si="12"/>
        <v/>
      </c>
      <c r="AG24" s="146" t="str">
        <f t="shared" si="13"/>
        <v/>
      </c>
      <c r="AH24" s="146" t="str">
        <f>IF(ISERROR(VLOOKUP($M24,#REF!,9,0)),"",VLOOKUP($M24,#REF!,9,0))</f>
        <v/>
      </c>
      <c r="AI24" s="146" t="str">
        <f t="shared" si="14"/>
        <v/>
      </c>
      <c r="AJ24" s="168">
        <f t="shared" si="15"/>
        <v>0</v>
      </c>
      <c r="AK24" s="171"/>
      <c r="AL24" s="174" t="str">
        <f t="shared" si="16"/>
        <v/>
      </c>
      <c r="AM24" s="179" t="str">
        <f t="shared" si="17"/>
        <v/>
      </c>
      <c r="AN24" s="183" t="str">
        <f t="shared" si="18"/>
        <v>未入力セル</v>
      </c>
      <c r="AO24" s="186" t="str">
        <f t="shared" si="28"/>
        <v/>
      </c>
      <c r="AP24" s="186" t="str">
        <f t="shared" si="29"/>
        <v/>
      </c>
      <c r="AQ24" s="39">
        <f t="shared" si="21"/>
        <v>0</v>
      </c>
      <c r="AR24" s="39" t="str">
        <f>IF(ISERROR(VLOOKUP($M24,#REF!,16,0)),"",VLOOKUP($M24,#REF!,16,0))</f>
        <v/>
      </c>
      <c r="AS24" s="196" t="str">
        <f>IF(ISERROR(VLOOKUP($M24,#REF!,7,0)),"",VLOOKUP($M24,#REF!,7,0))</f>
        <v/>
      </c>
      <c r="AT24" s="203">
        <f t="shared" si="22"/>
        <v>0</v>
      </c>
      <c r="AU24" s="208" t="str">
        <f t="shared" si="23"/>
        <v/>
      </c>
      <c r="AW24" s="208" t="str">
        <f>IF(ISERROR(VLOOKUP($M24,#REF!,10,0)),"",VLOOKUP($M24,#REF!,10,0))</f>
        <v/>
      </c>
      <c r="AX24" s="203">
        <f t="shared" si="24"/>
        <v>0</v>
      </c>
      <c r="AY24" s="208" t="str">
        <f t="shared" si="25"/>
        <v/>
      </c>
      <c r="BA24" s="225" t="str">
        <f t="shared" si="26"/>
        <v/>
      </c>
      <c r="BB24" s="225" t="str">
        <f t="shared" si="27"/>
        <v/>
      </c>
    </row>
    <row r="25" spans="1:54" s="39" customFormat="1" ht="25.2" customHeight="1" x14ac:dyDescent="0.2">
      <c r="A25" s="45"/>
      <c r="B25" s="48"/>
      <c r="C25" s="48"/>
      <c r="D25" s="53"/>
      <c r="E25" s="53"/>
      <c r="F25" s="55"/>
      <c r="G25" s="55"/>
      <c r="H25" s="60"/>
      <c r="I25" s="66"/>
      <c r="J25" s="68"/>
      <c r="L25" s="73">
        <f t="shared" si="0"/>
        <v>0</v>
      </c>
      <c r="M25" s="73" t="str">
        <f t="shared" si="1"/>
        <v xml:space="preserve"> </v>
      </c>
      <c r="N25" s="100">
        <f t="shared" si="2"/>
        <v>0</v>
      </c>
      <c r="O25" s="100">
        <f t="shared" si="3"/>
        <v>0</v>
      </c>
      <c r="P25" s="108">
        <f t="shared" si="4"/>
        <v>0</v>
      </c>
      <c r="Q25" s="108" t="str">
        <f>IF(OR($C25="LED",$C25="不明"),"",IF(ISERROR(VLOOKUP($M25,#REF!,2,0)),"",VLOOKUP($M25,#REF!,2,0)))</f>
        <v/>
      </c>
      <c r="R25" s="100">
        <f t="shared" si="5"/>
        <v>0</v>
      </c>
      <c r="S25" s="100">
        <f t="shared" si="6"/>
        <v>0</v>
      </c>
      <c r="T25" s="120" t="str">
        <f t="shared" si="7"/>
        <v/>
      </c>
      <c r="U25" s="124"/>
      <c r="V25" s="129" t="s">
        <v>164</v>
      </c>
      <c r="W25" s="131"/>
      <c r="X25" s="75" t="str">
        <f>IF(COUNTIF($M25,"*LED*"),"LED設置済",IF(COUNTIF($M25,"*不明*"),"該当不明",IF(ISERROR(VLOOKUP($M25,#REF!,4,0)),"",VLOOKUP($M25,#REF!,4,0))))</f>
        <v/>
      </c>
      <c r="Y25" s="139">
        <f t="shared" si="8"/>
        <v>0</v>
      </c>
      <c r="Z25" s="144" t="str">
        <f>IF(ISERROR(VLOOKUP($M25,#REF!,5,0)),"",VLOOKUP($M25,#REF!,5,0))</f>
        <v/>
      </c>
      <c r="AA25" s="147" t="str">
        <f t="shared" si="9"/>
        <v/>
      </c>
      <c r="AB25" s="147" t="str">
        <f t="shared" si="10"/>
        <v/>
      </c>
      <c r="AC25" s="147" t="str">
        <f>IF(ISERROR(VLOOKUP($M25,#REF!,6,0)),"",VLOOKUP($M25,#REF!,6,0))</f>
        <v/>
      </c>
      <c r="AD25" s="147" t="str">
        <f>IF(ISERROR(VLOOKUP($M25,#REF!,8,0)),"",VLOOKUP($M25,#REF!,8,0))</f>
        <v/>
      </c>
      <c r="AE25" s="152" t="str">
        <f t="shared" si="11"/>
        <v/>
      </c>
      <c r="AF25" s="155" t="str">
        <f t="shared" si="12"/>
        <v/>
      </c>
      <c r="AG25" s="146" t="str">
        <f t="shared" si="13"/>
        <v/>
      </c>
      <c r="AH25" s="146" t="str">
        <f>IF(ISERROR(VLOOKUP($M25,#REF!,9,0)),"",VLOOKUP($M25,#REF!,9,0))</f>
        <v/>
      </c>
      <c r="AI25" s="146" t="str">
        <f t="shared" si="14"/>
        <v/>
      </c>
      <c r="AJ25" s="168">
        <f t="shared" si="15"/>
        <v>0</v>
      </c>
      <c r="AK25" s="171"/>
      <c r="AL25" s="174" t="str">
        <f t="shared" si="16"/>
        <v/>
      </c>
      <c r="AM25" s="179" t="str">
        <f t="shared" si="17"/>
        <v/>
      </c>
      <c r="AN25" s="183" t="str">
        <f t="shared" si="18"/>
        <v>未入力セル</v>
      </c>
      <c r="AO25" s="186" t="str">
        <f t="shared" si="28"/>
        <v/>
      </c>
      <c r="AP25" s="186" t="str">
        <f t="shared" si="29"/>
        <v/>
      </c>
      <c r="AQ25" s="39">
        <f t="shared" si="21"/>
        <v>0</v>
      </c>
      <c r="AR25" s="39" t="str">
        <f>IF(ISERROR(VLOOKUP($M25,#REF!,16,0)),"",VLOOKUP($M25,#REF!,16,0))</f>
        <v/>
      </c>
      <c r="AS25" s="196" t="str">
        <f>IF(ISERROR(VLOOKUP($M25,#REF!,7,0)),"",VLOOKUP($M25,#REF!,7,0))</f>
        <v/>
      </c>
      <c r="AT25" s="203">
        <f t="shared" si="22"/>
        <v>0</v>
      </c>
      <c r="AU25" s="208" t="str">
        <f t="shared" si="23"/>
        <v/>
      </c>
      <c r="AW25" s="208" t="str">
        <f>IF(ISERROR(VLOOKUP($M25,#REF!,10,0)),"",VLOOKUP($M25,#REF!,10,0))</f>
        <v/>
      </c>
      <c r="AX25" s="203">
        <f t="shared" si="24"/>
        <v>0</v>
      </c>
      <c r="AY25" s="208" t="str">
        <f t="shared" si="25"/>
        <v/>
      </c>
      <c r="BA25" s="225" t="str">
        <f t="shared" si="26"/>
        <v/>
      </c>
      <c r="BB25" s="225" t="str">
        <f t="shared" si="27"/>
        <v/>
      </c>
    </row>
    <row r="26" spans="1:54" s="39" customFormat="1" ht="25.2" customHeight="1" x14ac:dyDescent="0.2">
      <c r="A26" s="45"/>
      <c r="B26" s="48"/>
      <c r="C26" s="48"/>
      <c r="D26" s="53"/>
      <c r="E26" s="53"/>
      <c r="F26" s="55"/>
      <c r="G26" s="55"/>
      <c r="H26" s="60"/>
      <c r="I26" s="66"/>
      <c r="J26" s="68"/>
      <c r="L26" s="73">
        <f t="shared" si="0"/>
        <v>0</v>
      </c>
      <c r="M26" s="73" t="str">
        <f t="shared" si="1"/>
        <v xml:space="preserve"> </v>
      </c>
      <c r="N26" s="100">
        <f t="shared" si="2"/>
        <v>0</v>
      </c>
      <c r="O26" s="100">
        <f t="shared" si="3"/>
        <v>0</v>
      </c>
      <c r="P26" s="108">
        <f t="shared" si="4"/>
        <v>0</v>
      </c>
      <c r="Q26" s="108" t="str">
        <f>IF(OR($C26="LED",$C26="不明"),"",IF(ISERROR(VLOOKUP($M26,#REF!,2,0)),"",VLOOKUP($M26,#REF!,2,0)))</f>
        <v/>
      </c>
      <c r="R26" s="100">
        <f t="shared" si="5"/>
        <v>0</v>
      </c>
      <c r="S26" s="100">
        <f t="shared" si="6"/>
        <v>0</v>
      </c>
      <c r="T26" s="120" t="str">
        <f t="shared" si="7"/>
        <v/>
      </c>
      <c r="U26" s="124"/>
      <c r="V26" s="129" t="s">
        <v>164</v>
      </c>
      <c r="W26" s="131"/>
      <c r="X26" s="75" t="str">
        <f>IF(COUNTIF($M26,"*LED*"),"LED設置済",IF(COUNTIF($M26,"*不明*"),"該当不明",IF(ISERROR(VLOOKUP($M26,#REF!,4,0)),"",VLOOKUP($M26,#REF!,4,0))))</f>
        <v/>
      </c>
      <c r="Y26" s="139">
        <f t="shared" si="8"/>
        <v>0</v>
      </c>
      <c r="Z26" s="144" t="str">
        <f>IF(ISERROR(VLOOKUP($M26,#REF!,5,0)),"",VLOOKUP($M26,#REF!,5,0))</f>
        <v/>
      </c>
      <c r="AA26" s="147" t="str">
        <f t="shared" si="9"/>
        <v/>
      </c>
      <c r="AB26" s="147" t="str">
        <f t="shared" si="10"/>
        <v/>
      </c>
      <c r="AC26" s="147" t="str">
        <f>IF(ISERROR(VLOOKUP($M26,#REF!,6,0)),"",VLOOKUP($M26,#REF!,6,0))</f>
        <v/>
      </c>
      <c r="AD26" s="147" t="str">
        <f>IF(ISERROR(VLOOKUP($M26,#REF!,8,0)),"",VLOOKUP($M26,#REF!,8,0))</f>
        <v/>
      </c>
      <c r="AE26" s="152" t="str">
        <f t="shared" si="11"/>
        <v/>
      </c>
      <c r="AF26" s="155" t="str">
        <f t="shared" si="12"/>
        <v/>
      </c>
      <c r="AG26" s="146" t="str">
        <f t="shared" si="13"/>
        <v/>
      </c>
      <c r="AH26" s="146" t="str">
        <f>IF(ISERROR(VLOOKUP($M26,#REF!,9,0)),"",VLOOKUP($M26,#REF!,9,0))</f>
        <v/>
      </c>
      <c r="AI26" s="146" t="str">
        <f t="shared" si="14"/>
        <v/>
      </c>
      <c r="AJ26" s="168">
        <f t="shared" si="15"/>
        <v>0</v>
      </c>
      <c r="AK26" s="171"/>
      <c r="AL26" s="174" t="str">
        <f t="shared" si="16"/>
        <v/>
      </c>
      <c r="AM26" s="179" t="str">
        <f t="shared" si="17"/>
        <v/>
      </c>
      <c r="AN26" s="183" t="str">
        <f t="shared" si="18"/>
        <v>未入力セル</v>
      </c>
      <c r="AO26" s="186" t="str">
        <f t="shared" si="28"/>
        <v/>
      </c>
      <c r="AP26" s="186" t="str">
        <f t="shared" si="29"/>
        <v/>
      </c>
      <c r="AQ26" s="39">
        <f t="shared" si="21"/>
        <v>0</v>
      </c>
      <c r="AR26" s="39" t="str">
        <f>IF(ISERROR(VLOOKUP($M26,#REF!,16,0)),"",VLOOKUP($M26,#REF!,16,0))</f>
        <v/>
      </c>
      <c r="AS26" s="196" t="str">
        <f>IF(ISERROR(VLOOKUP($M26,#REF!,7,0)),"",VLOOKUP($M26,#REF!,7,0))</f>
        <v/>
      </c>
      <c r="AT26" s="203">
        <f t="shared" si="22"/>
        <v>0</v>
      </c>
      <c r="AU26" s="208" t="str">
        <f t="shared" si="23"/>
        <v/>
      </c>
      <c r="AW26" s="208" t="str">
        <f>IF(ISERROR(VLOOKUP($M26,#REF!,10,0)),"",VLOOKUP($M26,#REF!,10,0))</f>
        <v/>
      </c>
      <c r="AX26" s="203">
        <f t="shared" si="24"/>
        <v>0</v>
      </c>
      <c r="AY26" s="208" t="str">
        <f t="shared" si="25"/>
        <v/>
      </c>
      <c r="BA26" s="225" t="str">
        <f t="shared" si="26"/>
        <v/>
      </c>
      <c r="BB26" s="225" t="str">
        <f t="shared" si="27"/>
        <v/>
      </c>
    </row>
    <row r="27" spans="1:54" s="39" customFormat="1" ht="25.2" customHeight="1" x14ac:dyDescent="0.2">
      <c r="A27" s="45"/>
      <c r="B27" s="48"/>
      <c r="C27" s="48"/>
      <c r="D27" s="53"/>
      <c r="E27" s="53"/>
      <c r="F27" s="55"/>
      <c r="G27" s="55"/>
      <c r="H27" s="60"/>
      <c r="I27" s="66"/>
      <c r="J27" s="68"/>
      <c r="L27" s="73">
        <f t="shared" si="0"/>
        <v>0</v>
      </c>
      <c r="M27" s="73" t="str">
        <f t="shared" si="1"/>
        <v xml:space="preserve"> </v>
      </c>
      <c r="N27" s="100">
        <f t="shared" si="2"/>
        <v>0</v>
      </c>
      <c r="O27" s="100">
        <f t="shared" si="3"/>
        <v>0</v>
      </c>
      <c r="P27" s="108">
        <f t="shared" si="4"/>
        <v>0</v>
      </c>
      <c r="Q27" s="108" t="str">
        <f>IF(OR($C27="LED",$C27="不明"),"",IF(ISERROR(VLOOKUP($M27,#REF!,2,0)),"",VLOOKUP($M27,#REF!,2,0)))</f>
        <v/>
      </c>
      <c r="R27" s="100">
        <f t="shared" si="5"/>
        <v>0</v>
      </c>
      <c r="S27" s="100">
        <f t="shared" si="6"/>
        <v>0</v>
      </c>
      <c r="T27" s="120" t="str">
        <f t="shared" si="7"/>
        <v/>
      </c>
      <c r="U27" s="124"/>
      <c r="V27" s="129" t="s">
        <v>164</v>
      </c>
      <c r="W27" s="131"/>
      <c r="X27" s="75" t="str">
        <f>IF(COUNTIF($M27,"*LED*"),"LED設置済",IF(COUNTIF($M27,"*不明*"),"該当不明",IF(ISERROR(VLOOKUP($M27,#REF!,4,0)),"",VLOOKUP($M27,#REF!,4,0))))</f>
        <v/>
      </c>
      <c r="Y27" s="139">
        <f t="shared" si="8"/>
        <v>0</v>
      </c>
      <c r="Z27" s="144" t="str">
        <f>IF(ISERROR(VLOOKUP($M27,#REF!,5,0)),"",VLOOKUP($M27,#REF!,5,0))</f>
        <v/>
      </c>
      <c r="AA27" s="147" t="str">
        <f t="shared" si="9"/>
        <v/>
      </c>
      <c r="AB27" s="147" t="str">
        <f t="shared" si="10"/>
        <v/>
      </c>
      <c r="AC27" s="147" t="str">
        <f>IF(ISERROR(VLOOKUP($M27,#REF!,6,0)),"",VLOOKUP($M27,#REF!,6,0))</f>
        <v/>
      </c>
      <c r="AD27" s="147" t="str">
        <f>IF(ISERROR(VLOOKUP($M27,#REF!,8,0)),"",VLOOKUP($M27,#REF!,8,0))</f>
        <v/>
      </c>
      <c r="AE27" s="152" t="str">
        <f t="shared" si="11"/>
        <v/>
      </c>
      <c r="AF27" s="155" t="str">
        <f t="shared" si="12"/>
        <v/>
      </c>
      <c r="AG27" s="146" t="str">
        <f t="shared" si="13"/>
        <v/>
      </c>
      <c r="AH27" s="146" t="str">
        <f>IF(ISERROR(VLOOKUP($M27,#REF!,9,0)),"",VLOOKUP($M27,#REF!,9,0))</f>
        <v/>
      </c>
      <c r="AI27" s="146" t="str">
        <f t="shared" si="14"/>
        <v/>
      </c>
      <c r="AJ27" s="168">
        <f t="shared" si="15"/>
        <v>0</v>
      </c>
      <c r="AK27" s="171"/>
      <c r="AL27" s="174" t="str">
        <f t="shared" si="16"/>
        <v/>
      </c>
      <c r="AM27" s="179" t="str">
        <f t="shared" si="17"/>
        <v/>
      </c>
      <c r="AN27" s="183" t="str">
        <f t="shared" si="18"/>
        <v>未入力セル</v>
      </c>
      <c r="AO27" s="186" t="str">
        <f t="shared" si="28"/>
        <v/>
      </c>
      <c r="AP27" s="186" t="str">
        <f t="shared" si="29"/>
        <v/>
      </c>
      <c r="AQ27" s="39">
        <f t="shared" si="21"/>
        <v>0</v>
      </c>
      <c r="AR27" s="39" t="str">
        <f>IF(ISERROR(VLOOKUP($M27,#REF!,16,0)),"",VLOOKUP($M27,#REF!,16,0))</f>
        <v/>
      </c>
      <c r="AS27" s="196" t="str">
        <f>IF(ISERROR(VLOOKUP($M27,#REF!,7,0)),"",VLOOKUP($M27,#REF!,7,0))</f>
        <v/>
      </c>
      <c r="AT27" s="203">
        <f t="shared" si="22"/>
        <v>0</v>
      </c>
      <c r="AU27" s="208" t="str">
        <f t="shared" si="23"/>
        <v/>
      </c>
      <c r="AW27" s="208" t="str">
        <f>IF(ISERROR(VLOOKUP($M27,#REF!,10,0)),"",VLOOKUP($M27,#REF!,10,0))</f>
        <v/>
      </c>
      <c r="AX27" s="203">
        <f t="shared" si="24"/>
        <v>0</v>
      </c>
      <c r="AY27" s="208" t="str">
        <f t="shared" si="25"/>
        <v/>
      </c>
      <c r="BA27" s="225" t="str">
        <f t="shared" si="26"/>
        <v/>
      </c>
      <c r="BB27" s="225" t="str">
        <f t="shared" si="27"/>
        <v/>
      </c>
    </row>
    <row r="28" spans="1:54" s="39" customFormat="1" ht="25.2" customHeight="1" x14ac:dyDescent="0.2">
      <c r="A28" s="45"/>
      <c r="B28" s="48"/>
      <c r="C28" s="48"/>
      <c r="D28" s="53"/>
      <c r="E28" s="53"/>
      <c r="F28" s="55"/>
      <c r="G28" s="55"/>
      <c r="H28" s="60"/>
      <c r="I28" s="66"/>
      <c r="J28" s="68"/>
      <c r="L28" s="73">
        <f t="shared" si="0"/>
        <v>0</v>
      </c>
      <c r="M28" s="73" t="str">
        <f t="shared" si="1"/>
        <v xml:space="preserve"> </v>
      </c>
      <c r="N28" s="100">
        <f t="shared" si="2"/>
        <v>0</v>
      </c>
      <c r="O28" s="100">
        <f t="shared" si="3"/>
        <v>0</v>
      </c>
      <c r="P28" s="108">
        <f t="shared" si="4"/>
        <v>0</v>
      </c>
      <c r="Q28" s="108" t="str">
        <f>IF(OR($C28="LED",$C28="不明"),"",IF(ISERROR(VLOOKUP($M28,#REF!,2,0)),"",VLOOKUP($M28,#REF!,2,0)))</f>
        <v/>
      </c>
      <c r="R28" s="100">
        <f t="shared" si="5"/>
        <v>0</v>
      </c>
      <c r="S28" s="100">
        <f t="shared" si="6"/>
        <v>0</v>
      </c>
      <c r="T28" s="120" t="str">
        <f t="shared" si="7"/>
        <v/>
      </c>
      <c r="U28" s="124"/>
      <c r="V28" s="129" t="s">
        <v>164</v>
      </c>
      <c r="W28" s="131"/>
      <c r="X28" s="75" t="str">
        <f>IF(COUNTIF($M28,"*LED*"),"LED設置済",IF(COUNTIF($M28,"*不明*"),"該当不明",IF(ISERROR(VLOOKUP($M28,#REF!,4,0)),"",VLOOKUP($M28,#REF!,4,0))))</f>
        <v/>
      </c>
      <c r="Y28" s="139">
        <f t="shared" si="8"/>
        <v>0</v>
      </c>
      <c r="Z28" s="144" t="str">
        <f>IF(ISERROR(VLOOKUP($M28,#REF!,5,0)),"",VLOOKUP($M28,#REF!,5,0))</f>
        <v/>
      </c>
      <c r="AA28" s="147" t="str">
        <f t="shared" si="9"/>
        <v/>
      </c>
      <c r="AB28" s="147" t="str">
        <f t="shared" si="10"/>
        <v/>
      </c>
      <c r="AC28" s="147" t="str">
        <f>IF(ISERROR(VLOOKUP($M28,#REF!,6,0)),"",VLOOKUP($M28,#REF!,6,0))</f>
        <v/>
      </c>
      <c r="AD28" s="147" t="str">
        <f>IF(ISERROR(VLOOKUP($M28,#REF!,8,0)),"",VLOOKUP($M28,#REF!,8,0))</f>
        <v/>
      </c>
      <c r="AE28" s="152" t="str">
        <f t="shared" si="11"/>
        <v/>
      </c>
      <c r="AF28" s="155" t="str">
        <f t="shared" si="12"/>
        <v/>
      </c>
      <c r="AG28" s="146" t="str">
        <f t="shared" si="13"/>
        <v/>
      </c>
      <c r="AH28" s="146" t="str">
        <f>IF(ISERROR(VLOOKUP($M28,#REF!,9,0)),"",VLOOKUP($M28,#REF!,9,0))</f>
        <v/>
      </c>
      <c r="AI28" s="146" t="str">
        <f t="shared" si="14"/>
        <v/>
      </c>
      <c r="AJ28" s="168">
        <f t="shared" si="15"/>
        <v>0</v>
      </c>
      <c r="AK28" s="171"/>
      <c r="AL28" s="174" t="str">
        <f t="shared" si="16"/>
        <v/>
      </c>
      <c r="AM28" s="179" t="str">
        <f t="shared" si="17"/>
        <v/>
      </c>
      <c r="AN28" s="183" t="str">
        <f t="shared" si="18"/>
        <v>未入力セル</v>
      </c>
      <c r="AO28" s="186" t="str">
        <f t="shared" si="28"/>
        <v/>
      </c>
      <c r="AP28" s="186" t="str">
        <f t="shared" si="29"/>
        <v/>
      </c>
      <c r="AQ28" s="39">
        <f t="shared" si="21"/>
        <v>0</v>
      </c>
      <c r="AR28" s="39" t="str">
        <f>IF(ISERROR(VLOOKUP($M28,#REF!,16,0)),"",VLOOKUP($M28,#REF!,16,0))</f>
        <v/>
      </c>
      <c r="AS28" s="196" t="str">
        <f>IF(ISERROR(VLOOKUP($M28,#REF!,7,0)),"",VLOOKUP($M28,#REF!,7,0))</f>
        <v/>
      </c>
      <c r="AT28" s="203">
        <f t="shared" si="22"/>
        <v>0</v>
      </c>
      <c r="AU28" s="208" t="str">
        <f t="shared" si="23"/>
        <v/>
      </c>
      <c r="AW28" s="208" t="str">
        <f>IF(ISERROR(VLOOKUP($M28,#REF!,10,0)),"",VLOOKUP($M28,#REF!,10,0))</f>
        <v/>
      </c>
      <c r="AX28" s="203">
        <f t="shared" si="24"/>
        <v>0</v>
      </c>
      <c r="AY28" s="208" t="str">
        <f t="shared" si="25"/>
        <v/>
      </c>
      <c r="BA28" s="225" t="str">
        <f t="shared" si="26"/>
        <v/>
      </c>
      <c r="BB28" s="225" t="str">
        <f t="shared" si="27"/>
        <v/>
      </c>
    </row>
    <row r="29" spans="1:54" s="39" customFormat="1" ht="25.2" customHeight="1" x14ac:dyDescent="0.2">
      <c r="A29" s="45"/>
      <c r="B29" s="48"/>
      <c r="C29" s="48"/>
      <c r="D29" s="53"/>
      <c r="E29" s="53"/>
      <c r="F29" s="55"/>
      <c r="G29" s="55"/>
      <c r="H29" s="60"/>
      <c r="I29" s="66"/>
      <c r="J29" s="68"/>
      <c r="L29" s="73">
        <f t="shared" si="0"/>
        <v>0</v>
      </c>
      <c r="M29" s="73" t="str">
        <f t="shared" si="1"/>
        <v xml:space="preserve"> </v>
      </c>
      <c r="N29" s="100">
        <f t="shared" si="2"/>
        <v>0</v>
      </c>
      <c r="O29" s="100">
        <f t="shared" si="3"/>
        <v>0</v>
      </c>
      <c r="P29" s="108">
        <f t="shared" si="4"/>
        <v>0</v>
      </c>
      <c r="Q29" s="108" t="str">
        <f>IF(OR($C29="LED",$C29="不明"),"",IF(ISERROR(VLOOKUP($M29,#REF!,2,0)),"",VLOOKUP($M29,#REF!,2,0)))</f>
        <v/>
      </c>
      <c r="R29" s="100">
        <f t="shared" si="5"/>
        <v>0</v>
      </c>
      <c r="S29" s="100">
        <f t="shared" si="6"/>
        <v>0</v>
      </c>
      <c r="T29" s="120" t="str">
        <f t="shared" si="7"/>
        <v/>
      </c>
      <c r="U29" s="124"/>
      <c r="V29" s="129" t="s">
        <v>164</v>
      </c>
      <c r="W29" s="131"/>
      <c r="X29" s="75" t="str">
        <f>IF(COUNTIF($M29,"*LED*"),"LED設置済",IF(COUNTIF($M29,"*不明*"),"該当不明",IF(ISERROR(VLOOKUP($M29,#REF!,4,0)),"",VLOOKUP($M29,#REF!,4,0))))</f>
        <v/>
      </c>
      <c r="Y29" s="139">
        <f t="shared" si="8"/>
        <v>0</v>
      </c>
      <c r="Z29" s="144" t="str">
        <f>IF(ISERROR(VLOOKUP($M29,#REF!,5,0)),"",VLOOKUP($M29,#REF!,5,0))</f>
        <v/>
      </c>
      <c r="AA29" s="147" t="str">
        <f t="shared" si="9"/>
        <v/>
      </c>
      <c r="AB29" s="147" t="str">
        <f t="shared" si="10"/>
        <v/>
      </c>
      <c r="AC29" s="147" t="str">
        <f>IF(ISERROR(VLOOKUP($M29,#REF!,6,0)),"",VLOOKUP($M29,#REF!,6,0))</f>
        <v/>
      </c>
      <c r="AD29" s="147" t="str">
        <f>IF(ISERROR(VLOOKUP($M29,#REF!,8,0)),"",VLOOKUP($M29,#REF!,8,0))</f>
        <v/>
      </c>
      <c r="AE29" s="152" t="str">
        <f t="shared" si="11"/>
        <v/>
      </c>
      <c r="AF29" s="155" t="str">
        <f t="shared" si="12"/>
        <v/>
      </c>
      <c r="AG29" s="146" t="str">
        <f t="shared" si="13"/>
        <v/>
      </c>
      <c r="AH29" s="146" t="str">
        <f>IF(ISERROR(VLOOKUP($M29,#REF!,9,0)),"",VLOOKUP($M29,#REF!,9,0))</f>
        <v/>
      </c>
      <c r="AI29" s="146" t="str">
        <f t="shared" si="14"/>
        <v/>
      </c>
      <c r="AJ29" s="168">
        <f t="shared" si="15"/>
        <v>0</v>
      </c>
      <c r="AK29" s="171"/>
      <c r="AL29" s="174" t="str">
        <f t="shared" si="16"/>
        <v/>
      </c>
      <c r="AM29" s="179" t="str">
        <f t="shared" si="17"/>
        <v/>
      </c>
      <c r="AN29" s="183" t="str">
        <f t="shared" si="18"/>
        <v>未入力セル</v>
      </c>
      <c r="AO29" s="186" t="str">
        <f t="shared" si="28"/>
        <v/>
      </c>
      <c r="AP29" s="186" t="str">
        <f t="shared" si="29"/>
        <v/>
      </c>
      <c r="AQ29" s="39">
        <f t="shared" si="21"/>
        <v>0</v>
      </c>
      <c r="AR29" s="39" t="str">
        <f>IF(ISERROR(VLOOKUP($M29,#REF!,16,0)),"",VLOOKUP($M29,#REF!,16,0))</f>
        <v/>
      </c>
      <c r="AS29" s="196" t="str">
        <f>IF(ISERROR(VLOOKUP($M29,#REF!,7,0)),"",VLOOKUP($M29,#REF!,7,0))</f>
        <v/>
      </c>
      <c r="AT29" s="203">
        <f t="shared" si="22"/>
        <v>0</v>
      </c>
      <c r="AU29" s="208" t="str">
        <f t="shared" si="23"/>
        <v/>
      </c>
      <c r="AW29" s="208" t="str">
        <f>IF(ISERROR(VLOOKUP($M29,#REF!,10,0)),"",VLOOKUP($M29,#REF!,10,0))</f>
        <v/>
      </c>
      <c r="AX29" s="203">
        <f t="shared" si="24"/>
        <v>0</v>
      </c>
      <c r="AY29" s="208" t="str">
        <f t="shared" si="25"/>
        <v/>
      </c>
      <c r="BA29" s="225" t="str">
        <f t="shared" si="26"/>
        <v/>
      </c>
      <c r="BB29" s="225" t="str">
        <f t="shared" si="27"/>
        <v/>
      </c>
    </row>
    <row r="30" spans="1:54" s="39" customFormat="1" ht="25.2" customHeight="1" x14ac:dyDescent="0.2">
      <c r="A30" s="45"/>
      <c r="B30" s="48"/>
      <c r="C30" s="48"/>
      <c r="D30" s="53"/>
      <c r="E30" s="53"/>
      <c r="F30" s="55"/>
      <c r="G30" s="55"/>
      <c r="H30" s="60"/>
      <c r="I30" s="66"/>
      <c r="J30" s="68"/>
      <c r="L30" s="73">
        <f t="shared" si="0"/>
        <v>0</v>
      </c>
      <c r="M30" s="73" t="str">
        <f t="shared" si="1"/>
        <v xml:space="preserve"> </v>
      </c>
      <c r="N30" s="100">
        <f t="shared" si="2"/>
        <v>0</v>
      </c>
      <c r="O30" s="100">
        <f t="shared" si="3"/>
        <v>0</v>
      </c>
      <c r="P30" s="108">
        <f t="shared" si="4"/>
        <v>0</v>
      </c>
      <c r="Q30" s="108" t="str">
        <f>IF(OR($C30="LED",$C30="不明"),"",IF(ISERROR(VLOOKUP($M30,#REF!,2,0)),"",VLOOKUP($M30,#REF!,2,0)))</f>
        <v/>
      </c>
      <c r="R30" s="100">
        <f t="shared" si="5"/>
        <v>0</v>
      </c>
      <c r="S30" s="100">
        <f t="shared" si="6"/>
        <v>0</v>
      </c>
      <c r="T30" s="120" t="str">
        <f t="shared" si="7"/>
        <v/>
      </c>
      <c r="U30" s="124"/>
      <c r="V30" s="129" t="s">
        <v>164</v>
      </c>
      <c r="W30" s="131"/>
      <c r="X30" s="75" t="str">
        <f>IF(COUNTIF($M30,"*LED*"),"LED設置済",IF(COUNTIF($M30,"*不明*"),"該当不明",IF(ISERROR(VLOOKUP($M30,#REF!,4,0)),"",VLOOKUP($M30,#REF!,4,0))))</f>
        <v/>
      </c>
      <c r="Y30" s="139">
        <f t="shared" si="8"/>
        <v>0</v>
      </c>
      <c r="Z30" s="144" t="str">
        <f>IF(ISERROR(VLOOKUP($M30,#REF!,5,0)),"",VLOOKUP($M30,#REF!,5,0))</f>
        <v/>
      </c>
      <c r="AA30" s="147" t="str">
        <f t="shared" si="9"/>
        <v/>
      </c>
      <c r="AB30" s="147" t="str">
        <f t="shared" si="10"/>
        <v/>
      </c>
      <c r="AC30" s="147" t="str">
        <f>IF(ISERROR(VLOOKUP($M30,#REF!,6,0)),"",VLOOKUP($M30,#REF!,6,0))</f>
        <v/>
      </c>
      <c r="AD30" s="147" t="str">
        <f>IF(ISERROR(VLOOKUP($M30,#REF!,8,0)),"",VLOOKUP($M30,#REF!,8,0))</f>
        <v/>
      </c>
      <c r="AE30" s="152" t="str">
        <f t="shared" si="11"/>
        <v/>
      </c>
      <c r="AF30" s="155" t="str">
        <f t="shared" si="12"/>
        <v/>
      </c>
      <c r="AG30" s="146" t="str">
        <f t="shared" si="13"/>
        <v/>
      </c>
      <c r="AH30" s="146" t="str">
        <f>IF(ISERROR(VLOOKUP($M30,#REF!,9,0)),"",VLOOKUP($M30,#REF!,9,0))</f>
        <v/>
      </c>
      <c r="AI30" s="146" t="str">
        <f t="shared" si="14"/>
        <v/>
      </c>
      <c r="AJ30" s="168">
        <f t="shared" si="15"/>
        <v>0</v>
      </c>
      <c r="AK30" s="171"/>
      <c r="AL30" s="174" t="str">
        <f t="shared" si="16"/>
        <v/>
      </c>
      <c r="AM30" s="179" t="str">
        <f t="shared" si="17"/>
        <v/>
      </c>
      <c r="AN30" s="183" t="str">
        <f t="shared" si="18"/>
        <v>未入力セル</v>
      </c>
      <c r="AO30" s="186"/>
      <c r="AP30" s="186"/>
      <c r="AR30" s="39" t="str">
        <f>IF(ISERROR(VLOOKUP($M30,#REF!,16,0)),"",VLOOKUP($M30,#REF!,16,0))</f>
        <v/>
      </c>
      <c r="AS30" s="196" t="str">
        <f>IF(ISERROR(VLOOKUP($M30,#REF!,7,0)),"",VLOOKUP($M30,#REF!,7,0))</f>
        <v/>
      </c>
      <c r="AT30" s="203">
        <f t="shared" si="22"/>
        <v>0</v>
      </c>
      <c r="AU30" s="208" t="str">
        <f t="shared" si="23"/>
        <v/>
      </c>
      <c r="AW30" s="208" t="str">
        <f>IF(ISERROR(VLOOKUP($M30,#REF!,10,0)),"",VLOOKUP($M30,#REF!,10,0))</f>
        <v/>
      </c>
      <c r="AX30" s="203">
        <f t="shared" si="24"/>
        <v>0</v>
      </c>
      <c r="AY30" s="208" t="str">
        <f t="shared" si="25"/>
        <v/>
      </c>
      <c r="BA30" s="225" t="str">
        <f t="shared" si="26"/>
        <v/>
      </c>
      <c r="BB30" s="225" t="str">
        <f t="shared" si="27"/>
        <v/>
      </c>
    </row>
    <row r="31" spans="1:54" s="39" customFormat="1" ht="25.2" customHeight="1" x14ac:dyDescent="0.2">
      <c r="A31" s="45"/>
      <c r="B31" s="48"/>
      <c r="C31" s="48"/>
      <c r="D31" s="53"/>
      <c r="E31" s="53"/>
      <c r="F31" s="55"/>
      <c r="G31" s="55"/>
      <c r="H31" s="60"/>
      <c r="I31" s="66"/>
      <c r="J31" s="68"/>
      <c r="L31" s="73">
        <f t="shared" si="0"/>
        <v>0</v>
      </c>
      <c r="M31" s="73" t="str">
        <f t="shared" si="1"/>
        <v xml:space="preserve"> </v>
      </c>
      <c r="N31" s="100">
        <f t="shared" si="2"/>
        <v>0</v>
      </c>
      <c r="O31" s="100">
        <f t="shared" si="3"/>
        <v>0</v>
      </c>
      <c r="P31" s="108">
        <f t="shared" si="4"/>
        <v>0</v>
      </c>
      <c r="Q31" s="108" t="str">
        <f>IF(OR($C31="LED",$C31="不明"),"",IF(ISERROR(VLOOKUP($M31,#REF!,2,0)),"",VLOOKUP($M31,#REF!,2,0)))</f>
        <v/>
      </c>
      <c r="R31" s="100">
        <f t="shared" si="5"/>
        <v>0</v>
      </c>
      <c r="S31" s="100">
        <f t="shared" si="6"/>
        <v>0</v>
      </c>
      <c r="T31" s="120" t="str">
        <f t="shared" si="7"/>
        <v/>
      </c>
      <c r="U31" s="124"/>
      <c r="V31" s="129" t="s">
        <v>164</v>
      </c>
      <c r="W31" s="131"/>
      <c r="X31" s="75" t="str">
        <f>IF(COUNTIF($M31,"*LED*"),"LED設置済",IF(COUNTIF($M31,"*不明*"),"該当不明",IF(ISERROR(VLOOKUP($M31,#REF!,4,0)),"",VLOOKUP($M31,#REF!,4,0))))</f>
        <v/>
      </c>
      <c r="Y31" s="139">
        <f t="shared" si="8"/>
        <v>0</v>
      </c>
      <c r="Z31" s="144" t="str">
        <f>IF(ISERROR(VLOOKUP($M31,#REF!,5,0)),"",VLOOKUP($M31,#REF!,5,0))</f>
        <v/>
      </c>
      <c r="AA31" s="147" t="str">
        <f t="shared" si="9"/>
        <v/>
      </c>
      <c r="AB31" s="147" t="str">
        <f t="shared" si="10"/>
        <v/>
      </c>
      <c r="AC31" s="147" t="str">
        <f>IF(ISERROR(VLOOKUP($M31,#REF!,6,0)),"",VLOOKUP($M31,#REF!,6,0))</f>
        <v/>
      </c>
      <c r="AD31" s="147" t="str">
        <f>IF(ISERROR(VLOOKUP($M31,#REF!,8,0)),"",VLOOKUP($M31,#REF!,8,0))</f>
        <v/>
      </c>
      <c r="AE31" s="152" t="str">
        <f t="shared" si="11"/>
        <v/>
      </c>
      <c r="AF31" s="155" t="str">
        <f t="shared" si="12"/>
        <v/>
      </c>
      <c r="AG31" s="146" t="str">
        <f t="shared" si="13"/>
        <v/>
      </c>
      <c r="AH31" s="146" t="str">
        <f>IF(ISERROR(VLOOKUP($M31,#REF!,9,0)),"",VLOOKUP($M31,#REF!,9,0))</f>
        <v/>
      </c>
      <c r="AI31" s="146" t="str">
        <f t="shared" si="14"/>
        <v/>
      </c>
      <c r="AJ31" s="168">
        <f t="shared" si="15"/>
        <v>0</v>
      </c>
      <c r="AK31" s="171"/>
      <c r="AL31" s="174" t="str">
        <f t="shared" si="16"/>
        <v/>
      </c>
      <c r="AM31" s="179" t="str">
        <f t="shared" si="17"/>
        <v/>
      </c>
      <c r="AN31" s="183" t="str">
        <f t="shared" si="18"/>
        <v>未入力セル</v>
      </c>
      <c r="AO31" s="186" t="str">
        <f t="shared" ref="AO31:AO63" si="30">IF(ISERROR((Q31*Y31)/1000),"",((Q31*Y31)/1000))</f>
        <v/>
      </c>
      <c r="AP31" s="186" t="str">
        <f t="shared" ref="AP31:AP63" si="31">IF(ISERROR((Z31*Y31)/1000),"",((Z31*Y31)/1000))</f>
        <v/>
      </c>
      <c r="AQ31" s="39">
        <f t="shared" ref="AQ31:AQ94" si="32">R31*S31*N31</f>
        <v>0</v>
      </c>
      <c r="AR31" s="39" t="str">
        <f>IF(ISERROR(VLOOKUP($M31,#REF!,16,0)),"",VLOOKUP($M31,#REF!,16,0))</f>
        <v/>
      </c>
      <c r="AS31" s="196" t="str">
        <f>IF(ISERROR(VLOOKUP($M31,#REF!,7,0)),"",VLOOKUP($M31,#REF!,7,0))</f>
        <v/>
      </c>
      <c r="AT31" s="203">
        <f t="shared" si="22"/>
        <v>0</v>
      </c>
      <c r="AU31" s="208" t="str">
        <f t="shared" si="23"/>
        <v/>
      </c>
      <c r="AW31" s="208" t="str">
        <f>IF(ISERROR(VLOOKUP($M31,#REF!,10,0)),"",VLOOKUP($M31,#REF!,10,0))</f>
        <v/>
      </c>
      <c r="AX31" s="203">
        <f t="shared" si="24"/>
        <v>0</v>
      </c>
      <c r="AY31" s="208" t="str">
        <f t="shared" si="25"/>
        <v/>
      </c>
      <c r="BA31" s="225" t="str">
        <f t="shared" si="26"/>
        <v/>
      </c>
      <c r="BB31" s="225" t="str">
        <f t="shared" si="27"/>
        <v/>
      </c>
    </row>
    <row r="32" spans="1:54" s="39" customFormat="1" ht="25.2" customHeight="1" x14ac:dyDescent="0.2">
      <c r="A32" s="45"/>
      <c r="B32" s="48"/>
      <c r="C32" s="48"/>
      <c r="D32" s="53"/>
      <c r="E32" s="53"/>
      <c r="F32" s="55"/>
      <c r="G32" s="55"/>
      <c r="H32" s="60"/>
      <c r="I32" s="66"/>
      <c r="J32" s="68"/>
      <c r="L32" s="73">
        <f t="shared" si="0"/>
        <v>0</v>
      </c>
      <c r="M32" s="73" t="str">
        <f t="shared" si="1"/>
        <v xml:space="preserve"> </v>
      </c>
      <c r="N32" s="100">
        <f t="shared" si="2"/>
        <v>0</v>
      </c>
      <c r="O32" s="100">
        <f t="shared" si="3"/>
        <v>0</v>
      </c>
      <c r="P32" s="108">
        <f t="shared" si="4"/>
        <v>0</v>
      </c>
      <c r="Q32" s="108" t="str">
        <f>IF(OR($C32="LED",$C32="不明"),"",IF(ISERROR(VLOOKUP($M32,#REF!,2,0)),"",VLOOKUP($M32,#REF!,2,0)))</f>
        <v/>
      </c>
      <c r="R32" s="100">
        <f t="shared" si="5"/>
        <v>0</v>
      </c>
      <c r="S32" s="100">
        <f t="shared" si="6"/>
        <v>0</v>
      </c>
      <c r="T32" s="120" t="str">
        <f t="shared" si="7"/>
        <v/>
      </c>
      <c r="U32" s="124"/>
      <c r="V32" s="129" t="s">
        <v>164</v>
      </c>
      <c r="W32" s="131"/>
      <c r="X32" s="75" t="str">
        <f>IF(COUNTIF($M32,"*LED*"),"LED設置済",IF(COUNTIF($M32,"*不明*"),"該当不明",IF(ISERROR(VLOOKUP($M32,#REF!,4,0)),"",VLOOKUP($M32,#REF!,4,0))))</f>
        <v/>
      </c>
      <c r="Y32" s="139">
        <f t="shared" si="8"/>
        <v>0</v>
      </c>
      <c r="Z32" s="144" t="str">
        <f>IF(ISERROR(VLOOKUP($M32,#REF!,5,0)),"",VLOOKUP($M32,#REF!,5,0))</f>
        <v/>
      </c>
      <c r="AA32" s="147" t="str">
        <f t="shared" si="9"/>
        <v/>
      </c>
      <c r="AB32" s="147" t="str">
        <f t="shared" si="10"/>
        <v/>
      </c>
      <c r="AC32" s="147" t="str">
        <f>IF(ISERROR(VLOOKUP($M32,#REF!,6,0)),"",VLOOKUP($M32,#REF!,6,0))</f>
        <v/>
      </c>
      <c r="AD32" s="147" t="str">
        <f>IF(ISERROR(VLOOKUP($M32,#REF!,8,0)),"",VLOOKUP($M32,#REF!,8,0))</f>
        <v/>
      </c>
      <c r="AE32" s="152" t="str">
        <f t="shared" si="11"/>
        <v/>
      </c>
      <c r="AF32" s="155" t="str">
        <f t="shared" si="12"/>
        <v/>
      </c>
      <c r="AG32" s="146" t="str">
        <f t="shared" si="13"/>
        <v/>
      </c>
      <c r="AH32" s="146" t="str">
        <f>IF(ISERROR(VLOOKUP($M32,#REF!,9,0)),"",VLOOKUP($M32,#REF!,9,0))</f>
        <v/>
      </c>
      <c r="AI32" s="146" t="str">
        <f t="shared" si="14"/>
        <v/>
      </c>
      <c r="AJ32" s="168">
        <f t="shared" si="15"/>
        <v>0</v>
      </c>
      <c r="AK32" s="171"/>
      <c r="AL32" s="174" t="str">
        <f t="shared" si="16"/>
        <v/>
      </c>
      <c r="AM32" s="179" t="str">
        <f t="shared" si="17"/>
        <v/>
      </c>
      <c r="AN32" s="183" t="str">
        <f t="shared" si="18"/>
        <v>未入力セル</v>
      </c>
      <c r="AO32" s="186" t="str">
        <f t="shared" si="30"/>
        <v/>
      </c>
      <c r="AP32" s="186" t="str">
        <f t="shared" si="31"/>
        <v/>
      </c>
      <c r="AQ32" s="39">
        <f t="shared" si="32"/>
        <v>0</v>
      </c>
      <c r="AR32" s="39" t="str">
        <f>IF(ISERROR(VLOOKUP($M32,#REF!,16,0)),"",VLOOKUP($M32,#REF!,16,0))</f>
        <v/>
      </c>
      <c r="AS32" s="196" t="str">
        <f>IF(ISERROR(VLOOKUP($M32,#REF!,7,0)),"",VLOOKUP($M32,#REF!,7,0))</f>
        <v/>
      </c>
      <c r="AT32" s="203">
        <f t="shared" si="22"/>
        <v>0</v>
      </c>
      <c r="AU32" s="208" t="str">
        <f t="shared" si="23"/>
        <v/>
      </c>
      <c r="AW32" s="208" t="str">
        <f>IF(ISERROR(VLOOKUP($M32,#REF!,10,0)),"",VLOOKUP($M32,#REF!,10,0))</f>
        <v/>
      </c>
      <c r="AX32" s="203">
        <f t="shared" si="24"/>
        <v>0</v>
      </c>
      <c r="AY32" s="208" t="str">
        <f t="shared" si="25"/>
        <v/>
      </c>
      <c r="BA32" s="225" t="str">
        <f t="shared" si="26"/>
        <v/>
      </c>
      <c r="BB32" s="225" t="str">
        <f t="shared" si="27"/>
        <v/>
      </c>
    </row>
    <row r="33" spans="1:54" s="39" customFormat="1" ht="25.2" customHeight="1" x14ac:dyDescent="0.2">
      <c r="A33" s="45"/>
      <c r="B33" s="48"/>
      <c r="C33" s="48"/>
      <c r="D33" s="53"/>
      <c r="E33" s="53"/>
      <c r="F33" s="55"/>
      <c r="G33" s="55"/>
      <c r="H33" s="60"/>
      <c r="I33" s="66"/>
      <c r="J33" s="68"/>
      <c r="L33" s="73">
        <f t="shared" si="0"/>
        <v>0</v>
      </c>
      <c r="M33" s="73" t="str">
        <f t="shared" si="1"/>
        <v xml:space="preserve"> </v>
      </c>
      <c r="N33" s="100">
        <f t="shared" si="2"/>
        <v>0</v>
      </c>
      <c r="O33" s="100">
        <f t="shared" si="3"/>
        <v>0</v>
      </c>
      <c r="P33" s="108">
        <f t="shared" si="4"/>
        <v>0</v>
      </c>
      <c r="Q33" s="108" t="str">
        <f>IF(OR($C33="LED",$C33="不明"),"",IF(ISERROR(VLOOKUP($M33,#REF!,2,0)),"",VLOOKUP($M33,#REF!,2,0)))</f>
        <v/>
      </c>
      <c r="R33" s="100">
        <f t="shared" si="5"/>
        <v>0</v>
      </c>
      <c r="S33" s="100">
        <f t="shared" si="6"/>
        <v>0</v>
      </c>
      <c r="T33" s="120" t="str">
        <f t="shared" si="7"/>
        <v/>
      </c>
      <c r="U33" s="124"/>
      <c r="V33" s="129" t="s">
        <v>164</v>
      </c>
      <c r="W33" s="131"/>
      <c r="X33" s="75" t="str">
        <f>IF(COUNTIF($M33,"*LED*"),"LED設置済",IF(COUNTIF($M33,"*不明*"),"該当不明",IF(ISERROR(VLOOKUP($M33,#REF!,4,0)),"",VLOOKUP($M33,#REF!,4,0))))</f>
        <v/>
      </c>
      <c r="Y33" s="139">
        <f t="shared" si="8"/>
        <v>0</v>
      </c>
      <c r="Z33" s="144" t="str">
        <f>IF(ISERROR(VLOOKUP($M33,#REF!,5,0)),"",VLOOKUP($M33,#REF!,5,0))</f>
        <v/>
      </c>
      <c r="AA33" s="147" t="str">
        <f t="shared" si="9"/>
        <v/>
      </c>
      <c r="AB33" s="147" t="str">
        <f t="shared" si="10"/>
        <v/>
      </c>
      <c r="AC33" s="147" t="str">
        <f>IF(ISERROR(VLOOKUP($M33,#REF!,6,0)),"",VLOOKUP($M33,#REF!,6,0))</f>
        <v/>
      </c>
      <c r="AD33" s="147" t="str">
        <f>IF(ISERROR(VLOOKUP($M33,#REF!,8,0)),"",VLOOKUP($M33,#REF!,8,0))</f>
        <v/>
      </c>
      <c r="AE33" s="152" t="str">
        <f t="shared" si="11"/>
        <v/>
      </c>
      <c r="AF33" s="155" t="str">
        <f t="shared" si="12"/>
        <v/>
      </c>
      <c r="AG33" s="146" t="str">
        <f t="shared" si="13"/>
        <v/>
      </c>
      <c r="AH33" s="146" t="str">
        <f>IF(ISERROR(VLOOKUP($M33,#REF!,9,0)),"",VLOOKUP($M33,#REF!,9,0))</f>
        <v/>
      </c>
      <c r="AI33" s="146" t="str">
        <f t="shared" si="14"/>
        <v/>
      </c>
      <c r="AJ33" s="168">
        <f t="shared" si="15"/>
        <v>0</v>
      </c>
      <c r="AK33" s="171"/>
      <c r="AL33" s="174" t="str">
        <f t="shared" si="16"/>
        <v/>
      </c>
      <c r="AM33" s="179" t="str">
        <f t="shared" si="17"/>
        <v/>
      </c>
      <c r="AN33" s="183" t="str">
        <f t="shared" si="18"/>
        <v>未入力セル</v>
      </c>
      <c r="AO33" s="186" t="str">
        <f t="shared" si="30"/>
        <v/>
      </c>
      <c r="AP33" s="186" t="str">
        <f t="shared" si="31"/>
        <v/>
      </c>
      <c r="AQ33" s="39">
        <f t="shared" si="32"/>
        <v>0</v>
      </c>
      <c r="AR33" s="39" t="str">
        <f>IF(ISERROR(VLOOKUP($M33,#REF!,16,0)),"",VLOOKUP($M33,#REF!,16,0))</f>
        <v/>
      </c>
      <c r="AS33" s="196" t="str">
        <f>IF(ISERROR(VLOOKUP($M33,#REF!,7,0)),"",VLOOKUP($M33,#REF!,7,0))</f>
        <v/>
      </c>
      <c r="AT33" s="203">
        <f t="shared" si="22"/>
        <v>0</v>
      </c>
      <c r="AU33" s="208" t="str">
        <f t="shared" si="23"/>
        <v/>
      </c>
      <c r="AW33" s="208" t="str">
        <f>IF(ISERROR(VLOOKUP($M33,#REF!,10,0)),"",VLOOKUP($M33,#REF!,10,0))</f>
        <v/>
      </c>
      <c r="AX33" s="203">
        <f t="shared" si="24"/>
        <v>0</v>
      </c>
      <c r="AY33" s="208" t="str">
        <f t="shared" si="25"/>
        <v/>
      </c>
      <c r="BA33" s="225" t="str">
        <f t="shared" si="26"/>
        <v/>
      </c>
      <c r="BB33" s="225" t="str">
        <f t="shared" si="27"/>
        <v/>
      </c>
    </row>
    <row r="34" spans="1:54" s="39" customFormat="1" ht="25.2" customHeight="1" x14ac:dyDescent="0.2">
      <c r="A34" s="45"/>
      <c r="B34" s="48"/>
      <c r="C34" s="48"/>
      <c r="D34" s="53"/>
      <c r="E34" s="53"/>
      <c r="F34" s="55"/>
      <c r="G34" s="55"/>
      <c r="H34" s="60"/>
      <c r="I34" s="66"/>
      <c r="J34" s="68"/>
      <c r="L34" s="73">
        <f t="shared" si="0"/>
        <v>0</v>
      </c>
      <c r="M34" s="73" t="str">
        <f t="shared" si="1"/>
        <v xml:space="preserve"> </v>
      </c>
      <c r="N34" s="100">
        <f t="shared" si="2"/>
        <v>0</v>
      </c>
      <c r="O34" s="100">
        <f t="shared" si="3"/>
        <v>0</v>
      </c>
      <c r="P34" s="108">
        <f t="shared" si="4"/>
        <v>0</v>
      </c>
      <c r="Q34" s="108" t="str">
        <f>IF(OR($C34="LED",$C34="不明"),"",IF(ISERROR(VLOOKUP($M34,#REF!,2,0)),"",VLOOKUP($M34,#REF!,2,0)))</f>
        <v/>
      </c>
      <c r="R34" s="100">
        <f t="shared" si="5"/>
        <v>0</v>
      </c>
      <c r="S34" s="100">
        <f t="shared" si="6"/>
        <v>0</v>
      </c>
      <c r="T34" s="120" t="str">
        <f t="shared" si="7"/>
        <v/>
      </c>
      <c r="U34" s="124"/>
      <c r="V34" s="129" t="s">
        <v>164</v>
      </c>
      <c r="W34" s="131"/>
      <c r="X34" s="75" t="str">
        <f>IF(COUNTIF($M34,"*LED*"),"LED設置済",IF(COUNTIF($M34,"*不明*"),"該当不明",IF(ISERROR(VLOOKUP($M34,#REF!,4,0)),"",VLOOKUP($M34,#REF!,4,0))))</f>
        <v/>
      </c>
      <c r="Y34" s="139">
        <f t="shared" si="8"/>
        <v>0</v>
      </c>
      <c r="Z34" s="144" t="str">
        <f>IF(ISERROR(VLOOKUP($M34,#REF!,5,0)),"",VLOOKUP($M34,#REF!,5,0))</f>
        <v/>
      </c>
      <c r="AA34" s="147" t="str">
        <f t="shared" si="9"/>
        <v/>
      </c>
      <c r="AB34" s="147" t="str">
        <f t="shared" si="10"/>
        <v/>
      </c>
      <c r="AC34" s="147" t="str">
        <f>IF(ISERROR(VLOOKUP($M34,#REF!,6,0)),"",VLOOKUP($M34,#REF!,6,0))</f>
        <v/>
      </c>
      <c r="AD34" s="147" t="str">
        <f>IF(ISERROR(VLOOKUP($M34,#REF!,8,0)),"",VLOOKUP($M34,#REF!,8,0))</f>
        <v/>
      </c>
      <c r="AE34" s="152" t="str">
        <f t="shared" si="11"/>
        <v/>
      </c>
      <c r="AF34" s="155" t="str">
        <f t="shared" si="12"/>
        <v/>
      </c>
      <c r="AG34" s="146" t="str">
        <f t="shared" si="13"/>
        <v/>
      </c>
      <c r="AH34" s="146" t="str">
        <f>IF(ISERROR(VLOOKUP($M34,#REF!,9,0)),"",VLOOKUP($M34,#REF!,9,0))</f>
        <v/>
      </c>
      <c r="AI34" s="146" t="str">
        <f t="shared" si="14"/>
        <v/>
      </c>
      <c r="AJ34" s="168">
        <f t="shared" si="15"/>
        <v>0</v>
      </c>
      <c r="AK34" s="171"/>
      <c r="AL34" s="174" t="str">
        <f t="shared" si="16"/>
        <v/>
      </c>
      <c r="AM34" s="179" t="str">
        <f t="shared" si="17"/>
        <v/>
      </c>
      <c r="AN34" s="183" t="str">
        <f t="shared" si="18"/>
        <v>未入力セル</v>
      </c>
      <c r="AO34" s="186" t="str">
        <f t="shared" si="30"/>
        <v/>
      </c>
      <c r="AP34" s="186" t="str">
        <f t="shared" si="31"/>
        <v/>
      </c>
      <c r="AQ34" s="39">
        <f t="shared" si="32"/>
        <v>0</v>
      </c>
      <c r="AR34" s="39" t="str">
        <f>IF(ISERROR(VLOOKUP($M34,#REF!,16,0)),"",VLOOKUP($M34,#REF!,16,0))</f>
        <v/>
      </c>
      <c r="AS34" s="196" t="str">
        <f>IF(ISERROR(VLOOKUP($M34,#REF!,7,0)),"",VLOOKUP($M34,#REF!,7,0))</f>
        <v/>
      </c>
      <c r="AT34" s="203">
        <f t="shared" si="22"/>
        <v>0</v>
      </c>
      <c r="AU34" s="208" t="str">
        <f t="shared" si="23"/>
        <v/>
      </c>
      <c r="AW34" s="208" t="str">
        <f>IF(ISERROR(VLOOKUP($M34,#REF!,10,0)),"",VLOOKUP($M34,#REF!,10,0))</f>
        <v/>
      </c>
      <c r="AX34" s="203">
        <f t="shared" si="24"/>
        <v>0</v>
      </c>
      <c r="AY34" s="208" t="str">
        <f t="shared" si="25"/>
        <v/>
      </c>
      <c r="BA34" s="225" t="str">
        <f t="shared" si="26"/>
        <v/>
      </c>
      <c r="BB34" s="225" t="str">
        <f t="shared" si="27"/>
        <v/>
      </c>
    </row>
    <row r="35" spans="1:54" s="39" customFormat="1" ht="25.2" customHeight="1" x14ac:dyDescent="0.2">
      <c r="A35" s="45"/>
      <c r="B35" s="48"/>
      <c r="C35" s="48"/>
      <c r="D35" s="53"/>
      <c r="E35" s="53"/>
      <c r="F35" s="55"/>
      <c r="G35" s="55"/>
      <c r="H35" s="60"/>
      <c r="I35" s="66"/>
      <c r="J35" s="68"/>
      <c r="L35" s="73">
        <f t="shared" si="0"/>
        <v>0</v>
      </c>
      <c r="M35" s="73" t="str">
        <f t="shared" si="1"/>
        <v xml:space="preserve"> </v>
      </c>
      <c r="N35" s="100">
        <f t="shared" si="2"/>
        <v>0</v>
      </c>
      <c r="O35" s="100">
        <f t="shared" si="3"/>
        <v>0</v>
      </c>
      <c r="P35" s="108">
        <f t="shared" si="4"/>
        <v>0</v>
      </c>
      <c r="Q35" s="108" t="str">
        <f>IF(OR($C35="LED",$C35="不明"),"",IF(ISERROR(VLOOKUP($M35,#REF!,2,0)),"",VLOOKUP($M35,#REF!,2,0)))</f>
        <v/>
      </c>
      <c r="R35" s="100">
        <f t="shared" si="5"/>
        <v>0</v>
      </c>
      <c r="S35" s="100">
        <f t="shared" si="6"/>
        <v>0</v>
      </c>
      <c r="T35" s="120" t="str">
        <f t="shared" si="7"/>
        <v/>
      </c>
      <c r="U35" s="124"/>
      <c r="V35" s="129" t="s">
        <v>164</v>
      </c>
      <c r="W35" s="131"/>
      <c r="X35" s="75" t="str">
        <f>IF(COUNTIF($M35,"*LED*"),"LED設置済",IF(COUNTIF($M35,"*不明*"),"該当不明",IF(ISERROR(VLOOKUP($M35,#REF!,4,0)),"",VLOOKUP($M35,#REF!,4,0))))</f>
        <v/>
      </c>
      <c r="Y35" s="139">
        <f t="shared" si="8"/>
        <v>0</v>
      </c>
      <c r="Z35" s="144" t="str">
        <f>IF(ISERROR(VLOOKUP($M35,#REF!,5,0)),"",VLOOKUP($M35,#REF!,5,0))</f>
        <v/>
      </c>
      <c r="AA35" s="147" t="str">
        <f t="shared" si="9"/>
        <v/>
      </c>
      <c r="AB35" s="147" t="str">
        <f t="shared" si="10"/>
        <v/>
      </c>
      <c r="AC35" s="147" t="str">
        <f>IF(ISERROR(VLOOKUP($M35,#REF!,6,0)),"",VLOOKUP($M35,#REF!,6,0))</f>
        <v/>
      </c>
      <c r="AD35" s="147" t="str">
        <f>IF(ISERROR(VLOOKUP($M35,#REF!,8,0)),"",VLOOKUP($M35,#REF!,8,0))</f>
        <v/>
      </c>
      <c r="AE35" s="152" t="str">
        <f t="shared" si="11"/>
        <v/>
      </c>
      <c r="AF35" s="155" t="str">
        <f t="shared" si="12"/>
        <v/>
      </c>
      <c r="AG35" s="146" t="str">
        <f t="shared" si="13"/>
        <v/>
      </c>
      <c r="AH35" s="146" t="str">
        <f>IF(ISERROR(VLOOKUP($M35,#REF!,9,0)),"",VLOOKUP($M35,#REF!,9,0))</f>
        <v/>
      </c>
      <c r="AI35" s="146" t="str">
        <f t="shared" si="14"/>
        <v/>
      </c>
      <c r="AJ35" s="168">
        <f t="shared" si="15"/>
        <v>0</v>
      </c>
      <c r="AK35" s="171"/>
      <c r="AL35" s="174" t="str">
        <f t="shared" si="16"/>
        <v/>
      </c>
      <c r="AM35" s="179" t="str">
        <f t="shared" si="17"/>
        <v/>
      </c>
      <c r="AN35" s="183" t="str">
        <f t="shared" si="18"/>
        <v>未入力セル</v>
      </c>
      <c r="AO35" s="186" t="str">
        <f t="shared" si="30"/>
        <v/>
      </c>
      <c r="AP35" s="186" t="str">
        <f t="shared" si="31"/>
        <v/>
      </c>
      <c r="AQ35" s="39">
        <f t="shared" si="32"/>
        <v>0</v>
      </c>
      <c r="AR35" s="39" t="str">
        <f>IF(ISERROR(VLOOKUP($M35,#REF!,16,0)),"",VLOOKUP($M35,#REF!,16,0))</f>
        <v/>
      </c>
      <c r="AS35" s="196" t="str">
        <f>IF(ISERROR(VLOOKUP($M35,#REF!,7,0)),"",VLOOKUP($M35,#REF!,7,0))</f>
        <v/>
      </c>
      <c r="AT35" s="203">
        <f t="shared" si="22"/>
        <v>0</v>
      </c>
      <c r="AU35" s="208" t="str">
        <f t="shared" si="23"/>
        <v/>
      </c>
      <c r="AW35" s="208" t="str">
        <f>IF(ISERROR(VLOOKUP($M35,#REF!,10,0)),"",VLOOKUP($M35,#REF!,10,0))</f>
        <v/>
      </c>
      <c r="AX35" s="203">
        <f t="shared" si="24"/>
        <v>0</v>
      </c>
      <c r="AY35" s="208" t="str">
        <f t="shared" si="25"/>
        <v/>
      </c>
      <c r="BA35" s="225" t="str">
        <f t="shared" si="26"/>
        <v/>
      </c>
      <c r="BB35" s="225" t="str">
        <f t="shared" si="27"/>
        <v/>
      </c>
    </row>
    <row r="36" spans="1:54" s="39" customFormat="1" ht="25.2" customHeight="1" x14ac:dyDescent="0.2">
      <c r="A36" s="45"/>
      <c r="B36" s="48"/>
      <c r="C36" s="48"/>
      <c r="D36" s="53"/>
      <c r="E36" s="53"/>
      <c r="F36" s="55"/>
      <c r="G36" s="55"/>
      <c r="H36" s="60"/>
      <c r="I36" s="66"/>
      <c r="J36" s="68"/>
      <c r="L36" s="73">
        <f t="shared" si="0"/>
        <v>0</v>
      </c>
      <c r="M36" s="73" t="str">
        <f t="shared" si="1"/>
        <v xml:space="preserve"> </v>
      </c>
      <c r="N36" s="100">
        <f t="shared" si="2"/>
        <v>0</v>
      </c>
      <c r="O36" s="100">
        <f t="shared" si="3"/>
        <v>0</v>
      </c>
      <c r="P36" s="108">
        <f t="shared" si="4"/>
        <v>0</v>
      </c>
      <c r="Q36" s="108" t="str">
        <f>IF(OR($C36="LED",$C36="不明"),"",IF(ISERROR(VLOOKUP($M36,#REF!,2,0)),"",VLOOKUP($M36,#REF!,2,0)))</f>
        <v/>
      </c>
      <c r="R36" s="100">
        <f t="shared" si="5"/>
        <v>0</v>
      </c>
      <c r="S36" s="100">
        <f t="shared" si="6"/>
        <v>0</v>
      </c>
      <c r="T36" s="120" t="str">
        <f t="shared" si="7"/>
        <v/>
      </c>
      <c r="U36" s="124"/>
      <c r="V36" s="129" t="s">
        <v>164</v>
      </c>
      <c r="W36" s="131"/>
      <c r="X36" s="75" t="str">
        <f>IF(COUNTIF($M36,"*LED*"),"LED設置済",IF(COUNTIF($M36,"*不明*"),"該当不明",IF(ISERROR(VLOOKUP($M36,#REF!,4,0)),"",VLOOKUP($M36,#REF!,4,0))))</f>
        <v/>
      </c>
      <c r="Y36" s="139">
        <f t="shared" si="8"/>
        <v>0</v>
      </c>
      <c r="Z36" s="144" t="str">
        <f>IF(ISERROR(VLOOKUP($M36,#REF!,5,0)),"",VLOOKUP($M36,#REF!,5,0))</f>
        <v/>
      </c>
      <c r="AA36" s="147" t="str">
        <f t="shared" si="9"/>
        <v/>
      </c>
      <c r="AB36" s="147" t="str">
        <f t="shared" si="10"/>
        <v/>
      </c>
      <c r="AC36" s="147" t="str">
        <f>IF(ISERROR(VLOOKUP($M36,#REF!,6,0)),"",VLOOKUP($M36,#REF!,6,0))</f>
        <v/>
      </c>
      <c r="AD36" s="147" t="str">
        <f>IF(ISERROR(VLOOKUP($M36,#REF!,8,0)),"",VLOOKUP($M36,#REF!,8,0))</f>
        <v/>
      </c>
      <c r="AE36" s="152" t="str">
        <f t="shared" si="11"/>
        <v/>
      </c>
      <c r="AF36" s="155" t="str">
        <f t="shared" si="12"/>
        <v/>
      </c>
      <c r="AG36" s="146" t="str">
        <f t="shared" si="13"/>
        <v/>
      </c>
      <c r="AH36" s="146" t="str">
        <f>IF(ISERROR(VLOOKUP($M36,#REF!,9,0)),"",VLOOKUP($M36,#REF!,9,0))</f>
        <v/>
      </c>
      <c r="AI36" s="146" t="str">
        <f t="shared" si="14"/>
        <v/>
      </c>
      <c r="AJ36" s="168">
        <f t="shared" si="15"/>
        <v>0</v>
      </c>
      <c r="AK36" s="171"/>
      <c r="AL36" s="174" t="str">
        <f t="shared" si="16"/>
        <v/>
      </c>
      <c r="AM36" s="179" t="str">
        <f t="shared" si="17"/>
        <v/>
      </c>
      <c r="AN36" s="183" t="str">
        <f t="shared" si="18"/>
        <v>未入力セル</v>
      </c>
      <c r="AO36" s="186" t="str">
        <f t="shared" si="30"/>
        <v/>
      </c>
      <c r="AP36" s="186" t="str">
        <f t="shared" si="31"/>
        <v/>
      </c>
      <c r="AQ36" s="39">
        <f t="shared" si="32"/>
        <v>0</v>
      </c>
      <c r="AR36" s="39" t="str">
        <f>IF(ISERROR(VLOOKUP($M36,#REF!,16,0)),"",VLOOKUP($M36,#REF!,16,0))</f>
        <v/>
      </c>
      <c r="AS36" s="196" t="str">
        <f>IF(ISERROR(VLOOKUP($M36,#REF!,7,0)),"",VLOOKUP($M36,#REF!,7,0))</f>
        <v/>
      </c>
      <c r="AT36" s="203">
        <f t="shared" si="22"/>
        <v>0</v>
      </c>
      <c r="AU36" s="208" t="str">
        <f t="shared" si="23"/>
        <v/>
      </c>
      <c r="AW36" s="208" t="str">
        <f>IF(ISERROR(VLOOKUP($M36,#REF!,10,0)),"",VLOOKUP($M36,#REF!,10,0))</f>
        <v/>
      </c>
      <c r="AX36" s="203">
        <f t="shared" si="24"/>
        <v>0</v>
      </c>
      <c r="AY36" s="208" t="str">
        <f t="shared" si="25"/>
        <v/>
      </c>
      <c r="BA36" s="225" t="str">
        <f t="shared" si="26"/>
        <v/>
      </c>
      <c r="BB36" s="225" t="str">
        <f t="shared" si="27"/>
        <v/>
      </c>
    </row>
    <row r="37" spans="1:54" s="39" customFormat="1" ht="25.2" customHeight="1" x14ac:dyDescent="0.2">
      <c r="A37" s="45"/>
      <c r="B37" s="48"/>
      <c r="C37" s="48"/>
      <c r="D37" s="53"/>
      <c r="E37" s="53"/>
      <c r="F37" s="55"/>
      <c r="G37" s="55"/>
      <c r="H37" s="60"/>
      <c r="I37" s="66"/>
      <c r="J37" s="68"/>
      <c r="L37" s="73">
        <f t="shared" si="0"/>
        <v>0</v>
      </c>
      <c r="M37" s="73" t="str">
        <f t="shared" si="1"/>
        <v xml:space="preserve"> </v>
      </c>
      <c r="N37" s="100">
        <f t="shared" si="2"/>
        <v>0</v>
      </c>
      <c r="O37" s="100">
        <f t="shared" si="3"/>
        <v>0</v>
      </c>
      <c r="P37" s="108">
        <f t="shared" si="4"/>
        <v>0</v>
      </c>
      <c r="Q37" s="108" t="str">
        <f>IF(OR($C37="LED",$C37="不明"),"",IF(ISERROR(VLOOKUP($M37,#REF!,2,0)),"",VLOOKUP($M37,#REF!,2,0)))</f>
        <v/>
      </c>
      <c r="R37" s="100">
        <f t="shared" si="5"/>
        <v>0</v>
      </c>
      <c r="S37" s="100">
        <f t="shared" si="6"/>
        <v>0</v>
      </c>
      <c r="T37" s="120" t="str">
        <f t="shared" si="7"/>
        <v/>
      </c>
      <c r="U37" s="124"/>
      <c r="V37" s="129" t="s">
        <v>164</v>
      </c>
      <c r="W37" s="131"/>
      <c r="X37" s="75" t="str">
        <f>IF(COUNTIF($M37,"*LED*"),"LED設置済",IF(COUNTIF($M37,"*不明*"),"該当不明",IF(ISERROR(VLOOKUP($M37,#REF!,4,0)),"",VLOOKUP($M37,#REF!,4,0))))</f>
        <v/>
      </c>
      <c r="Y37" s="139">
        <f t="shared" si="8"/>
        <v>0</v>
      </c>
      <c r="Z37" s="144" t="str">
        <f>IF(ISERROR(VLOOKUP($M37,#REF!,5,0)),"",VLOOKUP($M37,#REF!,5,0))</f>
        <v/>
      </c>
      <c r="AA37" s="147" t="str">
        <f t="shared" si="9"/>
        <v/>
      </c>
      <c r="AB37" s="147" t="str">
        <f t="shared" si="10"/>
        <v/>
      </c>
      <c r="AC37" s="147" t="str">
        <f>IF(ISERROR(VLOOKUP($M37,#REF!,6,0)),"",VLOOKUP($M37,#REF!,6,0))</f>
        <v/>
      </c>
      <c r="AD37" s="147" t="str">
        <f>IF(ISERROR(VLOOKUP($M37,#REF!,8,0)),"",VLOOKUP($M37,#REF!,8,0))</f>
        <v/>
      </c>
      <c r="AE37" s="152" t="str">
        <f t="shared" si="11"/>
        <v/>
      </c>
      <c r="AF37" s="155" t="str">
        <f t="shared" si="12"/>
        <v/>
      </c>
      <c r="AG37" s="146" t="str">
        <f t="shared" si="13"/>
        <v/>
      </c>
      <c r="AH37" s="146" t="str">
        <f>IF(ISERROR(VLOOKUP($M37,#REF!,9,0)),"",VLOOKUP($M37,#REF!,9,0))</f>
        <v/>
      </c>
      <c r="AI37" s="146" t="str">
        <f t="shared" si="14"/>
        <v/>
      </c>
      <c r="AJ37" s="168">
        <f t="shared" si="15"/>
        <v>0</v>
      </c>
      <c r="AK37" s="171"/>
      <c r="AL37" s="174" t="str">
        <f t="shared" si="16"/>
        <v/>
      </c>
      <c r="AM37" s="179" t="str">
        <f t="shared" si="17"/>
        <v/>
      </c>
      <c r="AN37" s="183" t="str">
        <f t="shared" si="18"/>
        <v>未入力セル</v>
      </c>
      <c r="AO37" s="186" t="str">
        <f t="shared" si="30"/>
        <v/>
      </c>
      <c r="AP37" s="186" t="str">
        <f t="shared" si="31"/>
        <v/>
      </c>
      <c r="AQ37" s="39">
        <f t="shared" si="32"/>
        <v>0</v>
      </c>
      <c r="AR37" s="39" t="str">
        <f>IF(ISERROR(VLOOKUP($M37,#REF!,16,0)),"",VLOOKUP($M37,#REF!,16,0))</f>
        <v/>
      </c>
      <c r="AS37" s="196" t="str">
        <f>IF(ISERROR(VLOOKUP($M37,#REF!,7,0)),"",VLOOKUP($M37,#REF!,7,0))</f>
        <v/>
      </c>
      <c r="AT37" s="203">
        <f t="shared" si="22"/>
        <v>0</v>
      </c>
      <c r="AU37" s="208" t="str">
        <f t="shared" si="23"/>
        <v/>
      </c>
      <c r="AW37" s="208" t="str">
        <f>IF(ISERROR(VLOOKUP($M37,#REF!,10,0)),"",VLOOKUP($M37,#REF!,10,0))</f>
        <v/>
      </c>
      <c r="AX37" s="203">
        <f t="shared" si="24"/>
        <v>0</v>
      </c>
      <c r="AY37" s="208" t="str">
        <f t="shared" si="25"/>
        <v/>
      </c>
      <c r="BA37" s="225" t="str">
        <f t="shared" si="26"/>
        <v/>
      </c>
      <c r="BB37" s="225" t="str">
        <f t="shared" si="27"/>
        <v/>
      </c>
    </row>
    <row r="38" spans="1:54" s="39" customFormat="1" ht="25.2" customHeight="1" x14ac:dyDescent="0.2">
      <c r="A38" s="45"/>
      <c r="B38" s="48"/>
      <c r="C38" s="48"/>
      <c r="D38" s="53"/>
      <c r="E38" s="53"/>
      <c r="F38" s="55"/>
      <c r="G38" s="55"/>
      <c r="H38" s="60"/>
      <c r="I38" s="66"/>
      <c r="J38" s="68"/>
      <c r="L38" s="73">
        <f t="shared" si="0"/>
        <v>0</v>
      </c>
      <c r="M38" s="73" t="str">
        <f t="shared" si="1"/>
        <v xml:space="preserve"> </v>
      </c>
      <c r="N38" s="100">
        <f t="shared" si="2"/>
        <v>0</v>
      </c>
      <c r="O38" s="100">
        <f t="shared" si="3"/>
        <v>0</v>
      </c>
      <c r="P38" s="108">
        <f t="shared" si="4"/>
        <v>0</v>
      </c>
      <c r="Q38" s="108" t="str">
        <f>IF(OR($C38="LED",$C38="不明"),"",IF(ISERROR(VLOOKUP($M38,#REF!,2,0)),"",VLOOKUP($M38,#REF!,2,0)))</f>
        <v/>
      </c>
      <c r="R38" s="100">
        <f t="shared" si="5"/>
        <v>0</v>
      </c>
      <c r="S38" s="100">
        <f t="shared" si="6"/>
        <v>0</v>
      </c>
      <c r="T38" s="120" t="str">
        <f t="shared" si="7"/>
        <v/>
      </c>
      <c r="U38" s="124"/>
      <c r="V38" s="129" t="s">
        <v>164</v>
      </c>
      <c r="W38" s="131"/>
      <c r="X38" s="75" t="str">
        <f>IF(COUNTIF($M38,"*LED*"),"LED設置済",IF(COUNTIF($M38,"*不明*"),"該当不明",IF(ISERROR(VLOOKUP($M38,#REF!,4,0)),"",VLOOKUP($M38,#REF!,4,0))))</f>
        <v/>
      </c>
      <c r="Y38" s="139">
        <f t="shared" si="8"/>
        <v>0</v>
      </c>
      <c r="Z38" s="144" t="str">
        <f>IF(ISERROR(VLOOKUP($M38,#REF!,5,0)),"",VLOOKUP($M38,#REF!,5,0))</f>
        <v/>
      </c>
      <c r="AA38" s="147" t="str">
        <f t="shared" si="9"/>
        <v/>
      </c>
      <c r="AB38" s="147" t="str">
        <f t="shared" si="10"/>
        <v/>
      </c>
      <c r="AC38" s="147" t="str">
        <f>IF(ISERROR(VLOOKUP($M38,#REF!,6,0)),"",VLOOKUP($M38,#REF!,6,0))</f>
        <v/>
      </c>
      <c r="AD38" s="147" t="str">
        <f>IF(ISERROR(VLOOKUP($M38,#REF!,8,0)),"",VLOOKUP($M38,#REF!,8,0))</f>
        <v/>
      </c>
      <c r="AE38" s="152" t="str">
        <f t="shared" si="11"/>
        <v/>
      </c>
      <c r="AF38" s="155" t="str">
        <f t="shared" si="12"/>
        <v/>
      </c>
      <c r="AG38" s="146" t="str">
        <f t="shared" si="13"/>
        <v/>
      </c>
      <c r="AH38" s="146" t="str">
        <f>IF(ISERROR(VLOOKUP($M38,#REF!,9,0)),"",VLOOKUP($M38,#REF!,9,0))</f>
        <v/>
      </c>
      <c r="AI38" s="146" t="str">
        <f t="shared" si="14"/>
        <v/>
      </c>
      <c r="AJ38" s="168">
        <f t="shared" si="15"/>
        <v>0</v>
      </c>
      <c r="AK38" s="171"/>
      <c r="AL38" s="174" t="str">
        <f t="shared" si="16"/>
        <v/>
      </c>
      <c r="AM38" s="179" t="str">
        <f t="shared" si="17"/>
        <v/>
      </c>
      <c r="AN38" s="183" t="str">
        <f t="shared" si="18"/>
        <v>未入力セル</v>
      </c>
      <c r="AO38" s="186" t="str">
        <f t="shared" si="30"/>
        <v/>
      </c>
      <c r="AP38" s="186" t="str">
        <f t="shared" si="31"/>
        <v/>
      </c>
      <c r="AQ38" s="39">
        <f t="shared" si="32"/>
        <v>0</v>
      </c>
      <c r="AR38" s="39" t="str">
        <f>IF(ISERROR(VLOOKUP($M38,#REF!,16,0)),"",VLOOKUP($M38,#REF!,16,0))</f>
        <v/>
      </c>
      <c r="AS38" s="196" t="str">
        <f>IF(ISERROR(VLOOKUP($M38,#REF!,7,0)),"",VLOOKUP($M38,#REF!,7,0))</f>
        <v/>
      </c>
      <c r="AT38" s="203">
        <f t="shared" si="22"/>
        <v>0</v>
      </c>
      <c r="AU38" s="208" t="str">
        <f t="shared" si="23"/>
        <v/>
      </c>
      <c r="AW38" s="208" t="str">
        <f>IF(ISERROR(VLOOKUP($M38,#REF!,10,0)),"",VLOOKUP($M38,#REF!,10,0))</f>
        <v/>
      </c>
      <c r="AX38" s="203">
        <f t="shared" si="24"/>
        <v>0</v>
      </c>
      <c r="AY38" s="208" t="str">
        <f t="shared" si="25"/>
        <v/>
      </c>
      <c r="BA38" s="225" t="str">
        <f t="shared" si="26"/>
        <v/>
      </c>
      <c r="BB38" s="225" t="str">
        <f t="shared" si="27"/>
        <v/>
      </c>
    </row>
    <row r="39" spans="1:54" s="39" customFormat="1" ht="25.2" customHeight="1" x14ac:dyDescent="0.2">
      <c r="A39" s="45"/>
      <c r="B39" s="48"/>
      <c r="C39" s="48"/>
      <c r="D39" s="53"/>
      <c r="E39" s="53"/>
      <c r="F39" s="55"/>
      <c r="G39" s="55"/>
      <c r="H39" s="60"/>
      <c r="I39" s="66"/>
      <c r="J39" s="68"/>
      <c r="L39" s="73">
        <f t="shared" si="0"/>
        <v>0</v>
      </c>
      <c r="M39" s="73" t="str">
        <f t="shared" si="1"/>
        <v xml:space="preserve"> </v>
      </c>
      <c r="N39" s="100">
        <f t="shared" si="2"/>
        <v>0</v>
      </c>
      <c r="O39" s="100">
        <f t="shared" si="3"/>
        <v>0</v>
      </c>
      <c r="P39" s="108">
        <f t="shared" si="4"/>
        <v>0</v>
      </c>
      <c r="Q39" s="108" t="str">
        <f>IF(OR($C39="LED",$C39="不明"),"",IF(ISERROR(VLOOKUP($M39,#REF!,2,0)),"",VLOOKUP($M39,#REF!,2,0)))</f>
        <v/>
      </c>
      <c r="R39" s="100">
        <f t="shared" si="5"/>
        <v>0</v>
      </c>
      <c r="S39" s="100">
        <f t="shared" si="6"/>
        <v>0</v>
      </c>
      <c r="T39" s="120" t="str">
        <f t="shared" si="7"/>
        <v/>
      </c>
      <c r="U39" s="124"/>
      <c r="V39" s="129" t="s">
        <v>164</v>
      </c>
      <c r="W39" s="131"/>
      <c r="X39" s="75" t="str">
        <f>IF(COUNTIF($M39,"*LED*"),"LED設置済",IF(COUNTIF($M39,"*不明*"),"該当不明",IF(ISERROR(VLOOKUP($M39,#REF!,4,0)),"",VLOOKUP($M39,#REF!,4,0))))</f>
        <v/>
      </c>
      <c r="Y39" s="139">
        <f t="shared" si="8"/>
        <v>0</v>
      </c>
      <c r="Z39" s="144" t="str">
        <f>IF(ISERROR(VLOOKUP($M39,#REF!,5,0)),"",VLOOKUP($M39,#REF!,5,0))</f>
        <v/>
      </c>
      <c r="AA39" s="147" t="str">
        <f t="shared" si="9"/>
        <v/>
      </c>
      <c r="AB39" s="147" t="str">
        <f t="shared" si="10"/>
        <v/>
      </c>
      <c r="AC39" s="147" t="str">
        <f>IF(ISERROR(VLOOKUP($M39,#REF!,6,0)),"",VLOOKUP($M39,#REF!,6,0))</f>
        <v/>
      </c>
      <c r="AD39" s="147" t="str">
        <f>IF(ISERROR(VLOOKUP($M39,#REF!,8,0)),"",VLOOKUP($M39,#REF!,8,0))</f>
        <v/>
      </c>
      <c r="AE39" s="152" t="str">
        <f t="shared" si="11"/>
        <v/>
      </c>
      <c r="AF39" s="155" t="str">
        <f t="shared" si="12"/>
        <v/>
      </c>
      <c r="AG39" s="146" t="str">
        <f t="shared" si="13"/>
        <v/>
      </c>
      <c r="AH39" s="146" t="str">
        <f>IF(ISERROR(VLOOKUP($M39,#REF!,9,0)),"",VLOOKUP($M39,#REF!,9,0))</f>
        <v/>
      </c>
      <c r="AI39" s="146" t="str">
        <f t="shared" si="14"/>
        <v/>
      </c>
      <c r="AJ39" s="168">
        <f t="shared" si="15"/>
        <v>0</v>
      </c>
      <c r="AK39" s="171"/>
      <c r="AL39" s="174" t="str">
        <f t="shared" si="16"/>
        <v/>
      </c>
      <c r="AM39" s="179" t="str">
        <f t="shared" si="17"/>
        <v/>
      </c>
      <c r="AN39" s="183" t="str">
        <f t="shared" si="18"/>
        <v>未入力セル</v>
      </c>
      <c r="AO39" s="186" t="str">
        <f t="shared" si="30"/>
        <v/>
      </c>
      <c r="AP39" s="186" t="str">
        <f t="shared" si="31"/>
        <v/>
      </c>
      <c r="AQ39" s="39">
        <f t="shared" si="32"/>
        <v>0</v>
      </c>
      <c r="AR39" s="39" t="str">
        <f>IF(ISERROR(VLOOKUP($M39,#REF!,16,0)),"",VLOOKUP($M39,#REF!,16,0))</f>
        <v/>
      </c>
      <c r="AS39" s="196" t="str">
        <f>IF(ISERROR(VLOOKUP($M39,#REF!,7,0)),"",VLOOKUP($M39,#REF!,7,0))</f>
        <v/>
      </c>
      <c r="AT39" s="203">
        <f t="shared" si="22"/>
        <v>0</v>
      </c>
      <c r="AU39" s="208" t="str">
        <f t="shared" si="23"/>
        <v/>
      </c>
      <c r="AW39" s="208" t="str">
        <f>IF(ISERROR(VLOOKUP($M39,#REF!,10,0)),"",VLOOKUP($M39,#REF!,10,0))</f>
        <v/>
      </c>
      <c r="AX39" s="203">
        <f t="shared" si="24"/>
        <v>0</v>
      </c>
      <c r="AY39" s="208" t="str">
        <f t="shared" si="25"/>
        <v/>
      </c>
      <c r="BA39" s="225" t="str">
        <f t="shared" si="26"/>
        <v/>
      </c>
      <c r="BB39" s="225" t="str">
        <f t="shared" si="27"/>
        <v/>
      </c>
    </row>
    <row r="40" spans="1:54" s="39" customFormat="1" ht="25.2" customHeight="1" x14ac:dyDescent="0.2">
      <c r="A40" s="45"/>
      <c r="B40" s="48"/>
      <c r="C40" s="48"/>
      <c r="D40" s="53"/>
      <c r="E40" s="53"/>
      <c r="F40" s="55"/>
      <c r="G40" s="55"/>
      <c r="H40" s="60"/>
      <c r="I40" s="66"/>
      <c r="J40" s="68"/>
      <c r="L40" s="73">
        <f t="shared" si="0"/>
        <v>0</v>
      </c>
      <c r="M40" s="73" t="str">
        <f t="shared" si="1"/>
        <v xml:space="preserve"> </v>
      </c>
      <c r="N40" s="100">
        <f t="shared" si="2"/>
        <v>0</v>
      </c>
      <c r="O40" s="100">
        <f t="shared" si="3"/>
        <v>0</v>
      </c>
      <c r="P40" s="108">
        <f t="shared" si="4"/>
        <v>0</v>
      </c>
      <c r="Q40" s="108" t="str">
        <f>IF(OR($C40="LED",$C40="不明"),"",IF(ISERROR(VLOOKUP($M40,#REF!,2,0)),"",VLOOKUP($M40,#REF!,2,0)))</f>
        <v/>
      </c>
      <c r="R40" s="100">
        <f t="shared" si="5"/>
        <v>0</v>
      </c>
      <c r="S40" s="100">
        <f t="shared" si="6"/>
        <v>0</v>
      </c>
      <c r="T40" s="120" t="str">
        <f t="shared" si="7"/>
        <v/>
      </c>
      <c r="U40" s="124"/>
      <c r="V40" s="129" t="s">
        <v>164</v>
      </c>
      <c r="W40" s="131"/>
      <c r="X40" s="75" t="str">
        <f>IF(COUNTIF($M40,"*LED*"),"LED設置済",IF(COUNTIF($M40,"*不明*"),"該当不明",IF(ISERROR(VLOOKUP($M40,#REF!,4,0)),"",VLOOKUP($M40,#REF!,4,0))))</f>
        <v/>
      </c>
      <c r="Y40" s="139">
        <f t="shared" si="8"/>
        <v>0</v>
      </c>
      <c r="Z40" s="144" t="str">
        <f>IF(ISERROR(VLOOKUP($M40,#REF!,5,0)),"",VLOOKUP($M40,#REF!,5,0))</f>
        <v/>
      </c>
      <c r="AA40" s="147" t="str">
        <f t="shared" si="9"/>
        <v/>
      </c>
      <c r="AB40" s="147" t="str">
        <f t="shared" si="10"/>
        <v/>
      </c>
      <c r="AC40" s="147" t="str">
        <f>IF(ISERROR(VLOOKUP($M40,#REF!,6,0)),"",VLOOKUP($M40,#REF!,6,0))</f>
        <v/>
      </c>
      <c r="AD40" s="147" t="str">
        <f>IF(ISERROR(VLOOKUP($M40,#REF!,8,0)),"",VLOOKUP($M40,#REF!,8,0))</f>
        <v/>
      </c>
      <c r="AE40" s="152" t="str">
        <f t="shared" si="11"/>
        <v/>
      </c>
      <c r="AF40" s="155" t="str">
        <f t="shared" si="12"/>
        <v/>
      </c>
      <c r="AG40" s="146" t="str">
        <f t="shared" si="13"/>
        <v/>
      </c>
      <c r="AH40" s="146" t="str">
        <f>IF(ISERROR(VLOOKUP($M40,#REF!,9,0)),"",VLOOKUP($M40,#REF!,9,0))</f>
        <v/>
      </c>
      <c r="AI40" s="146" t="str">
        <f t="shared" si="14"/>
        <v/>
      </c>
      <c r="AJ40" s="168">
        <f t="shared" si="15"/>
        <v>0</v>
      </c>
      <c r="AK40" s="171"/>
      <c r="AL40" s="174" t="str">
        <f t="shared" si="16"/>
        <v/>
      </c>
      <c r="AM40" s="179" t="str">
        <f t="shared" si="17"/>
        <v/>
      </c>
      <c r="AN40" s="183" t="str">
        <f t="shared" si="18"/>
        <v>未入力セル</v>
      </c>
      <c r="AO40" s="186" t="str">
        <f t="shared" si="30"/>
        <v/>
      </c>
      <c r="AP40" s="186" t="str">
        <f t="shared" si="31"/>
        <v/>
      </c>
      <c r="AQ40" s="39">
        <f t="shared" si="32"/>
        <v>0</v>
      </c>
      <c r="AR40" s="39" t="str">
        <f>IF(ISERROR(VLOOKUP($M40,#REF!,16,0)),"",VLOOKUP($M40,#REF!,16,0))</f>
        <v/>
      </c>
      <c r="AS40" s="196" t="str">
        <f>IF(ISERROR(VLOOKUP($M40,#REF!,7,0)),"",VLOOKUP($M40,#REF!,7,0))</f>
        <v/>
      </c>
      <c r="AT40" s="203">
        <f t="shared" si="22"/>
        <v>0</v>
      </c>
      <c r="AU40" s="208" t="str">
        <f t="shared" si="23"/>
        <v/>
      </c>
      <c r="AW40" s="208" t="str">
        <f>IF(ISERROR(VLOOKUP($M40,#REF!,10,0)),"",VLOOKUP($M40,#REF!,10,0))</f>
        <v/>
      </c>
      <c r="AX40" s="203">
        <f t="shared" si="24"/>
        <v>0</v>
      </c>
      <c r="AY40" s="208" t="str">
        <f t="shared" si="25"/>
        <v/>
      </c>
      <c r="BA40" s="225" t="str">
        <f t="shared" si="26"/>
        <v/>
      </c>
      <c r="BB40" s="225" t="str">
        <f t="shared" si="27"/>
        <v/>
      </c>
    </row>
    <row r="41" spans="1:54" s="39" customFormat="1" ht="25.2" customHeight="1" x14ac:dyDescent="0.2">
      <c r="A41" s="45"/>
      <c r="B41" s="48"/>
      <c r="C41" s="48"/>
      <c r="D41" s="53"/>
      <c r="E41" s="53"/>
      <c r="F41" s="55"/>
      <c r="G41" s="55"/>
      <c r="H41" s="60"/>
      <c r="I41" s="66"/>
      <c r="J41" s="68"/>
      <c r="L41" s="73">
        <f t="shared" si="0"/>
        <v>0</v>
      </c>
      <c r="M41" s="73" t="str">
        <f t="shared" si="1"/>
        <v xml:space="preserve"> </v>
      </c>
      <c r="N41" s="100">
        <f t="shared" si="2"/>
        <v>0</v>
      </c>
      <c r="O41" s="100">
        <f t="shared" si="3"/>
        <v>0</v>
      </c>
      <c r="P41" s="108">
        <f t="shared" si="4"/>
        <v>0</v>
      </c>
      <c r="Q41" s="108" t="str">
        <f>IF(OR($C41="LED",$C41="不明"),"",IF(ISERROR(VLOOKUP($M41,#REF!,2,0)),"",VLOOKUP($M41,#REF!,2,0)))</f>
        <v/>
      </c>
      <c r="R41" s="100">
        <f t="shared" si="5"/>
        <v>0</v>
      </c>
      <c r="S41" s="100">
        <f t="shared" si="6"/>
        <v>0</v>
      </c>
      <c r="T41" s="120" t="str">
        <f t="shared" si="7"/>
        <v/>
      </c>
      <c r="U41" s="124"/>
      <c r="V41" s="129" t="s">
        <v>164</v>
      </c>
      <c r="W41" s="131"/>
      <c r="X41" s="75" t="str">
        <f>IF(COUNTIF($M41,"*LED*"),"LED設置済",IF(COUNTIF($M41,"*不明*"),"該当不明",IF(ISERROR(VLOOKUP($M41,#REF!,4,0)),"",VLOOKUP($M41,#REF!,4,0))))</f>
        <v/>
      </c>
      <c r="Y41" s="139">
        <f t="shared" si="8"/>
        <v>0</v>
      </c>
      <c r="Z41" s="144" t="str">
        <f>IF(ISERROR(VLOOKUP($M41,#REF!,5,0)),"",VLOOKUP($M41,#REF!,5,0))</f>
        <v/>
      </c>
      <c r="AA41" s="147" t="str">
        <f t="shared" si="9"/>
        <v/>
      </c>
      <c r="AB41" s="147" t="str">
        <f t="shared" si="10"/>
        <v/>
      </c>
      <c r="AC41" s="147" t="str">
        <f>IF(ISERROR(VLOOKUP($M41,#REF!,6,0)),"",VLOOKUP($M41,#REF!,6,0))</f>
        <v/>
      </c>
      <c r="AD41" s="147" t="str">
        <f>IF(ISERROR(VLOOKUP($M41,#REF!,8,0)),"",VLOOKUP($M41,#REF!,8,0))</f>
        <v/>
      </c>
      <c r="AE41" s="152" t="str">
        <f t="shared" si="11"/>
        <v/>
      </c>
      <c r="AF41" s="155" t="str">
        <f t="shared" si="12"/>
        <v/>
      </c>
      <c r="AG41" s="146" t="str">
        <f t="shared" si="13"/>
        <v/>
      </c>
      <c r="AH41" s="146" t="str">
        <f>IF(ISERROR(VLOOKUP($M41,#REF!,9,0)),"",VLOOKUP($M41,#REF!,9,0))</f>
        <v/>
      </c>
      <c r="AI41" s="146" t="str">
        <f t="shared" si="14"/>
        <v/>
      </c>
      <c r="AJ41" s="168">
        <f t="shared" si="15"/>
        <v>0</v>
      </c>
      <c r="AK41" s="171"/>
      <c r="AL41" s="174" t="str">
        <f t="shared" si="16"/>
        <v/>
      </c>
      <c r="AM41" s="179" t="str">
        <f t="shared" si="17"/>
        <v/>
      </c>
      <c r="AN41" s="183" t="str">
        <f t="shared" si="18"/>
        <v>未入力セル</v>
      </c>
      <c r="AO41" s="186" t="str">
        <f t="shared" si="30"/>
        <v/>
      </c>
      <c r="AP41" s="186" t="str">
        <f t="shared" si="31"/>
        <v/>
      </c>
      <c r="AQ41" s="39">
        <f t="shared" si="32"/>
        <v>0</v>
      </c>
      <c r="AR41" s="39" t="str">
        <f>IF(ISERROR(VLOOKUP($M41,#REF!,16,0)),"",VLOOKUP($M41,#REF!,16,0))</f>
        <v/>
      </c>
      <c r="AS41" s="196" t="str">
        <f>IF(ISERROR(VLOOKUP($M41,#REF!,7,0)),"",VLOOKUP($M41,#REF!,7,0))</f>
        <v/>
      </c>
      <c r="AT41" s="203">
        <f t="shared" si="22"/>
        <v>0</v>
      </c>
      <c r="AU41" s="208" t="str">
        <f t="shared" si="23"/>
        <v/>
      </c>
      <c r="AW41" s="208" t="str">
        <f>IF(ISERROR(VLOOKUP($M41,#REF!,10,0)),"",VLOOKUP($M41,#REF!,10,0))</f>
        <v/>
      </c>
      <c r="AX41" s="203">
        <f t="shared" si="24"/>
        <v>0</v>
      </c>
      <c r="AY41" s="208" t="str">
        <f t="shared" si="25"/>
        <v/>
      </c>
      <c r="BA41" s="225" t="str">
        <f t="shared" si="26"/>
        <v/>
      </c>
      <c r="BB41" s="225" t="str">
        <f t="shared" si="27"/>
        <v/>
      </c>
    </row>
    <row r="42" spans="1:54" s="39" customFormat="1" ht="25.2" customHeight="1" x14ac:dyDescent="0.2">
      <c r="A42" s="45"/>
      <c r="B42" s="48"/>
      <c r="C42" s="48"/>
      <c r="D42" s="53"/>
      <c r="E42" s="53"/>
      <c r="F42" s="55"/>
      <c r="G42" s="55"/>
      <c r="H42" s="60"/>
      <c r="I42" s="66"/>
      <c r="J42" s="68"/>
      <c r="L42" s="73">
        <f t="shared" si="0"/>
        <v>0</v>
      </c>
      <c r="M42" s="73" t="str">
        <f t="shared" si="1"/>
        <v xml:space="preserve"> </v>
      </c>
      <c r="N42" s="100">
        <f t="shared" si="2"/>
        <v>0</v>
      </c>
      <c r="O42" s="100">
        <f t="shared" si="3"/>
        <v>0</v>
      </c>
      <c r="P42" s="108">
        <f t="shared" si="4"/>
        <v>0</v>
      </c>
      <c r="Q42" s="108" t="str">
        <f>IF(OR($C42="LED",$C42="不明"),"",IF(ISERROR(VLOOKUP($M42,#REF!,2,0)),"",VLOOKUP($M42,#REF!,2,0)))</f>
        <v/>
      </c>
      <c r="R42" s="100">
        <f t="shared" si="5"/>
        <v>0</v>
      </c>
      <c r="S42" s="100">
        <f t="shared" si="6"/>
        <v>0</v>
      </c>
      <c r="T42" s="120" t="str">
        <f t="shared" si="7"/>
        <v/>
      </c>
      <c r="U42" s="124"/>
      <c r="V42" s="129" t="s">
        <v>164</v>
      </c>
      <c r="W42" s="131"/>
      <c r="X42" s="75" t="str">
        <f>IF(COUNTIF($M42,"*LED*"),"LED設置済",IF(COUNTIF($M42,"*不明*"),"該当不明",IF(ISERROR(VLOOKUP($M42,#REF!,4,0)),"",VLOOKUP($M42,#REF!,4,0))))</f>
        <v/>
      </c>
      <c r="Y42" s="139">
        <f t="shared" si="8"/>
        <v>0</v>
      </c>
      <c r="Z42" s="144" t="str">
        <f>IF(ISERROR(VLOOKUP($M42,#REF!,5,0)),"",VLOOKUP($M42,#REF!,5,0))</f>
        <v/>
      </c>
      <c r="AA42" s="147" t="str">
        <f t="shared" si="9"/>
        <v/>
      </c>
      <c r="AB42" s="147" t="str">
        <f t="shared" si="10"/>
        <v/>
      </c>
      <c r="AC42" s="147" t="str">
        <f>IF(ISERROR(VLOOKUP($M42,#REF!,6,0)),"",VLOOKUP($M42,#REF!,6,0))</f>
        <v/>
      </c>
      <c r="AD42" s="147" t="str">
        <f>IF(ISERROR(VLOOKUP($M42,#REF!,8,0)),"",VLOOKUP($M42,#REF!,8,0))</f>
        <v/>
      </c>
      <c r="AE42" s="152" t="str">
        <f t="shared" si="11"/>
        <v/>
      </c>
      <c r="AF42" s="155" t="str">
        <f t="shared" si="12"/>
        <v/>
      </c>
      <c r="AG42" s="146" t="str">
        <f t="shared" si="13"/>
        <v/>
      </c>
      <c r="AH42" s="146" t="str">
        <f>IF(ISERROR(VLOOKUP($M42,#REF!,9,0)),"",VLOOKUP($M42,#REF!,9,0))</f>
        <v/>
      </c>
      <c r="AI42" s="146" t="str">
        <f t="shared" si="14"/>
        <v/>
      </c>
      <c r="AJ42" s="168">
        <f t="shared" si="15"/>
        <v>0</v>
      </c>
      <c r="AK42" s="171"/>
      <c r="AL42" s="174" t="str">
        <f t="shared" si="16"/>
        <v/>
      </c>
      <c r="AM42" s="179" t="str">
        <f t="shared" si="17"/>
        <v/>
      </c>
      <c r="AN42" s="183" t="str">
        <f t="shared" si="18"/>
        <v>未入力セル</v>
      </c>
      <c r="AO42" s="186" t="str">
        <f t="shared" si="30"/>
        <v/>
      </c>
      <c r="AP42" s="186" t="str">
        <f t="shared" si="31"/>
        <v/>
      </c>
      <c r="AQ42" s="39">
        <f t="shared" si="32"/>
        <v>0</v>
      </c>
      <c r="AR42" s="39" t="str">
        <f>IF(ISERROR(VLOOKUP($M42,#REF!,16,0)),"",VLOOKUP($M42,#REF!,16,0))</f>
        <v/>
      </c>
      <c r="AS42" s="196" t="str">
        <f>IF(ISERROR(VLOOKUP($M42,#REF!,7,0)),"",VLOOKUP($M42,#REF!,7,0))</f>
        <v/>
      </c>
      <c r="AT42" s="203">
        <f t="shared" si="22"/>
        <v>0</v>
      </c>
      <c r="AU42" s="208" t="str">
        <f t="shared" si="23"/>
        <v/>
      </c>
      <c r="AW42" s="208" t="str">
        <f>IF(ISERROR(VLOOKUP($M42,#REF!,10,0)),"",VLOOKUP($M42,#REF!,10,0))</f>
        <v/>
      </c>
      <c r="AX42" s="203">
        <f t="shared" si="24"/>
        <v>0</v>
      </c>
      <c r="AY42" s="208" t="str">
        <f t="shared" si="25"/>
        <v/>
      </c>
      <c r="BA42" s="225" t="str">
        <f t="shared" si="26"/>
        <v/>
      </c>
      <c r="BB42" s="225" t="str">
        <f t="shared" si="27"/>
        <v/>
      </c>
    </row>
    <row r="43" spans="1:54" s="39" customFormat="1" ht="25.2" customHeight="1" x14ac:dyDescent="0.2">
      <c r="A43" s="45"/>
      <c r="B43" s="48"/>
      <c r="C43" s="48"/>
      <c r="D43" s="53"/>
      <c r="E43" s="53"/>
      <c r="F43" s="55"/>
      <c r="G43" s="55"/>
      <c r="H43" s="60"/>
      <c r="I43" s="66"/>
      <c r="J43" s="68"/>
      <c r="L43" s="73">
        <f t="shared" si="0"/>
        <v>0</v>
      </c>
      <c r="M43" s="73" t="str">
        <f t="shared" si="1"/>
        <v xml:space="preserve"> </v>
      </c>
      <c r="N43" s="100">
        <f t="shared" si="2"/>
        <v>0</v>
      </c>
      <c r="O43" s="100">
        <f t="shared" si="3"/>
        <v>0</v>
      </c>
      <c r="P43" s="108">
        <f t="shared" si="4"/>
        <v>0</v>
      </c>
      <c r="Q43" s="108" t="str">
        <f>IF(OR($C43="LED",$C43="不明"),"",IF(ISERROR(VLOOKUP($M43,#REF!,2,0)),"",VLOOKUP($M43,#REF!,2,0)))</f>
        <v/>
      </c>
      <c r="R43" s="100">
        <f t="shared" si="5"/>
        <v>0</v>
      </c>
      <c r="S43" s="100">
        <f t="shared" si="6"/>
        <v>0</v>
      </c>
      <c r="T43" s="120" t="str">
        <f t="shared" si="7"/>
        <v/>
      </c>
      <c r="U43" s="124"/>
      <c r="V43" s="129" t="s">
        <v>164</v>
      </c>
      <c r="W43" s="131"/>
      <c r="X43" s="75" t="str">
        <f>IF(COUNTIF($M43,"*LED*"),"LED設置済",IF(COUNTIF($M43,"*不明*"),"該当不明",IF(ISERROR(VLOOKUP($M43,#REF!,4,0)),"",VLOOKUP($M43,#REF!,4,0))))</f>
        <v/>
      </c>
      <c r="Y43" s="139">
        <f t="shared" si="8"/>
        <v>0</v>
      </c>
      <c r="Z43" s="144" t="str">
        <f>IF(ISERROR(VLOOKUP($M43,#REF!,5,0)),"",VLOOKUP($M43,#REF!,5,0))</f>
        <v/>
      </c>
      <c r="AA43" s="147" t="str">
        <f t="shared" si="9"/>
        <v/>
      </c>
      <c r="AB43" s="147" t="str">
        <f t="shared" si="10"/>
        <v/>
      </c>
      <c r="AC43" s="147" t="str">
        <f>IF(ISERROR(VLOOKUP($M43,#REF!,6,0)),"",VLOOKUP($M43,#REF!,6,0))</f>
        <v/>
      </c>
      <c r="AD43" s="147" t="str">
        <f>IF(ISERROR(VLOOKUP($M43,#REF!,8,0)),"",VLOOKUP($M43,#REF!,8,0))</f>
        <v/>
      </c>
      <c r="AE43" s="152" t="str">
        <f t="shared" si="11"/>
        <v/>
      </c>
      <c r="AF43" s="155" t="str">
        <f t="shared" si="12"/>
        <v/>
      </c>
      <c r="AG43" s="146" t="str">
        <f t="shared" si="13"/>
        <v/>
      </c>
      <c r="AH43" s="146" t="str">
        <f>IF(ISERROR(VLOOKUP($M43,#REF!,9,0)),"",VLOOKUP($M43,#REF!,9,0))</f>
        <v/>
      </c>
      <c r="AI43" s="146" t="str">
        <f t="shared" si="14"/>
        <v/>
      </c>
      <c r="AJ43" s="168">
        <f t="shared" si="15"/>
        <v>0</v>
      </c>
      <c r="AK43" s="171"/>
      <c r="AL43" s="174" t="str">
        <f t="shared" si="16"/>
        <v/>
      </c>
      <c r="AM43" s="179" t="str">
        <f t="shared" si="17"/>
        <v/>
      </c>
      <c r="AN43" s="183" t="str">
        <f t="shared" si="18"/>
        <v>未入力セル</v>
      </c>
      <c r="AO43" s="186" t="str">
        <f t="shared" si="30"/>
        <v/>
      </c>
      <c r="AP43" s="186" t="str">
        <f t="shared" si="31"/>
        <v/>
      </c>
      <c r="AQ43" s="39">
        <f t="shared" si="32"/>
        <v>0</v>
      </c>
      <c r="AR43" s="39" t="str">
        <f>IF(ISERROR(VLOOKUP($M43,#REF!,16,0)),"",VLOOKUP($M43,#REF!,16,0))</f>
        <v/>
      </c>
      <c r="AS43" s="196" t="str">
        <f>IF(ISERROR(VLOOKUP($M43,#REF!,7,0)),"",VLOOKUP($M43,#REF!,7,0))</f>
        <v/>
      </c>
      <c r="AT43" s="203">
        <f t="shared" si="22"/>
        <v>0</v>
      </c>
      <c r="AU43" s="208" t="str">
        <f t="shared" si="23"/>
        <v/>
      </c>
      <c r="AW43" s="208" t="str">
        <f>IF(ISERROR(VLOOKUP($M43,#REF!,10,0)),"",VLOOKUP($M43,#REF!,10,0))</f>
        <v/>
      </c>
      <c r="AX43" s="203">
        <f t="shared" si="24"/>
        <v>0</v>
      </c>
      <c r="AY43" s="208" t="str">
        <f t="shared" si="25"/>
        <v/>
      </c>
      <c r="BA43" s="225" t="str">
        <f t="shared" si="26"/>
        <v/>
      </c>
      <c r="BB43" s="225" t="str">
        <f t="shared" si="27"/>
        <v/>
      </c>
    </row>
    <row r="44" spans="1:54" s="39" customFormat="1" ht="25.2" customHeight="1" x14ac:dyDescent="0.2">
      <c r="A44" s="45"/>
      <c r="B44" s="48"/>
      <c r="C44" s="48"/>
      <c r="D44" s="53"/>
      <c r="E44" s="53"/>
      <c r="F44" s="55"/>
      <c r="G44" s="55"/>
      <c r="H44" s="60"/>
      <c r="I44" s="66"/>
      <c r="J44" s="68"/>
      <c r="L44" s="73">
        <f t="shared" si="0"/>
        <v>0</v>
      </c>
      <c r="M44" s="73" t="str">
        <f t="shared" si="1"/>
        <v xml:space="preserve"> </v>
      </c>
      <c r="N44" s="100">
        <f t="shared" si="2"/>
        <v>0</v>
      </c>
      <c r="O44" s="100">
        <f t="shared" si="3"/>
        <v>0</v>
      </c>
      <c r="P44" s="108">
        <f t="shared" si="4"/>
        <v>0</v>
      </c>
      <c r="Q44" s="108" t="str">
        <f>IF(OR($C44="LED",$C44="不明"),"",IF(ISERROR(VLOOKUP($M44,#REF!,2,0)),"",VLOOKUP($M44,#REF!,2,0)))</f>
        <v/>
      </c>
      <c r="R44" s="100">
        <f t="shared" si="5"/>
        <v>0</v>
      </c>
      <c r="S44" s="100">
        <f t="shared" si="6"/>
        <v>0</v>
      </c>
      <c r="T44" s="120" t="str">
        <f t="shared" si="7"/>
        <v/>
      </c>
      <c r="U44" s="124"/>
      <c r="V44" s="129" t="s">
        <v>164</v>
      </c>
      <c r="W44" s="131"/>
      <c r="X44" s="75" t="str">
        <f>IF(COUNTIF($M44,"*LED*"),"LED設置済",IF(COUNTIF($M44,"*不明*"),"該当不明",IF(ISERROR(VLOOKUP($M44,#REF!,4,0)),"",VLOOKUP($M44,#REF!,4,0))))</f>
        <v/>
      </c>
      <c r="Y44" s="139">
        <f t="shared" si="8"/>
        <v>0</v>
      </c>
      <c r="Z44" s="144" t="str">
        <f>IF(ISERROR(VLOOKUP($M44,#REF!,5,0)),"",VLOOKUP($M44,#REF!,5,0))</f>
        <v/>
      </c>
      <c r="AA44" s="147" t="str">
        <f t="shared" si="9"/>
        <v/>
      </c>
      <c r="AB44" s="147" t="str">
        <f t="shared" si="10"/>
        <v/>
      </c>
      <c r="AC44" s="147" t="str">
        <f>IF(ISERROR(VLOOKUP($M44,#REF!,6,0)),"",VLOOKUP($M44,#REF!,6,0))</f>
        <v/>
      </c>
      <c r="AD44" s="147" t="str">
        <f>IF(ISERROR(VLOOKUP($M44,#REF!,8,0)),"",VLOOKUP($M44,#REF!,8,0))</f>
        <v/>
      </c>
      <c r="AE44" s="152" t="str">
        <f t="shared" si="11"/>
        <v/>
      </c>
      <c r="AF44" s="155" t="str">
        <f t="shared" si="12"/>
        <v/>
      </c>
      <c r="AG44" s="146" t="str">
        <f t="shared" si="13"/>
        <v/>
      </c>
      <c r="AH44" s="146" t="str">
        <f>IF(ISERROR(VLOOKUP($M44,#REF!,9,0)),"",VLOOKUP($M44,#REF!,9,0))</f>
        <v/>
      </c>
      <c r="AI44" s="146" t="str">
        <f t="shared" si="14"/>
        <v/>
      </c>
      <c r="AJ44" s="168">
        <f t="shared" si="15"/>
        <v>0</v>
      </c>
      <c r="AK44" s="171"/>
      <c r="AL44" s="174" t="str">
        <f t="shared" si="16"/>
        <v/>
      </c>
      <c r="AM44" s="179" t="str">
        <f t="shared" si="17"/>
        <v/>
      </c>
      <c r="AN44" s="183" t="str">
        <f t="shared" si="18"/>
        <v>未入力セル</v>
      </c>
      <c r="AO44" s="186" t="str">
        <f t="shared" si="30"/>
        <v/>
      </c>
      <c r="AP44" s="186" t="str">
        <f t="shared" si="31"/>
        <v/>
      </c>
      <c r="AQ44" s="39">
        <f t="shared" si="32"/>
        <v>0</v>
      </c>
      <c r="AR44" s="39" t="str">
        <f>IF(ISERROR(VLOOKUP($M44,#REF!,16,0)),"",VLOOKUP($M44,#REF!,16,0))</f>
        <v/>
      </c>
      <c r="AS44" s="196" t="str">
        <f>IF(ISERROR(VLOOKUP($M44,#REF!,7,0)),"",VLOOKUP($M44,#REF!,7,0))</f>
        <v/>
      </c>
      <c r="AT44" s="203">
        <f t="shared" si="22"/>
        <v>0</v>
      </c>
      <c r="AU44" s="208" t="str">
        <f t="shared" si="23"/>
        <v/>
      </c>
      <c r="AW44" s="208" t="str">
        <f>IF(ISERROR(VLOOKUP($M44,#REF!,10,0)),"",VLOOKUP($M44,#REF!,10,0))</f>
        <v/>
      </c>
      <c r="AX44" s="203">
        <f t="shared" si="24"/>
        <v>0</v>
      </c>
      <c r="AY44" s="208" t="str">
        <f t="shared" si="25"/>
        <v/>
      </c>
      <c r="BA44" s="225" t="str">
        <f t="shared" si="26"/>
        <v/>
      </c>
      <c r="BB44" s="225" t="str">
        <f t="shared" si="27"/>
        <v/>
      </c>
    </row>
    <row r="45" spans="1:54" s="39" customFormat="1" ht="25.2" customHeight="1" x14ac:dyDescent="0.2">
      <c r="A45" s="45"/>
      <c r="B45" s="48"/>
      <c r="C45" s="48"/>
      <c r="D45" s="53"/>
      <c r="E45" s="53"/>
      <c r="F45" s="55"/>
      <c r="G45" s="55"/>
      <c r="H45" s="60"/>
      <c r="I45" s="66"/>
      <c r="J45" s="68"/>
      <c r="L45" s="73">
        <f t="shared" si="0"/>
        <v>0</v>
      </c>
      <c r="M45" s="73" t="str">
        <f t="shared" si="1"/>
        <v xml:space="preserve"> </v>
      </c>
      <c r="N45" s="100">
        <f t="shared" si="2"/>
        <v>0</v>
      </c>
      <c r="O45" s="100">
        <f t="shared" si="3"/>
        <v>0</v>
      </c>
      <c r="P45" s="108">
        <f t="shared" si="4"/>
        <v>0</v>
      </c>
      <c r="Q45" s="108" t="str">
        <f>IF(OR($C45="LED",$C45="不明"),"",IF(ISERROR(VLOOKUP($M45,#REF!,2,0)),"",VLOOKUP($M45,#REF!,2,0)))</f>
        <v/>
      </c>
      <c r="R45" s="100">
        <f t="shared" si="5"/>
        <v>0</v>
      </c>
      <c r="S45" s="100">
        <f t="shared" si="6"/>
        <v>0</v>
      </c>
      <c r="T45" s="120" t="str">
        <f t="shared" si="7"/>
        <v/>
      </c>
      <c r="U45" s="124"/>
      <c r="V45" s="129" t="s">
        <v>164</v>
      </c>
      <c r="W45" s="131"/>
      <c r="X45" s="75" t="str">
        <f>IF(COUNTIF($M45,"*LED*"),"LED設置済",IF(COUNTIF($M45,"*不明*"),"該当不明",IF(ISERROR(VLOOKUP($M45,#REF!,4,0)),"",VLOOKUP($M45,#REF!,4,0))))</f>
        <v/>
      </c>
      <c r="Y45" s="139">
        <f t="shared" si="8"/>
        <v>0</v>
      </c>
      <c r="Z45" s="144" t="str">
        <f>IF(ISERROR(VLOOKUP($M45,#REF!,5,0)),"",VLOOKUP($M45,#REF!,5,0))</f>
        <v/>
      </c>
      <c r="AA45" s="147" t="str">
        <f t="shared" si="9"/>
        <v/>
      </c>
      <c r="AB45" s="147" t="str">
        <f t="shared" si="10"/>
        <v/>
      </c>
      <c r="AC45" s="147" t="str">
        <f>IF(ISERROR(VLOOKUP($M45,#REF!,6,0)),"",VLOOKUP($M45,#REF!,6,0))</f>
        <v/>
      </c>
      <c r="AD45" s="147" t="str">
        <f>IF(ISERROR(VLOOKUP($M45,#REF!,8,0)),"",VLOOKUP($M45,#REF!,8,0))</f>
        <v/>
      </c>
      <c r="AE45" s="152" t="str">
        <f t="shared" si="11"/>
        <v/>
      </c>
      <c r="AF45" s="155" t="str">
        <f t="shared" si="12"/>
        <v/>
      </c>
      <c r="AG45" s="146" t="str">
        <f t="shared" si="13"/>
        <v/>
      </c>
      <c r="AH45" s="146" t="str">
        <f>IF(ISERROR(VLOOKUP($M45,#REF!,9,0)),"",VLOOKUP($M45,#REF!,9,0))</f>
        <v/>
      </c>
      <c r="AI45" s="146" t="str">
        <f t="shared" si="14"/>
        <v/>
      </c>
      <c r="AJ45" s="168">
        <f t="shared" si="15"/>
        <v>0</v>
      </c>
      <c r="AK45" s="171"/>
      <c r="AL45" s="174" t="str">
        <f t="shared" si="16"/>
        <v/>
      </c>
      <c r="AM45" s="179" t="str">
        <f t="shared" si="17"/>
        <v/>
      </c>
      <c r="AN45" s="183" t="str">
        <f t="shared" si="18"/>
        <v>未入力セル</v>
      </c>
      <c r="AO45" s="186" t="str">
        <f t="shared" si="30"/>
        <v/>
      </c>
      <c r="AP45" s="186" t="str">
        <f t="shared" si="31"/>
        <v/>
      </c>
      <c r="AQ45" s="39">
        <f t="shared" si="32"/>
        <v>0</v>
      </c>
      <c r="AR45" s="39" t="str">
        <f>IF(ISERROR(VLOOKUP($M45,#REF!,16,0)),"",VLOOKUP($M45,#REF!,16,0))</f>
        <v/>
      </c>
      <c r="AS45" s="196" t="str">
        <f>IF(ISERROR(VLOOKUP($M45,#REF!,7,0)),"",VLOOKUP($M45,#REF!,7,0))</f>
        <v/>
      </c>
      <c r="AT45" s="203">
        <f t="shared" si="22"/>
        <v>0</v>
      </c>
      <c r="AU45" s="208" t="str">
        <f t="shared" si="23"/>
        <v/>
      </c>
      <c r="AW45" s="208" t="str">
        <f>IF(ISERROR(VLOOKUP($M45,#REF!,10,0)),"",VLOOKUP($M45,#REF!,10,0))</f>
        <v/>
      </c>
      <c r="AX45" s="203">
        <f t="shared" si="24"/>
        <v>0</v>
      </c>
      <c r="AY45" s="208" t="str">
        <f t="shared" si="25"/>
        <v/>
      </c>
      <c r="BA45" s="225" t="str">
        <f t="shared" si="26"/>
        <v/>
      </c>
      <c r="BB45" s="225" t="str">
        <f t="shared" si="27"/>
        <v/>
      </c>
    </row>
    <row r="46" spans="1:54" s="39" customFormat="1" ht="25.2" customHeight="1" x14ac:dyDescent="0.2">
      <c r="A46" s="45"/>
      <c r="B46" s="48"/>
      <c r="C46" s="48"/>
      <c r="D46" s="53"/>
      <c r="E46" s="53"/>
      <c r="F46" s="55"/>
      <c r="G46" s="55"/>
      <c r="H46" s="60"/>
      <c r="I46" s="66"/>
      <c r="J46" s="68"/>
      <c r="L46" s="73">
        <f t="shared" si="0"/>
        <v>0</v>
      </c>
      <c r="M46" s="73" t="str">
        <f t="shared" si="1"/>
        <v xml:space="preserve"> </v>
      </c>
      <c r="N46" s="100">
        <f t="shared" si="2"/>
        <v>0</v>
      </c>
      <c r="O46" s="100">
        <f t="shared" si="3"/>
        <v>0</v>
      </c>
      <c r="P46" s="108">
        <f t="shared" si="4"/>
        <v>0</v>
      </c>
      <c r="Q46" s="108" t="str">
        <f>IF(OR($C46="LED",$C46="不明"),"",IF(ISERROR(VLOOKUP($M46,#REF!,2,0)),"",VLOOKUP($M46,#REF!,2,0)))</f>
        <v/>
      </c>
      <c r="R46" s="100">
        <f t="shared" si="5"/>
        <v>0</v>
      </c>
      <c r="S46" s="100">
        <f t="shared" si="6"/>
        <v>0</v>
      </c>
      <c r="T46" s="120" t="str">
        <f t="shared" si="7"/>
        <v/>
      </c>
      <c r="U46" s="124"/>
      <c r="V46" s="129" t="s">
        <v>164</v>
      </c>
      <c r="W46" s="131"/>
      <c r="X46" s="75" t="str">
        <f>IF(COUNTIF($M46,"*LED*"),"LED設置済",IF(COUNTIF($M46,"*不明*"),"該当不明",IF(ISERROR(VLOOKUP($M46,#REF!,4,0)),"",VLOOKUP($M46,#REF!,4,0))))</f>
        <v/>
      </c>
      <c r="Y46" s="139">
        <f t="shared" si="8"/>
        <v>0</v>
      </c>
      <c r="Z46" s="144" t="str">
        <f>IF(ISERROR(VLOOKUP($M46,#REF!,5,0)),"",VLOOKUP($M46,#REF!,5,0))</f>
        <v/>
      </c>
      <c r="AA46" s="147" t="str">
        <f t="shared" si="9"/>
        <v/>
      </c>
      <c r="AB46" s="147" t="str">
        <f t="shared" si="10"/>
        <v/>
      </c>
      <c r="AC46" s="147" t="str">
        <f>IF(ISERROR(VLOOKUP($M46,#REF!,6,0)),"",VLOOKUP($M46,#REF!,6,0))</f>
        <v/>
      </c>
      <c r="AD46" s="147" t="str">
        <f>IF(ISERROR(VLOOKUP($M46,#REF!,8,0)),"",VLOOKUP($M46,#REF!,8,0))</f>
        <v/>
      </c>
      <c r="AE46" s="152" t="str">
        <f t="shared" si="11"/>
        <v/>
      </c>
      <c r="AF46" s="155" t="str">
        <f t="shared" si="12"/>
        <v/>
      </c>
      <c r="AG46" s="146" t="str">
        <f t="shared" si="13"/>
        <v/>
      </c>
      <c r="AH46" s="146" t="str">
        <f>IF(ISERROR(VLOOKUP($M46,#REF!,9,0)),"",VLOOKUP($M46,#REF!,9,0))</f>
        <v/>
      </c>
      <c r="AI46" s="146" t="str">
        <f t="shared" si="14"/>
        <v/>
      </c>
      <c r="AJ46" s="168">
        <f t="shared" si="15"/>
        <v>0</v>
      </c>
      <c r="AK46" s="171"/>
      <c r="AL46" s="174" t="str">
        <f t="shared" si="16"/>
        <v/>
      </c>
      <c r="AM46" s="179" t="str">
        <f t="shared" si="17"/>
        <v/>
      </c>
      <c r="AN46" s="183" t="str">
        <f t="shared" si="18"/>
        <v>未入力セル</v>
      </c>
      <c r="AO46" s="186" t="str">
        <f t="shared" si="30"/>
        <v/>
      </c>
      <c r="AP46" s="186" t="str">
        <f t="shared" si="31"/>
        <v/>
      </c>
      <c r="AQ46" s="39">
        <f t="shared" si="32"/>
        <v>0</v>
      </c>
      <c r="AR46" s="39" t="str">
        <f>IF(ISERROR(VLOOKUP($M46,#REF!,16,0)),"",VLOOKUP($M46,#REF!,16,0))</f>
        <v/>
      </c>
      <c r="AS46" s="196" t="str">
        <f>IF(ISERROR(VLOOKUP($M46,#REF!,7,0)),"",VLOOKUP($M46,#REF!,7,0))</f>
        <v/>
      </c>
      <c r="AT46" s="203">
        <f t="shared" si="22"/>
        <v>0</v>
      </c>
      <c r="AU46" s="208" t="str">
        <f t="shared" si="23"/>
        <v/>
      </c>
      <c r="AW46" s="208" t="str">
        <f>IF(ISERROR(VLOOKUP($M46,#REF!,10,0)),"",VLOOKUP($M46,#REF!,10,0))</f>
        <v/>
      </c>
      <c r="AX46" s="203">
        <f t="shared" si="24"/>
        <v>0</v>
      </c>
      <c r="AY46" s="208" t="str">
        <f t="shared" si="25"/>
        <v/>
      </c>
      <c r="BA46" s="225" t="str">
        <f t="shared" si="26"/>
        <v/>
      </c>
      <c r="BB46" s="225" t="str">
        <f t="shared" si="27"/>
        <v/>
      </c>
    </row>
    <row r="47" spans="1:54" s="39" customFormat="1" ht="25.2" customHeight="1" x14ac:dyDescent="0.2">
      <c r="A47" s="45"/>
      <c r="B47" s="48"/>
      <c r="C47" s="48"/>
      <c r="D47" s="53"/>
      <c r="E47" s="53"/>
      <c r="F47" s="55"/>
      <c r="G47" s="55"/>
      <c r="H47" s="60"/>
      <c r="I47" s="66"/>
      <c r="J47" s="68"/>
      <c r="L47" s="73">
        <f t="shared" si="0"/>
        <v>0</v>
      </c>
      <c r="M47" s="73" t="str">
        <f t="shared" si="1"/>
        <v xml:space="preserve"> </v>
      </c>
      <c r="N47" s="100">
        <f t="shared" si="2"/>
        <v>0</v>
      </c>
      <c r="O47" s="100">
        <f t="shared" si="3"/>
        <v>0</v>
      </c>
      <c r="P47" s="108">
        <f t="shared" si="4"/>
        <v>0</v>
      </c>
      <c r="Q47" s="108" t="str">
        <f>IF(OR($C47="LED",$C47="不明"),"",IF(ISERROR(VLOOKUP($M47,#REF!,2,0)),"",VLOOKUP($M47,#REF!,2,0)))</f>
        <v/>
      </c>
      <c r="R47" s="100">
        <f t="shared" si="5"/>
        <v>0</v>
      </c>
      <c r="S47" s="100">
        <f t="shared" si="6"/>
        <v>0</v>
      </c>
      <c r="T47" s="120" t="str">
        <f t="shared" si="7"/>
        <v/>
      </c>
      <c r="U47" s="124"/>
      <c r="V47" s="129" t="s">
        <v>164</v>
      </c>
      <c r="W47" s="131"/>
      <c r="X47" s="75" t="str">
        <f>IF(COUNTIF($M47,"*LED*"),"LED設置済",IF(COUNTIF($M47,"*不明*"),"該当不明",IF(ISERROR(VLOOKUP($M47,#REF!,4,0)),"",VLOOKUP($M47,#REF!,4,0))))</f>
        <v/>
      </c>
      <c r="Y47" s="139">
        <f t="shared" si="8"/>
        <v>0</v>
      </c>
      <c r="Z47" s="144" t="str">
        <f>IF(ISERROR(VLOOKUP($M47,#REF!,5,0)),"",VLOOKUP($M47,#REF!,5,0))</f>
        <v/>
      </c>
      <c r="AA47" s="147" t="str">
        <f t="shared" si="9"/>
        <v/>
      </c>
      <c r="AB47" s="147" t="str">
        <f t="shared" si="10"/>
        <v/>
      </c>
      <c r="AC47" s="147" t="str">
        <f>IF(ISERROR(VLOOKUP($M47,#REF!,6,0)),"",VLOOKUP($M47,#REF!,6,0))</f>
        <v/>
      </c>
      <c r="AD47" s="147" t="str">
        <f>IF(ISERROR(VLOOKUP($M47,#REF!,8,0)),"",VLOOKUP($M47,#REF!,8,0))</f>
        <v/>
      </c>
      <c r="AE47" s="152" t="str">
        <f t="shared" si="11"/>
        <v/>
      </c>
      <c r="AF47" s="155" t="str">
        <f t="shared" si="12"/>
        <v/>
      </c>
      <c r="AG47" s="146" t="str">
        <f t="shared" si="13"/>
        <v/>
      </c>
      <c r="AH47" s="146" t="str">
        <f>IF(ISERROR(VLOOKUP($M47,#REF!,9,0)),"",VLOOKUP($M47,#REF!,9,0))</f>
        <v/>
      </c>
      <c r="AI47" s="146" t="str">
        <f t="shared" si="14"/>
        <v/>
      </c>
      <c r="AJ47" s="168">
        <f t="shared" si="15"/>
        <v>0</v>
      </c>
      <c r="AK47" s="171"/>
      <c r="AL47" s="174" t="str">
        <f t="shared" si="16"/>
        <v/>
      </c>
      <c r="AM47" s="179" t="str">
        <f t="shared" si="17"/>
        <v/>
      </c>
      <c r="AN47" s="183" t="str">
        <f t="shared" si="18"/>
        <v>未入力セル</v>
      </c>
      <c r="AO47" s="186" t="str">
        <f t="shared" si="30"/>
        <v/>
      </c>
      <c r="AP47" s="186" t="str">
        <f t="shared" si="31"/>
        <v/>
      </c>
      <c r="AQ47" s="39">
        <f t="shared" si="32"/>
        <v>0</v>
      </c>
      <c r="AR47" s="39" t="str">
        <f>IF(ISERROR(VLOOKUP($M47,#REF!,16,0)),"",VLOOKUP($M47,#REF!,16,0))</f>
        <v/>
      </c>
      <c r="AS47" s="196" t="str">
        <f>IF(ISERROR(VLOOKUP($M47,#REF!,7,0)),"",VLOOKUP($M47,#REF!,7,0))</f>
        <v/>
      </c>
      <c r="AT47" s="203">
        <f t="shared" si="22"/>
        <v>0</v>
      </c>
      <c r="AU47" s="208" t="str">
        <f t="shared" si="23"/>
        <v/>
      </c>
      <c r="AW47" s="208" t="str">
        <f>IF(ISERROR(VLOOKUP($M47,#REF!,10,0)),"",VLOOKUP($M47,#REF!,10,0))</f>
        <v/>
      </c>
      <c r="AX47" s="203">
        <f t="shared" si="24"/>
        <v>0</v>
      </c>
      <c r="AY47" s="208" t="str">
        <f t="shared" si="25"/>
        <v/>
      </c>
      <c r="BA47" s="225" t="str">
        <f t="shared" si="26"/>
        <v/>
      </c>
      <c r="BB47" s="225" t="str">
        <f t="shared" si="27"/>
        <v/>
      </c>
    </row>
    <row r="48" spans="1:54" s="39" customFormat="1" ht="25.2" customHeight="1" x14ac:dyDescent="0.2">
      <c r="A48" s="45"/>
      <c r="B48" s="48"/>
      <c r="C48" s="48"/>
      <c r="D48" s="53"/>
      <c r="E48" s="53"/>
      <c r="F48" s="55"/>
      <c r="G48" s="55"/>
      <c r="H48" s="60"/>
      <c r="I48" s="66"/>
      <c r="J48" s="68"/>
      <c r="L48" s="73">
        <f t="shared" si="0"/>
        <v>0</v>
      </c>
      <c r="M48" s="73" t="str">
        <f t="shared" si="1"/>
        <v xml:space="preserve"> </v>
      </c>
      <c r="N48" s="100">
        <f t="shared" si="2"/>
        <v>0</v>
      </c>
      <c r="O48" s="100">
        <f t="shared" si="3"/>
        <v>0</v>
      </c>
      <c r="P48" s="108">
        <f t="shared" si="4"/>
        <v>0</v>
      </c>
      <c r="Q48" s="108" t="str">
        <f>IF(OR($C48="LED",$C48="不明"),"",IF(ISERROR(VLOOKUP($M48,#REF!,2,0)),"",VLOOKUP($M48,#REF!,2,0)))</f>
        <v/>
      </c>
      <c r="R48" s="100">
        <f t="shared" si="5"/>
        <v>0</v>
      </c>
      <c r="S48" s="100">
        <f t="shared" si="6"/>
        <v>0</v>
      </c>
      <c r="T48" s="120" t="str">
        <f t="shared" si="7"/>
        <v/>
      </c>
      <c r="U48" s="124"/>
      <c r="V48" s="129" t="s">
        <v>164</v>
      </c>
      <c r="W48" s="131"/>
      <c r="X48" s="75" t="str">
        <f>IF(COUNTIF($M48,"*LED*"),"LED設置済",IF(COUNTIF($M48,"*不明*"),"該当不明",IF(ISERROR(VLOOKUP($M48,#REF!,4,0)),"",VLOOKUP($M48,#REF!,4,0))))</f>
        <v/>
      </c>
      <c r="Y48" s="139">
        <f t="shared" si="8"/>
        <v>0</v>
      </c>
      <c r="Z48" s="144" t="str">
        <f>IF(ISERROR(VLOOKUP($M48,#REF!,5,0)),"",VLOOKUP($M48,#REF!,5,0))</f>
        <v/>
      </c>
      <c r="AA48" s="147" t="str">
        <f t="shared" si="9"/>
        <v/>
      </c>
      <c r="AB48" s="147" t="str">
        <f t="shared" si="10"/>
        <v/>
      </c>
      <c r="AC48" s="147" t="str">
        <f>IF(ISERROR(VLOOKUP($M48,#REF!,6,0)),"",VLOOKUP($M48,#REF!,6,0))</f>
        <v/>
      </c>
      <c r="AD48" s="147" t="str">
        <f>IF(ISERROR(VLOOKUP($M48,#REF!,8,0)),"",VLOOKUP($M48,#REF!,8,0))</f>
        <v/>
      </c>
      <c r="AE48" s="152" t="str">
        <f t="shared" si="11"/>
        <v/>
      </c>
      <c r="AF48" s="155" t="str">
        <f t="shared" si="12"/>
        <v/>
      </c>
      <c r="AG48" s="146" t="str">
        <f t="shared" si="13"/>
        <v/>
      </c>
      <c r="AH48" s="146" t="str">
        <f>IF(ISERROR(VLOOKUP($M48,#REF!,9,0)),"",VLOOKUP($M48,#REF!,9,0))</f>
        <v/>
      </c>
      <c r="AI48" s="146" t="str">
        <f t="shared" si="14"/>
        <v/>
      </c>
      <c r="AJ48" s="168">
        <f t="shared" si="15"/>
        <v>0</v>
      </c>
      <c r="AK48" s="171"/>
      <c r="AL48" s="174" t="str">
        <f t="shared" si="16"/>
        <v/>
      </c>
      <c r="AM48" s="179" t="str">
        <f t="shared" si="17"/>
        <v/>
      </c>
      <c r="AN48" s="183" t="str">
        <f t="shared" si="18"/>
        <v>未入力セル</v>
      </c>
      <c r="AO48" s="186" t="str">
        <f t="shared" si="30"/>
        <v/>
      </c>
      <c r="AP48" s="186" t="str">
        <f t="shared" si="31"/>
        <v/>
      </c>
      <c r="AQ48" s="39">
        <f t="shared" si="32"/>
        <v>0</v>
      </c>
      <c r="AR48" s="39" t="str">
        <f>IF(ISERROR(VLOOKUP($M48,#REF!,16,0)),"",VLOOKUP($M48,#REF!,16,0))</f>
        <v/>
      </c>
      <c r="AS48" s="196" t="str">
        <f>IF(ISERROR(VLOOKUP($M48,#REF!,7,0)),"",VLOOKUP($M48,#REF!,7,0))</f>
        <v/>
      </c>
      <c r="AT48" s="203">
        <f t="shared" si="22"/>
        <v>0</v>
      </c>
      <c r="AU48" s="208" t="str">
        <f t="shared" si="23"/>
        <v/>
      </c>
      <c r="AW48" s="208" t="str">
        <f>IF(ISERROR(VLOOKUP($M48,#REF!,10,0)),"",VLOOKUP($M48,#REF!,10,0))</f>
        <v/>
      </c>
      <c r="AX48" s="203">
        <f t="shared" si="24"/>
        <v>0</v>
      </c>
      <c r="AY48" s="208" t="str">
        <f t="shared" si="25"/>
        <v/>
      </c>
      <c r="BA48" s="225" t="str">
        <f t="shared" si="26"/>
        <v/>
      </c>
      <c r="BB48" s="225" t="str">
        <f t="shared" si="27"/>
        <v/>
      </c>
    </row>
    <row r="49" spans="1:54" s="39" customFormat="1" ht="25.2" customHeight="1" x14ac:dyDescent="0.2">
      <c r="A49" s="45"/>
      <c r="B49" s="48"/>
      <c r="C49" s="48"/>
      <c r="D49" s="53"/>
      <c r="E49" s="53"/>
      <c r="F49" s="55"/>
      <c r="G49" s="55"/>
      <c r="H49" s="60"/>
      <c r="I49" s="66"/>
      <c r="J49" s="68"/>
      <c r="L49" s="73">
        <f t="shared" si="0"/>
        <v>0</v>
      </c>
      <c r="M49" s="73" t="str">
        <f t="shared" si="1"/>
        <v xml:space="preserve"> </v>
      </c>
      <c r="N49" s="100">
        <f t="shared" si="2"/>
        <v>0</v>
      </c>
      <c r="O49" s="100">
        <f t="shared" si="3"/>
        <v>0</v>
      </c>
      <c r="P49" s="108">
        <f t="shared" si="4"/>
        <v>0</v>
      </c>
      <c r="Q49" s="108" t="str">
        <f>IF(OR($C49="LED",$C49="不明"),"",IF(ISERROR(VLOOKUP($M49,#REF!,2,0)),"",VLOOKUP($M49,#REF!,2,0)))</f>
        <v/>
      </c>
      <c r="R49" s="100">
        <f t="shared" si="5"/>
        <v>0</v>
      </c>
      <c r="S49" s="100">
        <f t="shared" si="6"/>
        <v>0</v>
      </c>
      <c r="T49" s="120" t="str">
        <f t="shared" si="7"/>
        <v/>
      </c>
      <c r="U49" s="124"/>
      <c r="V49" s="129" t="s">
        <v>164</v>
      </c>
      <c r="W49" s="131"/>
      <c r="X49" s="75" t="str">
        <f>IF(COUNTIF($M49,"*LED*"),"LED設置済",IF(COUNTIF($M49,"*不明*"),"該当不明",IF(ISERROR(VLOOKUP($M49,#REF!,4,0)),"",VLOOKUP($M49,#REF!,4,0))))</f>
        <v/>
      </c>
      <c r="Y49" s="139">
        <f t="shared" si="8"/>
        <v>0</v>
      </c>
      <c r="Z49" s="144" t="str">
        <f>IF(ISERROR(VLOOKUP($M49,#REF!,5,0)),"",VLOOKUP($M49,#REF!,5,0))</f>
        <v/>
      </c>
      <c r="AA49" s="147" t="str">
        <f t="shared" si="9"/>
        <v/>
      </c>
      <c r="AB49" s="147" t="str">
        <f t="shared" si="10"/>
        <v/>
      </c>
      <c r="AC49" s="147" t="str">
        <f>IF(ISERROR(VLOOKUP($M49,#REF!,6,0)),"",VLOOKUP($M49,#REF!,6,0))</f>
        <v/>
      </c>
      <c r="AD49" s="147" t="str">
        <f>IF(ISERROR(VLOOKUP($M49,#REF!,8,0)),"",VLOOKUP($M49,#REF!,8,0))</f>
        <v/>
      </c>
      <c r="AE49" s="152" t="str">
        <f t="shared" si="11"/>
        <v/>
      </c>
      <c r="AF49" s="155" t="str">
        <f t="shared" si="12"/>
        <v/>
      </c>
      <c r="AG49" s="146" t="str">
        <f t="shared" si="13"/>
        <v/>
      </c>
      <c r="AH49" s="146" t="str">
        <f>IF(ISERROR(VLOOKUP($M49,#REF!,9,0)),"",VLOOKUP($M49,#REF!,9,0))</f>
        <v/>
      </c>
      <c r="AI49" s="146" t="str">
        <f t="shared" si="14"/>
        <v/>
      </c>
      <c r="AJ49" s="168">
        <f t="shared" si="15"/>
        <v>0</v>
      </c>
      <c r="AK49" s="171"/>
      <c r="AL49" s="174" t="str">
        <f t="shared" si="16"/>
        <v/>
      </c>
      <c r="AM49" s="179" t="str">
        <f t="shared" si="17"/>
        <v/>
      </c>
      <c r="AN49" s="183" t="str">
        <f t="shared" si="18"/>
        <v>未入力セル</v>
      </c>
      <c r="AO49" s="186" t="str">
        <f t="shared" si="30"/>
        <v/>
      </c>
      <c r="AP49" s="186" t="str">
        <f t="shared" si="31"/>
        <v/>
      </c>
      <c r="AQ49" s="39">
        <f t="shared" si="32"/>
        <v>0</v>
      </c>
      <c r="AR49" s="39" t="str">
        <f>IF(ISERROR(VLOOKUP($M49,#REF!,16,0)),"",VLOOKUP($M49,#REF!,16,0))</f>
        <v/>
      </c>
      <c r="AS49" s="196" t="str">
        <f>IF(ISERROR(VLOOKUP($M49,#REF!,7,0)),"",VLOOKUP($M49,#REF!,7,0))</f>
        <v/>
      </c>
      <c r="AT49" s="203">
        <f t="shared" si="22"/>
        <v>0</v>
      </c>
      <c r="AU49" s="208" t="str">
        <f t="shared" si="23"/>
        <v/>
      </c>
      <c r="AW49" s="208" t="str">
        <f>IF(ISERROR(VLOOKUP($M49,#REF!,10,0)),"",VLOOKUP($M49,#REF!,10,0))</f>
        <v/>
      </c>
      <c r="AX49" s="203">
        <f t="shared" si="24"/>
        <v>0</v>
      </c>
      <c r="AY49" s="208" t="str">
        <f t="shared" si="25"/>
        <v/>
      </c>
      <c r="BA49" s="225" t="str">
        <f t="shared" si="26"/>
        <v/>
      </c>
      <c r="BB49" s="225" t="str">
        <f t="shared" si="27"/>
        <v/>
      </c>
    </row>
    <row r="50" spans="1:54" s="39" customFormat="1" ht="25.2" customHeight="1" x14ac:dyDescent="0.2">
      <c r="A50" s="45"/>
      <c r="B50" s="48"/>
      <c r="C50" s="48"/>
      <c r="D50" s="53"/>
      <c r="E50" s="53"/>
      <c r="F50" s="55"/>
      <c r="G50" s="55"/>
      <c r="H50" s="60"/>
      <c r="I50" s="66"/>
      <c r="J50" s="68"/>
      <c r="L50" s="73">
        <f t="shared" si="0"/>
        <v>0</v>
      </c>
      <c r="M50" s="73" t="str">
        <f t="shared" si="1"/>
        <v xml:space="preserve"> </v>
      </c>
      <c r="N50" s="100">
        <f t="shared" si="2"/>
        <v>0</v>
      </c>
      <c r="O50" s="100">
        <f t="shared" si="3"/>
        <v>0</v>
      </c>
      <c r="P50" s="108">
        <f t="shared" si="4"/>
        <v>0</v>
      </c>
      <c r="Q50" s="108" t="str">
        <f>IF(OR($C50="LED",$C50="不明"),"",IF(ISERROR(VLOOKUP($M50,#REF!,2,0)),"",VLOOKUP($M50,#REF!,2,0)))</f>
        <v/>
      </c>
      <c r="R50" s="100">
        <f t="shared" si="5"/>
        <v>0</v>
      </c>
      <c r="S50" s="100">
        <f t="shared" si="6"/>
        <v>0</v>
      </c>
      <c r="T50" s="120" t="str">
        <f t="shared" si="7"/>
        <v/>
      </c>
      <c r="U50" s="124"/>
      <c r="V50" s="129" t="s">
        <v>164</v>
      </c>
      <c r="W50" s="131"/>
      <c r="X50" s="75" t="str">
        <f>IF(COUNTIF($M50,"*LED*"),"LED設置済",IF(COUNTIF($M50,"*不明*"),"該当不明",IF(ISERROR(VLOOKUP($M50,#REF!,4,0)),"",VLOOKUP($M50,#REF!,4,0))))</f>
        <v/>
      </c>
      <c r="Y50" s="139">
        <f t="shared" si="8"/>
        <v>0</v>
      </c>
      <c r="Z50" s="144" t="str">
        <f>IF(ISERROR(VLOOKUP($M50,#REF!,5,0)),"",VLOOKUP($M50,#REF!,5,0))</f>
        <v/>
      </c>
      <c r="AA50" s="147" t="str">
        <f t="shared" si="9"/>
        <v/>
      </c>
      <c r="AB50" s="147" t="str">
        <f t="shared" si="10"/>
        <v/>
      </c>
      <c r="AC50" s="147" t="str">
        <f>IF(ISERROR(VLOOKUP($M50,#REF!,6,0)),"",VLOOKUP($M50,#REF!,6,0))</f>
        <v/>
      </c>
      <c r="AD50" s="147" t="str">
        <f>IF(ISERROR(VLOOKUP($M50,#REF!,8,0)),"",VLOOKUP($M50,#REF!,8,0))</f>
        <v/>
      </c>
      <c r="AE50" s="152" t="str">
        <f t="shared" si="11"/>
        <v/>
      </c>
      <c r="AF50" s="155" t="str">
        <f t="shared" si="12"/>
        <v/>
      </c>
      <c r="AG50" s="146" t="str">
        <f t="shared" si="13"/>
        <v/>
      </c>
      <c r="AH50" s="146" t="str">
        <f>IF(ISERROR(VLOOKUP($M50,#REF!,9,0)),"",VLOOKUP($M50,#REF!,9,0))</f>
        <v/>
      </c>
      <c r="AI50" s="146" t="str">
        <f t="shared" si="14"/>
        <v/>
      </c>
      <c r="AJ50" s="168">
        <f t="shared" si="15"/>
        <v>0</v>
      </c>
      <c r="AK50" s="171"/>
      <c r="AL50" s="174" t="str">
        <f t="shared" si="16"/>
        <v/>
      </c>
      <c r="AM50" s="179" t="str">
        <f t="shared" si="17"/>
        <v/>
      </c>
      <c r="AN50" s="183" t="str">
        <f t="shared" si="18"/>
        <v>未入力セル</v>
      </c>
      <c r="AO50" s="186" t="str">
        <f t="shared" si="30"/>
        <v/>
      </c>
      <c r="AP50" s="186" t="str">
        <f t="shared" si="31"/>
        <v/>
      </c>
      <c r="AQ50" s="39">
        <f t="shared" si="32"/>
        <v>0</v>
      </c>
      <c r="AR50" s="39" t="str">
        <f>IF(ISERROR(VLOOKUP($M50,#REF!,16,0)),"",VLOOKUP($M50,#REF!,16,0))</f>
        <v/>
      </c>
      <c r="AS50" s="196" t="str">
        <f>IF(ISERROR(VLOOKUP($M50,#REF!,7,0)),"",VLOOKUP($M50,#REF!,7,0))</f>
        <v/>
      </c>
      <c r="AT50" s="203">
        <f t="shared" si="22"/>
        <v>0</v>
      </c>
      <c r="AU50" s="208" t="str">
        <f t="shared" si="23"/>
        <v/>
      </c>
      <c r="AW50" s="208" t="str">
        <f>IF(ISERROR(VLOOKUP($M50,#REF!,10,0)),"",VLOOKUP($M50,#REF!,10,0))</f>
        <v/>
      </c>
      <c r="AX50" s="203">
        <f t="shared" si="24"/>
        <v>0</v>
      </c>
      <c r="AY50" s="208" t="str">
        <f t="shared" si="25"/>
        <v/>
      </c>
      <c r="BA50" s="225" t="str">
        <f t="shared" si="26"/>
        <v/>
      </c>
      <c r="BB50" s="225" t="str">
        <f t="shared" si="27"/>
        <v/>
      </c>
    </row>
    <row r="51" spans="1:54" s="39" customFormat="1" ht="25.2" customHeight="1" x14ac:dyDescent="0.2">
      <c r="A51" s="45"/>
      <c r="B51" s="48"/>
      <c r="C51" s="48"/>
      <c r="D51" s="53"/>
      <c r="E51" s="53"/>
      <c r="F51" s="55"/>
      <c r="G51" s="55"/>
      <c r="H51" s="60"/>
      <c r="I51" s="66"/>
      <c r="J51" s="68"/>
      <c r="L51" s="73">
        <f t="shared" si="0"/>
        <v>0</v>
      </c>
      <c r="M51" s="73" t="str">
        <f t="shared" si="1"/>
        <v xml:space="preserve"> </v>
      </c>
      <c r="N51" s="100">
        <f t="shared" si="2"/>
        <v>0</v>
      </c>
      <c r="O51" s="100">
        <f t="shared" si="3"/>
        <v>0</v>
      </c>
      <c r="P51" s="108">
        <f t="shared" si="4"/>
        <v>0</v>
      </c>
      <c r="Q51" s="108" t="str">
        <f>IF(OR($C51="LED",$C51="不明"),"",IF(ISERROR(VLOOKUP($M51,#REF!,2,0)),"",VLOOKUP($M51,#REF!,2,0)))</f>
        <v/>
      </c>
      <c r="R51" s="100">
        <f t="shared" si="5"/>
        <v>0</v>
      </c>
      <c r="S51" s="100">
        <f t="shared" si="6"/>
        <v>0</v>
      </c>
      <c r="T51" s="120" t="str">
        <f t="shared" si="7"/>
        <v/>
      </c>
      <c r="U51" s="124"/>
      <c r="V51" s="129" t="s">
        <v>164</v>
      </c>
      <c r="W51" s="131"/>
      <c r="X51" s="75" t="str">
        <f>IF(COUNTIF($M51,"*LED*"),"LED設置済",IF(COUNTIF($M51,"*不明*"),"該当不明",IF(ISERROR(VLOOKUP($M51,#REF!,4,0)),"",VLOOKUP($M51,#REF!,4,0))))</f>
        <v/>
      </c>
      <c r="Y51" s="139">
        <f t="shared" si="8"/>
        <v>0</v>
      </c>
      <c r="Z51" s="144" t="str">
        <f>IF(ISERROR(VLOOKUP($M51,#REF!,5,0)),"",VLOOKUP($M51,#REF!,5,0))</f>
        <v/>
      </c>
      <c r="AA51" s="147" t="str">
        <f t="shared" si="9"/>
        <v/>
      </c>
      <c r="AB51" s="147" t="str">
        <f t="shared" si="10"/>
        <v/>
      </c>
      <c r="AC51" s="147" t="str">
        <f>IF(ISERROR(VLOOKUP($M51,#REF!,6,0)),"",VLOOKUP($M51,#REF!,6,0))</f>
        <v/>
      </c>
      <c r="AD51" s="147" t="str">
        <f>IF(ISERROR(VLOOKUP($M51,#REF!,8,0)),"",VLOOKUP($M51,#REF!,8,0))</f>
        <v/>
      </c>
      <c r="AE51" s="152" t="str">
        <f t="shared" si="11"/>
        <v/>
      </c>
      <c r="AF51" s="155" t="str">
        <f t="shared" si="12"/>
        <v/>
      </c>
      <c r="AG51" s="146" t="str">
        <f t="shared" si="13"/>
        <v/>
      </c>
      <c r="AH51" s="146" t="str">
        <f>IF(ISERROR(VLOOKUP($M51,#REF!,9,0)),"",VLOOKUP($M51,#REF!,9,0))</f>
        <v/>
      </c>
      <c r="AI51" s="146" t="str">
        <f t="shared" si="14"/>
        <v/>
      </c>
      <c r="AJ51" s="168">
        <f t="shared" si="15"/>
        <v>0</v>
      </c>
      <c r="AK51" s="171"/>
      <c r="AL51" s="174" t="str">
        <f t="shared" si="16"/>
        <v/>
      </c>
      <c r="AM51" s="179" t="str">
        <f t="shared" si="17"/>
        <v/>
      </c>
      <c r="AN51" s="183" t="str">
        <f t="shared" si="18"/>
        <v>未入力セル</v>
      </c>
      <c r="AO51" s="186" t="str">
        <f t="shared" si="30"/>
        <v/>
      </c>
      <c r="AP51" s="186" t="str">
        <f t="shared" si="31"/>
        <v/>
      </c>
      <c r="AQ51" s="39">
        <f t="shared" si="32"/>
        <v>0</v>
      </c>
      <c r="AR51" s="39" t="str">
        <f>IF(ISERROR(VLOOKUP($M51,#REF!,16,0)),"",VLOOKUP($M51,#REF!,16,0))</f>
        <v/>
      </c>
      <c r="AS51" s="196" t="str">
        <f>IF(ISERROR(VLOOKUP($M51,#REF!,7,0)),"",VLOOKUP($M51,#REF!,7,0))</f>
        <v/>
      </c>
      <c r="AT51" s="203">
        <f t="shared" si="22"/>
        <v>0</v>
      </c>
      <c r="AU51" s="208" t="str">
        <f t="shared" si="23"/>
        <v/>
      </c>
      <c r="AW51" s="208" t="str">
        <f>IF(ISERROR(VLOOKUP($M51,#REF!,10,0)),"",VLOOKUP($M51,#REF!,10,0))</f>
        <v/>
      </c>
      <c r="AX51" s="203">
        <f t="shared" si="24"/>
        <v>0</v>
      </c>
      <c r="AY51" s="208" t="str">
        <f t="shared" si="25"/>
        <v/>
      </c>
      <c r="BA51" s="225" t="str">
        <f t="shared" si="26"/>
        <v/>
      </c>
      <c r="BB51" s="225" t="str">
        <f t="shared" si="27"/>
        <v/>
      </c>
    </row>
    <row r="52" spans="1:54" s="39" customFormat="1" ht="25.2" customHeight="1" x14ac:dyDescent="0.2">
      <c r="A52" s="45"/>
      <c r="B52" s="48"/>
      <c r="C52" s="48"/>
      <c r="D52" s="53"/>
      <c r="E52" s="53"/>
      <c r="F52" s="55"/>
      <c r="G52" s="55"/>
      <c r="H52" s="60"/>
      <c r="I52" s="66"/>
      <c r="J52" s="68"/>
      <c r="L52" s="73">
        <f t="shared" si="0"/>
        <v>0</v>
      </c>
      <c r="M52" s="73" t="str">
        <f t="shared" si="1"/>
        <v xml:space="preserve"> </v>
      </c>
      <c r="N52" s="100">
        <f t="shared" si="2"/>
        <v>0</v>
      </c>
      <c r="O52" s="100">
        <f t="shared" si="3"/>
        <v>0</v>
      </c>
      <c r="P52" s="108">
        <f t="shared" si="4"/>
        <v>0</v>
      </c>
      <c r="Q52" s="108" t="str">
        <f>IF(OR($C52="LED",$C52="不明"),"",IF(ISERROR(VLOOKUP($M52,#REF!,2,0)),"",VLOOKUP($M52,#REF!,2,0)))</f>
        <v/>
      </c>
      <c r="R52" s="100">
        <f t="shared" si="5"/>
        <v>0</v>
      </c>
      <c r="S52" s="100">
        <f t="shared" si="6"/>
        <v>0</v>
      </c>
      <c r="T52" s="120" t="str">
        <f t="shared" si="7"/>
        <v/>
      </c>
      <c r="U52" s="124"/>
      <c r="V52" s="129" t="s">
        <v>164</v>
      </c>
      <c r="W52" s="131"/>
      <c r="X52" s="75" t="str">
        <f>IF(COUNTIF($M52,"*LED*"),"LED設置済",IF(COUNTIF($M52,"*不明*"),"該当不明",IF(ISERROR(VLOOKUP($M52,#REF!,4,0)),"",VLOOKUP($M52,#REF!,4,0))))</f>
        <v/>
      </c>
      <c r="Y52" s="139">
        <f t="shared" si="8"/>
        <v>0</v>
      </c>
      <c r="Z52" s="144" t="str">
        <f>IF(ISERROR(VLOOKUP($M52,#REF!,5,0)),"",VLOOKUP($M52,#REF!,5,0))</f>
        <v/>
      </c>
      <c r="AA52" s="147" t="str">
        <f t="shared" si="9"/>
        <v/>
      </c>
      <c r="AB52" s="147" t="str">
        <f t="shared" si="10"/>
        <v/>
      </c>
      <c r="AC52" s="147" t="str">
        <f>IF(ISERROR(VLOOKUP($M52,#REF!,6,0)),"",VLOOKUP($M52,#REF!,6,0))</f>
        <v/>
      </c>
      <c r="AD52" s="147" t="str">
        <f>IF(ISERROR(VLOOKUP($M52,#REF!,8,0)),"",VLOOKUP($M52,#REF!,8,0))</f>
        <v/>
      </c>
      <c r="AE52" s="152" t="str">
        <f t="shared" si="11"/>
        <v/>
      </c>
      <c r="AF52" s="155" t="str">
        <f t="shared" si="12"/>
        <v/>
      </c>
      <c r="AG52" s="146" t="str">
        <f t="shared" si="13"/>
        <v/>
      </c>
      <c r="AH52" s="146" t="str">
        <f>IF(ISERROR(VLOOKUP($M52,#REF!,9,0)),"",VLOOKUP($M52,#REF!,9,0))</f>
        <v/>
      </c>
      <c r="AI52" s="146" t="str">
        <f t="shared" si="14"/>
        <v/>
      </c>
      <c r="AJ52" s="168">
        <f t="shared" si="15"/>
        <v>0</v>
      </c>
      <c r="AK52" s="171"/>
      <c r="AL52" s="174" t="str">
        <f t="shared" si="16"/>
        <v/>
      </c>
      <c r="AM52" s="179" t="str">
        <f t="shared" si="17"/>
        <v/>
      </c>
      <c r="AN52" s="183" t="str">
        <f t="shared" si="18"/>
        <v>未入力セル</v>
      </c>
      <c r="AO52" s="186" t="str">
        <f t="shared" si="30"/>
        <v/>
      </c>
      <c r="AP52" s="186" t="str">
        <f t="shared" si="31"/>
        <v/>
      </c>
      <c r="AQ52" s="39">
        <f t="shared" si="32"/>
        <v>0</v>
      </c>
      <c r="AR52" s="39" t="str">
        <f>IF(ISERROR(VLOOKUP($M52,#REF!,16,0)),"",VLOOKUP($M52,#REF!,16,0))</f>
        <v/>
      </c>
      <c r="AS52" s="196" t="str">
        <f>IF(ISERROR(VLOOKUP($M52,#REF!,7,0)),"",VLOOKUP($M52,#REF!,7,0))</f>
        <v/>
      </c>
      <c r="AT52" s="203">
        <f t="shared" si="22"/>
        <v>0</v>
      </c>
      <c r="AU52" s="208" t="str">
        <f t="shared" si="23"/>
        <v/>
      </c>
      <c r="AW52" s="208" t="str">
        <f>IF(ISERROR(VLOOKUP($M52,#REF!,10,0)),"",VLOOKUP($M52,#REF!,10,0))</f>
        <v/>
      </c>
      <c r="AX52" s="203">
        <f t="shared" si="24"/>
        <v>0</v>
      </c>
      <c r="AY52" s="208" t="str">
        <f t="shared" si="25"/>
        <v/>
      </c>
      <c r="BA52" s="225" t="str">
        <f t="shared" si="26"/>
        <v/>
      </c>
      <c r="BB52" s="225" t="str">
        <f t="shared" si="27"/>
        <v/>
      </c>
    </row>
    <row r="53" spans="1:54" s="39" customFormat="1" ht="25.2" customHeight="1" x14ac:dyDescent="0.2">
      <c r="A53" s="45"/>
      <c r="B53" s="48"/>
      <c r="C53" s="48"/>
      <c r="D53" s="53"/>
      <c r="E53" s="53"/>
      <c r="F53" s="55"/>
      <c r="G53" s="55"/>
      <c r="H53" s="60"/>
      <c r="I53" s="66"/>
      <c r="J53" s="68"/>
      <c r="L53" s="73">
        <f t="shared" si="0"/>
        <v>0</v>
      </c>
      <c r="M53" s="73" t="str">
        <f t="shared" si="1"/>
        <v xml:space="preserve"> </v>
      </c>
      <c r="N53" s="100">
        <f t="shared" si="2"/>
        <v>0</v>
      </c>
      <c r="O53" s="100">
        <f t="shared" si="3"/>
        <v>0</v>
      </c>
      <c r="P53" s="108">
        <f t="shared" si="4"/>
        <v>0</v>
      </c>
      <c r="Q53" s="108" t="str">
        <f>IF(OR($C53="LED",$C53="不明"),"",IF(ISERROR(VLOOKUP($M53,#REF!,2,0)),"",VLOOKUP($M53,#REF!,2,0)))</f>
        <v/>
      </c>
      <c r="R53" s="100">
        <f t="shared" si="5"/>
        <v>0</v>
      </c>
      <c r="S53" s="100">
        <f t="shared" si="6"/>
        <v>0</v>
      </c>
      <c r="T53" s="120" t="str">
        <f t="shared" si="7"/>
        <v/>
      </c>
      <c r="U53" s="124"/>
      <c r="V53" s="129" t="s">
        <v>164</v>
      </c>
      <c r="W53" s="131"/>
      <c r="X53" s="75" t="str">
        <f>IF(COUNTIF($M53,"*LED*"),"LED設置済",IF(COUNTIF($M53,"*不明*"),"該当不明",IF(ISERROR(VLOOKUP($M53,#REF!,4,0)),"",VLOOKUP($M53,#REF!,4,0))))</f>
        <v/>
      </c>
      <c r="Y53" s="139">
        <f t="shared" si="8"/>
        <v>0</v>
      </c>
      <c r="Z53" s="144" t="str">
        <f>IF(ISERROR(VLOOKUP($M53,#REF!,5,0)),"",VLOOKUP($M53,#REF!,5,0))</f>
        <v/>
      </c>
      <c r="AA53" s="147" t="str">
        <f t="shared" si="9"/>
        <v/>
      </c>
      <c r="AB53" s="147" t="str">
        <f t="shared" si="10"/>
        <v/>
      </c>
      <c r="AC53" s="147" t="str">
        <f>IF(ISERROR(VLOOKUP($M53,#REF!,6,0)),"",VLOOKUP($M53,#REF!,6,0))</f>
        <v/>
      </c>
      <c r="AD53" s="147" t="str">
        <f>IF(ISERROR(VLOOKUP($M53,#REF!,8,0)),"",VLOOKUP($M53,#REF!,8,0))</f>
        <v/>
      </c>
      <c r="AE53" s="152" t="str">
        <f t="shared" si="11"/>
        <v/>
      </c>
      <c r="AF53" s="155" t="str">
        <f t="shared" si="12"/>
        <v/>
      </c>
      <c r="AG53" s="146" t="str">
        <f t="shared" si="13"/>
        <v/>
      </c>
      <c r="AH53" s="146" t="str">
        <f>IF(ISERROR(VLOOKUP($M53,#REF!,9,0)),"",VLOOKUP($M53,#REF!,9,0))</f>
        <v/>
      </c>
      <c r="AI53" s="146" t="str">
        <f t="shared" si="14"/>
        <v/>
      </c>
      <c r="AJ53" s="168">
        <f t="shared" si="15"/>
        <v>0</v>
      </c>
      <c r="AK53" s="171"/>
      <c r="AL53" s="174" t="str">
        <f t="shared" si="16"/>
        <v/>
      </c>
      <c r="AM53" s="179" t="str">
        <f t="shared" si="17"/>
        <v/>
      </c>
      <c r="AN53" s="183" t="str">
        <f t="shared" si="18"/>
        <v>未入力セル</v>
      </c>
      <c r="AO53" s="186" t="str">
        <f t="shared" si="30"/>
        <v/>
      </c>
      <c r="AP53" s="186" t="str">
        <f t="shared" si="31"/>
        <v/>
      </c>
      <c r="AQ53" s="39">
        <f t="shared" si="32"/>
        <v>0</v>
      </c>
      <c r="AR53" s="39" t="str">
        <f>IF(ISERROR(VLOOKUP($M53,#REF!,16,0)),"",VLOOKUP($M53,#REF!,16,0))</f>
        <v/>
      </c>
      <c r="AS53" s="196" t="str">
        <f>IF(ISERROR(VLOOKUP($M53,#REF!,7,0)),"",VLOOKUP($M53,#REF!,7,0))</f>
        <v/>
      </c>
      <c r="AT53" s="203">
        <f t="shared" si="22"/>
        <v>0</v>
      </c>
      <c r="AU53" s="208" t="str">
        <f t="shared" si="23"/>
        <v/>
      </c>
      <c r="AW53" s="208" t="str">
        <f>IF(ISERROR(VLOOKUP($M53,#REF!,10,0)),"",VLOOKUP($M53,#REF!,10,0))</f>
        <v/>
      </c>
      <c r="AX53" s="203">
        <f t="shared" si="24"/>
        <v>0</v>
      </c>
      <c r="AY53" s="208" t="str">
        <f t="shared" si="25"/>
        <v/>
      </c>
      <c r="BA53" s="225" t="str">
        <f t="shared" si="26"/>
        <v/>
      </c>
      <c r="BB53" s="225" t="str">
        <f t="shared" si="27"/>
        <v/>
      </c>
    </row>
    <row r="54" spans="1:54" s="39" customFormat="1" ht="25.2" customHeight="1" x14ac:dyDescent="0.2">
      <c r="A54" s="45"/>
      <c r="B54" s="48"/>
      <c r="C54" s="48"/>
      <c r="D54" s="53"/>
      <c r="E54" s="53"/>
      <c r="F54" s="55"/>
      <c r="G54" s="55"/>
      <c r="H54" s="60"/>
      <c r="I54" s="66"/>
      <c r="J54" s="68"/>
      <c r="L54" s="73">
        <f t="shared" si="0"/>
        <v>0</v>
      </c>
      <c r="M54" s="73" t="str">
        <f t="shared" si="1"/>
        <v xml:space="preserve"> </v>
      </c>
      <c r="N54" s="100">
        <f t="shared" si="2"/>
        <v>0</v>
      </c>
      <c r="O54" s="100">
        <f t="shared" si="3"/>
        <v>0</v>
      </c>
      <c r="P54" s="108">
        <f t="shared" si="4"/>
        <v>0</v>
      </c>
      <c r="Q54" s="108" t="str">
        <f>IF(OR($C54="LED",$C54="不明"),"",IF(ISERROR(VLOOKUP($M54,#REF!,2,0)),"",VLOOKUP($M54,#REF!,2,0)))</f>
        <v/>
      </c>
      <c r="R54" s="100">
        <f t="shared" si="5"/>
        <v>0</v>
      </c>
      <c r="S54" s="100">
        <f t="shared" si="6"/>
        <v>0</v>
      </c>
      <c r="T54" s="120" t="str">
        <f t="shared" si="7"/>
        <v/>
      </c>
      <c r="U54" s="124"/>
      <c r="V54" s="129" t="s">
        <v>164</v>
      </c>
      <c r="W54" s="131"/>
      <c r="X54" s="75" t="str">
        <f>IF(COUNTIF($M54,"*LED*"),"LED設置済",IF(COUNTIF($M54,"*不明*"),"該当不明",IF(ISERROR(VLOOKUP($M54,#REF!,4,0)),"",VLOOKUP($M54,#REF!,4,0))))</f>
        <v/>
      </c>
      <c r="Y54" s="139">
        <f t="shared" si="8"/>
        <v>0</v>
      </c>
      <c r="Z54" s="144" t="str">
        <f>IF(ISERROR(VLOOKUP($M54,#REF!,5,0)),"",VLOOKUP($M54,#REF!,5,0))</f>
        <v/>
      </c>
      <c r="AA54" s="147" t="str">
        <f t="shared" si="9"/>
        <v/>
      </c>
      <c r="AB54" s="147" t="str">
        <f t="shared" si="10"/>
        <v/>
      </c>
      <c r="AC54" s="147" t="str">
        <f>IF(ISERROR(VLOOKUP($M54,#REF!,6,0)),"",VLOOKUP($M54,#REF!,6,0))</f>
        <v/>
      </c>
      <c r="AD54" s="147" t="str">
        <f>IF(ISERROR(VLOOKUP($M54,#REF!,8,0)),"",VLOOKUP($M54,#REF!,8,0))</f>
        <v/>
      </c>
      <c r="AE54" s="152" t="str">
        <f t="shared" si="11"/>
        <v/>
      </c>
      <c r="AF54" s="155" t="str">
        <f t="shared" si="12"/>
        <v/>
      </c>
      <c r="AG54" s="146" t="str">
        <f t="shared" si="13"/>
        <v/>
      </c>
      <c r="AH54" s="146" t="str">
        <f>IF(ISERROR(VLOOKUP($M54,#REF!,9,0)),"",VLOOKUP($M54,#REF!,9,0))</f>
        <v/>
      </c>
      <c r="AI54" s="146" t="str">
        <f t="shared" si="14"/>
        <v/>
      </c>
      <c r="AJ54" s="168">
        <f t="shared" si="15"/>
        <v>0</v>
      </c>
      <c r="AK54" s="171"/>
      <c r="AL54" s="174" t="str">
        <f t="shared" si="16"/>
        <v/>
      </c>
      <c r="AM54" s="179" t="str">
        <f t="shared" si="17"/>
        <v/>
      </c>
      <c r="AN54" s="183" t="str">
        <f t="shared" si="18"/>
        <v>未入力セル</v>
      </c>
      <c r="AO54" s="186" t="str">
        <f t="shared" si="30"/>
        <v/>
      </c>
      <c r="AP54" s="186" t="str">
        <f t="shared" si="31"/>
        <v/>
      </c>
      <c r="AQ54" s="39">
        <f t="shared" si="32"/>
        <v>0</v>
      </c>
      <c r="AR54" s="39" t="str">
        <f>IF(ISERROR(VLOOKUP($M54,#REF!,16,0)),"",VLOOKUP($M54,#REF!,16,0))</f>
        <v/>
      </c>
      <c r="AS54" s="196" t="str">
        <f>IF(ISERROR(VLOOKUP($M54,#REF!,7,0)),"",VLOOKUP($M54,#REF!,7,0))</f>
        <v/>
      </c>
      <c r="AT54" s="203">
        <f t="shared" si="22"/>
        <v>0</v>
      </c>
      <c r="AU54" s="208" t="str">
        <f t="shared" si="23"/>
        <v/>
      </c>
      <c r="AW54" s="208" t="str">
        <f>IF(ISERROR(VLOOKUP($M54,#REF!,10,0)),"",VLOOKUP($M54,#REF!,10,0))</f>
        <v/>
      </c>
      <c r="AX54" s="203">
        <f t="shared" si="24"/>
        <v>0</v>
      </c>
      <c r="AY54" s="208" t="str">
        <f t="shared" si="25"/>
        <v/>
      </c>
      <c r="BA54" s="225" t="str">
        <f t="shared" si="26"/>
        <v/>
      </c>
      <c r="BB54" s="225" t="str">
        <f t="shared" si="27"/>
        <v/>
      </c>
    </row>
    <row r="55" spans="1:54" s="39" customFormat="1" ht="25.2" customHeight="1" x14ac:dyDescent="0.2">
      <c r="A55" s="45"/>
      <c r="B55" s="48"/>
      <c r="C55" s="48"/>
      <c r="D55" s="53"/>
      <c r="E55" s="53"/>
      <c r="F55" s="55"/>
      <c r="G55" s="55"/>
      <c r="H55" s="60"/>
      <c r="I55" s="66"/>
      <c r="J55" s="68"/>
      <c r="L55" s="73">
        <f t="shared" si="0"/>
        <v>0</v>
      </c>
      <c r="M55" s="73" t="str">
        <f t="shared" si="1"/>
        <v xml:space="preserve"> </v>
      </c>
      <c r="N55" s="100">
        <f t="shared" si="2"/>
        <v>0</v>
      </c>
      <c r="O55" s="100">
        <f t="shared" si="3"/>
        <v>0</v>
      </c>
      <c r="P55" s="108">
        <f t="shared" si="4"/>
        <v>0</v>
      </c>
      <c r="Q55" s="108" t="str">
        <f>IF(OR($C55="LED",$C55="不明"),"",IF(ISERROR(VLOOKUP($M55,#REF!,2,0)),"",VLOOKUP($M55,#REF!,2,0)))</f>
        <v/>
      </c>
      <c r="R55" s="100">
        <f t="shared" si="5"/>
        <v>0</v>
      </c>
      <c r="S55" s="100">
        <f t="shared" si="6"/>
        <v>0</v>
      </c>
      <c r="T55" s="120" t="str">
        <f t="shared" si="7"/>
        <v/>
      </c>
      <c r="U55" s="124"/>
      <c r="V55" s="129" t="s">
        <v>164</v>
      </c>
      <c r="W55" s="131"/>
      <c r="X55" s="75" t="str">
        <f>IF(COUNTIF($M55,"*LED*"),"LED設置済",IF(COUNTIF($M55,"*不明*"),"該当不明",IF(ISERROR(VLOOKUP($M55,#REF!,4,0)),"",VLOOKUP($M55,#REF!,4,0))))</f>
        <v/>
      </c>
      <c r="Y55" s="139">
        <f t="shared" si="8"/>
        <v>0</v>
      </c>
      <c r="Z55" s="144" t="str">
        <f>IF(ISERROR(VLOOKUP($M55,#REF!,5,0)),"",VLOOKUP($M55,#REF!,5,0))</f>
        <v/>
      </c>
      <c r="AA55" s="147" t="str">
        <f t="shared" si="9"/>
        <v/>
      </c>
      <c r="AB55" s="147" t="str">
        <f t="shared" si="10"/>
        <v/>
      </c>
      <c r="AC55" s="147" t="str">
        <f>IF(ISERROR(VLOOKUP($M55,#REF!,6,0)),"",VLOOKUP($M55,#REF!,6,0))</f>
        <v/>
      </c>
      <c r="AD55" s="147" t="str">
        <f>IF(ISERROR(VLOOKUP($M55,#REF!,8,0)),"",VLOOKUP($M55,#REF!,8,0))</f>
        <v/>
      </c>
      <c r="AE55" s="152" t="str">
        <f t="shared" si="11"/>
        <v/>
      </c>
      <c r="AF55" s="155" t="str">
        <f t="shared" si="12"/>
        <v/>
      </c>
      <c r="AG55" s="146" t="str">
        <f t="shared" si="13"/>
        <v/>
      </c>
      <c r="AH55" s="146" t="str">
        <f>IF(ISERROR(VLOOKUP($M55,#REF!,9,0)),"",VLOOKUP($M55,#REF!,9,0))</f>
        <v/>
      </c>
      <c r="AI55" s="146" t="str">
        <f t="shared" si="14"/>
        <v/>
      </c>
      <c r="AJ55" s="168">
        <f t="shared" si="15"/>
        <v>0</v>
      </c>
      <c r="AK55" s="171"/>
      <c r="AL55" s="174" t="str">
        <f t="shared" si="16"/>
        <v/>
      </c>
      <c r="AM55" s="179" t="str">
        <f t="shared" si="17"/>
        <v/>
      </c>
      <c r="AN55" s="183" t="str">
        <f t="shared" si="18"/>
        <v>未入力セル</v>
      </c>
      <c r="AO55" s="186" t="str">
        <f t="shared" si="30"/>
        <v/>
      </c>
      <c r="AP55" s="186" t="str">
        <f t="shared" si="31"/>
        <v/>
      </c>
      <c r="AQ55" s="39">
        <f t="shared" si="32"/>
        <v>0</v>
      </c>
      <c r="AR55" s="39" t="str">
        <f>IF(ISERROR(VLOOKUP($M55,#REF!,16,0)),"",VLOOKUP($M55,#REF!,16,0))</f>
        <v/>
      </c>
      <c r="AS55" s="196" t="str">
        <f>IF(ISERROR(VLOOKUP($M55,#REF!,7,0)),"",VLOOKUP($M55,#REF!,7,0))</f>
        <v/>
      </c>
      <c r="AT55" s="203">
        <f t="shared" si="22"/>
        <v>0</v>
      </c>
      <c r="AU55" s="208" t="str">
        <f t="shared" si="23"/>
        <v/>
      </c>
      <c r="AW55" s="208" t="str">
        <f>IF(ISERROR(VLOOKUP($M55,#REF!,10,0)),"",VLOOKUP($M55,#REF!,10,0))</f>
        <v/>
      </c>
      <c r="AX55" s="203">
        <f t="shared" si="24"/>
        <v>0</v>
      </c>
      <c r="AY55" s="208" t="str">
        <f t="shared" si="25"/>
        <v/>
      </c>
      <c r="BA55" s="225" t="str">
        <f t="shared" si="26"/>
        <v/>
      </c>
      <c r="BB55" s="225" t="str">
        <f t="shared" si="27"/>
        <v/>
      </c>
    </row>
    <row r="56" spans="1:54" s="39" customFormat="1" ht="25.2" customHeight="1" x14ac:dyDescent="0.2">
      <c r="A56" s="45"/>
      <c r="B56" s="48"/>
      <c r="C56" s="48"/>
      <c r="D56" s="53"/>
      <c r="E56" s="53"/>
      <c r="F56" s="55"/>
      <c r="G56" s="55"/>
      <c r="H56" s="60"/>
      <c r="I56" s="66"/>
      <c r="J56" s="68"/>
      <c r="L56" s="73">
        <f t="shared" si="0"/>
        <v>0</v>
      </c>
      <c r="M56" s="73" t="str">
        <f t="shared" si="1"/>
        <v xml:space="preserve"> </v>
      </c>
      <c r="N56" s="100">
        <f t="shared" si="2"/>
        <v>0</v>
      </c>
      <c r="O56" s="100">
        <f t="shared" si="3"/>
        <v>0</v>
      </c>
      <c r="P56" s="108">
        <f t="shared" si="4"/>
        <v>0</v>
      </c>
      <c r="Q56" s="108" t="str">
        <f>IF(OR($C56="LED",$C56="不明"),"",IF(ISERROR(VLOOKUP($M56,#REF!,2,0)),"",VLOOKUP($M56,#REF!,2,0)))</f>
        <v/>
      </c>
      <c r="R56" s="100">
        <f t="shared" si="5"/>
        <v>0</v>
      </c>
      <c r="S56" s="100">
        <f t="shared" si="6"/>
        <v>0</v>
      </c>
      <c r="T56" s="120" t="str">
        <f t="shared" si="7"/>
        <v/>
      </c>
      <c r="U56" s="124"/>
      <c r="V56" s="129" t="s">
        <v>164</v>
      </c>
      <c r="W56" s="131"/>
      <c r="X56" s="75" t="str">
        <f>IF(COUNTIF($M56,"*LED*"),"LED設置済",IF(COUNTIF($M56,"*不明*"),"該当不明",IF(ISERROR(VLOOKUP($M56,#REF!,4,0)),"",VLOOKUP($M56,#REF!,4,0))))</f>
        <v/>
      </c>
      <c r="Y56" s="139">
        <f t="shared" si="8"/>
        <v>0</v>
      </c>
      <c r="Z56" s="144" t="str">
        <f>IF(ISERROR(VLOOKUP($M56,#REF!,5,0)),"",VLOOKUP($M56,#REF!,5,0))</f>
        <v/>
      </c>
      <c r="AA56" s="147" t="str">
        <f t="shared" si="9"/>
        <v/>
      </c>
      <c r="AB56" s="147" t="str">
        <f t="shared" si="10"/>
        <v/>
      </c>
      <c r="AC56" s="147" t="str">
        <f>IF(ISERROR(VLOOKUP($M56,#REF!,6,0)),"",VLOOKUP($M56,#REF!,6,0))</f>
        <v/>
      </c>
      <c r="AD56" s="147" t="str">
        <f>IF(ISERROR(VLOOKUP($M56,#REF!,8,0)),"",VLOOKUP($M56,#REF!,8,0))</f>
        <v/>
      </c>
      <c r="AE56" s="152" t="str">
        <f t="shared" si="11"/>
        <v/>
      </c>
      <c r="AF56" s="155" t="str">
        <f t="shared" si="12"/>
        <v/>
      </c>
      <c r="AG56" s="146" t="str">
        <f t="shared" si="13"/>
        <v/>
      </c>
      <c r="AH56" s="146" t="str">
        <f>IF(ISERROR(VLOOKUP($M56,#REF!,9,0)),"",VLOOKUP($M56,#REF!,9,0))</f>
        <v/>
      </c>
      <c r="AI56" s="146" t="str">
        <f t="shared" si="14"/>
        <v/>
      </c>
      <c r="AJ56" s="168">
        <f t="shared" si="15"/>
        <v>0</v>
      </c>
      <c r="AK56" s="171"/>
      <c r="AL56" s="174" t="str">
        <f t="shared" si="16"/>
        <v/>
      </c>
      <c r="AM56" s="179" t="str">
        <f t="shared" si="17"/>
        <v/>
      </c>
      <c r="AN56" s="183" t="str">
        <f t="shared" si="18"/>
        <v>未入力セル</v>
      </c>
      <c r="AO56" s="186" t="str">
        <f t="shared" si="30"/>
        <v/>
      </c>
      <c r="AP56" s="186" t="str">
        <f t="shared" si="31"/>
        <v/>
      </c>
      <c r="AQ56" s="39">
        <f t="shared" si="32"/>
        <v>0</v>
      </c>
      <c r="AR56" s="39" t="str">
        <f>IF(ISERROR(VLOOKUP($M56,#REF!,16,0)),"",VLOOKUP($M56,#REF!,16,0))</f>
        <v/>
      </c>
      <c r="AS56" s="196" t="str">
        <f>IF(ISERROR(VLOOKUP($M56,#REF!,7,0)),"",VLOOKUP($M56,#REF!,7,0))</f>
        <v/>
      </c>
      <c r="AT56" s="203">
        <f t="shared" si="22"/>
        <v>0</v>
      </c>
      <c r="AU56" s="208" t="str">
        <f t="shared" si="23"/>
        <v/>
      </c>
      <c r="AW56" s="208" t="str">
        <f>IF(ISERROR(VLOOKUP($M56,#REF!,10,0)),"",VLOOKUP($M56,#REF!,10,0))</f>
        <v/>
      </c>
      <c r="AX56" s="203">
        <f t="shared" si="24"/>
        <v>0</v>
      </c>
      <c r="AY56" s="208" t="str">
        <f t="shared" si="25"/>
        <v/>
      </c>
      <c r="BA56" s="225" t="str">
        <f t="shared" si="26"/>
        <v/>
      </c>
      <c r="BB56" s="225" t="str">
        <f t="shared" si="27"/>
        <v/>
      </c>
    </row>
    <row r="57" spans="1:54" s="39" customFormat="1" ht="25.2" customHeight="1" x14ac:dyDescent="0.2">
      <c r="A57" s="45"/>
      <c r="B57" s="48"/>
      <c r="C57" s="48"/>
      <c r="D57" s="53"/>
      <c r="E57" s="53"/>
      <c r="F57" s="55"/>
      <c r="G57" s="55"/>
      <c r="H57" s="60"/>
      <c r="I57" s="66"/>
      <c r="J57" s="68"/>
      <c r="L57" s="73">
        <f t="shared" si="0"/>
        <v>0</v>
      </c>
      <c r="M57" s="73" t="str">
        <f t="shared" si="1"/>
        <v xml:space="preserve"> </v>
      </c>
      <c r="N57" s="100">
        <f t="shared" si="2"/>
        <v>0</v>
      </c>
      <c r="O57" s="100">
        <f t="shared" si="3"/>
        <v>0</v>
      </c>
      <c r="P57" s="108">
        <f t="shared" si="4"/>
        <v>0</v>
      </c>
      <c r="Q57" s="108" t="str">
        <f>IF(OR($C57="LED",$C57="不明"),"",IF(ISERROR(VLOOKUP($M57,#REF!,2,0)),"",VLOOKUP($M57,#REF!,2,0)))</f>
        <v/>
      </c>
      <c r="R57" s="100">
        <f t="shared" si="5"/>
        <v>0</v>
      </c>
      <c r="S57" s="100">
        <f t="shared" si="6"/>
        <v>0</v>
      </c>
      <c r="T57" s="120" t="str">
        <f t="shared" si="7"/>
        <v/>
      </c>
      <c r="U57" s="124"/>
      <c r="V57" s="129" t="s">
        <v>164</v>
      </c>
      <c r="W57" s="131"/>
      <c r="X57" s="75" t="str">
        <f>IF(COUNTIF($M57,"*LED*"),"LED設置済",IF(COUNTIF($M57,"*不明*"),"該当不明",IF(ISERROR(VLOOKUP($M57,#REF!,4,0)),"",VLOOKUP($M57,#REF!,4,0))))</f>
        <v/>
      </c>
      <c r="Y57" s="139">
        <f t="shared" si="8"/>
        <v>0</v>
      </c>
      <c r="Z57" s="144" t="str">
        <f>IF(ISERROR(VLOOKUP($M57,#REF!,5,0)),"",VLOOKUP($M57,#REF!,5,0))</f>
        <v/>
      </c>
      <c r="AA57" s="147" t="str">
        <f t="shared" si="9"/>
        <v/>
      </c>
      <c r="AB57" s="147" t="str">
        <f t="shared" si="10"/>
        <v/>
      </c>
      <c r="AC57" s="147" t="str">
        <f>IF(ISERROR(VLOOKUP($M57,#REF!,6,0)),"",VLOOKUP($M57,#REF!,6,0))</f>
        <v/>
      </c>
      <c r="AD57" s="147" t="str">
        <f>IF(ISERROR(VLOOKUP($M57,#REF!,8,0)),"",VLOOKUP($M57,#REF!,8,0))</f>
        <v/>
      </c>
      <c r="AE57" s="152" t="str">
        <f t="shared" si="11"/>
        <v/>
      </c>
      <c r="AF57" s="155" t="str">
        <f t="shared" si="12"/>
        <v/>
      </c>
      <c r="AG57" s="146" t="str">
        <f t="shared" si="13"/>
        <v/>
      </c>
      <c r="AH57" s="146" t="str">
        <f>IF(ISERROR(VLOOKUP($M57,#REF!,9,0)),"",VLOOKUP($M57,#REF!,9,0))</f>
        <v/>
      </c>
      <c r="AI57" s="146" t="str">
        <f t="shared" si="14"/>
        <v/>
      </c>
      <c r="AJ57" s="168">
        <f t="shared" si="15"/>
        <v>0</v>
      </c>
      <c r="AK57" s="171"/>
      <c r="AL57" s="174" t="str">
        <f t="shared" si="16"/>
        <v/>
      </c>
      <c r="AM57" s="179" t="str">
        <f t="shared" si="17"/>
        <v/>
      </c>
      <c r="AN57" s="183" t="str">
        <f t="shared" si="18"/>
        <v>未入力セル</v>
      </c>
      <c r="AO57" s="186" t="str">
        <f t="shared" si="30"/>
        <v/>
      </c>
      <c r="AP57" s="186" t="str">
        <f t="shared" si="31"/>
        <v/>
      </c>
      <c r="AQ57" s="39">
        <f t="shared" si="32"/>
        <v>0</v>
      </c>
      <c r="AR57" s="39" t="str">
        <f>IF(ISERROR(VLOOKUP($M57,#REF!,16,0)),"",VLOOKUP($M57,#REF!,16,0))</f>
        <v/>
      </c>
      <c r="AS57" s="196" t="str">
        <f>IF(ISERROR(VLOOKUP($M57,#REF!,7,0)),"",VLOOKUP($M57,#REF!,7,0))</f>
        <v/>
      </c>
      <c r="AT57" s="203">
        <f t="shared" si="22"/>
        <v>0</v>
      </c>
      <c r="AU57" s="208" t="str">
        <f t="shared" si="23"/>
        <v/>
      </c>
      <c r="AW57" s="208" t="str">
        <f>IF(ISERROR(VLOOKUP($M57,#REF!,10,0)),"",VLOOKUP($M57,#REF!,10,0))</f>
        <v/>
      </c>
      <c r="AX57" s="203">
        <f t="shared" si="24"/>
        <v>0</v>
      </c>
      <c r="AY57" s="208" t="str">
        <f t="shared" si="25"/>
        <v/>
      </c>
      <c r="BA57" s="225" t="str">
        <f t="shared" si="26"/>
        <v/>
      </c>
      <c r="BB57" s="225" t="str">
        <f t="shared" si="27"/>
        <v/>
      </c>
    </row>
    <row r="58" spans="1:54" s="39" customFormat="1" ht="25.2" customHeight="1" x14ac:dyDescent="0.2">
      <c r="A58" s="45"/>
      <c r="B58" s="48"/>
      <c r="C58" s="48"/>
      <c r="D58" s="53"/>
      <c r="E58" s="53"/>
      <c r="F58" s="55"/>
      <c r="G58" s="55"/>
      <c r="H58" s="60"/>
      <c r="I58" s="66"/>
      <c r="J58" s="68"/>
      <c r="L58" s="73">
        <f t="shared" si="0"/>
        <v>0</v>
      </c>
      <c r="M58" s="73" t="str">
        <f t="shared" si="1"/>
        <v xml:space="preserve"> </v>
      </c>
      <c r="N58" s="100">
        <f t="shared" si="2"/>
        <v>0</v>
      </c>
      <c r="O58" s="100">
        <f t="shared" si="3"/>
        <v>0</v>
      </c>
      <c r="P58" s="108">
        <f t="shared" si="4"/>
        <v>0</v>
      </c>
      <c r="Q58" s="108" t="str">
        <f>IF(OR($C58="LED",$C58="不明"),"",IF(ISERROR(VLOOKUP($M58,#REF!,2,0)),"",VLOOKUP($M58,#REF!,2,0)))</f>
        <v/>
      </c>
      <c r="R58" s="100">
        <f t="shared" si="5"/>
        <v>0</v>
      </c>
      <c r="S58" s="100">
        <f t="shared" si="6"/>
        <v>0</v>
      </c>
      <c r="T58" s="120" t="str">
        <f t="shared" si="7"/>
        <v/>
      </c>
      <c r="U58" s="124"/>
      <c r="V58" s="129" t="s">
        <v>164</v>
      </c>
      <c r="W58" s="131"/>
      <c r="X58" s="75" t="str">
        <f>IF(COUNTIF($M58,"*LED*"),"LED設置済",IF(COUNTIF($M58,"*不明*"),"該当不明",IF(ISERROR(VLOOKUP($M58,#REF!,4,0)),"",VLOOKUP($M58,#REF!,4,0))))</f>
        <v/>
      </c>
      <c r="Y58" s="139">
        <f t="shared" si="8"/>
        <v>0</v>
      </c>
      <c r="Z58" s="144" t="str">
        <f>IF(ISERROR(VLOOKUP($M58,#REF!,5,0)),"",VLOOKUP($M58,#REF!,5,0))</f>
        <v/>
      </c>
      <c r="AA58" s="147" t="str">
        <f t="shared" si="9"/>
        <v/>
      </c>
      <c r="AB58" s="147" t="str">
        <f t="shared" si="10"/>
        <v/>
      </c>
      <c r="AC58" s="147" t="str">
        <f>IF(ISERROR(VLOOKUP($M58,#REF!,6,0)),"",VLOOKUP($M58,#REF!,6,0))</f>
        <v/>
      </c>
      <c r="AD58" s="147" t="str">
        <f>IF(ISERROR(VLOOKUP($M58,#REF!,8,0)),"",VLOOKUP($M58,#REF!,8,0))</f>
        <v/>
      </c>
      <c r="AE58" s="152" t="str">
        <f t="shared" si="11"/>
        <v/>
      </c>
      <c r="AF58" s="155" t="str">
        <f t="shared" si="12"/>
        <v/>
      </c>
      <c r="AG58" s="146" t="str">
        <f t="shared" si="13"/>
        <v/>
      </c>
      <c r="AH58" s="146" t="str">
        <f>IF(ISERROR(VLOOKUP($M58,#REF!,9,0)),"",VLOOKUP($M58,#REF!,9,0))</f>
        <v/>
      </c>
      <c r="AI58" s="146" t="str">
        <f t="shared" si="14"/>
        <v/>
      </c>
      <c r="AJ58" s="168">
        <f t="shared" si="15"/>
        <v>0</v>
      </c>
      <c r="AK58" s="171"/>
      <c r="AL58" s="174" t="str">
        <f t="shared" si="16"/>
        <v/>
      </c>
      <c r="AM58" s="179" t="str">
        <f t="shared" si="17"/>
        <v/>
      </c>
      <c r="AN58" s="183" t="str">
        <f t="shared" si="18"/>
        <v>未入力セル</v>
      </c>
      <c r="AO58" s="186" t="str">
        <f t="shared" si="30"/>
        <v/>
      </c>
      <c r="AP58" s="186" t="str">
        <f t="shared" si="31"/>
        <v/>
      </c>
      <c r="AQ58" s="39">
        <f t="shared" si="32"/>
        <v>0</v>
      </c>
      <c r="AR58" s="39" t="str">
        <f>IF(ISERROR(VLOOKUP($M58,#REF!,16,0)),"",VLOOKUP($M58,#REF!,16,0))</f>
        <v/>
      </c>
      <c r="AS58" s="196" t="str">
        <f>IF(ISERROR(VLOOKUP($M58,#REF!,7,0)),"",VLOOKUP($M58,#REF!,7,0))</f>
        <v/>
      </c>
      <c r="AT58" s="203">
        <f t="shared" si="22"/>
        <v>0</v>
      </c>
      <c r="AU58" s="208" t="str">
        <f t="shared" si="23"/>
        <v/>
      </c>
      <c r="AW58" s="208" t="str">
        <f>IF(ISERROR(VLOOKUP($M58,#REF!,10,0)),"",VLOOKUP($M58,#REF!,10,0))</f>
        <v/>
      </c>
      <c r="AX58" s="203">
        <f t="shared" si="24"/>
        <v>0</v>
      </c>
      <c r="AY58" s="208" t="str">
        <f t="shared" si="25"/>
        <v/>
      </c>
      <c r="BA58" s="225" t="str">
        <f t="shared" si="26"/>
        <v/>
      </c>
      <c r="BB58" s="225" t="str">
        <f t="shared" si="27"/>
        <v/>
      </c>
    </row>
    <row r="59" spans="1:54" s="39" customFormat="1" ht="25.2" customHeight="1" x14ac:dyDescent="0.2">
      <c r="A59" s="45"/>
      <c r="B59" s="48"/>
      <c r="C59" s="48"/>
      <c r="D59" s="53"/>
      <c r="E59" s="53"/>
      <c r="F59" s="55"/>
      <c r="G59" s="55"/>
      <c r="H59" s="60"/>
      <c r="I59" s="66"/>
      <c r="J59" s="68"/>
      <c r="L59" s="73">
        <f t="shared" si="0"/>
        <v>0</v>
      </c>
      <c r="M59" s="73" t="str">
        <f t="shared" si="1"/>
        <v xml:space="preserve"> </v>
      </c>
      <c r="N59" s="100">
        <f t="shared" si="2"/>
        <v>0</v>
      </c>
      <c r="O59" s="100">
        <f t="shared" si="3"/>
        <v>0</v>
      </c>
      <c r="P59" s="108">
        <f t="shared" si="4"/>
        <v>0</v>
      </c>
      <c r="Q59" s="108" t="str">
        <f>IF(OR($C59="LED",$C59="不明"),"",IF(ISERROR(VLOOKUP($M59,#REF!,2,0)),"",VLOOKUP($M59,#REF!,2,0)))</f>
        <v/>
      </c>
      <c r="R59" s="100">
        <f t="shared" si="5"/>
        <v>0</v>
      </c>
      <c r="S59" s="100">
        <f t="shared" si="6"/>
        <v>0</v>
      </c>
      <c r="T59" s="120" t="str">
        <f t="shared" si="7"/>
        <v/>
      </c>
      <c r="U59" s="124"/>
      <c r="V59" s="129" t="s">
        <v>164</v>
      </c>
      <c r="W59" s="131"/>
      <c r="X59" s="75" t="str">
        <f>IF(COUNTIF($M59,"*LED*"),"LED設置済",IF(COUNTIF($M59,"*不明*"),"該当不明",IF(ISERROR(VLOOKUP($M59,#REF!,4,0)),"",VLOOKUP($M59,#REF!,4,0))))</f>
        <v/>
      </c>
      <c r="Y59" s="139">
        <f t="shared" si="8"/>
        <v>0</v>
      </c>
      <c r="Z59" s="144" t="str">
        <f>IF(ISERROR(VLOOKUP($M59,#REF!,5,0)),"",VLOOKUP($M59,#REF!,5,0))</f>
        <v/>
      </c>
      <c r="AA59" s="147" t="str">
        <f t="shared" si="9"/>
        <v/>
      </c>
      <c r="AB59" s="147" t="str">
        <f t="shared" si="10"/>
        <v/>
      </c>
      <c r="AC59" s="147" t="str">
        <f>IF(ISERROR(VLOOKUP($M59,#REF!,6,0)),"",VLOOKUP($M59,#REF!,6,0))</f>
        <v/>
      </c>
      <c r="AD59" s="147" t="str">
        <f>IF(ISERROR(VLOOKUP($M59,#REF!,8,0)),"",VLOOKUP($M59,#REF!,8,0))</f>
        <v/>
      </c>
      <c r="AE59" s="152" t="str">
        <f t="shared" si="11"/>
        <v/>
      </c>
      <c r="AF59" s="155" t="str">
        <f t="shared" si="12"/>
        <v/>
      </c>
      <c r="AG59" s="146" t="str">
        <f t="shared" si="13"/>
        <v/>
      </c>
      <c r="AH59" s="146" t="str">
        <f>IF(ISERROR(VLOOKUP($M59,#REF!,9,0)),"",VLOOKUP($M59,#REF!,9,0))</f>
        <v/>
      </c>
      <c r="AI59" s="146" t="str">
        <f t="shared" si="14"/>
        <v/>
      </c>
      <c r="AJ59" s="168">
        <f t="shared" si="15"/>
        <v>0</v>
      </c>
      <c r="AK59" s="171"/>
      <c r="AL59" s="174" t="str">
        <f t="shared" si="16"/>
        <v/>
      </c>
      <c r="AM59" s="179" t="str">
        <f t="shared" si="17"/>
        <v/>
      </c>
      <c r="AN59" s="183" t="str">
        <f t="shared" si="18"/>
        <v>未入力セル</v>
      </c>
      <c r="AO59" s="186" t="str">
        <f t="shared" si="30"/>
        <v/>
      </c>
      <c r="AP59" s="186" t="str">
        <f t="shared" si="31"/>
        <v/>
      </c>
      <c r="AQ59" s="39">
        <f t="shared" si="32"/>
        <v>0</v>
      </c>
      <c r="AR59" s="39" t="str">
        <f>IF(ISERROR(VLOOKUP($M59,#REF!,16,0)),"",VLOOKUP($M59,#REF!,16,0))</f>
        <v/>
      </c>
      <c r="AS59" s="196" t="str">
        <f>IF(ISERROR(VLOOKUP($M59,#REF!,7,0)),"",VLOOKUP($M59,#REF!,7,0))</f>
        <v/>
      </c>
      <c r="AT59" s="203">
        <f t="shared" si="22"/>
        <v>0</v>
      </c>
      <c r="AU59" s="208" t="str">
        <f t="shared" si="23"/>
        <v/>
      </c>
      <c r="AW59" s="208" t="str">
        <f>IF(ISERROR(VLOOKUP($M59,#REF!,10,0)),"",VLOOKUP($M59,#REF!,10,0))</f>
        <v/>
      </c>
      <c r="AX59" s="203">
        <f t="shared" si="24"/>
        <v>0</v>
      </c>
      <c r="AY59" s="208" t="str">
        <f t="shared" si="25"/>
        <v/>
      </c>
      <c r="BA59" s="225" t="str">
        <f t="shared" si="26"/>
        <v/>
      </c>
      <c r="BB59" s="225" t="str">
        <f t="shared" si="27"/>
        <v/>
      </c>
    </row>
    <row r="60" spans="1:54" s="39" customFormat="1" ht="25.2" customHeight="1" x14ac:dyDescent="0.2">
      <c r="A60" s="45"/>
      <c r="B60" s="48"/>
      <c r="C60" s="48"/>
      <c r="D60" s="53"/>
      <c r="E60" s="53"/>
      <c r="F60" s="55"/>
      <c r="G60" s="55"/>
      <c r="H60" s="60"/>
      <c r="I60" s="66"/>
      <c r="J60" s="68"/>
      <c r="L60" s="73">
        <f t="shared" si="0"/>
        <v>0</v>
      </c>
      <c r="M60" s="73" t="str">
        <f t="shared" si="1"/>
        <v xml:space="preserve"> </v>
      </c>
      <c r="N60" s="100">
        <f t="shared" si="2"/>
        <v>0</v>
      </c>
      <c r="O60" s="100">
        <f t="shared" si="3"/>
        <v>0</v>
      </c>
      <c r="P60" s="108">
        <f t="shared" si="4"/>
        <v>0</v>
      </c>
      <c r="Q60" s="108" t="str">
        <f>IF(OR($C60="LED",$C60="不明"),"",IF(ISERROR(VLOOKUP($M60,#REF!,2,0)),"",VLOOKUP($M60,#REF!,2,0)))</f>
        <v/>
      </c>
      <c r="R60" s="100">
        <f t="shared" si="5"/>
        <v>0</v>
      </c>
      <c r="S60" s="100">
        <f t="shared" si="6"/>
        <v>0</v>
      </c>
      <c r="T60" s="120" t="str">
        <f t="shared" si="7"/>
        <v/>
      </c>
      <c r="U60" s="124"/>
      <c r="V60" s="129" t="s">
        <v>164</v>
      </c>
      <c r="W60" s="131"/>
      <c r="X60" s="75" t="str">
        <f>IF(COUNTIF($M60,"*LED*"),"LED設置済",IF(COUNTIF($M60,"*不明*"),"該当不明",IF(ISERROR(VLOOKUP($M60,#REF!,4,0)),"",VLOOKUP($M60,#REF!,4,0))))</f>
        <v/>
      </c>
      <c r="Y60" s="139">
        <f t="shared" si="8"/>
        <v>0</v>
      </c>
      <c r="Z60" s="144" t="str">
        <f>IF(ISERROR(VLOOKUP($M60,#REF!,5,0)),"",VLOOKUP($M60,#REF!,5,0))</f>
        <v/>
      </c>
      <c r="AA60" s="147" t="str">
        <f t="shared" si="9"/>
        <v/>
      </c>
      <c r="AB60" s="147" t="str">
        <f t="shared" si="10"/>
        <v/>
      </c>
      <c r="AC60" s="147" t="str">
        <f>IF(ISERROR(VLOOKUP($M60,#REF!,6,0)),"",VLOOKUP($M60,#REF!,6,0))</f>
        <v/>
      </c>
      <c r="AD60" s="147" t="str">
        <f>IF(ISERROR(VLOOKUP($M60,#REF!,8,0)),"",VLOOKUP($M60,#REF!,8,0))</f>
        <v/>
      </c>
      <c r="AE60" s="152" t="str">
        <f t="shared" si="11"/>
        <v/>
      </c>
      <c r="AF60" s="155" t="str">
        <f t="shared" si="12"/>
        <v/>
      </c>
      <c r="AG60" s="146" t="str">
        <f t="shared" si="13"/>
        <v/>
      </c>
      <c r="AH60" s="146" t="str">
        <f>IF(ISERROR(VLOOKUP($M60,#REF!,9,0)),"",VLOOKUP($M60,#REF!,9,0))</f>
        <v/>
      </c>
      <c r="AI60" s="146" t="str">
        <f t="shared" si="14"/>
        <v/>
      </c>
      <c r="AJ60" s="168">
        <f t="shared" si="15"/>
        <v>0</v>
      </c>
      <c r="AK60" s="171"/>
      <c r="AL60" s="174" t="str">
        <f t="shared" si="16"/>
        <v/>
      </c>
      <c r="AM60" s="179" t="str">
        <f t="shared" si="17"/>
        <v/>
      </c>
      <c r="AN60" s="183" t="str">
        <f t="shared" si="18"/>
        <v>未入力セル</v>
      </c>
      <c r="AO60" s="186" t="str">
        <f t="shared" si="30"/>
        <v/>
      </c>
      <c r="AP60" s="186" t="str">
        <f t="shared" si="31"/>
        <v/>
      </c>
      <c r="AQ60" s="39">
        <f t="shared" si="32"/>
        <v>0</v>
      </c>
      <c r="AR60" s="39" t="str">
        <f>IF(ISERROR(VLOOKUP($M60,#REF!,16,0)),"",VLOOKUP($M60,#REF!,16,0))</f>
        <v/>
      </c>
      <c r="AS60" s="196" t="str">
        <f>IF(ISERROR(VLOOKUP($M60,#REF!,7,0)),"",VLOOKUP($M60,#REF!,7,0))</f>
        <v/>
      </c>
      <c r="AT60" s="203">
        <f t="shared" si="22"/>
        <v>0</v>
      </c>
      <c r="AU60" s="208" t="str">
        <f t="shared" si="23"/>
        <v/>
      </c>
      <c r="AW60" s="208" t="str">
        <f>IF(ISERROR(VLOOKUP($M60,#REF!,10,0)),"",VLOOKUP($M60,#REF!,10,0))</f>
        <v/>
      </c>
      <c r="AX60" s="203">
        <f t="shared" si="24"/>
        <v>0</v>
      </c>
      <c r="AY60" s="208" t="str">
        <f t="shared" si="25"/>
        <v/>
      </c>
      <c r="BA60" s="225" t="str">
        <f t="shared" si="26"/>
        <v/>
      </c>
      <c r="BB60" s="225" t="str">
        <f t="shared" si="27"/>
        <v/>
      </c>
    </row>
    <row r="61" spans="1:54" s="39" customFormat="1" ht="25.2" customHeight="1" x14ac:dyDescent="0.2">
      <c r="A61" s="45"/>
      <c r="B61" s="48"/>
      <c r="C61" s="48"/>
      <c r="D61" s="53"/>
      <c r="E61" s="53"/>
      <c r="F61" s="55"/>
      <c r="G61" s="55"/>
      <c r="H61" s="60"/>
      <c r="I61" s="66"/>
      <c r="J61" s="68"/>
      <c r="L61" s="73">
        <f t="shared" si="0"/>
        <v>0</v>
      </c>
      <c r="M61" s="73" t="str">
        <f t="shared" si="1"/>
        <v xml:space="preserve"> </v>
      </c>
      <c r="N61" s="100">
        <f t="shared" si="2"/>
        <v>0</v>
      </c>
      <c r="O61" s="100">
        <f t="shared" si="3"/>
        <v>0</v>
      </c>
      <c r="P61" s="108">
        <f t="shared" si="4"/>
        <v>0</v>
      </c>
      <c r="Q61" s="108" t="str">
        <f>IF(OR($C61="LED",$C61="不明"),"",IF(ISERROR(VLOOKUP($M61,#REF!,2,0)),"",VLOOKUP($M61,#REF!,2,0)))</f>
        <v/>
      </c>
      <c r="R61" s="100">
        <f t="shared" si="5"/>
        <v>0</v>
      </c>
      <c r="S61" s="100">
        <f t="shared" si="6"/>
        <v>0</v>
      </c>
      <c r="T61" s="120" t="str">
        <f t="shared" si="7"/>
        <v/>
      </c>
      <c r="U61" s="124"/>
      <c r="V61" s="129" t="s">
        <v>164</v>
      </c>
      <c r="W61" s="131"/>
      <c r="X61" s="75" t="str">
        <f>IF(COUNTIF($M61,"*LED*"),"LED設置済",IF(COUNTIF($M61,"*不明*"),"該当不明",IF(ISERROR(VLOOKUP($M61,#REF!,4,0)),"",VLOOKUP($M61,#REF!,4,0))))</f>
        <v/>
      </c>
      <c r="Y61" s="139">
        <f t="shared" si="8"/>
        <v>0</v>
      </c>
      <c r="Z61" s="144" t="str">
        <f>IF(ISERROR(VLOOKUP($M61,#REF!,5,0)),"",VLOOKUP($M61,#REF!,5,0))</f>
        <v/>
      </c>
      <c r="AA61" s="147" t="str">
        <f t="shared" si="9"/>
        <v/>
      </c>
      <c r="AB61" s="147" t="str">
        <f t="shared" si="10"/>
        <v/>
      </c>
      <c r="AC61" s="147" t="str">
        <f>IF(ISERROR(VLOOKUP($M61,#REF!,6,0)),"",VLOOKUP($M61,#REF!,6,0))</f>
        <v/>
      </c>
      <c r="AD61" s="147" t="str">
        <f>IF(ISERROR(VLOOKUP($M61,#REF!,8,0)),"",VLOOKUP($M61,#REF!,8,0))</f>
        <v/>
      </c>
      <c r="AE61" s="152" t="str">
        <f t="shared" si="11"/>
        <v/>
      </c>
      <c r="AF61" s="155" t="str">
        <f t="shared" si="12"/>
        <v/>
      </c>
      <c r="AG61" s="146" t="str">
        <f t="shared" si="13"/>
        <v/>
      </c>
      <c r="AH61" s="146" t="str">
        <f>IF(ISERROR(VLOOKUP($M61,#REF!,9,0)),"",VLOOKUP($M61,#REF!,9,0))</f>
        <v/>
      </c>
      <c r="AI61" s="146" t="str">
        <f t="shared" si="14"/>
        <v/>
      </c>
      <c r="AJ61" s="168">
        <f t="shared" si="15"/>
        <v>0</v>
      </c>
      <c r="AK61" s="171"/>
      <c r="AL61" s="174" t="str">
        <f t="shared" si="16"/>
        <v/>
      </c>
      <c r="AM61" s="179" t="str">
        <f t="shared" si="17"/>
        <v/>
      </c>
      <c r="AN61" s="183" t="str">
        <f t="shared" si="18"/>
        <v>未入力セル</v>
      </c>
      <c r="AO61" s="186" t="str">
        <f t="shared" si="30"/>
        <v/>
      </c>
      <c r="AP61" s="186" t="str">
        <f t="shared" si="31"/>
        <v/>
      </c>
      <c r="AQ61" s="39">
        <f t="shared" si="32"/>
        <v>0</v>
      </c>
      <c r="AR61" s="39" t="str">
        <f>IF(ISERROR(VLOOKUP($M61,#REF!,16,0)),"",VLOOKUP($M61,#REF!,16,0))</f>
        <v/>
      </c>
      <c r="AS61" s="196" t="str">
        <f>IF(ISERROR(VLOOKUP($M61,#REF!,7,0)),"",VLOOKUP($M61,#REF!,7,0))</f>
        <v/>
      </c>
      <c r="AT61" s="203">
        <f t="shared" si="22"/>
        <v>0</v>
      </c>
      <c r="AU61" s="208" t="str">
        <f t="shared" si="23"/>
        <v/>
      </c>
      <c r="AW61" s="208" t="str">
        <f>IF(ISERROR(VLOOKUP($M61,#REF!,10,0)),"",VLOOKUP($M61,#REF!,10,0))</f>
        <v/>
      </c>
      <c r="AX61" s="203">
        <f t="shared" si="24"/>
        <v>0</v>
      </c>
      <c r="AY61" s="208" t="str">
        <f t="shared" si="25"/>
        <v/>
      </c>
      <c r="BA61" s="225" t="str">
        <f t="shared" si="26"/>
        <v/>
      </c>
      <c r="BB61" s="225" t="str">
        <f t="shared" si="27"/>
        <v/>
      </c>
    </row>
    <row r="62" spans="1:54" s="39" customFormat="1" ht="25.2" customHeight="1" x14ac:dyDescent="0.2">
      <c r="A62" s="45"/>
      <c r="B62" s="48"/>
      <c r="C62" s="48"/>
      <c r="D62" s="53"/>
      <c r="E62" s="53"/>
      <c r="F62" s="55"/>
      <c r="G62" s="55"/>
      <c r="H62" s="60"/>
      <c r="I62" s="66"/>
      <c r="J62" s="68"/>
      <c r="L62" s="73">
        <f t="shared" si="0"/>
        <v>0</v>
      </c>
      <c r="M62" s="73" t="str">
        <f t="shared" si="1"/>
        <v xml:space="preserve"> </v>
      </c>
      <c r="N62" s="100">
        <f t="shared" si="2"/>
        <v>0</v>
      </c>
      <c r="O62" s="100">
        <f t="shared" si="3"/>
        <v>0</v>
      </c>
      <c r="P62" s="108">
        <f t="shared" si="4"/>
        <v>0</v>
      </c>
      <c r="Q62" s="108" t="str">
        <f>IF(OR($C62="LED",$C62="不明"),"",IF(ISERROR(VLOOKUP($M62,#REF!,2,0)),"",VLOOKUP($M62,#REF!,2,0)))</f>
        <v/>
      </c>
      <c r="R62" s="100">
        <f t="shared" si="5"/>
        <v>0</v>
      </c>
      <c r="S62" s="100">
        <f t="shared" si="6"/>
        <v>0</v>
      </c>
      <c r="T62" s="120" t="str">
        <f t="shared" si="7"/>
        <v/>
      </c>
      <c r="U62" s="124"/>
      <c r="V62" s="129" t="s">
        <v>164</v>
      </c>
      <c r="W62" s="131"/>
      <c r="X62" s="75" t="str">
        <f>IF(COUNTIF($M62,"*LED*"),"LED設置済",IF(COUNTIF($M62,"*不明*"),"該当不明",IF(ISERROR(VLOOKUP($M62,#REF!,4,0)),"",VLOOKUP($M62,#REF!,4,0))))</f>
        <v/>
      </c>
      <c r="Y62" s="139">
        <f t="shared" si="8"/>
        <v>0</v>
      </c>
      <c r="Z62" s="144" t="str">
        <f>IF(ISERROR(VLOOKUP($M62,#REF!,5,0)),"",VLOOKUP($M62,#REF!,5,0))</f>
        <v/>
      </c>
      <c r="AA62" s="147" t="str">
        <f t="shared" si="9"/>
        <v/>
      </c>
      <c r="AB62" s="147" t="str">
        <f t="shared" si="10"/>
        <v/>
      </c>
      <c r="AC62" s="147" t="str">
        <f>IF(ISERROR(VLOOKUP($M62,#REF!,6,0)),"",VLOOKUP($M62,#REF!,6,0))</f>
        <v/>
      </c>
      <c r="AD62" s="147" t="str">
        <f>IF(ISERROR(VLOOKUP($M62,#REF!,8,0)),"",VLOOKUP($M62,#REF!,8,0))</f>
        <v/>
      </c>
      <c r="AE62" s="152" t="str">
        <f t="shared" si="11"/>
        <v/>
      </c>
      <c r="AF62" s="155" t="str">
        <f t="shared" si="12"/>
        <v/>
      </c>
      <c r="AG62" s="146" t="str">
        <f t="shared" si="13"/>
        <v/>
      </c>
      <c r="AH62" s="146" t="str">
        <f>IF(ISERROR(VLOOKUP($M62,#REF!,9,0)),"",VLOOKUP($M62,#REF!,9,0))</f>
        <v/>
      </c>
      <c r="AI62" s="146" t="str">
        <f t="shared" si="14"/>
        <v/>
      </c>
      <c r="AJ62" s="168">
        <f t="shared" si="15"/>
        <v>0</v>
      </c>
      <c r="AK62" s="171"/>
      <c r="AL62" s="174" t="str">
        <f t="shared" si="16"/>
        <v/>
      </c>
      <c r="AM62" s="179" t="str">
        <f t="shared" si="17"/>
        <v/>
      </c>
      <c r="AN62" s="183" t="str">
        <f t="shared" si="18"/>
        <v>未入力セル</v>
      </c>
      <c r="AO62" s="186" t="str">
        <f t="shared" si="30"/>
        <v/>
      </c>
      <c r="AP62" s="186" t="str">
        <f t="shared" si="31"/>
        <v/>
      </c>
      <c r="AQ62" s="39">
        <f t="shared" si="32"/>
        <v>0</v>
      </c>
      <c r="AR62" s="39" t="str">
        <f>IF(ISERROR(VLOOKUP($M62,#REF!,16,0)),"",VLOOKUP($M62,#REF!,16,0))</f>
        <v/>
      </c>
      <c r="AS62" s="196" t="str">
        <f>IF(ISERROR(VLOOKUP($M62,#REF!,7,0)),"",VLOOKUP($M62,#REF!,7,0))</f>
        <v/>
      </c>
      <c r="AT62" s="203">
        <f t="shared" si="22"/>
        <v>0</v>
      </c>
      <c r="AU62" s="208" t="str">
        <f t="shared" si="23"/>
        <v/>
      </c>
      <c r="AW62" s="208" t="str">
        <f>IF(ISERROR(VLOOKUP($M62,#REF!,10,0)),"",VLOOKUP($M62,#REF!,10,0))</f>
        <v/>
      </c>
      <c r="AX62" s="203">
        <f t="shared" si="24"/>
        <v>0</v>
      </c>
      <c r="AY62" s="208" t="str">
        <f t="shared" si="25"/>
        <v/>
      </c>
      <c r="BA62" s="225" t="str">
        <f t="shared" si="26"/>
        <v/>
      </c>
      <c r="BB62" s="225" t="str">
        <f t="shared" si="27"/>
        <v/>
      </c>
    </row>
    <row r="63" spans="1:54" s="39" customFormat="1" ht="25.2" customHeight="1" x14ac:dyDescent="0.2">
      <c r="A63" s="45"/>
      <c r="B63" s="48"/>
      <c r="C63" s="48"/>
      <c r="D63" s="53"/>
      <c r="E63" s="53"/>
      <c r="F63" s="55"/>
      <c r="G63" s="55"/>
      <c r="H63" s="60"/>
      <c r="I63" s="66"/>
      <c r="J63" s="68"/>
      <c r="L63" s="73">
        <f t="shared" si="0"/>
        <v>0</v>
      </c>
      <c r="M63" s="73" t="str">
        <f t="shared" si="1"/>
        <v xml:space="preserve"> </v>
      </c>
      <c r="N63" s="100">
        <f t="shared" si="2"/>
        <v>0</v>
      </c>
      <c r="O63" s="100">
        <f t="shared" si="3"/>
        <v>0</v>
      </c>
      <c r="P63" s="108">
        <f t="shared" si="4"/>
        <v>0</v>
      </c>
      <c r="Q63" s="108" t="str">
        <f>IF(OR($C63="LED",$C63="不明"),"",IF(ISERROR(VLOOKUP($M63,#REF!,2,0)),"",VLOOKUP($M63,#REF!,2,0)))</f>
        <v/>
      </c>
      <c r="R63" s="100">
        <f t="shared" si="5"/>
        <v>0</v>
      </c>
      <c r="S63" s="100">
        <f t="shared" si="6"/>
        <v>0</v>
      </c>
      <c r="T63" s="120" t="str">
        <f t="shared" si="7"/>
        <v/>
      </c>
      <c r="U63" s="124"/>
      <c r="V63" s="129" t="s">
        <v>164</v>
      </c>
      <c r="W63" s="131"/>
      <c r="X63" s="75" t="str">
        <f>IF(COUNTIF($M63,"*LED*"),"LED設置済",IF(COUNTIF($M63,"*不明*"),"該当不明",IF(ISERROR(VLOOKUP($M63,#REF!,4,0)),"",VLOOKUP($M63,#REF!,4,0))))</f>
        <v/>
      </c>
      <c r="Y63" s="139">
        <f t="shared" si="8"/>
        <v>0</v>
      </c>
      <c r="Z63" s="144" t="str">
        <f>IF(ISERROR(VLOOKUP($M63,#REF!,5,0)),"",VLOOKUP($M63,#REF!,5,0))</f>
        <v/>
      </c>
      <c r="AA63" s="147" t="str">
        <f t="shared" si="9"/>
        <v/>
      </c>
      <c r="AB63" s="147" t="str">
        <f t="shared" si="10"/>
        <v/>
      </c>
      <c r="AC63" s="147" t="str">
        <f>IF(ISERROR(VLOOKUP($M63,#REF!,6,0)),"",VLOOKUP($M63,#REF!,6,0))</f>
        <v/>
      </c>
      <c r="AD63" s="147" t="str">
        <f>IF(ISERROR(VLOOKUP($M63,#REF!,8,0)),"",VLOOKUP($M63,#REF!,8,0))</f>
        <v/>
      </c>
      <c r="AE63" s="152" t="str">
        <f t="shared" si="11"/>
        <v/>
      </c>
      <c r="AF63" s="155" t="str">
        <f t="shared" si="12"/>
        <v/>
      </c>
      <c r="AG63" s="146" t="str">
        <f t="shared" si="13"/>
        <v/>
      </c>
      <c r="AH63" s="146" t="str">
        <f>IF(ISERROR(VLOOKUP($M63,#REF!,9,0)),"",VLOOKUP($M63,#REF!,9,0))</f>
        <v/>
      </c>
      <c r="AI63" s="146" t="str">
        <f t="shared" si="14"/>
        <v/>
      </c>
      <c r="AJ63" s="168">
        <f t="shared" si="15"/>
        <v>0</v>
      </c>
      <c r="AK63" s="171"/>
      <c r="AL63" s="174" t="str">
        <f t="shared" si="16"/>
        <v/>
      </c>
      <c r="AM63" s="179" t="str">
        <f t="shared" si="17"/>
        <v/>
      </c>
      <c r="AN63" s="183" t="str">
        <f t="shared" si="18"/>
        <v>未入力セル</v>
      </c>
      <c r="AO63" s="186" t="str">
        <f t="shared" si="30"/>
        <v/>
      </c>
      <c r="AP63" s="186" t="str">
        <f t="shared" si="31"/>
        <v/>
      </c>
      <c r="AQ63" s="39">
        <f t="shared" si="32"/>
        <v>0</v>
      </c>
      <c r="AR63" s="39" t="str">
        <f>IF(ISERROR(VLOOKUP($M63,#REF!,16,0)),"",VLOOKUP($M63,#REF!,16,0))</f>
        <v/>
      </c>
      <c r="AS63" s="196" t="str">
        <f>IF(ISERROR(VLOOKUP($M63,#REF!,7,0)),"",VLOOKUP($M63,#REF!,7,0))</f>
        <v/>
      </c>
      <c r="AT63" s="203">
        <f t="shared" si="22"/>
        <v>0</v>
      </c>
      <c r="AU63" s="208" t="str">
        <f t="shared" si="23"/>
        <v/>
      </c>
      <c r="AW63" s="208" t="str">
        <f>IF(ISERROR(VLOOKUP($M63,#REF!,10,0)),"",VLOOKUP($M63,#REF!,10,0))</f>
        <v/>
      </c>
      <c r="AX63" s="203">
        <f t="shared" si="24"/>
        <v>0</v>
      </c>
      <c r="AY63" s="208" t="str">
        <f t="shared" si="25"/>
        <v/>
      </c>
      <c r="BA63" s="225" t="str">
        <f t="shared" si="26"/>
        <v/>
      </c>
      <c r="BB63" s="225" t="str">
        <f t="shared" si="27"/>
        <v/>
      </c>
    </row>
    <row r="64" spans="1:54" s="39" customFormat="1" ht="25.2" customHeight="1" x14ac:dyDescent="0.2">
      <c r="A64" s="45"/>
      <c r="B64" s="48"/>
      <c r="C64" s="48"/>
      <c r="D64" s="53"/>
      <c r="E64" s="53"/>
      <c r="F64" s="55"/>
      <c r="G64" s="55"/>
      <c r="H64" s="60"/>
      <c r="I64" s="66"/>
      <c r="J64" s="68"/>
      <c r="L64" s="73">
        <f t="shared" si="0"/>
        <v>0</v>
      </c>
      <c r="M64" s="73" t="str">
        <f t="shared" si="1"/>
        <v xml:space="preserve"> </v>
      </c>
      <c r="N64" s="100">
        <f t="shared" si="2"/>
        <v>0</v>
      </c>
      <c r="O64" s="100">
        <f t="shared" si="3"/>
        <v>0</v>
      </c>
      <c r="P64" s="108">
        <f t="shared" si="4"/>
        <v>0</v>
      </c>
      <c r="Q64" s="108" t="str">
        <f>IF(OR($C64="LED",$C64="不明"),"",IF(ISERROR(VLOOKUP($M64,#REF!,2,0)),"",VLOOKUP($M64,#REF!,2,0)))</f>
        <v/>
      </c>
      <c r="R64" s="100">
        <f t="shared" si="5"/>
        <v>0</v>
      </c>
      <c r="S64" s="100">
        <f t="shared" si="6"/>
        <v>0</v>
      </c>
      <c r="T64" s="120" t="str">
        <f t="shared" si="7"/>
        <v/>
      </c>
      <c r="U64" s="124"/>
      <c r="V64" s="129" t="s">
        <v>164</v>
      </c>
      <c r="W64" s="131"/>
      <c r="X64" s="75" t="str">
        <f>IF(COUNTIF($M64,"*LED*"),"LED設置済",IF(COUNTIF($M64,"*不明*"),"該当不明",IF(ISERROR(VLOOKUP($M64,#REF!,4,0)),"",VLOOKUP($M64,#REF!,4,0))))</f>
        <v/>
      </c>
      <c r="Y64" s="139">
        <f t="shared" si="8"/>
        <v>0</v>
      </c>
      <c r="Z64" s="144" t="str">
        <f>IF(ISERROR(VLOOKUP($M64,#REF!,5,0)),"",VLOOKUP($M64,#REF!,5,0))</f>
        <v/>
      </c>
      <c r="AA64" s="147" t="str">
        <f t="shared" si="9"/>
        <v/>
      </c>
      <c r="AB64" s="147" t="str">
        <f t="shared" si="10"/>
        <v/>
      </c>
      <c r="AC64" s="147" t="str">
        <f>IF(ISERROR(VLOOKUP($M64,#REF!,6,0)),"",VLOOKUP($M64,#REF!,6,0))</f>
        <v/>
      </c>
      <c r="AD64" s="147" t="str">
        <f>IF(ISERROR(VLOOKUP($M64,#REF!,8,0)),"",VLOOKUP($M64,#REF!,8,0))</f>
        <v/>
      </c>
      <c r="AE64" s="152" t="str">
        <f t="shared" si="11"/>
        <v/>
      </c>
      <c r="AF64" s="155" t="str">
        <f t="shared" si="12"/>
        <v/>
      </c>
      <c r="AG64" s="146" t="str">
        <f t="shared" si="13"/>
        <v/>
      </c>
      <c r="AH64" s="146" t="str">
        <f>IF(ISERROR(VLOOKUP($M64,#REF!,9,0)),"",VLOOKUP($M64,#REF!,9,0))</f>
        <v/>
      </c>
      <c r="AI64" s="146" t="str">
        <f t="shared" si="14"/>
        <v/>
      </c>
      <c r="AJ64" s="168">
        <f t="shared" si="15"/>
        <v>0</v>
      </c>
      <c r="AK64" s="171"/>
      <c r="AL64" s="174" t="str">
        <f t="shared" si="16"/>
        <v/>
      </c>
      <c r="AM64" s="179" t="str">
        <f t="shared" si="17"/>
        <v/>
      </c>
      <c r="AN64" s="183" t="str">
        <f t="shared" si="18"/>
        <v>未入力セル</v>
      </c>
      <c r="AO64" s="186"/>
      <c r="AP64" s="186"/>
      <c r="AQ64" s="39">
        <f t="shared" si="32"/>
        <v>0</v>
      </c>
      <c r="AR64" s="39" t="str">
        <f>IF(ISERROR(VLOOKUP($M64,#REF!,16,0)),"",VLOOKUP($M64,#REF!,16,0))</f>
        <v/>
      </c>
      <c r="AS64" s="196" t="str">
        <f>IF(ISERROR(VLOOKUP($M64,#REF!,7,0)),"",VLOOKUP($M64,#REF!,7,0))</f>
        <v/>
      </c>
      <c r="AT64" s="203">
        <f t="shared" si="22"/>
        <v>0</v>
      </c>
      <c r="AU64" s="208" t="str">
        <f t="shared" si="23"/>
        <v/>
      </c>
      <c r="AW64" s="208" t="str">
        <f>IF(ISERROR(VLOOKUP($M64,#REF!,10,0)),"",VLOOKUP($M64,#REF!,10,0))</f>
        <v/>
      </c>
      <c r="AX64" s="203">
        <f t="shared" si="24"/>
        <v>0</v>
      </c>
      <c r="AY64" s="208" t="str">
        <f t="shared" si="25"/>
        <v/>
      </c>
      <c r="BA64" s="225" t="str">
        <f t="shared" si="26"/>
        <v/>
      </c>
      <c r="BB64" s="225" t="str">
        <f t="shared" si="27"/>
        <v/>
      </c>
    </row>
    <row r="65" spans="1:54" s="39" customFormat="1" ht="25.2" customHeight="1" x14ac:dyDescent="0.2">
      <c r="A65" s="45"/>
      <c r="B65" s="48"/>
      <c r="C65" s="48"/>
      <c r="D65" s="53"/>
      <c r="E65" s="53"/>
      <c r="F65" s="55"/>
      <c r="G65" s="55"/>
      <c r="H65" s="60"/>
      <c r="I65" s="66"/>
      <c r="J65" s="68"/>
      <c r="L65" s="73">
        <f t="shared" si="0"/>
        <v>0</v>
      </c>
      <c r="M65" s="73" t="str">
        <f t="shared" si="1"/>
        <v xml:space="preserve"> </v>
      </c>
      <c r="N65" s="100">
        <f t="shared" si="2"/>
        <v>0</v>
      </c>
      <c r="O65" s="100">
        <f t="shared" si="3"/>
        <v>0</v>
      </c>
      <c r="P65" s="108">
        <f t="shared" si="4"/>
        <v>0</v>
      </c>
      <c r="Q65" s="108" t="str">
        <f>IF(OR($C65="LED",$C65="不明"),"",IF(ISERROR(VLOOKUP($M65,#REF!,2,0)),"",VLOOKUP($M65,#REF!,2,0)))</f>
        <v/>
      </c>
      <c r="R65" s="100">
        <f t="shared" si="5"/>
        <v>0</v>
      </c>
      <c r="S65" s="100">
        <f t="shared" si="6"/>
        <v>0</v>
      </c>
      <c r="T65" s="120" t="str">
        <f t="shared" si="7"/>
        <v/>
      </c>
      <c r="U65" s="124"/>
      <c r="V65" s="129" t="s">
        <v>164</v>
      </c>
      <c r="W65" s="131"/>
      <c r="X65" s="75" t="str">
        <f>IF(COUNTIF($M65,"*LED*"),"LED設置済",IF(COUNTIF($M65,"*不明*"),"該当不明",IF(ISERROR(VLOOKUP($M65,#REF!,4,0)),"",VLOOKUP($M65,#REF!,4,0))))</f>
        <v/>
      </c>
      <c r="Y65" s="139">
        <f t="shared" si="8"/>
        <v>0</v>
      </c>
      <c r="Z65" s="144" t="str">
        <f>IF(ISERROR(VLOOKUP($M65,#REF!,5,0)),"",VLOOKUP($M65,#REF!,5,0))</f>
        <v/>
      </c>
      <c r="AA65" s="147" t="str">
        <f t="shared" si="9"/>
        <v/>
      </c>
      <c r="AB65" s="147" t="str">
        <f t="shared" si="10"/>
        <v/>
      </c>
      <c r="AC65" s="147" t="str">
        <f>IF(ISERROR(VLOOKUP($M65,#REF!,6,0)),"",VLOOKUP($M65,#REF!,6,0))</f>
        <v/>
      </c>
      <c r="AD65" s="147" t="str">
        <f>IF(ISERROR(VLOOKUP($M65,#REF!,8,0)),"",VLOOKUP($M65,#REF!,8,0))</f>
        <v/>
      </c>
      <c r="AE65" s="152" t="str">
        <f t="shared" si="11"/>
        <v/>
      </c>
      <c r="AF65" s="155" t="str">
        <f t="shared" si="12"/>
        <v/>
      </c>
      <c r="AG65" s="146" t="str">
        <f t="shared" si="13"/>
        <v/>
      </c>
      <c r="AH65" s="146" t="str">
        <f>IF(ISERROR(VLOOKUP($M65,#REF!,9,0)),"",VLOOKUP($M65,#REF!,9,0))</f>
        <v/>
      </c>
      <c r="AI65" s="146" t="str">
        <f t="shared" si="14"/>
        <v/>
      </c>
      <c r="AJ65" s="168">
        <f t="shared" si="15"/>
        <v>0</v>
      </c>
      <c r="AK65" s="171"/>
      <c r="AL65" s="174" t="str">
        <f t="shared" si="16"/>
        <v/>
      </c>
      <c r="AM65" s="179" t="str">
        <f t="shared" si="17"/>
        <v/>
      </c>
      <c r="AN65" s="183" t="str">
        <f t="shared" si="18"/>
        <v>未入力セル</v>
      </c>
      <c r="AO65" s="186" t="str">
        <f t="shared" ref="AO65:AO128" si="33">IF(ISERROR((Q65*Y65)/1000),"",((Q65*Y65)/1000))</f>
        <v/>
      </c>
      <c r="AP65" s="186" t="str">
        <f t="shared" ref="AP65:AP128" si="34">IF(ISERROR((Z65*Y65)/1000),"",((Z65*Y65)/1000))</f>
        <v/>
      </c>
      <c r="AQ65" s="39">
        <f t="shared" si="32"/>
        <v>0</v>
      </c>
      <c r="AR65" s="39" t="str">
        <f>IF(ISERROR(VLOOKUP($M65,#REF!,16,0)),"",VLOOKUP($M65,#REF!,16,0))</f>
        <v/>
      </c>
      <c r="AS65" s="196" t="str">
        <f>IF(ISERROR(VLOOKUP($M65,#REF!,7,0)),"",VLOOKUP($M65,#REF!,7,0))</f>
        <v/>
      </c>
      <c r="AT65" s="203">
        <f t="shared" si="22"/>
        <v>0</v>
      </c>
      <c r="AU65" s="208" t="str">
        <f t="shared" si="23"/>
        <v/>
      </c>
      <c r="AW65" s="208" t="str">
        <f>IF(ISERROR(VLOOKUP($M65,#REF!,10,0)),"",VLOOKUP($M65,#REF!,10,0))</f>
        <v/>
      </c>
      <c r="AX65" s="203">
        <f t="shared" si="24"/>
        <v>0</v>
      </c>
      <c r="AY65" s="208" t="str">
        <f t="shared" si="25"/>
        <v/>
      </c>
      <c r="BA65" s="225" t="str">
        <f t="shared" si="26"/>
        <v/>
      </c>
      <c r="BB65" s="225" t="str">
        <f t="shared" si="27"/>
        <v/>
      </c>
    </row>
    <row r="66" spans="1:54" s="39" customFormat="1" ht="25.2" customHeight="1" x14ac:dyDescent="0.2">
      <c r="A66" s="45"/>
      <c r="B66" s="48"/>
      <c r="C66" s="48"/>
      <c r="D66" s="53"/>
      <c r="E66" s="53"/>
      <c r="F66" s="55"/>
      <c r="G66" s="55"/>
      <c r="H66" s="60"/>
      <c r="I66" s="66"/>
      <c r="J66" s="68"/>
      <c r="L66" s="73">
        <f t="shared" si="0"/>
        <v>0</v>
      </c>
      <c r="M66" s="73" t="str">
        <f t="shared" si="1"/>
        <v xml:space="preserve"> </v>
      </c>
      <c r="N66" s="100">
        <f t="shared" si="2"/>
        <v>0</v>
      </c>
      <c r="O66" s="100">
        <f t="shared" si="3"/>
        <v>0</v>
      </c>
      <c r="P66" s="108">
        <f t="shared" si="4"/>
        <v>0</v>
      </c>
      <c r="Q66" s="108" t="str">
        <f>IF(OR($C66="LED",$C66="不明"),"",IF(ISERROR(VLOOKUP($M66,#REF!,2,0)),"",VLOOKUP($M66,#REF!,2,0)))</f>
        <v/>
      </c>
      <c r="R66" s="100">
        <f t="shared" si="5"/>
        <v>0</v>
      </c>
      <c r="S66" s="100">
        <f t="shared" si="6"/>
        <v>0</v>
      </c>
      <c r="T66" s="120" t="str">
        <f t="shared" si="7"/>
        <v/>
      </c>
      <c r="U66" s="124"/>
      <c r="V66" s="129" t="s">
        <v>164</v>
      </c>
      <c r="W66" s="131"/>
      <c r="X66" s="75" t="str">
        <f>IF(COUNTIF($M66,"*LED*"),"LED設置済",IF(COUNTIF($M66,"*不明*"),"該当不明",IF(ISERROR(VLOOKUP($M66,#REF!,4,0)),"",VLOOKUP($M66,#REF!,4,0))))</f>
        <v/>
      </c>
      <c r="Y66" s="139">
        <f t="shared" si="8"/>
        <v>0</v>
      </c>
      <c r="Z66" s="144" t="str">
        <f>IF(ISERROR(VLOOKUP($M66,#REF!,5,0)),"",VLOOKUP($M66,#REF!,5,0))</f>
        <v/>
      </c>
      <c r="AA66" s="147" t="str">
        <f t="shared" si="9"/>
        <v/>
      </c>
      <c r="AB66" s="147" t="str">
        <f t="shared" si="10"/>
        <v/>
      </c>
      <c r="AC66" s="147" t="str">
        <f>IF(ISERROR(VLOOKUP($M66,#REF!,6,0)),"",VLOOKUP($M66,#REF!,6,0))</f>
        <v/>
      </c>
      <c r="AD66" s="147" t="str">
        <f>IF(ISERROR(VLOOKUP($M66,#REF!,8,0)),"",VLOOKUP($M66,#REF!,8,0))</f>
        <v/>
      </c>
      <c r="AE66" s="152" t="str">
        <f t="shared" si="11"/>
        <v/>
      </c>
      <c r="AF66" s="155" t="str">
        <f t="shared" si="12"/>
        <v/>
      </c>
      <c r="AG66" s="146" t="str">
        <f t="shared" si="13"/>
        <v/>
      </c>
      <c r="AH66" s="146" t="str">
        <f>IF(ISERROR(VLOOKUP($M66,#REF!,9,0)),"",VLOOKUP($M66,#REF!,9,0))</f>
        <v/>
      </c>
      <c r="AI66" s="146" t="str">
        <f t="shared" si="14"/>
        <v/>
      </c>
      <c r="AJ66" s="168">
        <f t="shared" si="15"/>
        <v>0</v>
      </c>
      <c r="AK66" s="171"/>
      <c r="AL66" s="174" t="str">
        <f t="shared" si="16"/>
        <v/>
      </c>
      <c r="AM66" s="179" t="str">
        <f t="shared" si="17"/>
        <v/>
      </c>
      <c r="AN66" s="183" t="str">
        <f t="shared" si="18"/>
        <v>未入力セル</v>
      </c>
      <c r="AO66" s="186" t="str">
        <f t="shared" si="33"/>
        <v/>
      </c>
      <c r="AP66" s="186" t="str">
        <f t="shared" si="34"/>
        <v/>
      </c>
      <c r="AQ66" s="39">
        <f t="shared" si="32"/>
        <v>0</v>
      </c>
      <c r="AR66" s="39" t="str">
        <f>IF(ISERROR(VLOOKUP($M66,#REF!,16,0)),"",VLOOKUP($M66,#REF!,16,0))</f>
        <v/>
      </c>
      <c r="AS66" s="196" t="str">
        <f>IF(ISERROR(VLOOKUP($M66,#REF!,7,0)),"",VLOOKUP($M66,#REF!,7,0))</f>
        <v/>
      </c>
      <c r="AT66" s="203">
        <f t="shared" si="22"/>
        <v>0</v>
      </c>
      <c r="AU66" s="208" t="str">
        <f t="shared" si="23"/>
        <v/>
      </c>
      <c r="AW66" s="208" t="str">
        <f>IF(ISERROR(VLOOKUP($M66,#REF!,10,0)),"",VLOOKUP($M66,#REF!,10,0))</f>
        <v/>
      </c>
      <c r="AX66" s="203">
        <f t="shared" si="24"/>
        <v>0</v>
      </c>
      <c r="AY66" s="208" t="str">
        <f t="shared" si="25"/>
        <v/>
      </c>
      <c r="BA66" s="225" t="str">
        <f t="shared" si="26"/>
        <v/>
      </c>
      <c r="BB66" s="225" t="str">
        <f t="shared" si="27"/>
        <v/>
      </c>
    </row>
    <row r="67" spans="1:54" s="39" customFormat="1" ht="25.2" customHeight="1" x14ac:dyDescent="0.2">
      <c r="A67" s="45"/>
      <c r="B67" s="48"/>
      <c r="C67" s="48"/>
      <c r="D67" s="53"/>
      <c r="E67" s="53"/>
      <c r="F67" s="55"/>
      <c r="G67" s="55"/>
      <c r="H67" s="60"/>
      <c r="I67" s="66"/>
      <c r="J67" s="68"/>
      <c r="L67" s="73">
        <f t="shared" si="0"/>
        <v>0</v>
      </c>
      <c r="M67" s="73" t="str">
        <f t="shared" si="1"/>
        <v xml:space="preserve"> </v>
      </c>
      <c r="N67" s="100">
        <f t="shared" si="2"/>
        <v>0</v>
      </c>
      <c r="O67" s="100">
        <f t="shared" si="3"/>
        <v>0</v>
      </c>
      <c r="P67" s="108">
        <f t="shared" si="4"/>
        <v>0</v>
      </c>
      <c r="Q67" s="108" t="str">
        <f>IF(OR($C67="LED",$C67="不明"),"",IF(ISERROR(VLOOKUP($M67,#REF!,2,0)),"",VLOOKUP($M67,#REF!,2,0)))</f>
        <v/>
      </c>
      <c r="R67" s="100">
        <f t="shared" si="5"/>
        <v>0</v>
      </c>
      <c r="S67" s="100">
        <f t="shared" si="6"/>
        <v>0</v>
      </c>
      <c r="T67" s="120" t="str">
        <f t="shared" si="7"/>
        <v/>
      </c>
      <c r="U67" s="124"/>
      <c r="V67" s="129" t="s">
        <v>164</v>
      </c>
      <c r="W67" s="131"/>
      <c r="X67" s="75" t="str">
        <f>IF(COUNTIF($M67,"*LED*"),"LED設置済",IF(COUNTIF($M67,"*不明*"),"該当不明",IF(ISERROR(VLOOKUP($M67,#REF!,4,0)),"",VLOOKUP($M67,#REF!,4,0))))</f>
        <v/>
      </c>
      <c r="Y67" s="139">
        <f t="shared" si="8"/>
        <v>0</v>
      </c>
      <c r="Z67" s="144" t="str">
        <f>IF(ISERROR(VLOOKUP($M67,#REF!,5,0)),"",VLOOKUP($M67,#REF!,5,0))</f>
        <v/>
      </c>
      <c r="AA67" s="147" t="str">
        <f t="shared" si="9"/>
        <v/>
      </c>
      <c r="AB67" s="147" t="str">
        <f t="shared" si="10"/>
        <v/>
      </c>
      <c r="AC67" s="147" t="str">
        <f>IF(ISERROR(VLOOKUP($M67,#REF!,6,0)),"",VLOOKUP($M67,#REF!,6,0))</f>
        <v/>
      </c>
      <c r="AD67" s="147" t="str">
        <f>IF(ISERROR(VLOOKUP($M67,#REF!,8,0)),"",VLOOKUP($M67,#REF!,8,0))</f>
        <v/>
      </c>
      <c r="AE67" s="152" t="str">
        <f t="shared" si="11"/>
        <v/>
      </c>
      <c r="AF67" s="155" t="str">
        <f t="shared" si="12"/>
        <v/>
      </c>
      <c r="AG67" s="146" t="str">
        <f t="shared" si="13"/>
        <v/>
      </c>
      <c r="AH67" s="146" t="str">
        <f>IF(ISERROR(VLOOKUP($M67,#REF!,9,0)),"",VLOOKUP($M67,#REF!,9,0))</f>
        <v/>
      </c>
      <c r="AI67" s="146" t="str">
        <f t="shared" si="14"/>
        <v/>
      </c>
      <c r="AJ67" s="168">
        <f t="shared" si="15"/>
        <v>0</v>
      </c>
      <c r="AK67" s="171"/>
      <c r="AL67" s="174" t="str">
        <f t="shared" si="16"/>
        <v/>
      </c>
      <c r="AM67" s="179" t="str">
        <f t="shared" si="17"/>
        <v/>
      </c>
      <c r="AN67" s="183" t="str">
        <f t="shared" si="18"/>
        <v>未入力セル</v>
      </c>
      <c r="AO67" s="186" t="str">
        <f t="shared" si="33"/>
        <v/>
      </c>
      <c r="AP67" s="186" t="str">
        <f t="shared" si="34"/>
        <v/>
      </c>
      <c r="AQ67" s="39">
        <f t="shared" si="32"/>
        <v>0</v>
      </c>
      <c r="AR67" s="39" t="str">
        <f>IF(ISERROR(VLOOKUP($M67,#REF!,16,0)),"",VLOOKUP($M67,#REF!,16,0))</f>
        <v/>
      </c>
      <c r="AS67" s="196" t="str">
        <f>IF(ISERROR(VLOOKUP($M67,#REF!,7,0)),"",VLOOKUP($M67,#REF!,7,0))</f>
        <v/>
      </c>
      <c r="AT67" s="203">
        <f t="shared" si="22"/>
        <v>0</v>
      </c>
      <c r="AU67" s="208" t="str">
        <f t="shared" si="23"/>
        <v/>
      </c>
      <c r="AW67" s="208" t="str">
        <f>IF(ISERROR(VLOOKUP($M67,#REF!,10,0)),"",VLOOKUP($M67,#REF!,10,0))</f>
        <v/>
      </c>
      <c r="AX67" s="203">
        <f t="shared" si="24"/>
        <v>0</v>
      </c>
      <c r="AY67" s="208" t="str">
        <f t="shared" si="25"/>
        <v/>
      </c>
      <c r="BA67" s="225" t="str">
        <f t="shared" si="26"/>
        <v/>
      </c>
      <c r="BB67" s="225" t="str">
        <f t="shared" si="27"/>
        <v/>
      </c>
    </row>
    <row r="68" spans="1:54" s="39" customFormat="1" ht="25.2" customHeight="1" x14ac:dyDescent="0.2">
      <c r="A68" s="45"/>
      <c r="B68" s="48"/>
      <c r="C68" s="48"/>
      <c r="D68" s="53"/>
      <c r="E68" s="53"/>
      <c r="F68" s="55"/>
      <c r="G68" s="55"/>
      <c r="H68" s="60"/>
      <c r="I68" s="66"/>
      <c r="J68" s="68"/>
      <c r="L68" s="73">
        <f t="shared" si="0"/>
        <v>0</v>
      </c>
      <c r="M68" s="73" t="str">
        <f t="shared" si="1"/>
        <v xml:space="preserve"> </v>
      </c>
      <c r="N68" s="100">
        <f t="shared" si="2"/>
        <v>0</v>
      </c>
      <c r="O68" s="100">
        <f t="shared" si="3"/>
        <v>0</v>
      </c>
      <c r="P68" s="108">
        <f t="shared" si="4"/>
        <v>0</v>
      </c>
      <c r="Q68" s="108" t="str">
        <f>IF(OR($C68="LED",$C68="不明"),"",IF(ISERROR(VLOOKUP($M68,#REF!,2,0)),"",VLOOKUP($M68,#REF!,2,0)))</f>
        <v/>
      </c>
      <c r="R68" s="100">
        <f t="shared" si="5"/>
        <v>0</v>
      </c>
      <c r="S68" s="100">
        <f t="shared" si="6"/>
        <v>0</v>
      </c>
      <c r="T68" s="120" t="str">
        <f t="shared" si="7"/>
        <v/>
      </c>
      <c r="U68" s="124"/>
      <c r="V68" s="129" t="s">
        <v>164</v>
      </c>
      <c r="W68" s="131"/>
      <c r="X68" s="75" t="str">
        <f>IF(COUNTIF($M68,"*LED*"),"LED設置済",IF(COUNTIF($M68,"*不明*"),"該当不明",IF(ISERROR(VLOOKUP($M68,#REF!,4,0)),"",VLOOKUP($M68,#REF!,4,0))))</f>
        <v/>
      </c>
      <c r="Y68" s="139">
        <f t="shared" si="8"/>
        <v>0</v>
      </c>
      <c r="Z68" s="144" t="str">
        <f>IF(ISERROR(VLOOKUP($M68,#REF!,5,0)),"",VLOOKUP($M68,#REF!,5,0))</f>
        <v/>
      </c>
      <c r="AA68" s="147" t="str">
        <f t="shared" si="9"/>
        <v/>
      </c>
      <c r="AB68" s="147" t="str">
        <f t="shared" si="10"/>
        <v/>
      </c>
      <c r="AC68" s="147" t="str">
        <f>IF(ISERROR(VLOOKUP($M68,#REF!,6,0)),"",VLOOKUP($M68,#REF!,6,0))</f>
        <v/>
      </c>
      <c r="AD68" s="147" t="str">
        <f>IF(ISERROR(VLOOKUP($M68,#REF!,8,0)),"",VLOOKUP($M68,#REF!,8,0))</f>
        <v/>
      </c>
      <c r="AE68" s="152" t="str">
        <f t="shared" si="11"/>
        <v/>
      </c>
      <c r="AF68" s="155" t="str">
        <f t="shared" si="12"/>
        <v/>
      </c>
      <c r="AG68" s="146" t="str">
        <f t="shared" si="13"/>
        <v/>
      </c>
      <c r="AH68" s="146" t="str">
        <f>IF(ISERROR(VLOOKUP($M68,#REF!,9,0)),"",VLOOKUP($M68,#REF!,9,0))</f>
        <v/>
      </c>
      <c r="AI68" s="146" t="str">
        <f t="shared" si="14"/>
        <v/>
      </c>
      <c r="AJ68" s="168">
        <f t="shared" si="15"/>
        <v>0</v>
      </c>
      <c r="AK68" s="171"/>
      <c r="AL68" s="174" t="str">
        <f t="shared" si="16"/>
        <v/>
      </c>
      <c r="AM68" s="179" t="str">
        <f t="shared" si="17"/>
        <v/>
      </c>
      <c r="AN68" s="183" t="str">
        <f t="shared" si="18"/>
        <v>未入力セル</v>
      </c>
      <c r="AO68" s="186" t="str">
        <f t="shared" si="33"/>
        <v/>
      </c>
      <c r="AP68" s="186" t="str">
        <f t="shared" si="34"/>
        <v/>
      </c>
      <c r="AQ68" s="39">
        <f t="shared" si="32"/>
        <v>0</v>
      </c>
      <c r="AR68" s="39" t="str">
        <f>IF(ISERROR(VLOOKUP($M68,#REF!,16,0)),"",VLOOKUP($M68,#REF!,16,0))</f>
        <v/>
      </c>
      <c r="AS68" s="196" t="str">
        <f>IF(ISERROR(VLOOKUP($M68,#REF!,7,0)),"",VLOOKUP($M68,#REF!,7,0))</f>
        <v/>
      </c>
      <c r="AT68" s="203">
        <f t="shared" si="22"/>
        <v>0</v>
      </c>
      <c r="AU68" s="208" t="str">
        <f t="shared" si="23"/>
        <v/>
      </c>
      <c r="AW68" s="208" t="str">
        <f>IF(ISERROR(VLOOKUP($M68,#REF!,10,0)),"",VLOOKUP($M68,#REF!,10,0))</f>
        <v/>
      </c>
      <c r="AX68" s="203">
        <f t="shared" si="24"/>
        <v>0</v>
      </c>
      <c r="AY68" s="208" t="str">
        <f t="shared" si="25"/>
        <v/>
      </c>
      <c r="BA68" s="225" t="str">
        <f t="shared" si="26"/>
        <v/>
      </c>
      <c r="BB68" s="225" t="str">
        <f t="shared" si="27"/>
        <v/>
      </c>
    </row>
    <row r="69" spans="1:54" s="39" customFormat="1" ht="25.2" customHeight="1" x14ac:dyDescent="0.2">
      <c r="A69" s="45"/>
      <c r="B69" s="48"/>
      <c r="C69" s="48"/>
      <c r="D69" s="53"/>
      <c r="E69" s="53"/>
      <c r="F69" s="55"/>
      <c r="G69" s="55"/>
      <c r="H69" s="60"/>
      <c r="I69" s="66"/>
      <c r="J69" s="68"/>
      <c r="L69" s="73">
        <f t="shared" si="0"/>
        <v>0</v>
      </c>
      <c r="M69" s="73" t="str">
        <f t="shared" si="1"/>
        <v xml:space="preserve"> </v>
      </c>
      <c r="N69" s="100">
        <f t="shared" si="2"/>
        <v>0</v>
      </c>
      <c r="O69" s="100">
        <f t="shared" si="3"/>
        <v>0</v>
      </c>
      <c r="P69" s="108">
        <f t="shared" si="4"/>
        <v>0</v>
      </c>
      <c r="Q69" s="108" t="str">
        <f>IF(OR($C69="LED",$C69="不明"),"",IF(ISERROR(VLOOKUP($M69,#REF!,2,0)),"",VLOOKUP($M69,#REF!,2,0)))</f>
        <v/>
      </c>
      <c r="R69" s="100">
        <f t="shared" si="5"/>
        <v>0</v>
      </c>
      <c r="S69" s="100">
        <f t="shared" si="6"/>
        <v>0</v>
      </c>
      <c r="T69" s="120" t="str">
        <f t="shared" si="7"/>
        <v/>
      </c>
      <c r="U69" s="124"/>
      <c r="V69" s="129" t="s">
        <v>164</v>
      </c>
      <c r="W69" s="131"/>
      <c r="X69" s="75" t="str">
        <f>IF(COUNTIF($M69,"*LED*"),"LED設置済",IF(COUNTIF($M69,"*不明*"),"該当不明",IF(ISERROR(VLOOKUP($M69,#REF!,4,0)),"",VLOOKUP($M69,#REF!,4,0))))</f>
        <v/>
      </c>
      <c r="Y69" s="139">
        <f t="shared" si="8"/>
        <v>0</v>
      </c>
      <c r="Z69" s="144" t="str">
        <f>IF(ISERROR(VLOOKUP($M69,#REF!,5,0)),"",VLOOKUP($M69,#REF!,5,0))</f>
        <v/>
      </c>
      <c r="AA69" s="147" t="str">
        <f t="shared" si="9"/>
        <v/>
      </c>
      <c r="AB69" s="147" t="str">
        <f t="shared" si="10"/>
        <v/>
      </c>
      <c r="AC69" s="147" t="str">
        <f>IF(ISERROR(VLOOKUP($M69,#REF!,6,0)),"",VLOOKUP($M69,#REF!,6,0))</f>
        <v/>
      </c>
      <c r="AD69" s="147" t="str">
        <f>IF(ISERROR(VLOOKUP($M69,#REF!,8,0)),"",VLOOKUP($M69,#REF!,8,0))</f>
        <v/>
      </c>
      <c r="AE69" s="152" t="str">
        <f t="shared" si="11"/>
        <v/>
      </c>
      <c r="AF69" s="155" t="str">
        <f t="shared" si="12"/>
        <v/>
      </c>
      <c r="AG69" s="146" t="str">
        <f t="shared" si="13"/>
        <v/>
      </c>
      <c r="AH69" s="146" t="str">
        <f>IF(ISERROR(VLOOKUP($M69,#REF!,9,0)),"",VLOOKUP($M69,#REF!,9,0))</f>
        <v/>
      </c>
      <c r="AI69" s="146" t="str">
        <f t="shared" si="14"/>
        <v/>
      </c>
      <c r="AJ69" s="168">
        <f t="shared" si="15"/>
        <v>0</v>
      </c>
      <c r="AK69" s="171"/>
      <c r="AL69" s="174" t="str">
        <f t="shared" si="16"/>
        <v/>
      </c>
      <c r="AM69" s="179" t="str">
        <f t="shared" si="17"/>
        <v/>
      </c>
      <c r="AN69" s="183" t="str">
        <f t="shared" si="18"/>
        <v>未入力セル</v>
      </c>
      <c r="AO69" s="186" t="str">
        <f t="shared" si="33"/>
        <v/>
      </c>
      <c r="AP69" s="186" t="str">
        <f t="shared" si="34"/>
        <v/>
      </c>
      <c r="AQ69" s="39">
        <f t="shared" si="32"/>
        <v>0</v>
      </c>
      <c r="AR69" s="39" t="str">
        <f>IF(ISERROR(VLOOKUP($M69,#REF!,16,0)),"",VLOOKUP($M69,#REF!,16,0))</f>
        <v/>
      </c>
      <c r="AS69" s="196" t="str">
        <f>IF(ISERROR(VLOOKUP($M69,#REF!,7,0)),"",VLOOKUP($M69,#REF!,7,0))</f>
        <v/>
      </c>
      <c r="AT69" s="203">
        <f t="shared" si="22"/>
        <v>0</v>
      </c>
      <c r="AU69" s="208" t="str">
        <f t="shared" si="23"/>
        <v/>
      </c>
      <c r="AW69" s="208" t="str">
        <f>IF(ISERROR(VLOOKUP($M69,#REF!,10,0)),"",VLOOKUP($M69,#REF!,10,0))</f>
        <v/>
      </c>
      <c r="AX69" s="203">
        <f t="shared" si="24"/>
        <v>0</v>
      </c>
      <c r="AY69" s="208" t="str">
        <f t="shared" si="25"/>
        <v/>
      </c>
      <c r="BA69" s="225" t="str">
        <f t="shared" si="26"/>
        <v/>
      </c>
      <c r="BB69" s="225" t="str">
        <f t="shared" si="27"/>
        <v/>
      </c>
    </row>
    <row r="70" spans="1:54" s="39" customFormat="1" ht="25.2" customHeight="1" x14ac:dyDescent="0.2">
      <c r="A70" s="45"/>
      <c r="B70" s="48"/>
      <c r="C70" s="48"/>
      <c r="D70" s="53"/>
      <c r="E70" s="53"/>
      <c r="F70" s="55"/>
      <c r="G70" s="55"/>
      <c r="H70" s="60"/>
      <c r="I70" s="66"/>
      <c r="J70" s="68"/>
      <c r="L70" s="73">
        <f t="shared" si="0"/>
        <v>0</v>
      </c>
      <c r="M70" s="73" t="str">
        <f t="shared" si="1"/>
        <v xml:space="preserve"> </v>
      </c>
      <c r="N70" s="100">
        <f t="shared" si="2"/>
        <v>0</v>
      </c>
      <c r="O70" s="100">
        <f t="shared" si="3"/>
        <v>0</v>
      </c>
      <c r="P70" s="108">
        <f t="shared" si="4"/>
        <v>0</v>
      </c>
      <c r="Q70" s="108" t="str">
        <f>IF(OR($C70="LED",$C70="不明"),"",IF(ISERROR(VLOOKUP($M70,#REF!,2,0)),"",VLOOKUP($M70,#REF!,2,0)))</f>
        <v/>
      </c>
      <c r="R70" s="100">
        <f t="shared" si="5"/>
        <v>0</v>
      </c>
      <c r="S70" s="100">
        <f t="shared" si="6"/>
        <v>0</v>
      </c>
      <c r="T70" s="120" t="str">
        <f t="shared" si="7"/>
        <v/>
      </c>
      <c r="U70" s="124"/>
      <c r="V70" s="129" t="s">
        <v>164</v>
      </c>
      <c r="W70" s="131"/>
      <c r="X70" s="75" t="str">
        <f>IF(COUNTIF($M70,"*LED*"),"LED設置済",IF(COUNTIF($M70,"*不明*"),"該当不明",IF(ISERROR(VLOOKUP($M70,#REF!,4,0)),"",VLOOKUP($M70,#REF!,4,0))))</f>
        <v/>
      </c>
      <c r="Y70" s="139">
        <f t="shared" si="8"/>
        <v>0</v>
      </c>
      <c r="Z70" s="144" t="str">
        <f>IF(ISERROR(VLOOKUP($M70,#REF!,5,0)),"",VLOOKUP($M70,#REF!,5,0))</f>
        <v/>
      </c>
      <c r="AA70" s="147" t="str">
        <f t="shared" si="9"/>
        <v/>
      </c>
      <c r="AB70" s="147" t="str">
        <f t="shared" si="10"/>
        <v/>
      </c>
      <c r="AC70" s="147" t="str">
        <f>IF(ISERROR(VLOOKUP($M70,#REF!,6,0)),"",VLOOKUP($M70,#REF!,6,0))</f>
        <v/>
      </c>
      <c r="AD70" s="147" t="str">
        <f>IF(ISERROR(VLOOKUP($M70,#REF!,8,0)),"",VLOOKUP($M70,#REF!,8,0))</f>
        <v/>
      </c>
      <c r="AE70" s="152" t="str">
        <f t="shared" si="11"/>
        <v/>
      </c>
      <c r="AF70" s="155" t="str">
        <f t="shared" si="12"/>
        <v/>
      </c>
      <c r="AG70" s="146" t="str">
        <f t="shared" si="13"/>
        <v/>
      </c>
      <c r="AH70" s="146" t="str">
        <f>IF(ISERROR(VLOOKUP($M70,#REF!,9,0)),"",VLOOKUP($M70,#REF!,9,0))</f>
        <v/>
      </c>
      <c r="AI70" s="146" t="str">
        <f t="shared" si="14"/>
        <v/>
      </c>
      <c r="AJ70" s="168">
        <f t="shared" si="15"/>
        <v>0</v>
      </c>
      <c r="AK70" s="171"/>
      <c r="AL70" s="174" t="str">
        <f t="shared" si="16"/>
        <v/>
      </c>
      <c r="AM70" s="179" t="str">
        <f t="shared" si="17"/>
        <v/>
      </c>
      <c r="AN70" s="183" t="str">
        <f t="shared" si="18"/>
        <v>未入力セル</v>
      </c>
      <c r="AO70" s="186" t="str">
        <f t="shared" si="33"/>
        <v/>
      </c>
      <c r="AP70" s="186" t="str">
        <f t="shared" si="34"/>
        <v/>
      </c>
      <c r="AQ70" s="39">
        <f t="shared" si="32"/>
        <v>0</v>
      </c>
      <c r="AR70" s="39" t="str">
        <f>IF(ISERROR(VLOOKUP($M70,#REF!,16,0)),"",VLOOKUP($M70,#REF!,16,0))</f>
        <v/>
      </c>
      <c r="AS70" s="196" t="str">
        <f>IF(ISERROR(VLOOKUP($M70,#REF!,7,0)),"",VLOOKUP($M70,#REF!,7,0))</f>
        <v/>
      </c>
      <c r="AT70" s="203">
        <f t="shared" si="22"/>
        <v>0</v>
      </c>
      <c r="AU70" s="208" t="str">
        <f t="shared" si="23"/>
        <v/>
      </c>
      <c r="AW70" s="208" t="str">
        <f>IF(ISERROR(VLOOKUP($M70,#REF!,10,0)),"",VLOOKUP($M70,#REF!,10,0))</f>
        <v/>
      </c>
      <c r="AX70" s="203">
        <f t="shared" si="24"/>
        <v>0</v>
      </c>
      <c r="AY70" s="208" t="str">
        <f t="shared" si="25"/>
        <v/>
      </c>
      <c r="BA70" s="225" t="str">
        <f t="shared" si="26"/>
        <v/>
      </c>
      <c r="BB70" s="225" t="str">
        <f t="shared" si="27"/>
        <v/>
      </c>
    </row>
    <row r="71" spans="1:54" s="39" customFormat="1" ht="25.2" customHeight="1" x14ac:dyDescent="0.2">
      <c r="A71" s="45"/>
      <c r="B71" s="48"/>
      <c r="C71" s="48"/>
      <c r="D71" s="53"/>
      <c r="E71" s="53"/>
      <c r="F71" s="55"/>
      <c r="G71" s="55"/>
      <c r="H71" s="60"/>
      <c r="I71" s="66"/>
      <c r="J71" s="68"/>
      <c r="L71" s="73">
        <f t="shared" si="0"/>
        <v>0</v>
      </c>
      <c r="M71" s="73" t="str">
        <f t="shared" si="1"/>
        <v xml:space="preserve"> </v>
      </c>
      <c r="N71" s="100">
        <f t="shared" si="2"/>
        <v>0</v>
      </c>
      <c r="O71" s="100">
        <f t="shared" si="3"/>
        <v>0</v>
      </c>
      <c r="P71" s="108">
        <f t="shared" si="4"/>
        <v>0</v>
      </c>
      <c r="Q71" s="108" t="str">
        <f>IF(OR($C71="LED",$C71="不明"),"",IF(ISERROR(VLOOKUP($M71,#REF!,2,0)),"",VLOOKUP($M71,#REF!,2,0)))</f>
        <v/>
      </c>
      <c r="R71" s="100">
        <f t="shared" si="5"/>
        <v>0</v>
      </c>
      <c r="S71" s="100">
        <f t="shared" si="6"/>
        <v>0</v>
      </c>
      <c r="T71" s="120" t="str">
        <f t="shared" si="7"/>
        <v/>
      </c>
      <c r="U71" s="124"/>
      <c r="V71" s="129" t="s">
        <v>164</v>
      </c>
      <c r="W71" s="131"/>
      <c r="X71" s="75" t="str">
        <f>IF(COUNTIF($M71,"*LED*"),"LED設置済",IF(COUNTIF($M71,"*不明*"),"該当不明",IF(ISERROR(VLOOKUP($M71,#REF!,4,0)),"",VLOOKUP($M71,#REF!,4,0))))</f>
        <v/>
      </c>
      <c r="Y71" s="139">
        <f t="shared" si="8"/>
        <v>0</v>
      </c>
      <c r="Z71" s="144" t="str">
        <f>IF(ISERROR(VLOOKUP($M71,#REF!,5,0)),"",VLOOKUP($M71,#REF!,5,0))</f>
        <v/>
      </c>
      <c r="AA71" s="147" t="str">
        <f t="shared" si="9"/>
        <v/>
      </c>
      <c r="AB71" s="147" t="str">
        <f t="shared" si="10"/>
        <v/>
      </c>
      <c r="AC71" s="147" t="str">
        <f>IF(ISERROR(VLOOKUP($M71,#REF!,6,0)),"",VLOOKUP($M71,#REF!,6,0))</f>
        <v/>
      </c>
      <c r="AD71" s="147" t="str">
        <f>IF(ISERROR(VLOOKUP($M71,#REF!,8,0)),"",VLOOKUP($M71,#REF!,8,0))</f>
        <v/>
      </c>
      <c r="AE71" s="152" t="str">
        <f t="shared" si="11"/>
        <v/>
      </c>
      <c r="AF71" s="155" t="str">
        <f t="shared" si="12"/>
        <v/>
      </c>
      <c r="AG71" s="146" t="str">
        <f t="shared" si="13"/>
        <v/>
      </c>
      <c r="AH71" s="146" t="str">
        <f>IF(ISERROR(VLOOKUP($M71,#REF!,9,0)),"",VLOOKUP($M71,#REF!,9,0))</f>
        <v/>
      </c>
      <c r="AI71" s="146" t="str">
        <f t="shared" si="14"/>
        <v/>
      </c>
      <c r="AJ71" s="168">
        <f t="shared" si="15"/>
        <v>0</v>
      </c>
      <c r="AK71" s="171"/>
      <c r="AL71" s="174" t="str">
        <f t="shared" si="16"/>
        <v/>
      </c>
      <c r="AM71" s="179" t="str">
        <f t="shared" si="17"/>
        <v/>
      </c>
      <c r="AN71" s="183" t="str">
        <f t="shared" si="18"/>
        <v>未入力セル</v>
      </c>
      <c r="AO71" s="186" t="str">
        <f t="shared" si="33"/>
        <v/>
      </c>
      <c r="AP71" s="186" t="str">
        <f t="shared" si="34"/>
        <v/>
      </c>
      <c r="AQ71" s="39">
        <f t="shared" si="32"/>
        <v>0</v>
      </c>
      <c r="AR71" s="39" t="str">
        <f>IF(ISERROR(VLOOKUP($M71,#REF!,16,0)),"",VLOOKUP($M71,#REF!,16,0))</f>
        <v/>
      </c>
      <c r="AS71" s="196" t="str">
        <f>IF(ISERROR(VLOOKUP($M71,#REF!,7,0)),"",VLOOKUP($M71,#REF!,7,0))</f>
        <v/>
      </c>
      <c r="AT71" s="203">
        <f t="shared" si="22"/>
        <v>0</v>
      </c>
      <c r="AU71" s="208" t="str">
        <f t="shared" si="23"/>
        <v/>
      </c>
      <c r="AW71" s="208" t="str">
        <f>IF(ISERROR(VLOOKUP($M71,#REF!,10,0)),"",VLOOKUP($M71,#REF!,10,0))</f>
        <v/>
      </c>
      <c r="AX71" s="203">
        <f t="shared" si="24"/>
        <v>0</v>
      </c>
      <c r="AY71" s="208" t="str">
        <f t="shared" si="25"/>
        <v/>
      </c>
      <c r="BA71" s="225" t="str">
        <f t="shared" si="26"/>
        <v/>
      </c>
      <c r="BB71" s="225" t="str">
        <f t="shared" si="27"/>
        <v/>
      </c>
    </row>
    <row r="72" spans="1:54" s="39" customFormat="1" ht="25.2" customHeight="1" x14ac:dyDescent="0.2">
      <c r="A72" s="45"/>
      <c r="B72" s="48"/>
      <c r="C72" s="48"/>
      <c r="D72" s="53"/>
      <c r="E72" s="53"/>
      <c r="F72" s="55"/>
      <c r="G72" s="55"/>
      <c r="H72" s="60"/>
      <c r="I72" s="66"/>
      <c r="J72" s="68"/>
      <c r="L72" s="73">
        <f t="shared" si="0"/>
        <v>0</v>
      </c>
      <c r="M72" s="73" t="str">
        <f t="shared" si="1"/>
        <v xml:space="preserve"> </v>
      </c>
      <c r="N72" s="100">
        <f t="shared" si="2"/>
        <v>0</v>
      </c>
      <c r="O72" s="100">
        <f t="shared" si="3"/>
        <v>0</v>
      </c>
      <c r="P72" s="108">
        <f t="shared" si="4"/>
        <v>0</v>
      </c>
      <c r="Q72" s="108" t="str">
        <f>IF(OR($C72="LED",$C72="不明"),"",IF(ISERROR(VLOOKUP($M72,#REF!,2,0)),"",VLOOKUP($M72,#REF!,2,0)))</f>
        <v/>
      </c>
      <c r="R72" s="100">
        <f t="shared" si="5"/>
        <v>0</v>
      </c>
      <c r="S72" s="100">
        <f t="shared" si="6"/>
        <v>0</v>
      </c>
      <c r="T72" s="120" t="str">
        <f t="shared" si="7"/>
        <v/>
      </c>
      <c r="U72" s="124"/>
      <c r="V72" s="129" t="s">
        <v>164</v>
      </c>
      <c r="W72" s="131"/>
      <c r="X72" s="75" t="str">
        <f>IF(COUNTIF($M72,"*LED*"),"LED設置済",IF(COUNTIF($M72,"*不明*"),"該当不明",IF(ISERROR(VLOOKUP($M72,#REF!,4,0)),"",VLOOKUP($M72,#REF!,4,0))))</f>
        <v/>
      </c>
      <c r="Y72" s="139">
        <f t="shared" si="8"/>
        <v>0</v>
      </c>
      <c r="Z72" s="144" t="str">
        <f>IF(ISERROR(VLOOKUP($M72,#REF!,5,0)),"",VLOOKUP($M72,#REF!,5,0))</f>
        <v/>
      </c>
      <c r="AA72" s="147" t="str">
        <f t="shared" si="9"/>
        <v/>
      </c>
      <c r="AB72" s="147" t="str">
        <f t="shared" si="10"/>
        <v/>
      </c>
      <c r="AC72" s="147" t="str">
        <f>IF(ISERROR(VLOOKUP($M72,#REF!,6,0)),"",VLOOKUP($M72,#REF!,6,0))</f>
        <v/>
      </c>
      <c r="AD72" s="147" t="str">
        <f>IF(ISERROR(VLOOKUP($M72,#REF!,8,0)),"",VLOOKUP($M72,#REF!,8,0))</f>
        <v/>
      </c>
      <c r="AE72" s="152" t="str">
        <f t="shared" si="11"/>
        <v/>
      </c>
      <c r="AF72" s="155" t="str">
        <f t="shared" si="12"/>
        <v/>
      </c>
      <c r="AG72" s="146" t="str">
        <f t="shared" si="13"/>
        <v/>
      </c>
      <c r="AH72" s="146" t="str">
        <f>IF(ISERROR(VLOOKUP($M72,#REF!,9,0)),"",VLOOKUP($M72,#REF!,9,0))</f>
        <v/>
      </c>
      <c r="AI72" s="146" t="str">
        <f t="shared" si="14"/>
        <v/>
      </c>
      <c r="AJ72" s="168">
        <f t="shared" si="15"/>
        <v>0</v>
      </c>
      <c r="AK72" s="171"/>
      <c r="AL72" s="174" t="str">
        <f t="shared" si="16"/>
        <v/>
      </c>
      <c r="AM72" s="179" t="str">
        <f t="shared" si="17"/>
        <v/>
      </c>
      <c r="AN72" s="183" t="str">
        <f t="shared" si="18"/>
        <v>未入力セル</v>
      </c>
      <c r="AO72" s="186" t="str">
        <f t="shared" si="33"/>
        <v/>
      </c>
      <c r="AP72" s="186" t="str">
        <f t="shared" si="34"/>
        <v/>
      </c>
      <c r="AQ72" s="39">
        <f t="shared" si="32"/>
        <v>0</v>
      </c>
      <c r="AR72" s="39" t="str">
        <f>IF(ISERROR(VLOOKUP($M72,#REF!,16,0)),"",VLOOKUP($M72,#REF!,16,0))</f>
        <v/>
      </c>
      <c r="AS72" s="196" t="str">
        <f>IF(ISERROR(VLOOKUP($M72,#REF!,7,0)),"",VLOOKUP($M72,#REF!,7,0))</f>
        <v/>
      </c>
      <c r="AT72" s="203">
        <f t="shared" si="22"/>
        <v>0</v>
      </c>
      <c r="AU72" s="208" t="str">
        <f t="shared" si="23"/>
        <v/>
      </c>
      <c r="AW72" s="208" t="str">
        <f>IF(ISERROR(VLOOKUP($M72,#REF!,10,0)),"",VLOOKUP($M72,#REF!,10,0))</f>
        <v/>
      </c>
      <c r="AX72" s="203">
        <f t="shared" si="24"/>
        <v>0</v>
      </c>
      <c r="AY72" s="208" t="str">
        <f t="shared" si="25"/>
        <v/>
      </c>
      <c r="BA72" s="225" t="str">
        <f t="shared" si="26"/>
        <v/>
      </c>
      <c r="BB72" s="225" t="str">
        <f t="shared" si="27"/>
        <v/>
      </c>
    </row>
    <row r="73" spans="1:54" s="39" customFormat="1" ht="25.2" customHeight="1" x14ac:dyDescent="0.2">
      <c r="A73" s="45"/>
      <c r="B73" s="48"/>
      <c r="C73" s="48"/>
      <c r="D73" s="53"/>
      <c r="E73" s="53"/>
      <c r="F73" s="55"/>
      <c r="G73" s="55"/>
      <c r="H73" s="60"/>
      <c r="I73" s="66"/>
      <c r="J73" s="68"/>
      <c r="L73" s="73">
        <f t="shared" si="0"/>
        <v>0</v>
      </c>
      <c r="M73" s="73" t="str">
        <f t="shared" si="1"/>
        <v xml:space="preserve"> </v>
      </c>
      <c r="N73" s="100">
        <f t="shared" si="2"/>
        <v>0</v>
      </c>
      <c r="O73" s="100">
        <f t="shared" si="3"/>
        <v>0</v>
      </c>
      <c r="P73" s="108">
        <f t="shared" si="4"/>
        <v>0</v>
      </c>
      <c r="Q73" s="108" t="str">
        <f>IF(OR($C73="LED",$C73="不明"),"",IF(ISERROR(VLOOKUP($M73,#REF!,2,0)),"",VLOOKUP($M73,#REF!,2,0)))</f>
        <v/>
      </c>
      <c r="R73" s="100">
        <f t="shared" si="5"/>
        <v>0</v>
      </c>
      <c r="S73" s="100">
        <f t="shared" si="6"/>
        <v>0</v>
      </c>
      <c r="T73" s="120" t="str">
        <f t="shared" si="7"/>
        <v/>
      </c>
      <c r="U73" s="124"/>
      <c r="V73" s="129" t="s">
        <v>164</v>
      </c>
      <c r="W73" s="131"/>
      <c r="X73" s="75" t="str">
        <f>IF(COUNTIF($M73,"*LED*"),"LED設置済",IF(COUNTIF($M73,"*不明*"),"該当不明",IF(ISERROR(VLOOKUP($M73,#REF!,4,0)),"",VLOOKUP($M73,#REF!,4,0))))</f>
        <v/>
      </c>
      <c r="Y73" s="139">
        <f t="shared" si="8"/>
        <v>0</v>
      </c>
      <c r="Z73" s="144" t="str">
        <f>IF(ISERROR(VLOOKUP($M73,#REF!,5,0)),"",VLOOKUP($M73,#REF!,5,0))</f>
        <v/>
      </c>
      <c r="AA73" s="147" t="str">
        <f t="shared" si="9"/>
        <v/>
      </c>
      <c r="AB73" s="147" t="str">
        <f t="shared" si="10"/>
        <v/>
      </c>
      <c r="AC73" s="147" t="str">
        <f>IF(ISERROR(VLOOKUP($M73,#REF!,6,0)),"",VLOOKUP($M73,#REF!,6,0))</f>
        <v/>
      </c>
      <c r="AD73" s="147" t="str">
        <f>IF(ISERROR(VLOOKUP($M73,#REF!,8,0)),"",VLOOKUP($M73,#REF!,8,0))</f>
        <v/>
      </c>
      <c r="AE73" s="152" t="str">
        <f t="shared" si="11"/>
        <v/>
      </c>
      <c r="AF73" s="155" t="str">
        <f t="shared" si="12"/>
        <v/>
      </c>
      <c r="AG73" s="146" t="str">
        <f t="shared" si="13"/>
        <v/>
      </c>
      <c r="AH73" s="146" t="str">
        <f>IF(ISERROR(VLOOKUP($M73,#REF!,9,0)),"",VLOOKUP($M73,#REF!,9,0))</f>
        <v/>
      </c>
      <c r="AI73" s="146" t="str">
        <f t="shared" si="14"/>
        <v/>
      </c>
      <c r="AJ73" s="168">
        <f t="shared" si="15"/>
        <v>0</v>
      </c>
      <c r="AK73" s="171"/>
      <c r="AL73" s="174" t="str">
        <f t="shared" si="16"/>
        <v/>
      </c>
      <c r="AM73" s="179" t="str">
        <f t="shared" si="17"/>
        <v/>
      </c>
      <c r="AN73" s="183" t="str">
        <f t="shared" si="18"/>
        <v>未入力セル</v>
      </c>
      <c r="AO73" s="186" t="str">
        <f t="shared" si="33"/>
        <v/>
      </c>
      <c r="AP73" s="186" t="str">
        <f t="shared" si="34"/>
        <v/>
      </c>
      <c r="AQ73" s="39">
        <f t="shared" si="32"/>
        <v>0</v>
      </c>
      <c r="AR73" s="39" t="str">
        <f>IF(ISERROR(VLOOKUP($M73,#REF!,16,0)),"",VLOOKUP($M73,#REF!,16,0))</f>
        <v/>
      </c>
      <c r="AS73" s="196" t="str">
        <f>IF(ISERROR(VLOOKUP($M73,#REF!,7,0)),"",VLOOKUP($M73,#REF!,7,0))</f>
        <v/>
      </c>
      <c r="AT73" s="203">
        <f t="shared" si="22"/>
        <v>0</v>
      </c>
      <c r="AU73" s="208" t="str">
        <f t="shared" si="23"/>
        <v/>
      </c>
      <c r="AW73" s="208" t="str">
        <f>IF(ISERROR(VLOOKUP($M73,#REF!,10,0)),"",VLOOKUP($M73,#REF!,10,0))</f>
        <v/>
      </c>
      <c r="AX73" s="203">
        <f t="shared" si="24"/>
        <v>0</v>
      </c>
      <c r="AY73" s="208" t="str">
        <f t="shared" si="25"/>
        <v/>
      </c>
      <c r="BA73" s="225" t="str">
        <f t="shared" si="26"/>
        <v/>
      </c>
      <c r="BB73" s="225" t="str">
        <f t="shared" si="27"/>
        <v/>
      </c>
    </row>
    <row r="74" spans="1:54" s="39" customFormat="1" ht="25.2" customHeight="1" x14ac:dyDescent="0.2">
      <c r="A74" s="45"/>
      <c r="B74" s="48"/>
      <c r="C74" s="48"/>
      <c r="D74" s="53"/>
      <c r="E74" s="53"/>
      <c r="F74" s="55"/>
      <c r="G74" s="55"/>
      <c r="H74" s="60"/>
      <c r="I74" s="66"/>
      <c r="J74" s="68"/>
      <c r="L74" s="73">
        <f t="shared" ref="L74:L137" si="35">IFERROR($A74,"")</f>
        <v>0</v>
      </c>
      <c r="M74" s="73" t="str">
        <f t="shared" ref="M74:M137" si="36">IFERROR($B74&amp;" "&amp;$C74,"")</f>
        <v xml:space="preserve"> </v>
      </c>
      <c r="N74" s="100">
        <f t="shared" ref="N74:N137" si="37">IFERROR($E74,"")</f>
        <v>0</v>
      </c>
      <c r="O74" s="100">
        <f t="shared" ref="O74:O137" si="38">IFERROR($D74*$E74,"")</f>
        <v>0</v>
      </c>
      <c r="P74" s="108">
        <f t="shared" ref="P74:P137" si="39">O74</f>
        <v>0</v>
      </c>
      <c r="Q74" s="108" t="str">
        <f>IF(OR($C74="LED",$C74="不明"),"",IF(ISERROR(VLOOKUP($M74,#REF!,2,0)),"",VLOOKUP($M74,#REF!,2,0)))</f>
        <v/>
      </c>
      <c r="R74" s="100">
        <f t="shared" ref="R74:R137" si="40">IFERROR($F74,"")</f>
        <v>0</v>
      </c>
      <c r="S74" s="100">
        <f t="shared" ref="S74:S137" si="41">IFERROR($G74,"")</f>
        <v>0</v>
      </c>
      <c r="T74" s="120" t="str">
        <f t="shared" ref="T74:T137" si="42">IF(ISERROR(P74*Q74*R74*S74/1000),"",(P74*Q74*R74*S74/1000))</f>
        <v/>
      </c>
      <c r="U74" s="124"/>
      <c r="V74" s="129" t="s">
        <v>164</v>
      </c>
      <c r="W74" s="131"/>
      <c r="X74" s="75" t="str">
        <f>IF(COUNTIF($M74,"*LED*"),"LED設置済",IF(COUNTIF($M74,"*不明*"),"該当不明",IF(ISERROR(VLOOKUP($M74,#REF!,4,0)),"",VLOOKUP($M74,#REF!,4,0))))</f>
        <v/>
      </c>
      <c r="Y74" s="139">
        <f t="shared" ref="Y74:Y137" si="43">O74</f>
        <v>0</v>
      </c>
      <c r="Z74" s="144" t="str">
        <f>IF(ISERROR(VLOOKUP($M74,#REF!,5,0)),"",VLOOKUP($M74,#REF!,5,0))</f>
        <v/>
      </c>
      <c r="AA74" s="147" t="str">
        <f t="shared" ref="AA74:AA137" si="44">IF(ISERROR(R74*S74*Y74*Z74/1000),"",(R74*S74*Y74*Z74/1000))</f>
        <v/>
      </c>
      <c r="AB74" s="147" t="str">
        <f t="shared" ref="AB74:AB137" si="45">IF(ISERROR(T74-AA74),"",(T74-AA74))</f>
        <v/>
      </c>
      <c r="AC74" s="147" t="str">
        <f>IF(ISERROR(VLOOKUP($M74,#REF!,6,0)),"",VLOOKUP($M74,#REF!,6,0))</f>
        <v/>
      </c>
      <c r="AD74" s="147" t="str">
        <f>IF(ISERROR(VLOOKUP($M74,#REF!,8,0)),"",VLOOKUP($M74,#REF!,8,0))</f>
        <v/>
      </c>
      <c r="AE74" s="152" t="str">
        <f t="shared" ref="AE74:AE137" si="46">IF(AF74="","","▲")</f>
        <v/>
      </c>
      <c r="AF74" s="155" t="str">
        <f t="shared" ref="AF74:AF137" si="47">IF(ISERROR(1-(AD74/AC74)),"",(1-(AD74/AC74)))</f>
        <v/>
      </c>
      <c r="AG74" s="146" t="str">
        <f t="shared" ref="AG74:AG137" si="48">IF(ISERROR(Y74*AD74),"",(Y74*AD74))</f>
        <v/>
      </c>
      <c r="AH74" s="146" t="str">
        <f>IF(ISERROR(VLOOKUP($M74,#REF!,9,0)),"",VLOOKUP($M74,#REF!,9,0))</f>
        <v/>
      </c>
      <c r="AI74" s="146" t="str">
        <f t="shared" ref="AI74:AI137" si="49">IF(ISERROR(Y74*AH74),"",(Y74*AH74))</f>
        <v/>
      </c>
      <c r="AJ74" s="168">
        <f t="shared" ref="AJ74:AJ137" si="50">IFERROR($J74,"")</f>
        <v>0</v>
      </c>
      <c r="AK74" s="171"/>
      <c r="AL74" s="174" t="str">
        <f t="shared" ref="AL74:AL137" si="51">IF(ISERROR(Q74-Z74),"",(Q74-Z74))</f>
        <v/>
      </c>
      <c r="AM74" s="179" t="str">
        <f t="shared" ref="AM74:AM137" si="52">IF(ISERROR((AL74*Y74)/1000),"",((AL74*Y74)/1000))</f>
        <v/>
      </c>
      <c r="AN74" s="183" t="str">
        <f t="shared" ref="AN74:AN137" si="53">IF(L74=0,IF(M74=" ","未入力セル",""),"")</f>
        <v>未入力セル</v>
      </c>
      <c r="AO74" s="186" t="str">
        <f t="shared" si="33"/>
        <v/>
      </c>
      <c r="AP74" s="186" t="str">
        <f t="shared" si="34"/>
        <v/>
      </c>
      <c r="AQ74" s="39">
        <f t="shared" si="32"/>
        <v>0</v>
      </c>
      <c r="AR74" s="39" t="str">
        <f>IF(ISERROR(VLOOKUP($M74,#REF!,16,0)),"",VLOOKUP($M74,#REF!,16,0))</f>
        <v/>
      </c>
      <c r="AS74" s="196" t="str">
        <f>IF(ISERROR(VLOOKUP($M74,#REF!,7,0)),"",VLOOKUP($M74,#REF!,7,0))</f>
        <v/>
      </c>
      <c r="AT74" s="203">
        <f t="shared" ref="AT74:AT137" si="54">Y74</f>
        <v>0</v>
      </c>
      <c r="AU74" s="208" t="str">
        <f t="shared" ref="AU74:AU137" si="55">IF(ISERROR(AS74*AT74),"",(AS74*AT74))</f>
        <v/>
      </c>
      <c r="AW74" s="208" t="str">
        <f>IF(ISERROR(VLOOKUP($M74,#REF!,10,0)),"",VLOOKUP($M74,#REF!,10,0))</f>
        <v/>
      </c>
      <c r="AX74" s="203">
        <f t="shared" ref="AX74:AX137" si="56">Y74</f>
        <v>0</v>
      </c>
      <c r="AY74" s="208" t="str">
        <f t="shared" ref="AY74:AY137" si="57">IF(ISERROR(AW74*AX74),"",(AW74*AX74))</f>
        <v/>
      </c>
      <c r="BA74" s="225" t="str">
        <f t="shared" ref="BA74:BA137" si="58">IF(ISERROR((Q74*P74)/1000),"",((Q74*P74)/1000))</f>
        <v/>
      </c>
      <c r="BB74" s="225" t="str">
        <f t="shared" ref="BB74:BB137" si="59">IF(ISERROR((Z74*Y74)/1000),"",((Z74*Y74)/1000))</f>
        <v/>
      </c>
    </row>
    <row r="75" spans="1:54" s="39" customFormat="1" ht="25.2" customHeight="1" x14ac:dyDescent="0.2">
      <c r="A75" s="45"/>
      <c r="B75" s="48"/>
      <c r="C75" s="48"/>
      <c r="D75" s="53"/>
      <c r="E75" s="53"/>
      <c r="F75" s="55"/>
      <c r="G75" s="55"/>
      <c r="H75" s="60"/>
      <c r="I75" s="66"/>
      <c r="J75" s="68"/>
      <c r="L75" s="73">
        <f t="shared" si="35"/>
        <v>0</v>
      </c>
      <c r="M75" s="73" t="str">
        <f t="shared" si="36"/>
        <v xml:space="preserve"> </v>
      </c>
      <c r="N75" s="100">
        <f t="shared" si="37"/>
        <v>0</v>
      </c>
      <c r="O75" s="100">
        <f t="shared" si="38"/>
        <v>0</v>
      </c>
      <c r="P75" s="108">
        <f t="shared" si="39"/>
        <v>0</v>
      </c>
      <c r="Q75" s="108" t="str">
        <f>IF(OR($C75="LED",$C75="不明"),"",IF(ISERROR(VLOOKUP($M75,#REF!,2,0)),"",VLOOKUP($M75,#REF!,2,0)))</f>
        <v/>
      </c>
      <c r="R75" s="100">
        <f t="shared" si="40"/>
        <v>0</v>
      </c>
      <c r="S75" s="100">
        <f t="shared" si="41"/>
        <v>0</v>
      </c>
      <c r="T75" s="120" t="str">
        <f t="shared" si="42"/>
        <v/>
      </c>
      <c r="U75" s="124"/>
      <c r="V75" s="129" t="s">
        <v>164</v>
      </c>
      <c r="W75" s="131"/>
      <c r="X75" s="75" t="str">
        <f>IF(COUNTIF($M75,"*LED*"),"LED設置済",IF(COUNTIF($M75,"*不明*"),"該当不明",IF(ISERROR(VLOOKUP($M75,#REF!,4,0)),"",VLOOKUP($M75,#REF!,4,0))))</f>
        <v/>
      </c>
      <c r="Y75" s="139">
        <f t="shared" si="43"/>
        <v>0</v>
      </c>
      <c r="Z75" s="144" t="str">
        <f>IF(ISERROR(VLOOKUP($M75,#REF!,5,0)),"",VLOOKUP($M75,#REF!,5,0))</f>
        <v/>
      </c>
      <c r="AA75" s="147" t="str">
        <f t="shared" si="44"/>
        <v/>
      </c>
      <c r="AB75" s="147" t="str">
        <f t="shared" si="45"/>
        <v/>
      </c>
      <c r="AC75" s="147" t="str">
        <f>IF(ISERROR(VLOOKUP($M75,#REF!,6,0)),"",VLOOKUP($M75,#REF!,6,0))</f>
        <v/>
      </c>
      <c r="AD75" s="147" t="str">
        <f>IF(ISERROR(VLOOKUP($M75,#REF!,8,0)),"",VLOOKUP($M75,#REF!,8,0))</f>
        <v/>
      </c>
      <c r="AE75" s="152" t="str">
        <f t="shared" si="46"/>
        <v/>
      </c>
      <c r="AF75" s="155" t="str">
        <f t="shared" si="47"/>
        <v/>
      </c>
      <c r="AG75" s="146" t="str">
        <f t="shared" si="48"/>
        <v/>
      </c>
      <c r="AH75" s="146" t="str">
        <f>IF(ISERROR(VLOOKUP($M75,#REF!,9,0)),"",VLOOKUP($M75,#REF!,9,0))</f>
        <v/>
      </c>
      <c r="AI75" s="146" t="str">
        <f t="shared" si="49"/>
        <v/>
      </c>
      <c r="AJ75" s="168">
        <f t="shared" si="50"/>
        <v>0</v>
      </c>
      <c r="AK75" s="171"/>
      <c r="AL75" s="174" t="str">
        <f t="shared" si="51"/>
        <v/>
      </c>
      <c r="AM75" s="179" t="str">
        <f t="shared" si="52"/>
        <v/>
      </c>
      <c r="AN75" s="183" t="str">
        <f t="shared" si="53"/>
        <v>未入力セル</v>
      </c>
      <c r="AO75" s="186" t="str">
        <f t="shared" si="33"/>
        <v/>
      </c>
      <c r="AP75" s="186" t="str">
        <f t="shared" si="34"/>
        <v/>
      </c>
      <c r="AQ75" s="39">
        <f t="shared" si="32"/>
        <v>0</v>
      </c>
      <c r="AR75" s="39" t="str">
        <f>IF(ISERROR(VLOOKUP($M75,#REF!,16,0)),"",VLOOKUP($M75,#REF!,16,0))</f>
        <v/>
      </c>
      <c r="AS75" s="196" t="str">
        <f>IF(ISERROR(VLOOKUP($M75,#REF!,7,0)),"",VLOOKUP($M75,#REF!,7,0))</f>
        <v/>
      </c>
      <c r="AT75" s="203">
        <f t="shared" si="54"/>
        <v>0</v>
      </c>
      <c r="AU75" s="208" t="str">
        <f t="shared" si="55"/>
        <v/>
      </c>
      <c r="AW75" s="208" t="str">
        <f>IF(ISERROR(VLOOKUP($M75,#REF!,10,0)),"",VLOOKUP($M75,#REF!,10,0))</f>
        <v/>
      </c>
      <c r="AX75" s="203">
        <f t="shared" si="56"/>
        <v>0</v>
      </c>
      <c r="AY75" s="208" t="str">
        <f t="shared" si="57"/>
        <v/>
      </c>
      <c r="BA75" s="225" t="str">
        <f t="shared" si="58"/>
        <v/>
      </c>
      <c r="BB75" s="225" t="str">
        <f t="shared" si="59"/>
        <v/>
      </c>
    </row>
    <row r="76" spans="1:54" s="39" customFormat="1" ht="25.2" customHeight="1" x14ac:dyDescent="0.2">
      <c r="A76" s="45"/>
      <c r="B76" s="48"/>
      <c r="C76" s="48"/>
      <c r="D76" s="53"/>
      <c r="E76" s="53"/>
      <c r="F76" s="55"/>
      <c r="G76" s="55"/>
      <c r="H76" s="60"/>
      <c r="I76" s="66"/>
      <c r="J76" s="68"/>
      <c r="L76" s="73">
        <f t="shared" si="35"/>
        <v>0</v>
      </c>
      <c r="M76" s="73" t="str">
        <f t="shared" si="36"/>
        <v xml:space="preserve"> </v>
      </c>
      <c r="N76" s="100">
        <f t="shared" si="37"/>
        <v>0</v>
      </c>
      <c r="O76" s="100">
        <f t="shared" si="38"/>
        <v>0</v>
      </c>
      <c r="P76" s="108">
        <f t="shared" si="39"/>
        <v>0</v>
      </c>
      <c r="Q76" s="108" t="str">
        <f>IF(OR($C76="LED",$C76="不明"),"",IF(ISERROR(VLOOKUP($M76,#REF!,2,0)),"",VLOOKUP($M76,#REF!,2,0)))</f>
        <v/>
      </c>
      <c r="R76" s="100">
        <f t="shared" si="40"/>
        <v>0</v>
      </c>
      <c r="S76" s="100">
        <f t="shared" si="41"/>
        <v>0</v>
      </c>
      <c r="T76" s="120" t="str">
        <f t="shared" si="42"/>
        <v/>
      </c>
      <c r="U76" s="124"/>
      <c r="V76" s="129" t="s">
        <v>164</v>
      </c>
      <c r="W76" s="131"/>
      <c r="X76" s="75" t="str">
        <f>IF(COUNTIF($M76,"*LED*"),"LED設置済",IF(COUNTIF($M76,"*不明*"),"該当不明",IF(ISERROR(VLOOKUP($M76,#REF!,4,0)),"",VLOOKUP($M76,#REF!,4,0))))</f>
        <v/>
      </c>
      <c r="Y76" s="139">
        <f t="shared" si="43"/>
        <v>0</v>
      </c>
      <c r="Z76" s="144" t="str">
        <f>IF(ISERROR(VLOOKUP($M76,#REF!,5,0)),"",VLOOKUP($M76,#REF!,5,0))</f>
        <v/>
      </c>
      <c r="AA76" s="147" t="str">
        <f t="shared" si="44"/>
        <v/>
      </c>
      <c r="AB76" s="147" t="str">
        <f t="shared" si="45"/>
        <v/>
      </c>
      <c r="AC76" s="147" t="str">
        <f>IF(ISERROR(VLOOKUP($M76,#REF!,6,0)),"",VLOOKUP($M76,#REF!,6,0))</f>
        <v/>
      </c>
      <c r="AD76" s="147" t="str">
        <f>IF(ISERROR(VLOOKUP($M76,#REF!,8,0)),"",VLOOKUP($M76,#REF!,8,0))</f>
        <v/>
      </c>
      <c r="AE76" s="152" t="str">
        <f t="shared" si="46"/>
        <v/>
      </c>
      <c r="AF76" s="155" t="str">
        <f t="shared" si="47"/>
        <v/>
      </c>
      <c r="AG76" s="146" t="str">
        <f t="shared" si="48"/>
        <v/>
      </c>
      <c r="AH76" s="146" t="str">
        <f>IF(ISERROR(VLOOKUP($M76,#REF!,9,0)),"",VLOOKUP($M76,#REF!,9,0))</f>
        <v/>
      </c>
      <c r="AI76" s="146" t="str">
        <f t="shared" si="49"/>
        <v/>
      </c>
      <c r="AJ76" s="168">
        <f t="shared" si="50"/>
        <v>0</v>
      </c>
      <c r="AK76" s="171"/>
      <c r="AL76" s="174" t="str">
        <f t="shared" si="51"/>
        <v/>
      </c>
      <c r="AM76" s="179" t="str">
        <f t="shared" si="52"/>
        <v/>
      </c>
      <c r="AN76" s="183" t="str">
        <f t="shared" si="53"/>
        <v>未入力セル</v>
      </c>
      <c r="AO76" s="186" t="str">
        <f t="shared" si="33"/>
        <v/>
      </c>
      <c r="AP76" s="186" t="str">
        <f t="shared" si="34"/>
        <v/>
      </c>
      <c r="AQ76" s="39">
        <f t="shared" si="32"/>
        <v>0</v>
      </c>
      <c r="AR76" s="39" t="str">
        <f>IF(ISERROR(VLOOKUP($M76,#REF!,16,0)),"",VLOOKUP($M76,#REF!,16,0))</f>
        <v/>
      </c>
      <c r="AS76" s="196" t="str">
        <f>IF(ISERROR(VLOOKUP($M76,#REF!,7,0)),"",VLOOKUP($M76,#REF!,7,0))</f>
        <v/>
      </c>
      <c r="AT76" s="203">
        <f t="shared" si="54"/>
        <v>0</v>
      </c>
      <c r="AU76" s="208" t="str">
        <f t="shared" si="55"/>
        <v/>
      </c>
      <c r="AW76" s="208" t="str">
        <f>IF(ISERROR(VLOOKUP($M76,#REF!,10,0)),"",VLOOKUP($M76,#REF!,10,0))</f>
        <v/>
      </c>
      <c r="AX76" s="203">
        <f t="shared" si="56"/>
        <v>0</v>
      </c>
      <c r="AY76" s="208" t="str">
        <f t="shared" si="57"/>
        <v/>
      </c>
      <c r="BA76" s="225" t="str">
        <f t="shared" si="58"/>
        <v/>
      </c>
      <c r="BB76" s="225" t="str">
        <f t="shared" si="59"/>
        <v/>
      </c>
    </row>
    <row r="77" spans="1:54" s="39" customFormat="1" ht="25.2" customHeight="1" x14ac:dyDescent="0.2">
      <c r="A77" s="45"/>
      <c r="B77" s="48"/>
      <c r="C77" s="48"/>
      <c r="D77" s="53"/>
      <c r="E77" s="53"/>
      <c r="F77" s="55"/>
      <c r="G77" s="55"/>
      <c r="H77" s="60"/>
      <c r="I77" s="66"/>
      <c r="J77" s="68"/>
      <c r="L77" s="73">
        <f t="shared" si="35"/>
        <v>0</v>
      </c>
      <c r="M77" s="73" t="str">
        <f t="shared" si="36"/>
        <v xml:space="preserve"> </v>
      </c>
      <c r="N77" s="100">
        <f t="shared" si="37"/>
        <v>0</v>
      </c>
      <c r="O77" s="100">
        <f t="shared" si="38"/>
        <v>0</v>
      </c>
      <c r="P77" s="108">
        <f t="shared" si="39"/>
        <v>0</v>
      </c>
      <c r="Q77" s="108" t="str">
        <f>IF(OR($C77="LED",$C77="不明"),"",IF(ISERROR(VLOOKUP($M77,#REF!,2,0)),"",VLOOKUP($M77,#REF!,2,0)))</f>
        <v/>
      </c>
      <c r="R77" s="100">
        <f t="shared" si="40"/>
        <v>0</v>
      </c>
      <c r="S77" s="100">
        <f t="shared" si="41"/>
        <v>0</v>
      </c>
      <c r="T77" s="120" t="str">
        <f t="shared" si="42"/>
        <v/>
      </c>
      <c r="U77" s="124"/>
      <c r="V77" s="129" t="s">
        <v>164</v>
      </c>
      <c r="W77" s="131"/>
      <c r="X77" s="75" t="str">
        <f>IF(COUNTIF($M77,"*LED*"),"LED設置済",IF(COUNTIF($M77,"*不明*"),"該当不明",IF(ISERROR(VLOOKUP($M77,#REF!,4,0)),"",VLOOKUP($M77,#REF!,4,0))))</f>
        <v/>
      </c>
      <c r="Y77" s="139">
        <f t="shared" si="43"/>
        <v>0</v>
      </c>
      <c r="Z77" s="144" t="str">
        <f>IF(ISERROR(VLOOKUP($M77,#REF!,5,0)),"",VLOOKUP($M77,#REF!,5,0))</f>
        <v/>
      </c>
      <c r="AA77" s="147" t="str">
        <f t="shared" si="44"/>
        <v/>
      </c>
      <c r="AB77" s="147" t="str">
        <f t="shared" si="45"/>
        <v/>
      </c>
      <c r="AC77" s="147" t="str">
        <f>IF(ISERROR(VLOOKUP($M77,#REF!,6,0)),"",VLOOKUP($M77,#REF!,6,0))</f>
        <v/>
      </c>
      <c r="AD77" s="147" t="str">
        <f>IF(ISERROR(VLOOKUP($M77,#REF!,8,0)),"",VLOOKUP($M77,#REF!,8,0))</f>
        <v/>
      </c>
      <c r="AE77" s="152" t="str">
        <f t="shared" si="46"/>
        <v/>
      </c>
      <c r="AF77" s="155" t="str">
        <f t="shared" si="47"/>
        <v/>
      </c>
      <c r="AG77" s="146" t="str">
        <f t="shared" si="48"/>
        <v/>
      </c>
      <c r="AH77" s="146" t="str">
        <f>IF(ISERROR(VLOOKUP($M77,#REF!,9,0)),"",VLOOKUP($M77,#REF!,9,0))</f>
        <v/>
      </c>
      <c r="AI77" s="146" t="str">
        <f t="shared" si="49"/>
        <v/>
      </c>
      <c r="AJ77" s="168">
        <f t="shared" si="50"/>
        <v>0</v>
      </c>
      <c r="AK77" s="171"/>
      <c r="AL77" s="174" t="str">
        <f t="shared" si="51"/>
        <v/>
      </c>
      <c r="AM77" s="179" t="str">
        <f t="shared" si="52"/>
        <v/>
      </c>
      <c r="AN77" s="183" t="str">
        <f t="shared" si="53"/>
        <v>未入力セル</v>
      </c>
      <c r="AO77" s="186" t="str">
        <f t="shared" si="33"/>
        <v/>
      </c>
      <c r="AP77" s="186" t="str">
        <f t="shared" si="34"/>
        <v/>
      </c>
      <c r="AQ77" s="39">
        <f t="shared" si="32"/>
        <v>0</v>
      </c>
      <c r="AR77" s="39" t="str">
        <f>IF(ISERROR(VLOOKUP($M77,#REF!,16,0)),"",VLOOKUP($M77,#REF!,16,0))</f>
        <v/>
      </c>
      <c r="AS77" s="196" t="str">
        <f>IF(ISERROR(VLOOKUP($M77,#REF!,7,0)),"",VLOOKUP($M77,#REF!,7,0))</f>
        <v/>
      </c>
      <c r="AT77" s="203">
        <f t="shared" si="54"/>
        <v>0</v>
      </c>
      <c r="AU77" s="208" t="str">
        <f t="shared" si="55"/>
        <v/>
      </c>
      <c r="AW77" s="208" t="str">
        <f>IF(ISERROR(VLOOKUP($M77,#REF!,10,0)),"",VLOOKUP($M77,#REF!,10,0))</f>
        <v/>
      </c>
      <c r="AX77" s="203">
        <f t="shared" si="56"/>
        <v>0</v>
      </c>
      <c r="AY77" s="208" t="str">
        <f t="shared" si="57"/>
        <v/>
      </c>
      <c r="BA77" s="225" t="str">
        <f t="shared" si="58"/>
        <v/>
      </c>
      <c r="BB77" s="225" t="str">
        <f t="shared" si="59"/>
        <v/>
      </c>
    </row>
    <row r="78" spans="1:54" s="39" customFormat="1" ht="25.2" customHeight="1" x14ac:dyDescent="0.2">
      <c r="A78" s="45"/>
      <c r="B78" s="48"/>
      <c r="C78" s="48"/>
      <c r="D78" s="53"/>
      <c r="E78" s="53"/>
      <c r="F78" s="55"/>
      <c r="G78" s="55"/>
      <c r="H78" s="60"/>
      <c r="I78" s="66"/>
      <c r="J78" s="68"/>
      <c r="L78" s="73">
        <f t="shared" si="35"/>
        <v>0</v>
      </c>
      <c r="M78" s="73" t="str">
        <f t="shared" si="36"/>
        <v xml:space="preserve"> </v>
      </c>
      <c r="N78" s="100">
        <f t="shared" si="37"/>
        <v>0</v>
      </c>
      <c r="O78" s="100">
        <f t="shared" si="38"/>
        <v>0</v>
      </c>
      <c r="P78" s="108">
        <f t="shared" si="39"/>
        <v>0</v>
      </c>
      <c r="Q78" s="108" t="str">
        <f>IF(OR($C78="LED",$C78="不明"),"",IF(ISERROR(VLOOKUP($M78,#REF!,2,0)),"",VLOOKUP($M78,#REF!,2,0)))</f>
        <v/>
      </c>
      <c r="R78" s="100">
        <f t="shared" si="40"/>
        <v>0</v>
      </c>
      <c r="S78" s="100">
        <f t="shared" si="41"/>
        <v>0</v>
      </c>
      <c r="T78" s="120" t="str">
        <f t="shared" si="42"/>
        <v/>
      </c>
      <c r="U78" s="124"/>
      <c r="V78" s="129" t="s">
        <v>164</v>
      </c>
      <c r="W78" s="131"/>
      <c r="X78" s="75" t="str">
        <f>IF(COUNTIF($M78,"*LED*"),"LED設置済",IF(COUNTIF($M78,"*不明*"),"該当不明",IF(ISERROR(VLOOKUP($M78,#REF!,4,0)),"",VLOOKUP($M78,#REF!,4,0))))</f>
        <v/>
      </c>
      <c r="Y78" s="139">
        <f t="shared" si="43"/>
        <v>0</v>
      </c>
      <c r="Z78" s="144" t="str">
        <f>IF(ISERROR(VLOOKUP($M78,#REF!,5,0)),"",VLOOKUP($M78,#REF!,5,0))</f>
        <v/>
      </c>
      <c r="AA78" s="147" t="str">
        <f t="shared" si="44"/>
        <v/>
      </c>
      <c r="AB78" s="147" t="str">
        <f t="shared" si="45"/>
        <v/>
      </c>
      <c r="AC78" s="147" t="str">
        <f>IF(ISERROR(VLOOKUP($M78,#REF!,6,0)),"",VLOOKUP($M78,#REF!,6,0))</f>
        <v/>
      </c>
      <c r="AD78" s="147" t="str">
        <f>IF(ISERROR(VLOOKUP($M78,#REF!,8,0)),"",VLOOKUP($M78,#REF!,8,0))</f>
        <v/>
      </c>
      <c r="AE78" s="152" t="str">
        <f t="shared" si="46"/>
        <v/>
      </c>
      <c r="AF78" s="155" t="str">
        <f t="shared" si="47"/>
        <v/>
      </c>
      <c r="AG78" s="146" t="str">
        <f t="shared" si="48"/>
        <v/>
      </c>
      <c r="AH78" s="146" t="str">
        <f>IF(ISERROR(VLOOKUP($M78,#REF!,9,0)),"",VLOOKUP($M78,#REF!,9,0))</f>
        <v/>
      </c>
      <c r="AI78" s="146" t="str">
        <f t="shared" si="49"/>
        <v/>
      </c>
      <c r="AJ78" s="168">
        <f t="shared" si="50"/>
        <v>0</v>
      </c>
      <c r="AK78" s="171"/>
      <c r="AL78" s="174" t="str">
        <f t="shared" si="51"/>
        <v/>
      </c>
      <c r="AM78" s="179" t="str">
        <f t="shared" si="52"/>
        <v/>
      </c>
      <c r="AN78" s="183" t="str">
        <f t="shared" si="53"/>
        <v>未入力セル</v>
      </c>
      <c r="AO78" s="186" t="str">
        <f t="shared" si="33"/>
        <v/>
      </c>
      <c r="AP78" s="186" t="str">
        <f t="shared" si="34"/>
        <v/>
      </c>
      <c r="AQ78" s="39">
        <f t="shared" si="32"/>
        <v>0</v>
      </c>
      <c r="AR78" s="39" t="str">
        <f>IF(ISERROR(VLOOKUP($M78,#REF!,16,0)),"",VLOOKUP($M78,#REF!,16,0))</f>
        <v/>
      </c>
      <c r="AS78" s="196" t="str">
        <f>IF(ISERROR(VLOOKUP($M78,#REF!,7,0)),"",VLOOKUP($M78,#REF!,7,0))</f>
        <v/>
      </c>
      <c r="AT78" s="203">
        <f t="shared" si="54"/>
        <v>0</v>
      </c>
      <c r="AU78" s="208" t="str">
        <f t="shared" si="55"/>
        <v/>
      </c>
      <c r="AW78" s="208" t="str">
        <f>IF(ISERROR(VLOOKUP($M78,#REF!,10,0)),"",VLOOKUP($M78,#REF!,10,0))</f>
        <v/>
      </c>
      <c r="AX78" s="203">
        <f t="shared" si="56"/>
        <v>0</v>
      </c>
      <c r="AY78" s="208" t="str">
        <f t="shared" si="57"/>
        <v/>
      </c>
      <c r="BA78" s="225" t="str">
        <f t="shared" si="58"/>
        <v/>
      </c>
      <c r="BB78" s="225" t="str">
        <f t="shared" si="59"/>
        <v/>
      </c>
    </row>
    <row r="79" spans="1:54" s="39" customFormat="1" ht="25.2" customHeight="1" x14ac:dyDescent="0.2">
      <c r="A79" s="45"/>
      <c r="B79" s="48"/>
      <c r="C79" s="48"/>
      <c r="D79" s="53"/>
      <c r="E79" s="53"/>
      <c r="F79" s="55"/>
      <c r="G79" s="55"/>
      <c r="H79" s="60"/>
      <c r="I79" s="66"/>
      <c r="J79" s="68"/>
      <c r="L79" s="73">
        <f t="shared" si="35"/>
        <v>0</v>
      </c>
      <c r="M79" s="73" t="str">
        <f t="shared" si="36"/>
        <v xml:space="preserve"> </v>
      </c>
      <c r="N79" s="100">
        <f t="shared" si="37"/>
        <v>0</v>
      </c>
      <c r="O79" s="100">
        <f t="shared" si="38"/>
        <v>0</v>
      </c>
      <c r="P79" s="108">
        <f t="shared" si="39"/>
        <v>0</v>
      </c>
      <c r="Q79" s="108" t="str">
        <f>IF(OR($C79="LED",$C79="不明"),"",IF(ISERROR(VLOOKUP($M79,#REF!,2,0)),"",VLOOKUP($M79,#REF!,2,0)))</f>
        <v/>
      </c>
      <c r="R79" s="100">
        <f t="shared" si="40"/>
        <v>0</v>
      </c>
      <c r="S79" s="100">
        <f t="shared" si="41"/>
        <v>0</v>
      </c>
      <c r="T79" s="120" t="str">
        <f t="shared" si="42"/>
        <v/>
      </c>
      <c r="U79" s="124"/>
      <c r="V79" s="129" t="s">
        <v>164</v>
      </c>
      <c r="W79" s="131"/>
      <c r="X79" s="75" t="str">
        <f>IF(COUNTIF($M79,"*LED*"),"LED設置済",IF(COUNTIF($M79,"*不明*"),"該当不明",IF(ISERROR(VLOOKUP($M79,#REF!,4,0)),"",VLOOKUP($M79,#REF!,4,0))))</f>
        <v/>
      </c>
      <c r="Y79" s="139">
        <f t="shared" si="43"/>
        <v>0</v>
      </c>
      <c r="Z79" s="144" t="str">
        <f>IF(ISERROR(VLOOKUP($M79,#REF!,5,0)),"",VLOOKUP($M79,#REF!,5,0))</f>
        <v/>
      </c>
      <c r="AA79" s="147" t="str">
        <f t="shared" si="44"/>
        <v/>
      </c>
      <c r="AB79" s="147" t="str">
        <f t="shared" si="45"/>
        <v/>
      </c>
      <c r="AC79" s="147" t="str">
        <f>IF(ISERROR(VLOOKUP($M79,#REF!,6,0)),"",VLOOKUP($M79,#REF!,6,0))</f>
        <v/>
      </c>
      <c r="AD79" s="147" t="str">
        <f>IF(ISERROR(VLOOKUP($M79,#REF!,8,0)),"",VLOOKUP($M79,#REF!,8,0))</f>
        <v/>
      </c>
      <c r="AE79" s="152" t="str">
        <f t="shared" si="46"/>
        <v/>
      </c>
      <c r="AF79" s="155" t="str">
        <f t="shared" si="47"/>
        <v/>
      </c>
      <c r="AG79" s="146" t="str">
        <f t="shared" si="48"/>
        <v/>
      </c>
      <c r="AH79" s="146" t="str">
        <f>IF(ISERROR(VLOOKUP($M79,#REF!,9,0)),"",VLOOKUP($M79,#REF!,9,0))</f>
        <v/>
      </c>
      <c r="AI79" s="146" t="str">
        <f t="shared" si="49"/>
        <v/>
      </c>
      <c r="AJ79" s="168">
        <f t="shared" si="50"/>
        <v>0</v>
      </c>
      <c r="AK79" s="171"/>
      <c r="AL79" s="174" t="str">
        <f t="shared" si="51"/>
        <v/>
      </c>
      <c r="AM79" s="179" t="str">
        <f t="shared" si="52"/>
        <v/>
      </c>
      <c r="AN79" s="183" t="str">
        <f t="shared" si="53"/>
        <v>未入力セル</v>
      </c>
      <c r="AO79" s="186" t="str">
        <f t="shared" si="33"/>
        <v/>
      </c>
      <c r="AP79" s="186" t="str">
        <f t="shared" si="34"/>
        <v/>
      </c>
      <c r="AQ79" s="39">
        <f t="shared" si="32"/>
        <v>0</v>
      </c>
      <c r="AR79" s="39" t="str">
        <f>IF(ISERROR(VLOOKUP($M79,#REF!,16,0)),"",VLOOKUP($M79,#REF!,16,0))</f>
        <v/>
      </c>
      <c r="AS79" s="196" t="str">
        <f>IF(ISERROR(VLOOKUP($M79,#REF!,7,0)),"",VLOOKUP($M79,#REF!,7,0))</f>
        <v/>
      </c>
      <c r="AT79" s="203">
        <f t="shared" si="54"/>
        <v>0</v>
      </c>
      <c r="AU79" s="208" t="str">
        <f t="shared" si="55"/>
        <v/>
      </c>
      <c r="AW79" s="208" t="str">
        <f>IF(ISERROR(VLOOKUP($M79,#REF!,10,0)),"",VLOOKUP($M79,#REF!,10,0))</f>
        <v/>
      </c>
      <c r="AX79" s="203">
        <f t="shared" si="56"/>
        <v>0</v>
      </c>
      <c r="AY79" s="208" t="str">
        <f t="shared" si="57"/>
        <v/>
      </c>
      <c r="BA79" s="225" t="str">
        <f t="shared" si="58"/>
        <v/>
      </c>
      <c r="BB79" s="225" t="str">
        <f t="shared" si="59"/>
        <v/>
      </c>
    </row>
    <row r="80" spans="1:54" s="39" customFormat="1" ht="25.2" customHeight="1" x14ac:dyDescent="0.2">
      <c r="A80" s="45"/>
      <c r="B80" s="48"/>
      <c r="C80" s="48"/>
      <c r="D80" s="53"/>
      <c r="E80" s="53"/>
      <c r="F80" s="55"/>
      <c r="G80" s="55"/>
      <c r="H80" s="60"/>
      <c r="I80" s="66"/>
      <c r="J80" s="68"/>
      <c r="L80" s="73">
        <f t="shared" si="35"/>
        <v>0</v>
      </c>
      <c r="M80" s="73" t="str">
        <f t="shared" si="36"/>
        <v xml:space="preserve"> </v>
      </c>
      <c r="N80" s="100">
        <f t="shared" si="37"/>
        <v>0</v>
      </c>
      <c r="O80" s="100">
        <f t="shared" si="38"/>
        <v>0</v>
      </c>
      <c r="P80" s="108">
        <f t="shared" si="39"/>
        <v>0</v>
      </c>
      <c r="Q80" s="108" t="str">
        <f>IF(OR($C80="LED",$C80="不明"),"",IF(ISERROR(VLOOKUP($M80,#REF!,2,0)),"",VLOOKUP($M80,#REF!,2,0)))</f>
        <v/>
      </c>
      <c r="R80" s="100">
        <f t="shared" si="40"/>
        <v>0</v>
      </c>
      <c r="S80" s="100">
        <f t="shared" si="41"/>
        <v>0</v>
      </c>
      <c r="T80" s="120" t="str">
        <f t="shared" si="42"/>
        <v/>
      </c>
      <c r="U80" s="124"/>
      <c r="V80" s="129" t="s">
        <v>164</v>
      </c>
      <c r="W80" s="131"/>
      <c r="X80" s="75" t="str">
        <f>IF(COUNTIF($M80,"*LED*"),"LED設置済",IF(COUNTIF($M80,"*不明*"),"該当不明",IF(ISERROR(VLOOKUP($M80,#REF!,4,0)),"",VLOOKUP($M80,#REF!,4,0))))</f>
        <v/>
      </c>
      <c r="Y80" s="139">
        <f t="shared" si="43"/>
        <v>0</v>
      </c>
      <c r="Z80" s="144" t="str">
        <f>IF(ISERROR(VLOOKUP($M80,#REF!,5,0)),"",VLOOKUP($M80,#REF!,5,0))</f>
        <v/>
      </c>
      <c r="AA80" s="147" t="str">
        <f t="shared" si="44"/>
        <v/>
      </c>
      <c r="AB80" s="147" t="str">
        <f t="shared" si="45"/>
        <v/>
      </c>
      <c r="AC80" s="147" t="str">
        <f>IF(ISERROR(VLOOKUP($M80,#REF!,6,0)),"",VLOOKUP($M80,#REF!,6,0))</f>
        <v/>
      </c>
      <c r="AD80" s="147" t="str">
        <f>IF(ISERROR(VLOOKUP($M80,#REF!,8,0)),"",VLOOKUP($M80,#REF!,8,0))</f>
        <v/>
      </c>
      <c r="AE80" s="152" t="str">
        <f t="shared" si="46"/>
        <v/>
      </c>
      <c r="AF80" s="155" t="str">
        <f t="shared" si="47"/>
        <v/>
      </c>
      <c r="AG80" s="146" t="str">
        <f t="shared" si="48"/>
        <v/>
      </c>
      <c r="AH80" s="146" t="str">
        <f>IF(ISERROR(VLOOKUP($M80,#REF!,9,0)),"",VLOOKUP($M80,#REF!,9,0))</f>
        <v/>
      </c>
      <c r="AI80" s="146" t="str">
        <f t="shared" si="49"/>
        <v/>
      </c>
      <c r="AJ80" s="168">
        <f t="shared" si="50"/>
        <v>0</v>
      </c>
      <c r="AK80" s="171"/>
      <c r="AL80" s="174" t="str">
        <f t="shared" si="51"/>
        <v/>
      </c>
      <c r="AM80" s="179" t="str">
        <f t="shared" si="52"/>
        <v/>
      </c>
      <c r="AN80" s="183" t="str">
        <f t="shared" si="53"/>
        <v>未入力セル</v>
      </c>
      <c r="AO80" s="186" t="str">
        <f t="shared" si="33"/>
        <v/>
      </c>
      <c r="AP80" s="186" t="str">
        <f t="shared" si="34"/>
        <v/>
      </c>
      <c r="AQ80" s="39">
        <f t="shared" si="32"/>
        <v>0</v>
      </c>
      <c r="AR80" s="39" t="str">
        <f>IF(ISERROR(VLOOKUP($M80,#REF!,16,0)),"",VLOOKUP($M80,#REF!,16,0))</f>
        <v/>
      </c>
      <c r="AS80" s="196" t="str">
        <f>IF(ISERROR(VLOOKUP($M80,#REF!,7,0)),"",VLOOKUP($M80,#REF!,7,0))</f>
        <v/>
      </c>
      <c r="AT80" s="203">
        <f t="shared" si="54"/>
        <v>0</v>
      </c>
      <c r="AU80" s="208" t="str">
        <f t="shared" si="55"/>
        <v/>
      </c>
      <c r="AW80" s="208" t="str">
        <f>IF(ISERROR(VLOOKUP($M80,#REF!,10,0)),"",VLOOKUP($M80,#REF!,10,0))</f>
        <v/>
      </c>
      <c r="AX80" s="203">
        <f t="shared" si="56"/>
        <v>0</v>
      </c>
      <c r="AY80" s="208" t="str">
        <f t="shared" si="57"/>
        <v/>
      </c>
      <c r="BA80" s="225" t="str">
        <f t="shared" si="58"/>
        <v/>
      </c>
      <c r="BB80" s="225" t="str">
        <f t="shared" si="59"/>
        <v/>
      </c>
    </row>
    <row r="81" spans="1:54" s="39" customFormat="1" ht="25.2" customHeight="1" x14ac:dyDescent="0.2">
      <c r="A81" s="45"/>
      <c r="B81" s="48"/>
      <c r="C81" s="48"/>
      <c r="D81" s="53"/>
      <c r="E81" s="53"/>
      <c r="F81" s="55"/>
      <c r="G81" s="55"/>
      <c r="H81" s="60"/>
      <c r="I81" s="66"/>
      <c r="J81" s="68"/>
      <c r="L81" s="73">
        <f t="shared" si="35"/>
        <v>0</v>
      </c>
      <c r="M81" s="73" t="str">
        <f t="shared" si="36"/>
        <v xml:space="preserve"> </v>
      </c>
      <c r="N81" s="100">
        <f t="shared" si="37"/>
        <v>0</v>
      </c>
      <c r="O81" s="100">
        <f t="shared" si="38"/>
        <v>0</v>
      </c>
      <c r="P81" s="108">
        <f t="shared" si="39"/>
        <v>0</v>
      </c>
      <c r="Q81" s="108" t="str">
        <f>IF(OR($C81="LED",$C81="不明"),"",IF(ISERROR(VLOOKUP($M81,#REF!,2,0)),"",VLOOKUP($M81,#REF!,2,0)))</f>
        <v/>
      </c>
      <c r="R81" s="100">
        <f t="shared" si="40"/>
        <v>0</v>
      </c>
      <c r="S81" s="100">
        <f t="shared" si="41"/>
        <v>0</v>
      </c>
      <c r="T81" s="120" t="str">
        <f t="shared" si="42"/>
        <v/>
      </c>
      <c r="U81" s="124"/>
      <c r="V81" s="129" t="s">
        <v>164</v>
      </c>
      <c r="W81" s="131"/>
      <c r="X81" s="75" t="str">
        <f>IF(COUNTIF($M81,"*LED*"),"LED設置済",IF(COUNTIF($M81,"*不明*"),"該当不明",IF(ISERROR(VLOOKUP($M81,#REF!,4,0)),"",VLOOKUP($M81,#REF!,4,0))))</f>
        <v/>
      </c>
      <c r="Y81" s="139">
        <f t="shared" si="43"/>
        <v>0</v>
      </c>
      <c r="Z81" s="144" t="str">
        <f>IF(ISERROR(VLOOKUP($M81,#REF!,5,0)),"",VLOOKUP($M81,#REF!,5,0))</f>
        <v/>
      </c>
      <c r="AA81" s="147" t="str">
        <f t="shared" si="44"/>
        <v/>
      </c>
      <c r="AB81" s="147" t="str">
        <f t="shared" si="45"/>
        <v/>
      </c>
      <c r="AC81" s="147" t="str">
        <f>IF(ISERROR(VLOOKUP($M81,#REF!,6,0)),"",VLOOKUP($M81,#REF!,6,0))</f>
        <v/>
      </c>
      <c r="AD81" s="147" t="str">
        <f>IF(ISERROR(VLOOKUP($M81,#REF!,8,0)),"",VLOOKUP($M81,#REF!,8,0))</f>
        <v/>
      </c>
      <c r="AE81" s="152" t="str">
        <f t="shared" si="46"/>
        <v/>
      </c>
      <c r="AF81" s="155" t="str">
        <f t="shared" si="47"/>
        <v/>
      </c>
      <c r="AG81" s="146" t="str">
        <f t="shared" si="48"/>
        <v/>
      </c>
      <c r="AH81" s="146" t="str">
        <f>IF(ISERROR(VLOOKUP($M81,#REF!,9,0)),"",VLOOKUP($M81,#REF!,9,0))</f>
        <v/>
      </c>
      <c r="AI81" s="146" t="str">
        <f t="shared" si="49"/>
        <v/>
      </c>
      <c r="AJ81" s="168">
        <f t="shared" si="50"/>
        <v>0</v>
      </c>
      <c r="AK81" s="171"/>
      <c r="AL81" s="174" t="str">
        <f t="shared" si="51"/>
        <v/>
      </c>
      <c r="AM81" s="179" t="str">
        <f t="shared" si="52"/>
        <v/>
      </c>
      <c r="AN81" s="183" t="str">
        <f t="shared" si="53"/>
        <v>未入力セル</v>
      </c>
      <c r="AO81" s="186" t="str">
        <f t="shared" si="33"/>
        <v/>
      </c>
      <c r="AP81" s="186" t="str">
        <f t="shared" si="34"/>
        <v/>
      </c>
      <c r="AQ81" s="39">
        <f t="shared" si="32"/>
        <v>0</v>
      </c>
      <c r="AR81" s="39" t="str">
        <f>IF(ISERROR(VLOOKUP($M81,#REF!,16,0)),"",VLOOKUP($M81,#REF!,16,0))</f>
        <v/>
      </c>
      <c r="AS81" s="196" t="str">
        <f>IF(ISERROR(VLOOKUP($M81,#REF!,7,0)),"",VLOOKUP($M81,#REF!,7,0))</f>
        <v/>
      </c>
      <c r="AT81" s="203">
        <f t="shared" si="54"/>
        <v>0</v>
      </c>
      <c r="AU81" s="208" t="str">
        <f t="shared" si="55"/>
        <v/>
      </c>
      <c r="AW81" s="208" t="str">
        <f>IF(ISERROR(VLOOKUP($M81,#REF!,10,0)),"",VLOOKUP($M81,#REF!,10,0))</f>
        <v/>
      </c>
      <c r="AX81" s="203">
        <f t="shared" si="56"/>
        <v>0</v>
      </c>
      <c r="AY81" s="208" t="str">
        <f t="shared" si="57"/>
        <v/>
      </c>
      <c r="BA81" s="225" t="str">
        <f t="shared" si="58"/>
        <v/>
      </c>
      <c r="BB81" s="225" t="str">
        <f t="shared" si="59"/>
        <v/>
      </c>
    </row>
    <row r="82" spans="1:54" s="39" customFormat="1" ht="25.2" customHeight="1" x14ac:dyDescent="0.2">
      <c r="A82" s="45"/>
      <c r="B82" s="48"/>
      <c r="C82" s="48"/>
      <c r="D82" s="53"/>
      <c r="E82" s="53"/>
      <c r="F82" s="55"/>
      <c r="G82" s="55"/>
      <c r="H82" s="60"/>
      <c r="I82" s="66"/>
      <c r="J82" s="68"/>
      <c r="L82" s="73">
        <f t="shared" si="35"/>
        <v>0</v>
      </c>
      <c r="M82" s="73" t="str">
        <f t="shared" si="36"/>
        <v xml:space="preserve"> </v>
      </c>
      <c r="N82" s="100">
        <f t="shared" si="37"/>
        <v>0</v>
      </c>
      <c r="O82" s="100">
        <f t="shared" si="38"/>
        <v>0</v>
      </c>
      <c r="P82" s="108">
        <f t="shared" si="39"/>
        <v>0</v>
      </c>
      <c r="Q82" s="108" t="str">
        <f>IF(OR($C82="LED",$C82="不明"),"",IF(ISERROR(VLOOKUP($M82,#REF!,2,0)),"",VLOOKUP($M82,#REF!,2,0)))</f>
        <v/>
      </c>
      <c r="R82" s="100">
        <f t="shared" si="40"/>
        <v>0</v>
      </c>
      <c r="S82" s="100">
        <f t="shared" si="41"/>
        <v>0</v>
      </c>
      <c r="T82" s="120" t="str">
        <f t="shared" si="42"/>
        <v/>
      </c>
      <c r="U82" s="124"/>
      <c r="V82" s="129" t="s">
        <v>164</v>
      </c>
      <c r="W82" s="131"/>
      <c r="X82" s="75" t="str">
        <f>IF(COUNTIF($M82,"*LED*"),"LED設置済",IF(COUNTIF($M82,"*不明*"),"該当不明",IF(ISERROR(VLOOKUP($M82,#REF!,4,0)),"",VLOOKUP($M82,#REF!,4,0))))</f>
        <v/>
      </c>
      <c r="Y82" s="139">
        <f t="shared" si="43"/>
        <v>0</v>
      </c>
      <c r="Z82" s="144" t="str">
        <f>IF(ISERROR(VLOOKUP($M82,#REF!,5,0)),"",VLOOKUP($M82,#REF!,5,0))</f>
        <v/>
      </c>
      <c r="AA82" s="147" t="str">
        <f t="shared" si="44"/>
        <v/>
      </c>
      <c r="AB82" s="147" t="str">
        <f t="shared" si="45"/>
        <v/>
      </c>
      <c r="AC82" s="147" t="str">
        <f>IF(ISERROR(VLOOKUP($M82,#REF!,6,0)),"",VLOOKUP($M82,#REF!,6,0))</f>
        <v/>
      </c>
      <c r="AD82" s="147" t="str">
        <f>IF(ISERROR(VLOOKUP($M82,#REF!,8,0)),"",VLOOKUP($M82,#REF!,8,0))</f>
        <v/>
      </c>
      <c r="AE82" s="152" t="str">
        <f t="shared" si="46"/>
        <v/>
      </c>
      <c r="AF82" s="155" t="str">
        <f t="shared" si="47"/>
        <v/>
      </c>
      <c r="AG82" s="146" t="str">
        <f t="shared" si="48"/>
        <v/>
      </c>
      <c r="AH82" s="146" t="str">
        <f>IF(ISERROR(VLOOKUP($M82,#REF!,9,0)),"",VLOOKUP($M82,#REF!,9,0))</f>
        <v/>
      </c>
      <c r="AI82" s="146" t="str">
        <f t="shared" si="49"/>
        <v/>
      </c>
      <c r="AJ82" s="168">
        <f t="shared" si="50"/>
        <v>0</v>
      </c>
      <c r="AK82" s="171"/>
      <c r="AL82" s="174" t="str">
        <f t="shared" si="51"/>
        <v/>
      </c>
      <c r="AM82" s="179" t="str">
        <f t="shared" si="52"/>
        <v/>
      </c>
      <c r="AN82" s="183" t="str">
        <f t="shared" si="53"/>
        <v>未入力セル</v>
      </c>
      <c r="AO82" s="186" t="str">
        <f t="shared" si="33"/>
        <v/>
      </c>
      <c r="AP82" s="186" t="str">
        <f t="shared" si="34"/>
        <v/>
      </c>
      <c r="AQ82" s="39">
        <f t="shared" si="32"/>
        <v>0</v>
      </c>
      <c r="AR82" s="39" t="str">
        <f>IF(ISERROR(VLOOKUP($M82,#REF!,16,0)),"",VLOOKUP($M82,#REF!,16,0))</f>
        <v/>
      </c>
      <c r="AS82" s="196" t="str">
        <f>IF(ISERROR(VLOOKUP($M82,#REF!,7,0)),"",VLOOKUP($M82,#REF!,7,0))</f>
        <v/>
      </c>
      <c r="AT82" s="203">
        <f t="shared" si="54"/>
        <v>0</v>
      </c>
      <c r="AU82" s="208" t="str">
        <f t="shared" si="55"/>
        <v/>
      </c>
      <c r="AW82" s="208" t="str">
        <f>IF(ISERROR(VLOOKUP($M82,#REF!,10,0)),"",VLOOKUP($M82,#REF!,10,0))</f>
        <v/>
      </c>
      <c r="AX82" s="203">
        <f t="shared" si="56"/>
        <v>0</v>
      </c>
      <c r="AY82" s="208" t="str">
        <f t="shared" si="57"/>
        <v/>
      </c>
      <c r="BA82" s="225" t="str">
        <f t="shared" si="58"/>
        <v/>
      </c>
      <c r="BB82" s="225" t="str">
        <f t="shared" si="59"/>
        <v/>
      </c>
    </row>
    <row r="83" spans="1:54" s="39" customFormat="1" ht="25.2" customHeight="1" x14ac:dyDescent="0.2">
      <c r="A83" s="45"/>
      <c r="B83" s="48"/>
      <c r="C83" s="48"/>
      <c r="D83" s="53"/>
      <c r="E83" s="53"/>
      <c r="F83" s="55"/>
      <c r="G83" s="55"/>
      <c r="H83" s="60"/>
      <c r="I83" s="66"/>
      <c r="J83" s="68"/>
      <c r="L83" s="73">
        <f t="shared" si="35"/>
        <v>0</v>
      </c>
      <c r="M83" s="73" t="str">
        <f t="shared" si="36"/>
        <v xml:space="preserve"> </v>
      </c>
      <c r="N83" s="100">
        <f t="shared" si="37"/>
        <v>0</v>
      </c>
      <c r="O83" s="100">
        <f t="shared" si="38"/>
        <v>0</v>
      </c>
      <c r="P83" s="108">
        <f t="shared" si="39"/>
        <v>0</v>
      </c>
      <c r="Q83" s="108" t="str">
        <f>IF(OR($C83="LED",$C83="不明"),"",IF(ISERROR(VLOOKUP($M83,#REF!,2,0)),"",VLOOKUP($M83,#REF!,2,0)))</f>
        <v/>
      </c>
      <c r="R83" s="100">
        <f t="shared" si="40"/>
        <v>0</v>
      </c>
      <c r="S83" s="100">
        <f t="shared" si="41"/>
        <v>0</v>
      </c>
      <c r="T83" s="120" t="str">
        <f t="shared" si="42"/>
        <v/>
      </c>
      <c r="U83" s="124"/>
      <c r="V83" s="129" t="s">
        <v>164</v>
      </c>
      <c r="W83" s="131"/>
      <c r="X83" s="75" t="str">
        <f>IF(COUNTIF($M83,"*LED*"),"LED設置済",IF(COUNTIF($M83,"*不明*"),"該当不明",IF(ISERROR(VLOOKUP($M83,#REF!,4,0)),"",VLOOKUP($M83,#REF!,4,0))))</f>
        <v/>
      </c>
      <c r="Y83" s="139">
        <f t="shared" si="43"/>
        <v>0</v>
      </c>
      <c r="Z83" s="144" t="str">
        <f>IF(ISERROR(VLOOKUP($M83,#REF!,5,0)),"",VLOOKUP($M83,#REF!,5,0))</f>
        <v/>
      </c>
      <c r="AA83" s="147" t="str">
        <f t="shared" si="44"/>
        <v/>
      </c>
      <c r="AB83" s="147" t="str">
        <f t="shared" si="45"/>
        <v/>
      </c>
      <c r="AC83" s="147" t="str">
        <f>IF(ISERROR(VLOOKUP($M83,#REF!,6,0)),"",VLOOKUP($M83,#REF!,6,0))</f>
        <v/>
      </c>
      <c r="AD83" s="147" t="str">
        <f>IF(ISERROR(VLOOKUP($M83,#REF!,8,0)),"",VLOOKUP($M83,#REF!,8,0))</f>
        <v/>
      </c>
      <c r="AE83" s="152" t="str">
        <f t="shared" si="46"/>
        <v/>
      </c>
      <c r="AF83" s="155" t="str">
        <f t="shared" si="47"/>
        <v/>
      </c>
      <c r="AG83" s="146" t="str">
        <f t="shared" si="48"/>
        <v/>
      </c>
      <c r="AH83" s="146" t="str">
        <f>IF(ISERROR(VLOOKUP($M83,#REF!,9,0)),"",VLOOKUP($M83,#REF!,9,0))</f>
        <v/>
      </c>
      <c r="AI83" s="146" t="str">
        <f t="shared" si="49"/>
        <v/>
      </c>
      <c r="AJ83" s="168">
        <f t="shared" si="50"/>
        <v>0</v>
      </c>
      <c r="AK83" s="171"/>
      <c r="AL83" s="174" t="str">
        <f t="shared" si="51"/>
        <v/>
      </c>
      <c r="AM83" s="179" t="str">
        <f t="shared" si="52"/>
        <v/>
      </c>
      <c r="AN83" s="183" t="str">
        <f t="shared" si="53"/>
        <v>未入力セル</v>
      </c>
      <c r="AO83" s="186" t="str">
        <f t="shared" si="33"/>
        <v/>
      </c>
      <c r="AP83" s="186" t="str">
        <f t="shared" si="34"/>
        <v/>
      </c>
      <c r="AQ83" s="39">
        <f t="shared" si="32"/>
        <v>0</v>
      </c>
      <c r="AR83" s="39" t="str">
        <f>IF(ISERROR(VLOOKUP($M83,#REF!,16,0)),"",VLOOKUP($M83,#REF!,16,0))</f>
        <v/>
      </c>
      <c r="AS83" s="196" t="str">
        <f>IF(ISERROR(VLOOKUP($M83,#REF!,7,0)),"",VLOOKUP($M83,#REF!,7,0))</f>
        <v/>
      </c>
      <c r="AT83" s="203">
        <f t="shared" si="54"/>
        <v>0</v>
      </c>
      <c r="AU83" s="208" t="str">
        <f t="shared" si="55"/>
        <v/>
      </c>
      <c r="AW83" s="208" t="str">
        <f>IF(ISERROR(VLOOKUP($M83,#REF!,10,0)),"",VLOOKUP($M83,#REF!,10,0))</f>
        <v/>
      </c>
      <c r="AX83" s="203">
        <f t="shared" si="56"/>
        <v>0</v>
      </c>
      <c r="AY83" s="208" t="str">
        <f t="shared" si="57"/>
        <v/>
      </c>
      <c r="BA83" s="225" t="str">
        <f t="shared" si="58"/>
        <v/>
      </c>
      <c r="BB83" s="225" t="str">
        <f t="shared" si="59"/>
        <v/>
      </c>
    </row>
    <row r="84" spans="1:54" s="39" customFormat="1" ht="25.2" customHeight="1" x14ac:dyDescent="0.2">
      <c r="A84" s="45"/>
      <c r="B84" s="48"/>
      <c r="C84" s="48"/>
      <c r="D84" s="53"/>
      <c r="E84" s="53"/>
      <c r="F84" s="55"/>
      <c r="G84" s="55"/>
      <c r="H84" s="60"/>
      <c r="I84" s="66"/>
      <c r="J84" s="68"/>
      <c r="L84" s="73">
        <f t="shared" si="35"/>
        <v>0</v>
      </c>
      <c r="M84" s="73" t="str">
        <f t="shared" si="36"/>
        <v xml:space="preserve"> </v>
      </c>
      <c r="N84" s="100">
        <f t="shared" si="37"/>
        <v>0</v>
      </c>
      <c r="O84" s="100">
        <f t="shared" si="38"/>
        <v>0</v>
      </c>
      <c r="P84" s="108">
        <f t="shared" si="39"/>
        <v>0</v>
      </c>
      <c r="Q84" s="108" t="str">
        <f>IF(OR($C84="LED",$C84="不明"),"",IF(ISERROR(VLOOKUP($M84,#REF!,2,0)),"",VLOOKUP($M84,#REF!,2,0)))</f>
        <v/>
      </c>
      <c r="R84" s="100">
        <f t="shared" si="40"/>
        <v>0</v>
      </c>
      <c r="S84" s="100">
        <f t="shared" si="41"/>
        <v>0</v>
      </c>
      <c r="T84" s="120" t="str">
        <f t="shared" si="42"/>
        <v/>
      </c>
      <c r="U84" s="124"/>
      <c r="V84" s="129" t="s">
        <v>164</v>
      </c>
      <c r="W84" s="131"/>
      <c r="X84" s="75" t="str">
        <f>IF(COUNTIF($M84,"*LED*"),"LED設置済",IF(COUNTIF($M84,"*不明*"),"該当不明",IF(ISERROR(VLOOKUP($M84,#REF!,4,0)),"",VLOOKUP($M84,#REF!,4,0))))</f>
        <v/>
      </c>
      <c r="Y84" s="139">
        <f t="shared" si="43"/>
        <v>0</v>
      </c>
      <c r="Z84" s="144" t="str">
        <f>IF(ISERROR(VLOOKUP($M84,#REF!,5,0)),"",VLOOKUP($M84,#REF!,5,0))</f>
        <v/>
      </c>
      <c r="AA84" s="147" t="str">
        <f t="shared" si="44"/>
        <v/>
      </c>
      <c r="AB84" s="147" t="str">
        <f t="shared" si="45"/>
        <v/>
      </c>
      <c r="AC84" s="147" t="str">
        <f>IF(ISERROR(VLOOKUP($M84,#REF!,6,0)),"",VLOOKUP($M84,#REF!,6,0))</f>
        <v/>
      </c>
      <c r="AD84" s="147" t="str">
        <f>IF(ISERROR(VLOOKUP($M84,#REF!,8,0)),"",VLOOKUP($M84,#REF!,8,0))</f>
        <v/>
      </c>
      <c r="AE84" s="152" t="str">
        <f t="shared" si="46"/>
        <v/>
      </c>
      <c r="AF84" s="155" t="str">
        <f t="shared" si="47"/>
        <v/>
      </c>
      <c r="AG84" s="146" t="str">
        <f t="shared" si="48"/>
        <v/>
      </c>
      <c r="AH84" s="146" t="str">
        <f>IF(ISERROR(VLOOKUP($M84,#REF!,9,0)),"",VLOOKUP($M84,#REF!,9,0))</f>
        <v/>
      </c>
      <c r="AI84" s="146" t="str">
        <f t="shared" si="49"/>
        <v/>
      </c>
      <c r="AJ84" s="168">
        <f t="shared" si="50"/>
        <v>0</v>
      </c>
      <c r="AK84" s="171"/>
      <c r="AL84" s="174" t="str">
        <f t="shared" si="51"/>
        <v/>
      </c>
      <c r="AM84" s="179" t="str">
        <f t="shared" si="52"/>
        <v/>
      </c>
      <c r="AN84" s="183" t="str">
        <f t="shared" si="53"/>
        <v>未入力セル</v>
      </c>
      <c r="AO84" s="186" t="str">
        <f t="shared" si="33"/>
        <v/>
      </c>
      <c r="AP84" s="186" t="str">
        <f t="shared" si="34"/>
        <v/>
      </c>
      <c r="AQ84" s="39">
        <f t="shared" si="32"/>
        <v>0</v>
      </c>
      <c r="AR84" s="39" t="str">
        <f>IF(ISERROR(VLOOKUP($M84,#REF!,16,0)),"",VLOOKUP($M84,#REF!,16,0))</f>
        <v/>
      </c>
      <c r="AS84" s="196" t="str">
        <f>IF(ISERROR(VLOOKUP($M84,#REF!,7,0)),"",VLOOKUP($M84,#REF!,7,0))</f>
        <v/>
      </c>
      <c r="AT84" s="203">
        <f t="shared" si="54"/>
        <v>0</v>
      </c>
      <c r="AU84" s="208" t="str">
        <f t="shared" si="55"/>
        <v/>
      </c>
      <c r="AW84" s="208" t="str">
        <f>IF(ISERROR(VLOOKUP($M84,#REF!,10,0)),"",VLOOKUP($M84,#REF!,10,0))</f>
        <v/>
      </c>
      <c r="AX84" s="203">
        <f t="shared" si="56"/>
        <v>0</v>
      </c>
      <c r="AY84" s="208" t="str">
        <f t="shared" si="57"/>
        <v/>
      </c>
      <c r="BA84" s="225" t="str">
        <f t="shared" si="58"/>
        <v/>
      </c>
      <c r="BB84" s="225" t="str">
        <f t="shared" si="59"/>
        <v/>
      </c>
    </row>
    <row r="85" spans="1:54" s="39" customFormat="1" ht="25.2" customHeight="1" x14ac:dyDescent="0.2">
      <c r="A85" s="45"/>
      <c r="B85" s="48"/>
      <c r="C85" s="48"/>
      <c r="D85" s="53"/>
      <c r="E85" s="53"/>
      <c r="F85" s="55"/>
      <c r="G85" s="55"/>
      <c r="H85" s="60"/>
      <c r="I85" s="66"/>
      <c r="J85" s="68"/>
      <c r="L85" s="73">
        <f t="shared" si="35"/>
        <v>0</v>
      </c>
      <c r="M85" s="73" t="str">
        <f t="shared" si="36"/>
        <v xml:space="preserve"> </v>
      </c>
      <c r="N85" s="100">
        <f t="shared" si="37"/>
        <v>0</v>
      </c>
      <c r="O85" s="100">
        <f t="shared" si="38"/>
        <v>0</v>
      </c>
      <c r="P85" s="108">
        <f t="shared" si="39"/>
        <v>0</v>
      </c>
      <c r="Q85" s="108" t="str">
        <f>IF(OR($C85="LED",$C85="不明"),"",IF(ISERROR(VLOOKUP($M85,#REF!,2,0)),"",VLOOKUP($M85,#REF!,2,0)))</f>
        <v/>
      </c>
      <c r="R85" s="100">
        <f t="shared" si="40"/>
        <v>0</v>
      </c>
      <c r="S85" s="100">
        <f t="shared" si="41"/>
        <v>0</v>
      </c>
      <c r="T85" s="120" t="str">
        <f t="shared" si="42"/>
        <v/>
      </c>
      <c r="U85" s="124"/>
      <c r="V85" s="129" t="s">
        <v>164</v>
      </c>
      <c r="W85" s="131"/>
      <c r="X85" s="75" t="str">
        <f>IF(COUNTIF($M85,"*LED*"),"LED設置済",IF(COUNTIF($M85,"*不明*"),"該当不明",IF(ISERROR(VLOOKUP($M85,#REF!,4,0)),"",VLOOKUP($M85,#REF!,4,0))))</f>
        <v/>
      </c>
      <c r="Y85" s="139">
        <f t="shared" si="43"/>
        <v>0</v>
      </c>
      <c r="Z85" s="144" t="str">
        <f>IF(ISERROR(VLOOKUP($M85,#REF!,5,0)),"",VLOOKUP($M85,#REF!,5,0))</f>
        <v/>
      </c>
      <c r="AA85" s="147" t="str">
        <f t="shared" si="44"/>
        <v/>
      </c>
      <c r="AB85" s="147" t="str">
        <f t="shared" si="45"/>
        <v/>
      </c>
      <c r="AC85" s="147" t="str">
        <f>IF(ISERROR(VLOOKUP($M85,#REF!,6,0)),"",VLOOKUP($M85,#REF!,6,0))</f>
        <v/>
      </c>
      <c r="AD85" s="147" t="str">
        <f>IF(ISERROR(VLOOKUP($M85,#REF!,8,0)),"",VLOOKUP($M85,#REF!,8,0))</f>
        <v/>
      </c>
      <c r="AE85" s="152" t="str">
        <f t="shared" si="46"/>
        <v/>
      </c>
      <c r="AF85" s="155" t="str">
        <f t="shared" si="47"/>
        <v/>
      </c>
      <c r="AG85" s="146" t="str">
        <f t="shared" si="48"/>
        <v/>
      </c>
      <c r="AH85" s="146" t="str">
        <f>IF(ISERROR(VLOOKUP($M85,#REF!,9,0)),"",VLOOKUP($M85,#REF!,9,0))</f>
        <v/>
      </c>
      <c r="AI85" s="146" t="str">
        <f t="shared" si="49"/>
        <v/>
      </c>
      <c r="AJ85" s="168">
        <f t="shared" si="50"/>
        <v>0</v>
      </c>
      <c r="AK85" s="171"/>
      <c r="AL85" s="174" t="str">
        <f t="shared" si="51"/>
        <v/>
      </c>
      <c r="AM85" s="179" t="str">
        <f t="shared" si="52"/>
        <v/>
      </c>
      <c r="AN85" s="183" t="str">
        <f t="shared" si="53"/>
        <v>未入力セル</v>
      </c>
      <c r="AO85" s="186" t="str">
        <f t="shared" si="33"/>
        <v/>
      </c>
      <c r="AP85" s="186" t="str">
        <f t="shared" si="34"/>
        <v/>
      </c>
      <c r="AQ85" s="39">
        <f t="shared" si="32"/>
        <v>0</v>
      </c>
      <c r="AR85" s="39" t="str">
        <f>IF(ISERROR(VLOOKUP($M85,#REF!,16,0)),"",VLOOKUP($M85,#REF!,16,0))</f>
        <v/>
      </c>
      <c r="AS85" s="196" t="str">
        <f>IF(ISERROR(VLOOKUP($M85,#REF!,7,0)),"",VLOOKUP($M85,#REF!,7,0))</f>
        <v/>
      </c>
      <c r="AT85" s="203">
        <f t="shared" si="54"/>
        <v>0</v>
      </c>
      <c r="AU85" s="208" t="str">
        <f t="shared" si="55"/>
        <v/>
      </c>
      <c r="AW85" s="208" t="str">
        <f>IF(ISERROR(VLOOKUP($M85,#REF!,10,0)),"",VLOOKUP($M85,#REF!,10,0))</f>
        <v/>
      </c>
      <c r="AX85" s="203">
        <f t="shared" si="56"/>
        <v>0</v>
      </c>
      <c r="AY85" s="208" t="str">
        <f t="shared" si="57"/>
        <v/>
      </c>
      <c r="BA85" s="225" t="str">
        <f t="shared" si="58"/>
        <v/>
      </c>
      <c r="BB85" s="225" t="str">
        <f t="shared" si="59"/>
        <v/>
      </c>
    </row>
    <row r="86" spans="1:54" s="39" customFormat="1" ht="25.2" customHeight="1" x14ac:dyDescent="0.2">
      <c r="A86" s="45"/>
      <c r="B86" s="48"/>
      <c r="C86" s="48"/>
      <c r="D86" s="53"/>
      <c r="E86" s="53"/>
      <c r="F86" s="55"/>
      <c r="G86" s="55"/>
      <c r="H86" s="60"/>
      <c r="I86" s="66"/>
      <c r="J86" s="68"/>
      <c r="L86" s="73">
        <f t="shared" si="35"/>
        <v>0</v>
      </c>
      <c r="M86" s="73" t="str">
        <f t="shared" si="36"/>
        <v xml:space="preserve"> </v>
      </c>
      <c r="N86" s="100">
        <f t="shared" si="37"/>
        <v>0</v>
      </c>
      <c r="O86" s="100">
        <f t="shared" si="38"/>
        <v>0</v>
      </c>
      <c r="P86" s="108">
        <f t="shared" si="39"/>
        <v>0</v>
      </c>
      <c r="Q86" s="108" t="str">
        <f>IF(OR($C86="LED",$C86="不明"),"",IF(ISERROR(VLOOKUP($M86,#REF!,2,0)),"",VLOOKUP($M86,#REF!,2,0)))</f>
        <v/>
      </c>
      <c r="R86" s="100">
        <f t="shared" si="40"/>
        <v>0</v>
      </c>
      <c r="S86" s="100">
        <f t="shared" si="41"/>
        <v>0</v>
      </c>
      <c r="T86" s="120" t="str">
        <f t="shared" si="42"/>
        <v/>
      </c>
      <c r="U86" s="124"/>
      <c r="V86" s="129" t="s">
        <v>164</v>
      </c>
      <c r="W86" s="131"/>
      <c r="X86" s="75" t="str">
        <f>IF(COUNTIF($M86,"*LED*"),"LED設置済",IF(COUNTIF($M86,"*不明*"),"該当不明",IF(ISERROR(VLOOKUP($M86,#REF!,4,0)),"",VLOOKUP($M86,#REF!,4,0))))</f>
        <v/>
      </c>
      <c r="Y86" s="139">
        <f t="shared" si="43"/>
        <v>0</v>
      </c>
      <c r="Z86" s="144" t="str">
        <f>IF(ISERROR(VLOOKUP($M86,#REF!,5,0)),"",VLOOKUP($M86,#REF!,5,0))</f>
        <v/>
      </c>
      <c r="AA86" s="147" t="str">
        <f t="shared" si="44"/>
        <v/>
      </c>
      <c r="AB86" s="147" t="str">
        <f t="shared" si="45"/>
        <v/>
      </c>
      <c r="AC86" s="147" t="str">
        <f>IF(ISERROR(VLOOKUP($M86,#REF!,6,0)),"",VLOOKUP($M86,#REF!,6,0))</f>
        <v/>
      </c>
      <c r="AD86" s="147" t="str">
        <f>IF(ISERROR(VLOOKUP($M86,#REF!,8,0)),"",VLOOKUP($M86,#REF!,8,0))</f>
        <v/>
      </c>
      <c r="AE86" s="152" t="str">
        <f t="shared" si="46"/>
        <v/>
      </c>
      <c r="AF86" s="155" t="str">
        <f t="shared" si="47"/>
        <v/>
      </c>
      <c r="AG86" s="146" t="str">
        <f t="shared" si="48"/>
        <v/>
      </c>
      <c r="AH86" s="146" t="str">
        <f>IF(ISERROR(VLOOKUP($M86,#REF!,9,0)),"",VLOOKUP($M86,#REF!,9,0))</f>
        <v/>
      </c>
      <c r="AI86" s="146" t="str">
        <f t="shared" si="49"/>
        <v/>
      </c>
      <c r="AJ86" s="168">
        <f t="shared" si="50"/>
        <v>0</v>
      </c>
      <c r="AK86" s="171"/>
      <c r="AL86" s="174" t="str">
        <f t="shared" si="51"/>
        <v/>
      </c>
      <c r="AM86" s="179" t="str">
        <f t="shared" si="52"/>
        <v/>
      </c>
      <c r="AN86" s="183" t="str">
        <f t="shared" si="53"/>
        <v>未入力セル</v>
      </c>
      <c r="AO86" s="186" t="str">
        <f t="shared" si="33"/>
        <v/>
      </c>
      <c r="AP86" s="186" t="str">
        <f t="shared" si="34"/>
        <v/>
      </c>
      <c r="AQ86" s="39">
        <f t="shared" si="32"/>
        <v>0</v>
      </c>
      <c r="AR86" s="39" t="str">
        <f>IF(ISERROR(VLOOKUP($M86,#REF!,16,0)),"",VLOOKUP($M86,#REF!,16,0))</f>
        <v/>
      </c>
      <c r="AS86" s="196" t="str">
        <f>IF(ISERROR(VLOOKUP($M86,#REF!,7,0)),"",VLOOKUP($M86,#REF!,7,0))</f>
        <v/>
      </c>
      <c r="AT86" s="203">
        <f t="shared" si="54"/>
        <v>0</v>
      </c>
      <c r="AU86" s="208" t="str">
        <f t="shared" si="55"/>
        <v/>
      </c>
      <c r="AW86" s="208" t="str">
        <f>IF(ISERROR(VLOOKUP($M86,#REF!,10,0)),"",VLOOKUP($M86,#REF!,10,0))</f>
        <v/>
      </c>
      <c r="AX86" s="203">
        <f t="shared" si="56"/>
        <v>0</v>
      </c>
      <c r="AY86" s="208" t="str">
        <f t="shared" si="57"/>
        <v/>
      </c>
      <c r="BA86" s="225" t="str">
        <f t="shared" si="58"/>
        <v/>
      </c>
      <c r="BB86" s="225" t="str">
        <f t="shared" si="59"/>
        <v/>
      </c>
    </row>
    <row r="87" spans="1:54" s="39" customFormat="1" ht="25.2" customHeight="1" x14ac:dyDescent="0.2">
      <c r="A87" s="45"/>
      <c r="B87" s="48"/>
      <c r="C87" s="48"/>
      <c r="D87" s="53"/>
      <c r="E87" s="53"/>
      <c r="F87" s="55"/>
      <c r="G87" s="55"/>
      <c r="H87" s="60"/>
      <c r="I87" s="66"/>
      <c r="J87" s="68"/>
      <c r="L87" s="73">
        <f t="shared" si="35"/>
        <v>0</v>
      </c>
      <c r="M87" s="73" t="str">
        <f t="shared" si="36"/>
        <v xml:space="preserve"> </v>
      </c>
      <c r="N87" s="100">
        <f t="shared" si="37"/>
        <v>0</v>
      </c>
      <c r="O87" s="100">
        <f t="shared" si="38"/>
        <v>0</v>
      </c>
      <c r="P87" s="108">
        <f t="shared" si="39"/>
        <v>0</v>
      </c>
      <c r="Q87" s="108" t="str">
        <f>IF(OR($C87="LED",$C87="不明"),"",IF(ISERROR(VLOOKUP($M87,#REF!,2,0)),"",VLOOKUP($M87,#REF!,2,0)))</f>
        <v/>
      </c>
      <c r="R87" s="100">
        <f t="shared" si="40"/>
        <v>0</v>
      </c>
      <c r="S87" s="100">
        <f t="shared" si="41"/>
        <v>0</v>
      </c>
      <c r="T87" s="120" t="str">
        <f t="shared" si="42"/>
        <v/>
      </c>
      <c r="U87" s="124"/>
      <c r="V87" s="129" t="s">
        <v>164</v>
      </c>
      <c r="W87" s="131"/>
      <c r="X87" s="75" t="str">
        <f>IF(COUNTIF($M87,"*LED*"),"LED設置済",IF(COUNTIF($M87,"*不明*"),"該当不明",IF(ISERROR(VLOOKUP($M87,#REF!,4,0)),"",VLOOKUP($M87,#REF!,4,0))))</f>
        <v/>
      </c>
      <c r="Y87" s="139">
        <f t="shared" si="43"/>
        <v>0</v>
      </c>
      <c r="Z87" s="144" t="str">
        <f>IF(ISERROR(VLOOKUP($M87,#REF!,5,0)),"",VLOOKUP($M87,#REF!,5,0))</f>
        <v/>
      </c>
      <c r="AA87" s="147" t="str">
        <f t="shared" si="44"/>
        <v/>
      </c>
      <c r="AB87" s="147" t="str">
        <f t="shared" si="45"/>
        <v/>
      </c>
      <c r="AC87" s="147" t="str">
        <f>IF(ISERROR(VLOOKUP($M87,#REF!,6,0)),"",VLOOKUP($M87,#REF!,6,0))</f>
        <v/>
      </c>
      <c r="AD87" s="147" t="str">
        <f>IF(ISERROR(VLOOKUP($M87,#REF!,8,0)),"",VLOOKUP($M87,#REF!,8,0))</f>
        <v/>
      </c>
      <c r="AE87" s="152" t="str">
        <f t="shared" si="46"/>
        <v/>
      </c>
      <c r="AF87" s="155" t="str">
        <f t="shared" si="47"/>
        <v/>
      </c>
      <c r="AG87" s="146" t="str">
        <f t="shared" si="48"/>
        <v/>
      </c>
      <c r="AH87" s="146" t="str">
        <f>IF(ISERROR(VLOOKUP($M87,#REF!,9,0)),"",VLOOKUP($M87,#REF!,9,0))</f>
        <v/>
      </c>
      <c r="AI87" s="146" t="str">
        <f t="shared" si="49"/>
        <v/>
      </c>
      <c r="AJ87" s="168">
        <f t="shared" si="50"/>
        <v>0</v>
      </c>
      <c r="AK87" s="171"/>
      <c r="AL87" s="174" t="str">
        <f t="shared" si="51"/>
        <v/>
      </c>
      <c r="AM87" s="179" t="str">
        <f t="shared" si="52"/>
        <v/>
      </c>
      <c r="AN87" s="183" t="str">
        <f t="shared" si="53"/>
        <v>未入力セル</v>
      </c>
      <c r="AO87" s="186" t="str">
        <f t="shared" si="33"/>
        <v/>
      </c>
      <c r="AP87" s="186" t="str">
        <f t="shared" si="34"/>
        <v/>
      </c>
      <c r="AQ87" s="39">
        <f t="shared" si="32"/>
        <v>0</v>
      </c>
      <c r="AR87" s="39" t="str">
        <f>IF(ISERROR(VLOOKUP($M87,#REF!,16,0)),"",VLOOKUP($M87,#REF!,16,0))</f>
        <v/>
      </c>
      <c r="AS87" s="196" t="str">
        <f>IF(ISERROR(VLOOKUP($M87,#REF!,7,0)),"",VLOOKUP($M87,#REF!,7,0))</f>
        <v/>
      </c>
      <c r="AT87" s="203">
        <f t="shared" si="54"/>
        <v>0</v>
      </c>
      <c r="AU87" s="208" t="str">
        <f t="shared" si="55"/>
        <v/>
      </c>
      <c r="AW87" s="208" t="str">
        <f>IF(ISERROR(VLOOKUP($M87,#REF!,10,0)),"",VLOOKUP($M87,#REF!,10,0))</f>
        <v/>
      </c>
      <c r="AX87" s="203">
        <f t="shared" si="56"/>
        <v>0</v>
      </c>
      <c r="AY87" s="208" t="str">
        <f t="shared" si="57"/>
        <v/>
      </c>
      <c r="BA87" s="225" t="str">
        <f t="shared" si="58"/>
        <v/>
      </c>
      <c r="BB87" s="225" t="str">
        <f t="shared" si="59"/>
        <v/>
      </c>
    </row>
    <row r="88" spans="1:54" s="39" customFormat="1" ht="25.2" customHeight="1" x14ac:dyDescent="0.2">
      <c r="A88" s="45"/>
      <c r="B88" s="48"/>
      <c r="C88" s="48"/>
      <c r="D88" s="53"/>
      <c r="E88" s="53"/>
      <c r="F88" s="55"/>
      <c r="G88" s="55"/>
      <c r="H88" s="60"/>
      <c r="I88" s="66"/>
      <c r="J88" s="68"/>
      <c r="L88" s="73">
        <f t="shared" si="35"/>
        <v>0</v>
      </c>
      <c r="M88" s="73" t="str">
        <f t="shared" si="36"/>
        <v xml:space="preserve"> </v>
      </c>
      <c r="N88" s="100">
        <f t="shared" si="37"/>
        <v>0</v>
      </c>
      <c r="O88" s="100">
        <f t="shared" si="38"/>
        <v>0</v>
      </c>
      <c r="P88" s="108">
        <f t="shared" si="39"/>
        <v>0</v>
      </c>
      <c r="Q88" s="108" t="str">
        <f>IF(OR($C88="LED",$C88="不明"),"",IF(ISERROR(VLOOKUP($M88,#REF!,2,0)),"",VLOOKUP($M88,#REF!,2,0)))</f>
        <v/>
      </c>
      <c r="R88" s="100">
        <f t="shared" si="40"/>
        <v>0</v>
      </c>
      <c r="S88" s="100">
        <f t="shared" si="41"/>
        <v>0</v>
      </c>
      <c r="T88" s="120" t="str">
        <f t="shared" si="42"/>
        <v/>
      </c>
      <c r="U88" s="124"/>
      <c r="V88" s="129" t="s">
        <v>164</v>
      </c>
      <c r="W88" s="131"/>
      <c r="X88" s="75" t="str">
        <f>IF(COUNTIF($M88,"*LED*"),"LED設置済",IF(COUNTIF($M88,"*不明*"),"該当不明",IF(ISERROR(VLOOKUP($M88,#REF!,4,0)),"",VLOOKUP($M88,#REF!,4,0))))</f>
        <v/>
      </c>
      <c r="Y88" s="139">
        <f t="shared" si="43"/>
        <v>0</v>
      </c>
      <c r="Z88" s="144" t="str">
        <f>IF(ISERROR(VLOOKUP($M88,#REF!,5,0)),"",VLOOKUP($M88,#REF!,5,0))</f>
        <v/>
      </c>
      <c r="AA88" s="147" t="str">
        <f t="shared" si="44"/>
        <v/>
      </c>
      <c r="AB88" s="147" t="str">
        <f t="shared" si="45"/>
        <v/>
      </c>
      <c r="AC88" s="147" t="str">
        <f>IF(ISERROR(VLOOKUP($M88,#REF!,6,0)),"",VLOOKUP($M88,#REF!,6,0))</f>
        <v/>
      </c>
      <c r="AD88" s="147" t="str">
        <f>IF(ISERROR(VLOOKUP($M88,#REF!,8,0)),"",VLOOKUP($M88,#REF!,8,0))</f>
        <v/>
      </c>
      <c r="AE88" s="152" t="str">
        <f t="shared" si="46"/>
        <v/>
      </c>
      <c r="AF88" s="155" t="str">
        <f t="shared" si="47"/>
        <v/>
      </c>
      <c r="AG88" s="146" t="str">
        <f t="shared" si="48"/>
        <v/>
      </c>
      <c r="AH88" s="146" t="str">
        <f>IF(ISERROR(VLOOKUP($M88,#REF!,9,0)),"",VLOOKUP($M88,#REF!,9,0))</f>
        <v/>
      </c>
      <c r="AI88" s="146" t="str">
        <f t="shared" si="49"/>
        <v/>
      </c>
      <c r="AJ88" s="168">
        <f t="shared" si="50"/>
        <v>0</v>
      </c>
      <c r="AK88" s="171"/>
      <c r="AL88" s="174" t="str">
        <f t="shared" si="51"/>
        <v/>
      </c>
      <c r="AM88" s="179" t="str">
        <f t="shared" si="52"/>
        <v/>
      </c>
      <c r="AN88" s="183" t="str">
        <f t="shared" si="53"/>
        <v>未入力セル</v>
      </c>
      <c r="AO88" s="186" t="str">
        <f t="shared" si="33"/>
        <v/>
      </c>
      <c r="AP88" s="186" t="str">
        <f t="shared" si="34"/>
        <v/>
      </c>
      <c r="AQ88" s="39">
        <f t="shared" si="32"/>
        <v>0</v>
      </c>
      <c r="AR88" s="39" t="str">
        <f>IF(ISERROR(VLOOKUP($M88,#REF!,16,0)),"",VLOOKUP($M88,#REF!,16,0))</f>
        <v/>
      </c>
      <c r="AS88" s="196" t="str">
        <f>IF(ISERROR(VLOOKUP($M88,#REF!,7,0)),"",VLOOKUP($M88,#REF!,7,0))</f>
        <v/>
      </c>
      <c r="AT88" s="203">
        <f t="shared" si="54"/>
        <v>0</v>
      </c>
      <c r="AU88" s="208" t="str">
        <f t="shared" si="55"/>
        <v/>
      </c>
      <c r="AW88" s="208" t="str">
        <f>IF(ISERROR(VLOOKUP($M88,#REF!,10,0)),"",VLOOKUP($M88,#REF!,10,0))</f>
        <v/>
      </c>
      <c r="AX88" s="203">
        <f t="shared" si="56"/>
        <v>0</v>
      </c>
      <c r="AY88" s="208" t="str">
        <f t="shared" si="57"/>
        <v/>
      </c>
      <c r="BA88" s="225" t="str">
        <f t="shared" si="58"/>
        <v/>
      </c>
      <c r="BB88" s="225" t="str">
        <f t="shared" si="59"/>
        <v/>
      </c>
    </row>
    <row r="89" spans="1:54" s="39" customFormat="1" ht="25.2" customHeight="1" x14ac:dyDescent="0.2">
      <c r="A89" s="45"/>
      <c r="B89" s="48"/>
      <c r="C89" s="48"/>
      <c r="D89" s="53"/>
      <c r="E89" s="53"/>
      <c r="F89" s="55"/>
      <c r="G89" s="55"/>
      <c r="H89" s="60"/>
      <c r="I89" s="66"/>
      <c r="J89" s="68"/>
      <c r="L89" s="73">
        <f t="shared" si="35"/>
        <v>0</v>
      </c>
      <c r="M89" s="73" t="str">
        <f t="shared" si="36"/>
        <v xml:space="preserve"> </v>
      </c>
      <c r="N89" s="100">
        <f t="shared" si="37"/>
        <v>0</v>
      </c>
      <c r="O89" s="100">
        <f t="shared" si="38"/>
        <v>0</v>
      </c>
      <c r="P89" s="108">
        <f t="shared" si="39"/>
        <v>0</v>
      </c>
      <c r="Q89" s="108" t="str">
        <f>IF(OR($C89="LED",$C89="不明"),"",IF(ISERROR(VLOOKUP($M89,#REF!,2,0)),"",VLOOKUP($M89,#REF!,2,0)))</f>
        <v/>
      </c>
      <c r="R89" s="100">
        <f t="shared" si="40"/>
        <v>0</v>
      </c>
      <c r="S89" s="100">
        <f t="shared" si="41"/>
        <v>0</v>
      </c>
      <c r="T89" s="120" t="str">
        <f t="shared" si="42"/>
        <v/>
      </c>
      <c r="U89" s="124"/>
      <c r="V89" s="129" t="s">
        <v>164</v>
      </c>
      <c r="W89" s="131"/>
      <c r="X89" s="75" t="str">
        <f>IF(COUNTIF($M89,"*LED*"),"LED設置済",IF(COUNTIF($M89,"*不明*"),"該当不明",IF(ISERROR(VLOOKUP($M89,#REF!,4,0)),"",VLOOKUP($M89,#REF!,4,0))))</f>
        <v/>
      </c>
      <c r="Y89" s="139">
        <f t="shared" si="43"/>
        <v>0</v>
      </c>
      <c r="Z89" s="144" t="str">
        <f>IF(ISERROR(VLOOKUP($M89,#REF!,5,0)),"",VLOOKUP($M89,#REF!,5,0))</f>
        <v/>
      </c>
      <c r="AA89" s="147" t="str">
        <f t="shared" si="44"/>
        <v/>
      </c>
      <c r="AB89" s="147" t="str">
        <f t="shared" si="45"/>
        <v/>
      </c>
      <c r="AC89" s="147" t="str">
        <f>IF(ISERROR(VLOOKUP($M89,#REF!,6,0)),"",VLOOKUP($M89,#REF!,6,0))</f>
        <v/>
      </c>
      <c r="AD89" s="147" t="str">
        <f>IF(ISERROR(VLOOKUP($M89,#REF!,8,0)),"",VLOOKUP($M89,#REF!,8,0))</f>
        <v/>
      </c>
      <c r="AE89" s="152" t="str">
        <f t="shared" si="46"/>
        <v/>
      </c>
      <c r="AF89" s="155" t="str">
        <f t="shared" si="47"/>
        <v/>
      </c>
      <c r="AG89" s="146" t="str">
        <f t="shared" si="48"/>
        <v/>
      </c>
      <c r="AH89" s="146" t="str">
        <f>IF(ISERROR(VLOOKUP($M89,#REF!,9,0)),"",VLOOKUP($M89,#REF!,9,0))</f>
        <v/>
      </c>
      <c r="AI89" s="146" t="str">
        <f t="shared" si="49"/>
        <v/>
      </c>
      <c r="AJ89" s="168">
        <f t="shared" si="50"/>
        <v>0</v>
      </c>
      <c r="AK89" s="171"/>
      <c r="AL89" s="174" t="str">
        <f t="shared" si="51"/>
        <v/>
      </c>
      <c r="AM89" s="179" t="str">
        <f t="shared" si="52"/>
        <v/>
      </c>
      <c r="AN89" s="183" t="str">
        <f t="shared" si="53"/>
        <v>未入力セル</v>
      </c>
      <c r="AO89" s="186" t="str">
        <f t="shared" si="33"/>
        <v/>
      </c>
      <c r="AP89" s="186" t="str">
        <f t="shared" si="34"/>
        <v/>
      </c>
      <c r="AQ89" s="39">
        <f t="shared" si="32"/>
        <v>0</v>
      </c>
      <c r="AR89" s="39" t="str">
        <f>IF(ISERROR(VLOOKUP($M89,#REF!,16,0)),"",VLOOKUP($M89,#REF!,16,0))</f>
        <v/>
      </c>
      <c r="AS89" s="196" t="str">
        <f>IF(ISERROR(VLOOKUP($M89,#REF!,7,0)),"",VLOOKUP($M89,#REF!,7,0))</f>
        <v/>
      </c>
      <c r="AT89" s="203">
        <f t="shared" si="54"/>
        <v>0</v>
      </c>
      <c r="AU89" s="208" t="str">
        <f t="shared" si="55"/>
        <v/>
      </c>
      <c r="AW89" s="208" t="str">
        <f>IF(ISERROR(VLOOKUP($M89,#REF!,10,0)),"",VLOOKUP($M89,#REF!,10,0))</f>
        <v/>
      </c>
      <c r="AX89" s="203">
        <f t="shared" si="56"/>
        <v>0</v>
      </c>
      <c r="AY89" s="208" t="str">
        <f t="shared" si="57"/>
        <v/>
      </c>
      <c r="BA89" s="225" t="str">
        <f t="shared" si="58"/>
        <v/>
      </c>
      <c r="BB89" s="225" t="str">
        <f t="shared" si="59"/>
        <v/>
      </c>
    </row>
    <row r="90" spans="1:54" s="39" customFormat="1" ht="25.2" customHeight="1" x14ac:dyDescent="0.2">
      <c r="A90" s="45"/>
      <c r="B90" s="48"/>
      <c r="C90" s="48"/>
      <c r="D90" s="53"/>
      <c r="E90" s="53"/>
      <c r="F90" s="55"/>
      <c r="G90" s="55"/>
      <c r="H90" s="60"/>
      <c r="I90" s="66"/>
      <c r="J90" s="68"/>
      <c r="L90" s="73">
        <f t="shared" si="35"/>
        <v>0</v>
      </c>
      <c r="M90" s="73" t="str">
        <f t="shared" si="36"/>
        <v xml:space="preserve"> </v>
      </c>
      <c r="N90" s="100">
        <f t="shared" si="37"/>
        <v>0</v>
      </c>
      <c r="O90" s="100">
        <f t="shared" si="38"/>
        <v>0</v>
      </c>
      <c r="P90" s="108">
        <f t="shared" si="39"/>
        <v>0</v>
      </c>
      <c r="Q90" s="108" t="str">
        <f>IF(OR($C90="LED",$C90="不明"),"",IF(ISERROR(VLOOKUP($M90,#REF!,2,0)),"",VLOOKUP($M90,#REF!,2,0)))</f>
        <v/>
      </c>
      <c r="R90" s="100">
        <f t="shared" si="40"/>
        <v>0</v>
      </c>
      <c r="S90" s="100">
        <f t="shared" si="41"/>
        <v>0</v>
      </c>
      <c r="T90" s="120" t="str">
        <f t="shared" si="42"/>
        <v/>
      </c>
      <c r="U90" s="124"/>
      <c r="V90" s="129" t="s">
        <v>164</v>
      </c>
      <c r="W90" s="131"/>
      <c r="X90" s="75" t="str">
        <f>IF(COUNTIF($M90,"*LED*"),"LED設置済",IF(COUNTIF($M90,"*不明*"),"該当不明",IF(ISERROR(VLOOKUP($M90,#REF!,4,0)),"",VLOOKUP($M90,#REF!,4,0))))</f>
        <v/>
      </c>
      <c r="Y90" s="139">
        <f t="shared" si="43"/>
        <v>0</v>
      </c>
      <c r="Z90" s="144" t="str">
        <f>IF(ISERROR(VLOOKUP($M90,#REF!,5,0)),"",VLOOKUP($M90,#REF!,5,0))</f>
        <v/>
      </c>
      <c r="AA90" s="147" t="str">
        <f t="shared" si="44"/>
        <v/>
      </c>
      <c r="AB90" s="147" t="str">
        <f t="shared" si="45"/>
        <v/>
      </c>
      <c r="AC90" s="147" t="str">
        <f>IF(ISERROR(VLOOKUP($M90,#REF!,6,0)),"",VLOOKUP($M90,#REF!,6,0))</f>
        <v/>
      </c>
      <c r="AD90" s="147" t="str">
        <f>IF(ISERROR(VLOOKUP($M90,#REF!,8,0)),"",VLOOKUP($M90,#REF!,8,0))</f>
        <v/>
      </c>
      <c r="AE90" s="152" t="str">
        <f t="shared" si="46"/>
        <v/>
      </c>
      <c r="AF90" s="155" t="str">
        <f t="shared" si="47"/>
        <v/>
      </c>
      <c r="AG90" s="146" t="str">
        <f t="shared" si="48"/>
        <v/>
      </c>
      <c r="AH90" s="146" t="str">
        <f>IF(ISERROR(VLOOKUP($M90,#REF!,9,0)),"",VLOOKUP($M90,#REF!,9,0))</f>
        <v/>
      </c>
      <c r="AI90" s="146" t="str">
        <f t="shared" si="49"/>
        <v/>
      </c>
      <c r="AJ90" s="168">
        <f t="shared" si="50"/>
        <v>0</v>
      </c>
      <c r="AK90" s="171"/>
      <c r="AL90" s="174" t="str">
        <f t="shared" si="51"/>
        <v/>
      </c>
      <c r="AM90" s="179" t="str">
        <f t="shared" si="52"/>
        <v/>
      </c>
      <c r="AN90" s="183" t="str">
        <f t="shared" si="53"/>
        <v>未入力セル</v>
      </c>
      <c r="AO90" s="186" t="str">
        <f t="shared" si="33"/>
        <v/>
      </c>
      <c r="AP90" s="186" t="str">
        <f t="shared" si="34"/>
        <v/>
      </c>
      <c r="AQ90" s="39">
        <f t="shared" si="32"/>
        <v>0</v>
      </c>
      <c r="AR90" s="39" t="str">
        <f>IF(ISERROR(VLOOKUP($M90,#REF!,16,0)),"",VLOOKUP($M90,#REF!,16,0))</f>
        <v/>
      </c>
      <c r="AS90" s="196" t="str">
        <f>IF(ISERROR(VLOOKUP($M90,#REF!,7,0)),"",VLOOKUP($M90,#REF!,7,0))</f>
        <v/>
      </c>
      <c r="AT90" s="203">
        <f t="shared" si="54"/>
        <v>0</v>
      </c>
      <c r="AU90" s="208" t="str">
        <f t="shared" si="55"/>
        <v/>
      </c>
      <c r="AW90" s="208" t="str">
        <f>IF(ISERROR(VLOOKUP($M90,#REF!,10,0)),"",VLOOKUP($M90,#REF!,10,0))</f>
        <v/>
      </c>
      <c r="AX90" s="203">
        <f t="shared" si="56"/>
        <v>0</v>
      </c>
      <c r="AY90" s="208" t="str">
        <f t="shared" si="57"/>
        <v/>
      </c>
      <c r="BA90" s="225" t="str">
        <f t="shared" si="58"/>
        <v/>
      </c>
      <c r="BB90" s="225" t="str">
        <f t="shared" si="59"/>
        <v/>
      </c>
    </row>
    <row r="91" spans="1:54" s="39" customFormat="1" ht="25.2" customHeight="1" x14ac:dyDescent="0.2">
      <c r="A91" s="45"/>
      <c r="B91" s="48"/>
      <c r="C91" s="48"/>
      <c r="D91" s="53"/>
      <c r="E91" s="53"/>
      <c r="F91" s="55"/>
      <c r="G91" s="55"/>
      <c r="H91" s="60"/>
      <c r="I91" s="66"/>
      <c r="J91" s="68"/>
      <c r="L91" s="73">
        <f t="shared" si="35"/>
        <v>0</v>
      </c>
      <c r="M91" s="73" t="str">
        <f t="shared" si="36"/>
        <v xml:space="preserve"> </v>
      </c>
      <c r="N91" s="100">
        <f t="shared" si="37"/>
        <v>0</v>
      </c>
      <c r="O91" s="100">
        <f t="shared" si="38"/>
        <v>0</v>
      </c>
      <c r="P91" s="108">
        <f t="shared" si="39"/>
        <v>0</v>
      </c>
      <c r="Q91" s="108" t="str">
        <f>IF(OR($C91="LED",$C91="不明"),"",IF(ISERROR(VLOOKUP($M91,#REF!,2,0)),"",VLOOKUP($M91,#REF!,2,0)))</f>
        <v/>
      </c>
      <c r="R91" s="100">
        <f t="shared" si="40"/>
        <v>0</v>
      </c>
      <c r="S91" s="100">
        <f t="shared" si="41"/>
        <v>0</v>
      </c>
      <c r="T91" s="120" t="str">
        <f t="shared" si="42"/>
        <v/>
      </c>
      <c r="U91" s="124"/>
      <c r="V91" s="129" t="s">
        <v>164</v>
      </c>
      <c r="W91" s="131"/>
      <c r="X91" s="75" t="str">
        <f>IF(COUNTIF($M91,"*LED*"),"LED設置済",IF(COUNTIF($M91,"*不明*"),"該当不明",IF(ISERROR(VLOOKUP($M91,#REF!,4,0)),"",VLOOKUP($M91,#REF!,4,0))))</f>
        <v/>
      </c>
      <c r="Y91" s="139">
        <f t="shared" si="43"/>
        <v>0</v>
      </c>
      <c r="Z91" s="144" t="str">
        <f>IF(ISERROR(VLOOKUP($M91,#REF!,5,0)),"",VLOOKUP($M91,#REF!,5,0))</f>
        <v/>
      </c>
      <c r="AA91" s="147" t="str">
        <f t="shared" si="44"/>
        <v/>
      </c>
      <c r="AB91" s="147" t="str">
        <f t="shared" si="45"/>
        <v/>
      </c>
      <c r="AC91" s="147" t="str">
        <f>IF(ISERROR(VLOOKUP($M91,#REF!,6,0)),"",VLOOKUP($M91,#REF!,6,0))</f>
        <v/>
      </c>
      <c r="AD91" s="147" t="str">
        <f>IF(ISERROR(VLOOKUP($M91,#REF!,8,0)),"",VLOOKUP($M91,#REF!,8,0))</f>
        <v/>
      </c>
      <c r="AE91" s="152" t="str">
        <f t="shared" si="46"/>
        <v/>
      </c>
      <c r="AF91" s="155" t="str">
        <f t="shared" si="47"/>
        <v/>
      </c>
      <c r="AG91" s="146" t="str">
        <f t="shared" si="48"/>
        <v/>
      </c>
      <c r="AH91" s="146" t="str">
        <f>IF(ISERROR(VLOOKUP($M91,#REF!,9,0)),"",VLOOKUP($M91,#REF!,9,0))</f>
        <v/>
      </c>
      <c r="AI91" s="146" t="str">
        <f t="shared" si="49"/>
        <v/>
      </c>
      <c r="AJ91" s="168">
        <f t="shared" si="50"/>
        <v>0</v>
      </c>
      <c r="AK91" s="171"/>
      <c r="AL91" s="174" t="str">
        <f t="shared" si="51"/>
        <v/>
      </c>
      <c r="AM91" s="179" t="str">
        <f t="shared" si="52"/>
        <v/>
      </c>
      <c r="AN91" s="183" t="str">
        <f t="shared" si="53"/>
        <v>未入力セル</v>
      </c>
      <c r="AO91" s="186" t="str">
        <f t="shared" si="33"/>
        <v/>
      </c>
      <c r="AP91" s="186" t="str">
        <f t="shared" si="34"/>
        <v/>
      </c>
      <c r="AQ91" s="39">
        <f t="shared" si="32"/>
        <v>0</v>
      </c>
      <c r="AR91" s="39" t="str">
        <f>IF(ISERROR(VLOOKUP($M91,#REF!,16,0)),"",VLOOKUP($M91,#REF!,16,0))</f>
        <v/>
      </c>
      <c r="AS91" s="196" t="str">
        <f>IF(ISERROR(VLOOKUP($M91,#REF!,7,0)),"",VLOOKUP($M91,#REF!,7,0))</f>
        <v/>
      </c>
      <c r="AT91" s="203">
        <f t="shared" si="54"/>
        <v>0</v>
      </c>
      <c r="AU91" s="208" t="str">
        <f t="shared" si="55"/>
        <v/>
      </c>
      <c r="AW91" s="208" t="str">
        <f>IF(ISERROR(VLOOKUP($M91,#REF!,10,0)),"",VLOOKUP($M91,#REF!,10,0))</f>
        <v/>
      </c>
      <c r="AX91" s="203">
        <f t="shared" si="56"/>
        <v>0</v>
      </c>
      <c r="AY91" s="208" t="str">
        <f t="shared" si="57"/>
        <v/>
      </c>
      <c r="BA91" s="225" t="str">
        <f t="shared" si="58"/>
        <v/>
      </c>
      <c r="BB91" s="225" t="str">
        <f t="shared" si="59"/>
        <v/>
      </c>
    </row>
    <row r="92" spans="1:54" s="39" customFormat="1" ht="25.2" customHeight="1" x14ac:dyDescent="0.2">
      <c r="A92" s="45"/>
      <c r="B92" s="48"/>
      <c r="C92" s="48"/>
      <c r="D92" s="53"/>
      <c r="E92" s="53"/>
      <c r="F92" s="55"/>
      <c r="G92" s="55"/>
      <c r="H92" s="60"/>
      <c r="I92" s="66"/>
      <c r="J92" s="68"/>
      <c r="L92" s="73">
        <f t="shared" si="35"/>
        <v>0</v>
      </c>
      <c r="M92" s="73" t="str">
        <f t="shared" si="36"/>
        <v xml:space="preserve"> </v>
      </c>
      <c r="N92" s="100">
        <f t="shared" si="37"/>
        <v>0</v>
      </c>
      <c r="O92" s="100">
        <f t="shared" si="38"/>
        <v>0</v>
      </c>
      <c r="P92" s="108">
        <f t="shared" si="39"/>
        <v>0</v>
      </c>
      <c r="Q92" s="108" t="str">
        <f>IF(OR($C92="LED",$C92="不明"),"",IF(ISERROR(VLOOKUP($M92,#REF!,2,0)),"",VLOOKUP($M92,#REF!,2,0)))</f>
        <v/>
      </c>
      <c r="R92" s="100">
        <f t="shared" si="40"/>
        <v>0</v>
      </c>
      <c r="S92" s="100">
        <f t="shared" si="41"/>
        <v>0</v>
      </c>
      <c r="T92" s="120" t="str">
        <f t="shared" si="42"/>
        <v/>
      </c>
      <c r="U92" s="124"/>
      <c r="V92" s="129" t="s">
        <v>164</v>
      </c>
      <c r="W92" s="131"/>
      <c r="X92" s="75" t="str">
        <f>IF(COUNTIF($M92,"*LED*"),"LED設置済",IF(COUNTIF($M92,"*不明*"),"該当不明",IF(ISERROR(VLOOKUP($M92,#REF!,4,0)),"",VLOOKUP($M92,#REF!,4,0))))</f>
        <v/>
      </c>
      <c r="Y92" s="139">
        <f t="shared" si="43"/>
        <v>0</v>
      </c>
      <c r="Z92" s="144" t="str">
        <f>IF(ISERROR(VLOOKUP($M92,#REF!,5,0)),"",VLOOKUP($M92,#REF!,5,0))</f>
        <v/>
      </c>
      <c r="AA92" s="147" t="str">
        <f t="shared" si="44"/>
        <v/>
      </c>
      <c r="AB92" s="147" t="str">
        <f t="shared" si="45"/>
        <v/>
      </c>
      <c r="AC92" s="147" t="str">
        <f>IF(ISERROR(VLOOKUP($M92,#REF!,6,0)),"",VLOOKUP($M92,#REF!,6,0))</f>
        <v/>
      </c>
      <c r="AD92" s="147" t="str">
        <f>IF(ISERROR(VLOOKUP($M92,#REF!,8,0)),"",VLOOKUP($M92,#REF!,8,0))</f>
        <v/>
      </c>
      <c r="AE92" s="152" t="str">
        <f t="shared" si="46"/>
        <v/>
      </c>
      <c r="AF92" s="155" t="str">
        <f t="shared" si="47"/>
        <v/>
      </c>
      <c r="AG92" s="146" t="str">
        <f t="shared" si="48"/>
        <v/>
      </c>
      <c r="AH92" s="146" t="str">
        <f>IF(ISERROR(VLOOKUP($M92,#REF!,9,0)),"",VLOOKUP($M92,#REF!,9,0))</f>
        <v/>
      </c>
      <c r="AI92" s="146" t="str">
        <f t="shared" si="49"/>
        <v/>
      </c>
      <c r="AJ92" s="168">
        <f t="shared" si="50"/>
        <v>0</v>
      </c>
      <c r="AK92" s="171"/>
      <c r="AL92" s="174" t="str">
        <f t="shared" si="51"/>
        <v/>
      </c>
      <c r="AM92" s="179" t="str">
        <f t="shared" si="52"/>
        <v/>
      </c>
      <c r="AN92" s="183" t="str">
        <f t="shared" si="53"/>
        <v>未入力セル</v>
      </c>
      <c r="AO92" s="186" t="str">
        <f t="shared" si="33"/>
        <v/>
      </c>
      <c r="AP92" s="186" t="str">
        <f t="shared" si="34"/>
        <v/>
      </c>
      <c r="AQ92" s="39">
        <f t="shared" si="32"/>
        <v>0</v>
      </c>
      <c r="AR92" s="39" t="str">
        <f>IF(ISERROR(VLOOKUP($M92,#REF!,16,0)),"",VLOOKUP($M92,#REF!,16,0))</f>
        <v/>
      </c>
      <c r="AS92" s="196" t="str">
        <f>IF(ISERROR(VLOOKUP($M92,#REF!,7,0)),"",VLOOKUP($M92,#REF!,7,0))</f>
        <v/>
      </c>
      <c r="AT92" s="203">
        <f t="shared" si="54"/>
        <v>0</v>
      </c>
      <c r="AU92" s="208" t="str">
        <f t="shared" si="55"/>
        <v/>
      </c>
      <c r="AW92" s="208" t="str">
        <f>IF(ISERROR(VLOOKUP($M92,#REF!,10,0)),"",VLOOKUP($M92,#REF!,10,0))</f>
        <v/>
      </c>
      <c r="AX92" s="203">
        <f t="shared" si="56"/>
        <v>0</v>
      </c>
      <c r="AY92" s="208" t="str">
        <f t="shared" si="57"/>
        <v/>
      </c>
      <c r="BA92" s="225" t="str">
        <f t="shared" si="58"/>
        <v/>
      </c>
      <c r="BB92" s="225" t="str">
        <f t="shared" si="59"/>
        <v/>
      </c>
    </row>
    <row r="93" spans="1:54" s="39" customFormat="1" ht="25.2" customHeight="1" x14ac:dyDescent="0.2">
      <c r="A93" s="45"/>
      <c r="B93" s="48"/>
      <c r="C93" s="48"/>
      <c r="D93" s="53"/>
      <c r="E93" s="53"/>
      <c r="F93" s="55"/>
      <c r="G93" s="55"/>
      <c r="H93" s="60"/>
      <c r="I93" s="66"/>
      <c r="J93" s="68"/>
      <c r="L93" s="73">
        <f t="shared" si="35"/>
        <v>0</v>
      </c>
      <c r="M93" s="73" t="str">
        <f t="shared" si="36"/>
        <v xml:space="preserve"> </v>
      </c>
      <c r="N93" s="100">
        <f t="shared" si="37"/>
        <v>0</v>
      </c>
      <c r="O93" s="100">
        <f t="shared" si="38"/>
        <v>0</v>
      </c>
      <c r="P93" s="108">
        <f t="shared" si="39"/>
        <v>0</v>
      </c>
      <c r="Q93" s="108" t="str">
        <f>IF(OR($C93="LED",$C93="不明"),"",IF(ISERROR(VLOOKUP($M93,#REF!,2,0)),"",VLOOKUP($M93,#REF!,2,0)))</f>
        <v/>
      </c>
      <c r="R93" s="100">
        <f t="shared" si="40"/>
        <v>0</v>
      </c>
      <c r="S93" s="100">
        <f t="shared" si="41"/>
        <v>0</v>
      </c>
      <c r="T93" s="120" t="str">
        <f t="shared" si="42"/>
        <v/>
      </c>
      <c r="U93" s="124"/>
      <c r="V93" s="129" t="s">
        <v>164</v>
      </c>
      <c r="W93" s="131"/>
      <c r="X93" s="75" t="str">
        <f>IF(COUNTIF($M93,"*LED*"),"LED設置済",IF(COUNTIF($M93,"*不明*"),"該当不明",IF(ISERROR(VLOOKUP($M93,#REF!,4,0)),"",VLOOKUP($M93,#REF!,4,0))))</f>
        <v/>
      </c>
      <c r="Y93" s="139">
        <f t="shared" si="43"/>
        <v>0</v>
      </c>
      <c r="Z93" s="144" t="str">
        <f>IF(ISERROR(VLOOKUP($M93,#REF!,5,0)),"",VLOOKUP($M93,#REF!,5,0))</f>
        <v/>
      </c>
      <c r="AA93" s="147" t="str">
        <f t="shared" si="44"/>
        <v/>
      </c>
      <c r="AB93" s="147" t="str">
        <f t="shared" si="45"/>
        <v/>
      </c>
      <c r="AC93" s="147" t="str">
        <f>IF(ISERROR(VLOOKUP($M93,#REF!,6,0)),"",VLOOKUP($M93,#REF!,6,0))</f>
        <v/>
      </c>
      <c r="AD93" s="147" t="str">
        <f>IF(ISERROR(VLOOKUP($M93,#REF!,8,0)),"",VLOOKUP($M93,#REF!,8,0))</f>
        <v/>
      </c>
      <c r="AE93" s="152" t="str">
        <f t="shared" si="46"/>
        <v/>
      </c>
      <c r="AF93" s="155" t="str">
        <f t="shared" si="47"/>
        <v/>
      </c>
      <c r="AG93" s="146" t="str">
        <f t="shared" si="48"/>
        <v/>
      </c>
      <c r="AH93" s="146" t="str">
        <f>IF(ISERROR(VLOOKUP($M93,#REF!,9,0)),"",VLOOKUP($M93,#REF!,9,0))</f>
        <v/>
      </c>
      <c r="AI93" s="146" t="str">
        <f t="shared" si="49"/>
        <v/>
      </c>
      <c r="AJ93" s="168">
        <f t="shared" si="50"/>
        <v>0</v>
      </c>
      <c r="AK93" s="171"/>
      <c r="AL93" s="174" t="str">
        <f t="shared" si="51"/>
        <v/>
      </c>
      <c r="AM93" s="179" t="str">
        <f t="shared" si="52"/>
        <v/>
      </c>
      <c r="AN93" s="183" t="str">
        <f t="shared" si="53"/>
        <v>未入力セル</v>
      </c>
      <c r="AO93" s="186" t="str">
        <f t="shared" si="33"/>
        <v/>
      </c>
      <c r="AP93" s="186" t="str">
        <f t="shared" si="34"/>
        <v/>
      </c>
      <c r="AQ93" s="39">
        <f t="shared" si="32"/>
        <v>0</v>
      </c>
      <c r="AR93" s="39" t="str">
        <f>IF(ISERROR(VLOOKUP($M93,#REF!,16,0)),"",VLOOKUP($M93,#REF!,16,0))</f>
        <v/>
      </c>
      <c r="AS93" s="196" t="str">
        <f>IF(ISERROR(VLOOKUP($M93,#REF!,7,0)),"",VLOOKUP($M93,#REF!,7,0))</f>
        <v/>
      </c>
      <c r="AT93" s="203">
        <f t="shared" si="54"/>
        <v>0</v>
      </c>
      <c r="AU93" s="208" t="str">
        <f t="shared" si="55"/>
        <v/>
      </c>
      <c r="AW93" s="208" t="str">
        <f>IF(ISERROR(VLOOKUP($M93,#REF!,10,0)),"",VLOOKUP($M93,#REF!,10,0))</f>
        <v/>
      </c>
      <c r="AX93" s="203">
        <f t="shared" si="56"/>
        <v>0</v>
      </c>
      <c r="AY93" s="208" t="str">
        <f t="shared" si="57"/>
        <v/>
      </c>
      <c r="BA93" s="225" t="str">
        <f t="shared" si="58"/>
        <v/>
      </c>
      <c r="BB93" s="225" t="str">
        <f t="shared" si="59"/>
        <v/>
      </c>
    </row>
    <row r="94" spans="1:54" s="39" customFormat="1" ht="25.2" customHeight="1" x14ac:dyDescent="0.2">
      <c r="A94" s="45"/>
      <c r="B94" s="48"/>
      <c r="C94" s="48"/>
      <c r="D94" s="53"/>
      <c r="E94" s="53"/>
      <c r="F94" s="55"/>
      <c r="G94" s="55"/>
      <c r="H94" s="60"/>
      <c r="I94" s="66"/>
      <c r="J94" s="68"/>
      <c r="L94" s="73">
        <f t="shared" si="35"/>
        <v>0</v>
      </c>
      <c r="M94" s="73" t="str">
        <f t="shared" si="36"/>
        <v xml:space="preserve"> </v>
      </c>
      <c r="N94" s="100">
        <f t="shared" si="37"/>
        <v>0</v>
      </c>
      <c r="O94" s="100">
        <f t="shared" si="38"/>
        <v>0</v>
      </c>
      <c r="P94" s="108">
        <f t="shared" si="39"/>
        <v>0</v>
      </c>
      <c r="Q94" s="108" t="str">
        <f>IF(OR($C94="LED",$C94="不明"),"",IF(ISERROR(VLOOKUP($M94,#REF!,2,0)),"",VLOOKUP($M94,#REF!,2,0)))</f>
        <v/>
      </c>
      <c r="R94" s="100">
        <f t="shared" si="40"/>
        <v>0</v>
      </c>
      <c r="S94" s="100">
        <f t="shared" si="41"/>
        <v>0</v>
      </c>
      <c r="T94" s="120" t="str">
        <f t="shared" si="42"/>
        <v/>
      </c>
      <c r="U94" s="124"/>
      <c r="V94" s="129" t="s">
        <v>164</v>
      </c>
      <c r="W94" s="131"/>
      <c r="X94" s="75" t="str">
        <f>IF(COUNTIF($M94,"*LED*"),"LED設置済",IF(COUNTIF($M94,"*不明*"),"該当不明",IF(ISERROR(VLOOKUP($M94,#REF!,4,0)),"",VLOOKUP($M94,#REF!,4,0))))</f>
        <v/>
      </c>
      <c r="Y94" s="139">
        <f t="shared" si="43"/>
        <v>0</v>
      </c>
      <c r="Z94" s="144" t="str">
        <f>IF(ISERROR(VLOOKUP($M94,#REF!,5,0)),"",VLOOKUP($M94,#REF!,5,0))</f>
        <v/>
      </c>
      <c r="AA94" s="147" t="str">
        <f t="shared" si="44"/>
        <v/>
      </c>
      <c r="AB94" s="147" t="str">
        <f t="shared" si="45"/>
        <v/>
      </c>
      <c r="AC94" s="147" t="str">
        <f>IF(ISERROR(VLOOKUP($M94,#REF!,6,0)),"",VLOOKUP($M94,#REF!,6,0))</f>
        <v/>
      </c>
      <c r="AD94" s="147" t="str">
        <f>IF(ISERROR(VLOOKUP($M94,#REF!,8,0)),"",VLOOKUP($M94,#REF!,8,0))</f>
        <v/>
      </c>
      <c r="AE94" s="152" t="str">
        <f t="shared" si="46"/>
        <v/>
      </c>
      <c r="AF94" s="155" t="str">
        <f t="shared" si="47"/>
        <v/>
      </c>
      <c r="AG94" s="146" t="str">
        <f t="shared" si="48"/>
        <v/>
      </c>
      <c r="AH94" s="146" t="str">
        <f>IF(ISERROR(VLOOKUP($M94,#REF!,9,0)),"",VLOOKUP($M94,#REF!,9,0))</f>
        <v/>
      </c>
      <c r="AI94" s="146" t="str">
        <f t="shared" si="49"/>
        <v/>
      </c>
      <c r="AJ94" s="168">
        <f t="shared" si="50"/>
        <v>0</v>
      </c>
      <c r="AK94" s="171"/>
      <c r="AL94" s="174" t="str">
        <f t="shared" si="51"/>
        <v/>
      </c>
      <c r="AM94" s="179" t="str">
        <f t="shared" si="52"/>
        <v/>
      </c>
      <c r="AN94" s="183" t="str">
        <f t="shared" si="53"/>
        <v>未入力セル</v>
      </c>
      <c r="AO94" s="186" t="str">
        <f t="shared" si="33"/>
        <v/>
      </c>
      <c r="AP94" s="186" t="str">
        <f t="shared" si="34"/>
        <v/>
      </c>
      <c r="AQ94" s="39">
        <f t="shared" si="32"/>
        <v>0</v>
      </c>
      <c r="AR94" s="39" t="str">
        <f>IF(ISERROR(VLOOKUP($M94,#REF!,16,0)),"",VLOOKUP($M94,#REF!,16,0))</f>
        <v/>
      </c>
      <c r="AS94" s="196" t="str">
        <f>IF(ISERROR(VLOOKUP($M94,#REF!,7,0)),"",VLOOKUP($M94,#REF!,7,0))</f>
        <v/>
      </c>
      <c r="AT94" s="203">
        <f t="shared" si="54"/>
        <v>0</v>
      </c>
      <c r="AU94" s="208" t="str">
        <f t="shared" si="55"/>
        <v/>
      </c>
      <c r="AW94" s="208" t="str">
        <f>IF(ISERROR(VLOOKUP($M94,#REF!,10,0)),"",VLOOKUP($M94,#REF!,10,0))</f>
        <v/>
      </c>
      <c r="AX94" s="203">
        <f t="shared" si="56"/>
        <v>0</v>
      </c>
      <c r="AY94" s="208" t="str">
        <f t="shared" si="57"/>
        <v/>
      </c>
      <c r="BA94" s="225" t="str">
        <f t="shared" si="58"/>
        <v/>
      </c>
      <c r="BB94" s="225" t="str">
        <f t="shared" si="59"/>
        <v/>
      </c>
    </row>
    <row r="95" spans="1:54" s="39" customFormat="1" ht="25.2" customHeight="1" x14ac:dyDescent="0.2">
      <c r="A95" s="45"/>
      <c r="B95" s="48"/>
      <c r="C95" s="48"/>
      <c r="D95" s="53"/>
      <c r="E95" s="53"/>
      <c r="F95" s="55"/>
      <c r="G95" s="55"/>
      <c r="H95" s="60"/>
      <c r="I95" s="66"/>
      <c r="J95" s="68"/>
      <c r="L95" s="73">
        <f t="shared" si="35"/>
        <v>0</v>
      </c>
      <c r="M95" s="73" t="str">
        <f t="shared" si="36"/>
        <v xml:space="preserve"> </v>
      </c>
      <c r="N95" s="100">
        <f t="shared" si="37"/>
        <v>0</v>
      </c>
      <c r="O95" s="100">
        <f t="shared" si="38"/>
        <v>0</v>
      </c>
      <c r="P95" s="108">
        <f t="shared" si="39"/>
        <v>0</v>
      </c>
      <c r="Q95" s="108" t="str">
        <f>IF(OR($C95="LED",$C95="不明"),"",IF(ISERROR(VLOOKUP($M95,#REF!,2,0)),"",VLOOKUP($M95,#REF!,2,0)))</f>
        <v/>
      </c>
      <c r="R95" s="100">
        <f t="shared" si="40"/>
        <v>0</v>
      </c>
      <c r="S95" s="100">
        <f t="shared" si="41"/>
        <v>0</v>
      </c>
      <c r="T95" s="120" t="str">
        <f t="shared" si="42"/>
        <v/>
      </c>
      <c r="U95" s="124"/>
      <c r="V95" s="129" t="s">
        <v>164</v>
      </c>
      <c r="W95" s="131"/>
      <c r="X95" s="75" t="str">
        <f>IF(COUNTIF($M95,"*LED*"),"LED設置済",IF(COUNTIF($M95,"*不明*"),"該当不明",IF(ISERROR(VLOOKUP($M95,#REF!,4,0)),"",VLOOKUP($M95,#REF!,4,0))))</f>
        <v/>
      </c>
      <c r="Y95" s="139">
        <f t="shared" si="43"/>
        <v>0</v>
      </c>
      <c r="Z95" s="144" t="str">
        <f>IF(ISERROR(VLOOKUP($M95,#REF!,5,0)),"",VLOOKUP($M95,#REF!,5,0))</f>
        <v/>
      </c>
      <c r="AA95" s="147" t="str">
        <f t="shared" si="44"/>
        <v/>
      </c>
      <c r="AB95" s="147" t="str">
        <f t="shared" si="45"/>
        <v/>
      </c>
      <c r="AC95" s="147" t="str">
        <f>IF(ISERROR(VLOOKUP($M95,#REF!,6,0)),"",VLOOKUP($M95,#REF!,6,0))</f>
        <v/>
      </c>
      <c r="AD95" s="147" t="str">
        <f>IF(ISERROR(VLOOKUP($M95,#REF!,8,0)),"",VLOOKUP($M95,#REF!,8,0))</f>
        <v/>
      </c>
      <c r="AE95" s="152" t="str">
        <f t="shared" si="46"/>
        <v/>
      </c>
      <c r="AF95" s="155" t="str">
        <f t="shared" si="47"/>
        <v/>
      </c>
      <c r="AG95" s="146" t="str">
        <f t="shared" si="48"/>
        <v/>
      </c>
      <c r="AH95" s="146" t="str">
        <f>IF(ISERROR(VLOOKUP($M95,#REF!,9,0)),"",VLOOKUP($M95,#REF!,9,0))</f>
        <v/>
      </c>
      <c r="AI95" s="146" t="str">
        <f t="shared" si="49"/>
        <v/>
      </c>
      <c r="AJ95" s="168">
        <f t="shared" si="50"/>
        <v>0</v>
      </c>
      <c r="AK95" s="171"/>
      <c r="AL95" s="174" t="str">
        <f t="shared" si="51"/>
        <v/>
      </c>
      <c r="AM95" s="179" t="str">
        <f t="shared" si="52"/>
        <v/>
      </c>
      <c r="AN95" s="183" t="str">
        <f t="shared" si="53"/>
        <v>未入力セル</v>
      </c>
      <c r="AO95" s="186" t="str">
        <f t="shared" si="33"/>
        <v/>
      </c>
      <c r="AP95" s="186" t="str">
        <f t="shared" si="34"/>
        <v/>
      </c>
      <c r="AQ95" s="39">
        <f t="shared" ref="AQ95:AQ158" si="60">R95*S95*N95</f>
        <v>0</v>
      </c>
      <c r="AR95" s="39" t="str">
        <f>IF(ISERROR(VLOOKUP($M95,#REF!,16,0)),"",VLOOKUP($M95,#REF!,16,0))</f>
        <v/>
      </c>
      <c r="AS95" s="196" t="str">
        <f>IF(ISERROR(VLOOKUP($M95,#REF!,7,0)),"",VLOOKUP($M95,#REF!,7,0))</f>
        <v/>
      </c>
      <c r="AT95" s="203">
        <f t="shared" si="54"/>
        <v>0</v>
      </c>
      <c r="AU95" s="208" t="str">
        <f t="shared" si="55"/>
        <v/>
      </c>
      <c r="AW95" s="208" t="str">
        <f>IF(ISERROR(VLOOKUP($M95,#REF!,10,0)),"",VLOOKUP($M95,#REF!,10,0))</f>
        <v/>
      </c>
      <c r="AX95" s="203">
        <f t="shared" si="56"/>
        <v>0</v>
      </c>
      <c r="AY95" s="208" t="str">
        <f t="shared" si="57"/>
        <v/>
      </c>
      <c r="BA95" s="225" t="str">
        <f t="shared" si="58"/>
        <v/>
      </c>
      <c r="BB95" s="225" t="str">
        <f t="shared" si="59"/>
        <v/>
      </c>
    </row>
    <row r="96" spans="1:54" s="39" customFormat="1" ht="25.2" customHeight="1" x14ac:dyDescent="0.2">
      <c r="A96" s="45"/>
      <c r="B96" s="48"/>
      <c r="C96" s="48"/>
      <c r="D96" s="53"/>
      <c r="E96" s="53"/>
      <c r="F96" s="55"/>
      <c r="G96" s="55"/>
      <c r="H96" s="60"/>
      <c r="I96" s="66"/>
      <c r="J96" s="68"/>
      <c r="L96" s="73">
        <f t="shared" si="35"/>
        <v>0</v>
      </c>
      <c r="M96" s="73" t="str">
        <f t="shared" si="36"/>
        <v xml:space="preserve"> </v>
      </c>
      <c r="N96" s="100">
        <f t="shared" si="37"/>
        <v>0</v>
      </c>
      <c r="O96" s="100">
        <f t="shared" si="38"/>
        <v>0</v>
      </c>
      <c r="P96" s="108">
        <f t="shared" si="39"/>
        <v>0</v>
      </c>
      <c r="Q96" s="108" t="str">
        <f>IF(OR($C96="LED",$C96="不明"),"",IF(ISERROR(VLOOKUP($M96,#REF!,2,0)),"",VLOOKUP($M96,#REF!,2,0)))</f>
        <v/>
      </c>
      <c r="R96" s="100">
        <f t="shared" si="40"/>
        <v>0</v>
      </c>
      <c r="S96" s="100">
        <f t="shared" si="41"/>
        <v>0</v>
      </c>
      <c r="T96" s="120" t="str">
        <f t="shared" si="42"/>
        <v/>
      </c>
      <c r="U96" s="124"/>
      <c r="V96" s="129" t="s">
        <v>164</v>
      </c>
      <c r="W96" s="131"/>
      <c r="X96" s="75" t="str">
        <f>IF(COUNTIF($M96,"*LED*"),"LED設置済",IF(COUNTIF($M96,"*不明*"),"該当不明",IF(ISERROR(VLOOKUP($M96,#REF!,4,0)),"",VLOOKUP($M96,#REF!,4,0))))</f>
        <v/>
      </c>
      <c r="Y96" s="139">
        <f t="shared" si="43"/>
        <v>0</v>
      </c>
      <c r="Z96" s="144" t="str">
        <f>IF(ISERROR(VLOOKUP($M96,#REF!,5,0)),"",VLOOKUP($M96,#REF!,5,0))</f>
        <v/>
      </c>
      <c r="AA96" s="147" t="str">
        <f t="shared" si="44"/>
        <v/>
      </c>
      <c r="AB96" s="147" t="str">
        <f t="shared" si="45"/>
        <v/>
      </c>
      <c r="AC96" s="147" t="str">
        <f>IF(ISERROR(VLOOKUP($M96,#REF!,6,0)),"",VLOOKUP($M96,#REF!,6,0))</f>
        <v/>
      </c>
      <c r="AD96" s="147" t="str">
        <f>IF(ISERROR(VLOOKUP($M96,#REF!,8,0)),"",VLOOKUP($M96,#REF!,8,0))</f>
        <v/>
      </c>
      <c r="AE96" s="152" t="str">
        <f t="shared" si="46"/>
        <v/>
      </c>
      <c r="AF96" s="155" t="str">
        <f t="shared" si="47"/>
        <v/>
      </c>
      <c r="AG96" s="146" t="str">
        <f t="shared" si="48"/>
        <v/>
      </c>
      <c r="AH96" s="146" t="str">
        <f>IF(ISERROR(VLOOKUP($M96,#REF!,9,0)),"",VLOOKUP($M96,#REF!,9,0))</f>
        <v/>
      </c>
      <c r="AI96" s="146" t="str">
        <f t="shared" si="49"/>
        <v/>
      </c>
      <c r="AJ96" s="168">
        <f t="shared" si="50"/>
        <v>0</v>
      </c>
      <c r="AK96" s="171"/>
      <c r="AL96" s="174" t="str">
        <f t="shared" si="51"/>
        <v/>
      </c>
      <c r="AM96" s="179" t="str">
        <f t="shared" si="52"/>
        <v/>
      </c>
      <c r="AN96" s="183" t="str">
        <f t="shared" si="53"/>
        <v>未入力セル</v>
      </c>
      <c r="AO96" s="186" t="str">
        <f t="shared" si="33"/>
        <v/>
      </c>
      <c r="AP96" s="186" t="str">
        <f t="shared" si="34"/>
        <v/>
      </c>
      <c r="AQ96" s="39">
        <f t="shared" si="60"/>
        <v>0</v>
      </c>
      <c r="AR96" s="39" t="str">
        <f>IF(ISERROR(VLOOKUP($M96,#REF!,16,0)),"",VLOOKUP($M96,#REF!,16,0))</f>
        <v/>
      </c>
      <c r="AS96" s="196" t="str">
        <f>IF(ISERROR(VLOOKUP($M96,#REF!,7,0)),"",VLOOKUP($M96,#REF!,7,0))</f>
        <v/>
      </c>
      <c r="AT96" s="203">
        <f t="shared" si="54"/>
        <v>0</v>
      </c>
      <c r="AU96" s="208" t="str">
        <f t="shared" si="55"/>
        <v/>
      </c>
      <c r="AW96" s="208" t="str">
        <f>IF(ISERROR(VLOOKUP($M96,#REF!,10,0)),"",VLOOKUP($M96,#REF!,10,0))</f>
        <v/>
      </c>
      <c r="AX96" s="203">
        <f t="shared" si="56"/>
        <v>0</v>
      </c>
      <c r="AY96" s="208" t="str">
        <f t="shared" si="57"/>
        <v/>
      </c>
      <c r="BA96" s="225" t="str">
        <f t="shared" si="58"/>
        <v/>
      </c>
      <c r="BB96" s="225" t="str">
        <f t="shared" si="59"/>
        <v/>
      </c>
    </row>
    <row r="97" spans="1:54" s="39" customFormat="1" ht="25.2" customHeight="1" x14ac:dyDescent="0.2">
      <c r="A97" s="45"/>
      <c r="B97" s="48"/>
      <c r="C97" s="48"/>
      <c r="D97" s="53"/>
      <c r="E97" s="53"/>
      <c r="F97" s="55"/>
      <c r="G97" s="55"/>
      <c r="H97" s="60"/>
      <c r="I97" s="66"/>
      <c r="J97" s="68"/>
      <c r="L97" s="73">
        <f t="shared" si="35"/>
        <v>0</v>
      </c>
      <c r="M97" s="73" t="str">
        <f t="shared" si="36"/>
        <v xml:space="preserve"> </v>
      </c>
      <c r="N97" s="100">
        <f t="shared" si="37"/>
        <v>0</v>
      </c>
      <c r="O97" s="100">
        <f t="shared" si="38"/>
        <v>0</v>
      </c>
      <c r="P97" s="108">
        <f t="shared" si="39"/>
        <v>0</v>
      </c>
      <c r="Q97" s="108" t="str">
        <f>IF(OR($C97="LED",$C97="不明"),"",IF(ISERROR(VLOOKUP($M97,#REF!,2,0)),"",VLOOKUP($M97,#REF!,2,0)))</f>
        <v/>
      </c>
      <c r="R97" s="100">
        <f t="shared" si="40"/>
        <v>0</v>
      </c>
      <c r="S97" s="100">
        <f t="shared" si="41"/>
        <v>0</v>
      </c>
      <c r="T97" s="120" t="str">
        <f t="shared" si="42"/>
        <v/>
      </c>
      <c r="U97" s="124"/>
      <c r="V97" s="129" t="s">
        <v>164</v>
      </c>
      <c r="W97" s="131"/>
      <c r="X97" s="75" t="str">
        <f>IF(COUNTIF($M97,"*LED*"),"LED設置済",IF(COUNTIF($M97,"*不明*"),"該当不明",IF(ISERROR(VLOOKUP($M97,#REF!,4,0)),"",VLOOKUP($M97,#REF!,4,0))))</f>
        <v/>
      </c>
      <c r="Y97" s="139">
        <f t="shared" si="43"/>
        <v>0</v>
      </c>
      <c r="Z97" s="144" t="str">
        <f>IF(ISERROR(VLOOKUP($M97,#REF!,5,0)),"",VLOOKUP($M97,#REF!,5,0))</f>
        <v/>
      </c>
      <c r="AA97" s="147" t="str">
        <f t="shared" si="44"/>
        <v/>
      </c>
      <c r="AB97" s="147" t="str">
        <f t="shared" si="45"/>
        <v/>
      </c>
      <c r="AC97" s="147" t="str">
        <f>IF(ISERROR(VLOOKUP($M97,#REF!,6,0)),"",VLOOKUP($M97,#REF!,6,0))</f>
        <v/>
      </c>
      <c r="AD97" s="147" t="str">
        <f>IF(ISERROR(VLOOKUP($M97,#REF!,8,0)),"",VLOOKUP($M97,#REF!,8,0))</f>
        <v/>
      </c>
      <c r="AE97" s="152" t="str">
        <f t="shared" si="46"/>
        <v/>
      </c>
      <c r="AF97" s="155" t="str">
        <f t="shared" si="47"/>
        <v/>
      </c>
      <c r="AG97" s="146" t="str">
        <f t="shared" si="48"/>
        <v/>
      </c>
      <c r="AH97" s="146" t="str">
        <f>IF(ISERROR(VLOOKUP($M97,#REF!,9,0)),"",VLOOKUP($M97,#REF!,9,0))</f>
        <v/>
      </c>
      <c r="AI97" s="146" t="str">
        <f t="shared" si="49"/>
        <v/>
      </c>
      <c r="AJ97" s="168">
        <f t="shared" si="50"/>
        <v>0</v>
      </c>
      <c r="AK97" s="171"/>
      <c r="AL97" s="174" t="str">
        <f t="shared" si="51"/>
        <v/>
      </c>
      <c r="AM97" s="179" t="str">
        <f t="shared" si="52"/>
        <v/>
      </c>
      <c r="AN97" s="183" t="str">
        <f t="shared" si="53"/>
        <v>未入力セル</v>
      </c>
      <c r="AO97" s="186" t="str">
        <f t="shared" si="33"/>
        <v/>
      </c>
      <c r="AP97" s="186" t="str">
        <f t="shared" si="34"/>
        <v/>
      </c>
      <c r="AQ97" s="39">
        <f t="shared" si="60"/>
        <v>0</v>
      </c>
      <c r="AR97" s="39" t="str">
        <f>IF(ISERROR(VLOOKUP($M97,#REF!,16,0)),"",VLOOKUP($M97,#REF!,16,0))</f>
        <v/>
      </c>
      <c r="AS97" s="196" t="str">
        <f>IF(ISERROR(VLOOKUP($M97,#REF!,7,0)),"",VLOOKUP($M97,#REF!,7,0))</f>
        <v/>
      </c>
      <c r="AT97" s="203">
        <f t="shared" si="54"/>
        <v>0</v>
      </c>
      <c r="AU97" s="208" t="str">
        <f t="shared" si="55"/>
        <v/>
      </c>
      <c r="AW97" s="208" t="str">
        <f>IF(ISERROR(VLOOKUP($M97,#REF!,10,0)),"",VLOOKUP($M97,#REF!,10,0))</f>
        <v/>
      </c>
      <c r="AX97" s="203">
        <f t="shared" si="56"/>
        <v>0</v>
      </c>
      <c r="AY97" s="208" t="str">
        <f t="shared" si="57"/>
        <v/>
      </c>
      <c r="BA97" s="225" t="str">
        <f t="shared" si="58"/>
        <v/>
      </c>
      <c r="BB97" s="225" t="str">
        <f t="shared" si="59"/>
        <v/>
      </c>
    </row>
    <row r="98" spans="1:54" s="39" customFormat="1" ht="25.2" customHeight="1" x14ac:dyDescent="0.2">
      <c r="A98" s="45"/>
      <c r="B98" s="48"/>
      <c r="C98" s="48"/>
      <c r="D98" s="53"/>
      <c r="E98" s="53"/>
      <c r="F98" s="55"/>
      <c r="G98" s="55"/>
      <c r="H98" s="60"/>
      <c r="I98" s="66"/>
      <c r="J98" s="68"/>
      <c r="L98" s="73">
        <f t="shared" si="35"/>
        <v>0</v>
      </c>
      <c r="M98" s="73" t="str">
        <f t="shared" si="36"/>
        <v xml:space="preserve"> </v>
      </c>
      <c r="N98" s="100">
        <f t="shared" si="37"/>
        <v>0</v>
      </c>
      <c r="O98" s="100">
        <f t="shared" si="38"/>
        <v>0</v>
      </c>
      <c r="P98" s="108">
        <f t="shared" si="39"/>
        <v>0</v>
      </c>
      <c r="Q98" s="108" t="str">
        <f>IF(OR($C98="LED",$C98="不明"),"",IF(ISERROR(VLOOKUP($M98,#REF!,2,0)),"",VLOOKUP($M98,#REF!,2,0)))</f>
        <v/>
      </c>
      <c r="R98" s="100">
        <f t="shared" si="40"/>
        <v>0</v>
      </c>
      <c r="S98" s="100">
        <f t="shared" si="41"/>
        <v>0</v>
      </c>
      <c r="T98" s="120" t="str">
        <f t="shared" si="42"/>
        <v/>
      </c>
      <c r="U98" s="124"/>
      <c r="V98" s="129" t="s">
        <v>164</v>
      </c>
      <c r="W98" s="131"/>
      <c r="X98" s="75" t="str">
        <f>IF(COUNTIF($M98,"*LED*"),"LED設置済",IF(COUNTIF($M98,"*不明*"),"該当不明",IF(ISERROR(VLOOKUP($M98,#REF!,4,0)),"",VLOOKUP($M98,#REF!,4,0))))</f>
        <v/>
      </c>
      <c r="Y98" s="139">
        <f t="shared" si="43"/>
        <v>0</v>
      </c>
      <c r="Z98" s="144" t="str">
        <f>IF(ISERROR(VLOOKUP($M98,#REF!,5,0)),"",VLOOKUP($M98,#REF!,5,0))</f>
        <v/>
      </c>
      <c r="AA98" s="147" t="str">
        <f t="shared" si="44"/>
        <v/>
      </c>
      <c r="AB98" s="147" t="str">
        <f t="shared" si="45"/>
        <v/>
      </c>
      <c r="AC98" s="147" t="str">
        <f>IF(ISERROR(VLOOKUP($M98,#REF!,6,0)),"",VLOOKUP($M98,#REF!,6,0))</f>
        <v/>
      </c>
      <c r="AD98" s="147" t="str">
        <f>IF(ISERROR(VLOOKUP($M98,#REF!,8,0)),"",VLOOKUP($M98,#REF!,8,0))</f>
        <v/>
      </c>
      <c r="AE98" s="152" t="str">
        <f t="shared" si="46"/>
        <v/>
      </c>
      <c r="AF98" s="155" t="str">
        <f t="shared" si="47"/>
        <v/>
      </c>
      <c r="AG98" s="146" t="str">
        <f t="shared" si="48"/>
        <v/>
      </c>
      <c r="AH98" s="146" t="str">
        <f>IF(ISERROR(VLOOKUP($M98,#REF!,9,0)),"",VLOOKUP($M98,#REF!,9,0))</f>
        <v/>
      </c>
      <c r="AI98" s="146" t="str">
        <f t="shared" si="49"/>
        <v/>
      </c>
      <c r="AJ98" s="168">
        <f t="shared" si="50"/>
        <v>0</v>
      </c>
      <c r="AK98" s="171"/>
      <c r="AL98" s="174" t="str">
        <f t="shared" si="51"/>
        <v/>
      </c>
      <c r="AM98" s="179" t="str">
        <f t="shared" si="52"/>
        <v/>
      </c>
      <c r="AN98" s="183" t="str">
        <f t="shared" si="53"/>
        <v>未入力セル</v>
      </c>
      <c r="AO98" s="186" t="str">
        <f t="shared" si="33"/>
        <v/>
      </c>
      <c r="AP98" s="186" t="str">
        <f t="shared" si="34"/>
        <v/>
      </c>
      <c r="AQ98" s="39">
        <f t="shared" si="60"/>
        <v>0</v>
      </c>
      <c r="AR98" s="39" t="str">
        <f>IF(ISERROR(VLOOKUP($M98,#REF!,16,0)),"",VLOOKUP($M98,#REF!,16,0))</f>
        <v/>
      </c>
      <c r="AS98" s="196" t="str">
        <f>IF(ISERROR(VLOOKUP($M98,#REF!,7,0)),"",VLOOKUP($M98,#REF!,7,0))</f>
        <v/>
      </c>
      <c r="AT98" s="203">
        <f t="shared" si="54"/>
        <v>0</v>
      </c>
      <c r="AU98" s="208" t="str">
        <f t="shared" si="55"/>
        <v/>
      </c>
      <c r="AW98" s="208" t="str">
        <f>IF(ISERROR(VLOOKUP($M98,#REF!,10,0)),"",VLOOKUP($M98,#REF!,10,0))</f>
        <v/>
      </c>
      <c r="AX98" s="203">
        <f t="shared" si="56"/>
        <v>0</v>
      </c>
      <c r="AY98" s="208" t="str">
        <f t="shared" si="57"/>
        <v/>
      </c>
      <c r="BA98" s="225" t="str">
        <f t="shared" si="58"/>
        <v/>
      </c>
      <c r="BB98" s="225" t="str">
        <f t="shared" si="59"/>
        <v/>
      </c>
    </row>
    <row r="99" spans="1:54" s="39" customFormat="1" ht="25.2" customHeight="1" x14ac:dyDescent="0.2">
      <c r="A99" s="45"/>
      <c r="B99" s="48"/>
      <c r="C99" s="48"/>
      <c r="D99" s="53"/>
      <c r="E99" s="53"/>
      <c r="F99" s="55"/>
      <c r="G99" s="55"/>
      <c r="H99" s="60"/>
      <c r="I99" s="66"/>
      <c r="J99" s="68"/>
      <c r="L99" s="73">
        <f t="shared" si="35"/>
        <v>0</v>
      </c>
      <c r="M99" s="73" t="str">
        <f t="shared" si="36"/>
        <v xml:space="preserve"> </v>
      </c>
      <c r="N99" s="100">
        <f t="shared" si="37"/>
        <v>0</v>
      </c>
      <c r="O99" s="100">
        <f t="shared" si="38"/>
        <v>0</v>
      </c>
      <c r="P99" s="108">
        <f t="shared" si="39"/>
        <v>0</v>
      </c>
      <c r="Q99" s="108" t="str">
        <f>IF(OR($C99="LED",$C99="不明"),"",IF(ISERROR(VLOOKUP($M99,#REF!,2,0)),"",VLOOKUP($M99,#REF!,2,0)))</f>
        <v/>
      </c>
      <c r="R99" s="100">
        <f t="shared" si="40"/>
        <v>0</v>
      </c>
      <c r="S99" s="100">
        <f t="shared" si="41"/>
        <v>0</v>
      </c>
      <c r="T99" s="120" t="str">
        <f t="shared" si="42"/>
        <v/>
      </c>
      <c r="U99" s="124"/>
      <c r="V99" s="129" t="s">
        <v>164</v>
      </c>
      <c r="W99" s="131"/>
      <c r="X99" s="75" t="str">
        <f>IF(COUNTIF($M99,"*LED*"),"LED設置済",IF(COUNTIF($M99,"*不明*"),"該当不明",IF(ISERROR(VLOOKUP($M99,#REF!,4,0)),"",VLOOKUP($M99,#REF!,4,0))))</f>
        <v/>
      </c>
      <c r="Y99" s="139">
        <f t="shared" si="43"/>
        <v>0</v>
      </c>
      <c r="Z99" s="144" t="str">
        <f>IF(ISERROR(VLOOKUP($M99,#REF!,5,0)),"",VLOOKUP($M99,#REF!,5,0))</f>
        <v/>
      </c>
      <c r="AA99" s="147" t="str">
        <f t="shared" si="44"/>
        <v/>
      </c>
      <c r="AB99" s="147" t="str">
        <f t="shared" si="45"/>
        <v/>
      </c>
      <c r="AC99" s="147" t="str">
        <f>IF(ISERROR(VLOOKUP($M99,#REF!,6,0)),"",VLOOKUP($M99,#REF!,6,0))</f>
        <v/>
      </c>
      <c r="AD99" s="147" t="str">
        <f>IF(ISERROR(VLOOKUP($M99,#REF!,8,0)),"",VLOOKUP($M99,#REF!,8,0))</f>
        <v/>
      </c>
      <c r="AE99" s="152" t="str">
        <f t="shared" si="46"/>
        <v/>
      </c>
      <c r="AF99" s="155" t="str">
        <f t="shared" si="47"/>
        <v/>
      </c>
      <c r="AG99" s="146" t="str">
        <f t="shared" si="48"/>
        <v/>
      </c>
      <c r="AH99" s="146" t="str">
        <f>IF(ISERROR(VLOOKUP($M99,#REF!,9,0)),"",VLOOKUP($M99,#REF!,9,0))</f>
        <v/>
      </c>
      <c r="AI99" s="146" t="str">
        <f t="shared" si="49"/>
        <v/>
      </c>
      <c r="AJ99" s="168">
        <f t="shared" si="50"/>
        <v>0</v>
      </c>
      <c r="AK99" s="171"/>
      <c r="AL99" s="174" t="str">
        <f t="shared" si="51"/>
        <v/>
      </c>
      <c r="AM99" s="179" t="str">
        <f t="shared" si="52"/>
        <v/>
      </c>
      <c r="AN99" s="183" t="str">
        <f t="shared" si="53"/>
        <v>未入力セル</v>
      </c>
      <c r="AO99" s="186" t="str">
        <f t="shared" si="33"/>
        <v/>
      </c>
      <c r="AP99" s="186" t="str">
        <f t="shared" si="34"/>
        <v/>
      </c>
      <c r="AQ99" s="39">
        <f t="shared" si="60"/>
        <v>0</v>
      </c>
      <c r="AR99" s="39" t="str">
        <f>IF(ISERROR(VLOOKUP($M99,#REF!,16,0)),"",VLOOKUP($M99,#REF!,16,0))</f>
        <v/>
      </c>
      <c r="AS99" s="196" t="str">
        <f>IF(ISERROR(VLOOKUP($M99,#REF!,7,0)),"",VLOOKUP($M99,#REF!,7,0))</f>
        <v/>
      </c>
      <c r="AT99" s="203">
        <f t="shared" si="54"/>
        <v>0</v>
      </c>
      <c r="AU99" s="208" t="str">
        <f t="shared" si="55"/>
        <v/>
      </c>
      <c r="AW99" s="208" t="str">
        <f>IF(ISERROR(VLOOKUP($M99,#REF!,10,0)),"",VLOOKUP($M99,#REF!,10,0))</f>
        <v/>
      </c>
      <c r="AX99" s="203">
        <f t="shared" si="56"/>
        <v>0</v>
      </c>
      <c r="AY99" s="208" t="str">
        <f t="shared" si="57"/>
        <v/>
      </c>
      <c r="BA99" s="225" t="str">
        <f t="shared" si="58"/>
        <v/>
      </c>
      <c r="BB99" s="225" t="str">
        <f t="shared" si="59"/>
        <v/>
      </c>
    </row>
    <row r="100" spans="1:54" s="39" customFormat="1" ht="25.2" customHeight="1" x14ac:dyDescent="0.2">
      <c r="A100" s="45"/>
      <c r="B100" s="48"/>
      <c r="C100" s="48"/>
      <c r="D100" s="53"/>
      <c r="E100" s="53"/>
      <c r="F100" s="55"/>
      <c r="G100" s="55"/>
      <c r="H100" s="60"/>
      <c r="I100" s="66"/>
      <c r="J100" s="68"/>
      <c r="L100" s="73">
        <f t="shared" si="35"/>
        <v>0</v>
      </c>
      <c r="M100" s="73" t="str">
        <f t="shared" si="36"/>
        <v xml:space="preserve"> </v>
      </c>
      <c r="N100" s="100">
        <f t="shared" si="37"/>
        <v>0</v>
      </c>
      <c r="O100" s="100">
        <f t="shared" si="38"/>
        <v>0</v>
      </c>
      <c r="P100" s="108">
        <f t="shared" si="39"/>
        <v>0</v>
      </c>
      <c r="Q100" s="108" t="str">
        <f>IF(OR($C100="LED",$C100="不明"),"",IF(ISERROR(VLOOKUP($M100,#REF!,2,0)),"",VLOOKUP($M100,#REF!,2,0)))</f>
        <v/>
      </c>
      <c r="R100" s="100">
        <f t="shared" si="40"/>
        <v>0</v>
      </c>
      <c r="S100" s="100">
        <f t="shared" si="41"/>
        <v>0</v>
      </c>
      <c r="T100" s="120" t="str">
        <f t="shared" si="42"/>
        <v/>
      </c>
      <c r="U100" s="124"/>
      <c r="V100" s="129" t="s">
        <v>164</v>
      </c>
      <c r="W100" s="131"/>
      <c r="X100" s="75" t="str">
        <f>IF(COUNTIF($M100,"*LED*"),"LED設置済",IF(COUNTIF($M100,"*不明*"),"該当不明",IF(ISERROR(VLOOKUP($M100,#REF!,4,0)),"",VLOOKUP($M100,#REF!,4,0))))</f>
        <v/>
      </c>
      <c r="Y100" s="139">
        <f t="shared" si="43"/>
        <v>0</v>
      </c>
      <c r="Z100" s="144" t="str">
        <f>IF(ISERROR(VLOOKUP($M100,#REF!,5,0)),"",VLOOKUP($M100,#REF!,5,0))</f>
        <v/>
      </c>
      <c r="AA100" s="147" t="str">
        <f t="shared" si="44"/>
        <v/>
      </c>
      <c r="AB100" s="147" t="str">
        <f t="shared" si="45"/>
        <v/>
      </c>
      <c r="AC100" s="147" t="str">
        <f>IF(ISERROR(VLOOKUP($M100,#REF!,6,0)),"",VLOOKUP($M100,#REF!,6,0))</f>
        <v/>
      </c>
      <c r="AD100" s="147" t="str">
        <f>IF(ISERROR(VLOOKUP($M100,#REF!,8,0)),"",VLOOKUP($M100,#REF!,8,0))</f>
        <v/>
      </c>
      <c r="AE100" s="152" t="str">
        <f t="shared" si="46"/>
        <v/>
      </c>
      <c r="AF100" s="155" t="str">
        <f t="shared" si="47"/>
        <v/>
      </c>
      <c r="AG100" s="146" t="str">
        <f t="shared" si="48"/>
        <v/>
      </c>
      <c r="AH100" s="146" t="str">
        <f>IF(ISERROR(VLOOKUP($M100,#REF!,9,0)),"",VLOOKUP($M100,#REF!,9,0))</f>
        <v/>
      </c>
      <c r="AI100" s="146" t="str">
        <f t="shared" si="49"/>
        <v/>
      </c>
      <c r="AJ100" s="168">
        <f t="shared" si="50"/>
        <v>0</v>
      </c>
      <c r="AK100" s="171"/>
      <c r="AL100" s="174" t="str">
        <f t="shared" si="51"/>
        <v/>
      </c>
      <c r="AM100" s="179" t="str">
        <f t="shared" si="52"/>
        <v/>
      </c>
      <c r="AN100" s="183" t="str">
        <f t="shared" si="53"/>
        <v>未入力セル</v>
      </c>
      <c r="AO100" s="186" t="str">
        <f t="shared" si="33"/>
        <v/>
      </c>
      <c r="AP100" s="186" t="str">
        <f t="shared" si="34"/>
        <v/>
      </c>
      <c r="AQ100" s="39">
        <f t="shared" si="60"/>
        <v>0</v>
      </c>
      <c r="AR100" s="39" t="str">
        <f>IF(ISERROR(VLOOKUP($M100,#REF!,16,0)),"",VLOOKUP($M100,#REF!,16,0))</f>
        <v/>
      </c>
      <c r="AS100" s="196" t="str">
        <f>IF(ISERROR(VLOOKUP($M100,#REF!,7,0)),"",VLOOKUP($M100,#REF!,7,0))</f>
        <v/>
      </c>
      <c r="AT100" s="203">
        <f t="shared" si="54"/>
        <v>0</v>
      </c>
      <c r="AU100" s="208" t="str">
        <f t="shared" si="55"/>
        <v/>
      </c>
      <c r="AW100" s="208" t="str">
        <f>IF(ISERROR(VLOOKUP($M100,#REF!,10,0)),"",VLOOKUP($M100,#REF!,10,0))</f>
        <v/>
      </c>
      <c r="AX100" s="203">
        <f t="shared" si="56"/>
        <v>0</v>
      </c>
      <c r="AY100" s="208" t="str">
        <f t="shared" si="57"/>
        <v/>
      </c>
      <c r="BA100" s="225" t="str">
        <f t="shared" si="58"/>
        <v/>
      </c>
      <c r="BB100" s="225" t="str">
        <f t="shared" si="59"/>
        <v/>
      </c>
    </row>
    <row r="101" spans="1:54" s="39" customFormat="1" ht="25.2" customHeight="1" x14ac:dyDescent="0.2">
      <c r="A101" s="45"/>
      <c r="B101" s="48"/>
      <c r="C101" s="48"/>
      <c r="D101" s="53"/>
      <c r="E101" s="53"/>
      <c r="F101" s="55"/>
      <c r="G101" s="55"/>
      <c r="H101" s="60"/>
      <c r="I101" s="66"/>
      <c r="J101" s="68"/>
      <c r="L101" s="73">
        <f t="shared" si="35"/>
        <v>0</v>
      </c>
      <c r="M101" s="73" t="str">
        <f t="shared" si="36"/>
        <v xml:space="preserve"> </v>
      </c>
      <c r="N101" s="100">
        <f t="shared" si="37"/>
        <v>0</v>
      </c>
      <c r="O101" s="100">
        <f t="shared" si="38"/>
        <v>0</v>
      </c>
      <c r="P101" s="108">
        <f t="shared" si="39"/>
        <v>0</v>
      </c>
      <c r="Q101" s="108" t="str">
        <f>IF(OR($C101="LED",$C101="不明"),"",IF(ISERROR(VLOOKUP($M101,#REF!,2,0)),"",VLOOKUP($M101,#REF!,2,0)))</f>
        <v/>
      </c>
      <c r="R101" s="100">
        <f t="shared" si="40"/>
        <v>0</v>
      </c>
      <c r="S101" s="100">
        <f t="shared" si="41"/>
        <v>0</v>
      </c>
      <c r="T101" s="120" t="str">
        <f t="shared" si="42"/>
        <v/>
      </c>
      <c r="U101" s="124"/>
      <c r="V101" s="129" t="s">
        <v>164</v>
      </c>
      <c r="W101" s="131"/>
      <c r="X101" s="75" t="str">
        <f>IF(COUNTIF($M101,"*LED*"),"LED設置済",IF(COUNTIF($M101,"*不明*"),"該当不明",IF(ISERROR(VLOOKUP($M101,#REF!,4,0)),"",VLOOKUP($M101,#REF!,4,0))))</f>
        <v/>
      </c>
      <c r="Y101" s="139">
        <f t="shared" si="43"/>
        <v>0</v>
      </c>
      <c r="Z101" s="144" t="str">
        <f>IF(ISERROR(VLOOKUP($M101,#REF!,5,0)),"",VLOOKUP($M101,#REF!,5,0))</f>
        <v/>
      </c>
      <c r="AA101" s="147" t="str">
        <f t="shared" si="44"/>
        <v/>
      </c>
      <c r="AB101" s="147" t="str">
        <f t="shared" si="45"/>
        <v/>
      </c>
      <c r="AC101" s="147" t="str">
        <f>IF(ISERROR(VLOOKUP($M101,#REF!,6,0)),"",VLOOKUP($M101,#REF!,6,0))</f>
        <v/>
      </c>
      <c r="AD101" s="147" t="str">
        <f>IF(ISERROR(VLOOKUP($M101,#REF!,8,0)),"",VLOOKUP($M101,#REF!,8,0))</f>
        <v/>
      </c>
      <c r="AE101" s="152" t="str">
        <f t="shared" si="46"/>
        <v/>
      </c>
      <c r="AF101" s="155" t="str">
        <f t="shared" si="47"/>
        <v/>
      </c>
      <c r="AG101" s="146" t="str">
        <f t="shared" si="48"/>
        <v/>
      </c>
      <c r="AH101" s="146" t="str">
        <f>IF(ISERROR(VLOOKUP($M101,#REF!,9,0)),"",VLOOKUP($M101,#REF!,9,0))</f>
        <v/>
      </c>
      <c r="AI101" s="146" t="str">
        <f t="shared" si="49"/>
        <v/>
      </c>
      <c r="AJ101" s="168">
        <f t="shared" si="50"/>
        <v>0</v>
      </c>
      <c r="AK101" s="171"/>
      <c r="AL101" s="174" t="str">
        <f t="shared" si="51"/>
        <v/>
      </c>
      <c r="AM101" s="179" t="str">
        <f t="shared" si="52"/>
        <v/>
      </c>
      <c r="AN101" s="183" t="str">
        <f t="shared" si="53"/>
        <v>未入力セル</v>
      </c>
      <c r="AO101" s="186" t="str">
        <f t="shared" si="33"/>
        <v/>
      </c>
      <c r="AP101" s="186" t="str">
        <f t="shared" si="34"/>
        <v/>
      </c>
      <c r="AQ101" s="39">
        <f t="shared" si="60"/>
        <v>0</v>
      </c>
      <c r="AR101" s="39" t="str">
        <f>IF(ISERROR(VLOOKUP($M101,#REF!,16,0)),"",VLOOKUP($M101,#REF!,16,0))</f>
        <v/>
      </c>
      <c r="AS101" s="196" t="str">
        <f>IF(ISERROR(VLOOKUP($M101,#REF!,7,0)),"",VLOOKUP($M101,#REF!,7,0))</f>
        <v/>
      </c>
      <c r="AT101" s="203">
        <f t="shared" si="54"/>
        <v>0</v>
      </c>
      <c r="AU101" s="208" t="str">
        <f t="shared" si="55"/>
        <v/>
      </c>
      <c r="AW101" s="208" t="str">
        <f>IF(ISERROR(VLOOKUP($M101,#REF!,10,0)),"",VLOOKUP($M101,#REF!,10,0))</f>
        <v/>
      </c>
      <c r="AX101" s="203">
        <f t="shared" si="56"/>
        <v>0</v>
      </c>
      <c r="AY101" s="208" t="str">
        <f t="shared" si="57"/>
        <v/>
      </c>
      <c r="BA101" s="225" t="str">
        <f t="shared" si="58"/>
        <v/>
      </c>
      <c r="BB101" s="225" t="str">
        <f t="shared" si="59"/>
        <v/>
      </c>
    </row>
    <row r="102" spans="1:54" s="39" customFormat="1" ht="25.2" customHeight="1" x14ac:dyDescent="0.2">
      <c r="A102" s="45"/>
      <c r="B102" s="48"/>
      <c r="C102" s="48"/>
      <c r="D102" s="53"/>
      <c r="E102" s="53"/>
      <c r="F102" s="55"/>
      <c r="G102" s="55"/>
      <c r="H102" s="60"/>
      <c r="I102" s="66"/>
      <c r="J102" s="68"/>
      <c r="L102" s="73">
        <f t="shared" si="35"/>
        <v>0</v>
      </c>
      <c r="M102" s="73" t="str">
        <f t="shared" si="36"/>
        <v xml:space="preserve"> </v>
      </c>
      <c r="N102" s="100">
        <f t="shared" si="37"/>
        <v>0</v>
      </c>
      <c r="O102" s="100">
        <f t="shared" si="38"/>
        <v>0</v>
      </c>
      <c r="P102" s="108">
        <f t="shared" si="39"/>
        <v>0</v>
      </c>
      <c r="Q102" s="108" t="str">
        <f>IF(OR($C102="LED",$C102="不明"),"",IF(ISERROR(VLOOKUP($M102,#REF!,2,0)),"",VLOOKUP($M102,#REF!,2,0)))</f>
        <v/>
      </c>
      <c r="R102" s="100">
        <f t="shared" si="40"/>
        <v>0</v>
      </c>
      <c r="S102" s="100">
        <f t="shared" si="41"/>
        <v>0</v>
      </c>
      <c r="T102" s="120" t="str">
        <f t="shared" si="42"/>
        <v/>
      </c>
      <c r="U102" s="124"/>
      <c r="V102" s="129" t="s">
        <v>164</v>
      </c>
      <c r="W102" s="131"/>
      <c r="X102" s="75" t="str">
        <f>IF(COUNTIF($M102,"*LED*"),"LED設置済",IF(COUNTIF($M102,"*不明*"),"該当不明",IF(ISERROR(VLOOKUP($M102,#REF!,4,0)),"",VLOOKUP($M102,#REF!,4,0))))</f>
        <v/>
      </c>
      <c r="Y102" s="139">
        <f t="shared" si="43"/>
        <v>0</v>
      </c>
      <c r="Z102" s="144" t="str">
        <f>IF(ISERROR(VLOOKUP($M102,#REF!,5,0)),"",VLOOKUP($M102,#REF!,5,0))</f>
        <v/>
      </c>
      <c r="AA102" s="147" t="str">
        <f t="shared" si="44"/>
        <v/>
      </c>
      <c r="AB102" s="147" t="str">
        <f t="shared" si="45"/>
        <v/>
      </c>
      <c r="AC102" s="147" t="str">
        <f>IF(ISERROR(VLOOKUP($M102,#REF!,6,0)),"",VLOOKUP($M102,#REF!,6,0))</f>
        <v/>
      </c>
      <c r="AD102" s="147" t="str">
        <f>IF(ISERROR(VLOOKUP($M102,#REF!,8,0)),"",VLOOKUP($M102,#REF!,8,0))</f>
        <v/>
      </c>
      <c r="AE102" s="152" t="str">
        <f t="shared" si="46"/>
        <v/>
      </c>
      <c r="AF102" s="155" t="str">
        <f t="shared" si="47"/>
        <v/>
      </c>
      <c r="AG102" s="146" t="str">
        <f t="shared" si="48"/>
        <v/>
      </c>
      <c r="AH102" s="146" t="str">
        <f>IF(ISERROR(VLOOKUP($M102,#REF!,9,0)),"",VLOOKUP($M102,#REF!,9,0))</f>
        <v/>
      </c>
      <c r="AI102" s="146" t="str">
        <f t="shared" si="49"/>
        <v/>
      </c>
      <c r="AJ102" s="168">
        <f t="shared" si="50"/>
        <v>0</v>
      </c>
      <c r="AK102" s="171"/>
      <c r="AL102" s="174" t="str">
        <f t="shared" si="51"/>
        <v/>
      </c>
      <c r="AM102" s="179" t="str">
        <f t="shared" si="52"/>
        <v/>
      </c>
      <c r="AN102" s="183" t="str">
        <f t="shared" si="53"/>
        <v>未入力セル</v>
      </c>
      <c r="AO102" s="186" t="str">
        <f t="shared" si="33"/>
        <v/>
      </c>
      <c r="AP102" s="186" t="str">
        <f t="shared" si="34"/>
        <v/>
      </c>
      <c r="AQ102" s="39">
        <f t="shared" si="60"/>
        <v>0</v>
      </c>
      <c r="AR102" s="39" t="str">
        <f>IF(ISERROR(VLOOKUP($M102,#REF!,16,0)),"",VLOOKUP($M102,#REF!,16,0))</f>
        <v/>
      </c>
      <c r="AS102" s="196" t="str">
        <f>IF(ISERROR(VLOOKUP($M102,#REF!,7,0)),"",VLOOKUP($M102,#REF!,7,0))</f>
        <v/>
      </c>
      <c r="AT102" s="203">
        <f t="shared" si="54"/>
        <v>0</v>
      </c>
      <c r="AU102" s="208" t="str">
        <f t="shared" si="55"/>
        <v/>
      </c>
      <c r="AW102" s="208" t="str">
        <f>IF(ISERROR(VLOOKUP($M102,#REF!,10,0)),"",VLOOKUP($M102,#REF!,10,0))</f>
        <v/>
      </c>
      <c r="AX102" s="203">
        <f t="shared" si="56"/>
        <v>0</v>
      </c>
      <c r="AY102" s="208" t="str">
        <f t="shared" si="57"/>
        <v/>
      </c>
      <c r="BA102" s="225" t="str">
        <f t="shared" si="58"/>
        <v/>
      </c>
      <c r="BB102" s="225" t="str">
        <f t="shared" si="59"/>
        <v/>
      </c>
    </row>
    <row r="103" spans="1:54" s="39" customFormat="1" ht="25.2" customHeight="1" x14ac:dyDescent="0.2">
      <c r="A103" s="45"/>
      <c r="B103" s="48"/>
      <c r="C103" s="48"/>
      <c r="D103" s="53"/>
      <c r="E103" s="53"/>
      <c r="F103" s="55"/>
      <c r="G103" s="55"/>
      <c r="H103" s="60"/>
      <c r="I103" s="66"/>
      <c r="J103" s="68"/>
      <c r="L103" s="73">
        <f t="shared" si="35"/>
        <v>0</v>
      </c>
      <c r="M103" s="73" t="str">
        <f t="shared" si="36"/>
        <v xml:space="preserve"> </v>
      </c>
      <c r="N103" s="100">
        <f t="shared" si="37"/>
        <v>0</v>
      </c>
      <c r="O103" s="100">
        <f t="shared" si="38"/>
        <v>0</v>
      </c>
      <c r="P103" s="108">
        <f t="shared" si="39"/>
        <v>0</v>
      </c>
      <c r="Q103" s="108" t="str">
        <f>IF(OR($C103="LED",$C103="不明"),"",IF(ISERROR(VLOOKUP($M103,#REF!,2,0)),"",VLOOKUP($M103,#REF!,2,0)))</f>
        <v/>
      </c>
      <c r="R103" s="100">
        <f t="shared" si="40"/>
        <v>0</v>
      </c>
      <c r="S103" s="100">
        <f t="shared" si="41"/>
        <v>0</v>
      </c>
      <c r="T103" s="120" t="str">
        <f t="shared" si="42"/>
        <v/>
      </c>
      <c r="U103" s="124"/>
      <c r="V103" s="129" t="s">
        <v>164</v>
      </c>
      <c r="W103" s="131"/>
      <c r="X103" s="75" t="str">
        <f>IF(COUNTIF($M103,"*LED*"),"LED設置済",IF(COUNTIF($M103,"*不明*"),"該当不明",IF(ISERROR(VLOOKUP($M103,#REF!,4,0)),"",VLOOKUP($M103,#REF!,4,0))))</f>
        <v/>
      </c>
      <c r="Y103" s="139">
        <f t="shared" si="43"/>
        <v>0</v>
      </c>
      <c r="Z103" s="144" t="str">
        <f>IF(ISERROR(VLOOKUP($M103,#REF!,5,0)),"",VLOOKUP($M103,#REF!,5,0))</f>
        <v/>
      </c>
      <c r="AA103" s="147" t="str">
        <f t="shared" si="44"/>
        <v/>
      </c>
      <c r="AB103" s="147" t="str">
        <f t="shared" si="45"/>
        <v/>
      </c>
      <c r="AC103" s="147" t="str">
        <f>IF(ISERROR(VLOOKUP($M103,#REF!,6,0)),"",VLOOKUP($M103,#REF!,6,0))</f>
        <v/>
      </c>
      <c r="AD103" s="147" t="str">
        <f>IF(ISERROR(VLOOKUP($M103,#REF!,8,0)),"",VLOOKUP($M103,#REF!,8,0))</f>
        <v/>
      </c>
      <c r="AE103" s="152" t="str">
        <f t="shared" si="46"/>
        <v/>
      </c>
      <c r="AF103" s="155" t="str">
        <f t="shared" si="47"/>
        <v/>
      </c>
      <c r="AG103" s="146" t="str">
        <f t="shared" si="48"/>
        <v/>
      </c>
      <c r="AH103" s="146" t="str">
        <f>IF(ISERROR(VLOOKUP($M103,#REF!,9,0)),"",VLOOKUP($M103,#REF!,9,0))</f>
        <v/>
      </c>
      <c r="AI103" s="146" t="str">
        <f t="shared" si="49"/>
        <v/>
      </c>
      <c r="AJ103" s="168">
        <f t="shared" si="50"/>
        <v>0</v>
      </c>
      <c r="AK103" s="171"/>
      <c r="AL103" s="174" t="str">
        <f t="shared" si="51"/>
        <v/>
      </c>
      <c r="AM103" s="179" t="str">
        <f t="shared" si="52"/>
        <v/>
      </c>
      <c r="AN103" s="183" t="str">
        <f t="shared" si="53"/>
        <v>未入力セル</v>
      </c>
      <c r="AO103" s="186" t="str">
        <f t="shared" si="33"/>
        <v/>
      </c>
      <c r="AP103" s="186" t="str">
        <f t="shared" si="34"/>
        <v/>
      </c>
      <c r="AQ103" s="39">
        <f t="shared" si="60"/>
        <v>0</v>
      </c>
      <c r="AR103" s="39" t="str">
        <f>IF(ISERROR(VLOOKUP($M103,#REF!,16,0)),"",VLOOKUP($M103,#REF!,16,0))</f>
        <v/>
      </c>
      <c r="AS103" s="196" t="str">
        <f>IF(ISERROR(VLOOKUP($M103,#REF!,7,0)),"",VLOOKUP($M103,#REF!,7,0))</f>
        <v/>
      </c>
      <c r="AT103" s="203">
        <f t="shared" si="54"/>
        <v>0</v>
      </c>
      <c r="AU103" s="208" t="str">
        <f t="shared" si="55"/>
        <v/>
      </c>
      <c r="AW103" s="208" t="str">
        <f>IF(ISERROR(VLOOKUP($M103,#REF!,10,0)),"",VLOOKUP($M103,#REF!,10,0))</f>
        <v/>
      </c>
      <c r="AX103" s="203">
        <f t="shared" si="56"/>
        <v>0</v>
      </c>
      <c r="AY103" s="208" t="str">
        <f t="shared" si="57"/>
        <v/>
      </c>
      <c r="BA103" s="225" t="str">
        <f t="shared" si="58"/>
        <v/>
      </c>
      <c r="BB103" s="225" t="str">
        <f t="shared" si="59"/>
        <v/>
      </c>
    </row>
    <row r="104" spans="1:54" s="39" customFormat="1" ht="25.2" customHeight="1" x14ac:dyDescent="0.2">
      <c r="A104" s="45"/>
      <c r="B104" s="48"/>
      <c r="C104" s="48"/>
      <c r="D104" s="53"/>
      <c r="E104" s="53"/>
      <c r="F104" s="55"/>
      <c r="G104" s="55"/>
      <c r="H104" s="60"/>
      <c r="I104" s="66"/>
      <c r="J104" s="68"/>
      <c r="L104" s="73">
        <f t="shared" si="35"/>
        <v>0</v>
      </c>
      <c r="M104" s="73" t="str">
        <f t="shared" si="36"/>
        <v xml:space="preserve"> </v>
      </c>
      <c r="N104" s="100">
        <f t="shared" si="37"/>
        <v>0</v>
      </c>
      <c r="O104" s="100">
        <f t="shared" si="38"/>
        <v>0</v>
      </c>
      <c r="P104" s="108">
        <f t="shared" si="39"/>
        <v>0</v>
      </c>
      <c r="Q104" s="108" t="str">
        <f>IF(OR($C104="LED",$C104="不明"),"",IF(ISERROR(VLOOKUP($M104,#REF!,2,0)),"",VLOOKUP($M104,#REF!,2,0)))</f>
        <v/>
      </c>
      <c r="R104" s="100">
        <f t="shared" si="40"/>
        <v>0</v>
      </c>
      <c r="S104" s="100">
        <f t="shared" si="41"/>
        <v>0</v>
      </c>
      <c r="T104" s="120" t="str">
        <f t="shared" si="42"/>
        <v/>
      </c>
      <c r="U104" s="124"/>
      <c r="V104" s="129" t="s">
        <v>164</v>
      </c>
      <c r="W104" s="131"/>
      <c r="X104" s="75" t="str">
        <f>IF(COUNTIF($M104,"*LED*"),"LED設置済",IF(COUNTIF($M104,"*不明*"),"該当不明",IF(ISERROR(VLOOKUP($M104,#REF!,4,0)),"",VLOOKUP($M104,#REF!,4,0))))</f>
        <v/>
      </c>
      <c r="Y104" s="139">
        <f t="shared" si="43"/>
        <v>0</v>
      </c>
      <c r="Z104" s="144" t="str">
        <f>IF(ISERROR(VLOOKUP($M104,#REF!,5,0)),"",VLOOKUP($M104,#REF!,5,0))</f>
        <v/>
      </c>
      <c r="AA104" s="147" t="str">
        <f t="shared" si="44"/>
        <v/>
      </c>
      <c r="AB104" s="147" t="str">
        <f t="shared" si="45"/>
        <v/>
      </c>
      <c r="AC104" s="147" t="str">
        <f>IF(ISERROR(VLOOKUP($M104,#REF!,6,0)),"",VLOOKUP($M104,#REF!,6,0))</f>
        <v/>
      </c>
      <c r="AD104" s="147" t="str">
        <f>IF(ISERROR(VLOOKUP($M104,#REF!,8,0)),"",VLOOKUP($M104,#REF!,8,0))</f>
        <v/>
      </c>
      <c r="AE104" s="152" t="str">
        <f t="shared" si="46"/>
        <v/>
      </c>
      <c r="AF104" s="155" t="str">
        <f t="shared" si="47"/>
        <v/>
      </c>
      <c r="AG104" s="146" t="str">
        <f t="shared" si="48"/>
        <v/>
      </c>
      <c r="AH104" s="146" t="str">
        <f>IF(ISERROR(VLOOKUP($M104,#REF!,9,0)),"",VLOOKUP($M104,#REF!,9,0))</f>
        <v/>
      </c>
      <c r="AI104" s="146" t="str">
        <f t="shared" si="49"/>
        <v/>
      </c>
      <c r="AJ104" s="168">
        <f t="shared" si="50"/>
        <v>0</v>
      </c>
      <c r="AK104" s="171"/>
      <c r="AL104" s="174" t="str">
        <f t="shared" si="51"/>
        <v/>
      </c>
      <c r="AM104" s="179" t="str">
        <f t="shared" si="52"/>
        <v/>
      </c>
      <c r="AN104" s="183" t="str">
        <f t="shared" si="53"/>
        <v>未入力セル</v>
      </c>
      <c r="AO104" s="186" t="str">
        <f t="shared" si="33"/>
        <v/>
      </c>
      <c r="AP104" s="186" t="str">
        <f t="shared" si="34"/>
        <v/>
      </c>
      <c r="AQ104" s="39">
        <f t="shared" si="60"/>
        <v>0</v>
      </c>
      <c r="AR104" s="39" t="str">
        <f>IF(ISERROR(VLOOKUP($M104,#REF!,16,0)),"",VLOOKUP($M104,#REF!,16,0))</f>
        <v/>
      </c>
      <c r="AS104" s="196" t="str">
        <f>IF(ISERROR(VLOOKUP($M104,#REF!,7,0)),"",VLOOKUP($M104,#REF!,7,0))</f>
        <v/>
      </c>
      <c r="AT104" s="203">
        <f t="shared" si="54"/>
        <v>0</v>
      </c>
      <c r="AU104" s="208" t="str">
        <f t="shared" si="55"/>
        <v/>
      </c>
      <c r="AW104" s="208" t="str">
        <f>IF(ISERROR(VLOOKUP($M104,#REF!,10,0)),"",VLOOKUP($M104,#REF!,10,0))</f>
        <v/>
      </c>
      <c r="AX104" s="203">
        <f t="shared" si="56"/>
        <v>0</v>
      </c>
      <c r="AY104" s="208" t="str">
        <f t="shared" si="57"/>
        <v/>
      </c>
      <c r="BA104" s="225" t="str">
        <f t="shared" si="58"/>
        <v/>
      </c>
      <c r="BB104" s="225" t="str">
        <f t="shared" si="59"/>
        <v/>
      </c>
    </row>
    <row r="105" spans="1:54" s="39" customFormat="1" ht="25.2" customHeight="1" x14ac:dyDescent="0.2">
      <c r="A105" s="45"/>
      <c r="B105" s="48"/>
      <c r="C105" s="48"/>
      <c r="D105" s="53"/>
      <c r="E105" s="53"/>
      <c r="F105" s="55"/>
      <c r="G105" s="55"/>
      <c r="H105" s="60"/>
      <c r="I105" s="66"/>
      <c r="J105" s="68"/>
      <c r="L105" s="73">
        <f t="shared" si="35"/>
        <v>0</v>
      </c>
      <c r="M105" s="73" t="str">
        <f t="shared" si="36"/>
        <v xml:space="preserve"> </v>
      </c>
      <c r="N105" s="100">
        <f t="shared" si="37"/>
        <v>0</v>
      </c>
      <c r="O105" s="100">
        <f t="shared" si="38"/>
        <v>0</v>
      </c>
      <c r="P105" s="108">
        <f t="shared" si="39"/>
        <v>0</v>
      </c>
      <c r="Q105" s="108" t="str">
        <f>IF(OR($C105="LED",$C105="不明"),"",IF(ISERROR(VLOOKUP($M105,#REF!,2,0)),"",VLOOKUP($M105,#REF!,2,0)))</f>
        <v/>
      </c>
      <c r="R105" s="100">
        <f t="shared" si="40"/>
        <v>0</v>
      </c>
      <c r="S105" s="100">
        <f t="shared" si="41"/>
        <v>0</v>
      </c>
      <c r="T105" s="120" t="str">
        <f t="shared" si="42"/>
        <v/>
      </c>
      <c r="U105" s="124"/>
      <c r="V105" s="129" t="s">
        <v>164</v>
      </c>
      <c r="W105" s="131"/>
      <c r="X105" s="75" t="str">
        <f>IF(COUNTIF($M105,"*LED*"),"LED設置済",IF(COUNTIF($M105,"*不明*"),"該当不明",IF(ISERROR(VLOOKUP($M105,#REF!,4,0)),"",VLOOKUP($M105,#REF!,4,0))))</f>
        <v/>
      </c>
      <c r="Y105" s="139">
        <f t="shared" si="43"/>
        <v>0</v>
      </c>
      <c r="Z105" s="144" t="str">
        <f>IF(ISERROR(VLOOKUP($M105,#REF!,5,0)),"",VLOOKUP($M105,#REF!,5,0))</f>
        <v/>
      </c>
      <c r="AA105" s="147" t="str">
        <f t="shared" si="44"/>
        <v/>
      </c>
      <c r="AB105" s="147" t="str">
        <f t="shared" si="45"/>
        <v/>
      </c>
      <c r="AC105" s="147" t="str">
        <f>IF(ISERROR(VLOOKUP($M105,#REF!,6,0)),"",VLOOKUP($M105,#REF!,6,0))</f>
        <v/>
      </c>
      <c r="AD105" s="147" t="str">
        <f>IF(ISERROR(VLOOKUP($M105,#REF!,8,0)),"",VLOOKUP($M105,#REF!,8,0))</f>
        <v/>
      </c>
      <c r="AE105" s="152" t="str">
        <f t="shared" si="46"/>
        <v/>
      </c>
      <c r="AF105" s="155" t="str">
        <f t="shared" si="47"/>
        <v/>
      </c>
      <c r="AG105" s="146" t="str">
        <f t="shared" si="48"/>
        <v/>
      </c>
      <c r="AH105" s="146" t="str">
        <f>IF(ISERROR(VLOOKUP($M105,#REF!,9,0)),"",VLOOKUP($M105,#REF!,9,0))</f>
        <v/>
      </c>
      <c r="AI105" s="146" t="str">
        <f t="shared" si="49"/>
        <v/>
      </c>
      <c r="AJ105" s="168">
        <f t="shared" si="50"/>
        <v>0</v>
      </c>
      <c r="AK105" s="171"/>
      <c r="AL105" s="174" t="str">
        <f t="shared" si="51"/>
        <v/>
      </c>
      <c r="AM105" s="179" t="str">
        <f t="shared" si="52"/>
        <v/>
      </c>
      <c r="AN105" s="183" t="str">
        <f t="shared" si="53"/>
        <v>未入力セル</v>
      </c>
      <c r="AO105" s="186" t="str">
        <f t="shared" si="33"/>
        <v/>
      </c>
      <c r="AP105" s="186" t="str">
        <f t="shared" si="34"/>
        <v/>
      </c>
      <c r="AQ105" s="39">
        <f t="shared" si="60"/>
        <v>0</v>
      </c>
      <c r="AR105" s="39" t="str">
        <f>IF(ISERROR(VLOOKUP($M105,#REF!,16,0)),"",VLOOKUP($M105,#REF!,16,0))</f>
        <v/>
      </c>
      <c r="AS105" s="196" t="str">
        <f>IF(ISERROR(VLOOKUP($M105,#REF!,7,0)),"",VLOOKUP($M105,#REF!,7,0))</f>
        <v/>
      </c>
      <c r="AT105" s="203">
        <f t="shared" si="54"/>
        <v>0</v>
      </c>
      <c r="AU105" s="208" t="str">
        <f t="shared" si="55"/>
        <v/>
      </c>
      <c r="AW105" s="208" t="str">
        <f>IF(ISERROR(VLOOKUP($M105,#REF!,10,0)),"",VLOOKUP($M105,#REF!,10,0))</f>
        <v/>
      </c>
      <c r="AX105" s="203">
        <f t="shared" si="56"/>
        <v>0</v>
      </c>
      <c r="AY105" s="208" t="str">
        <f t="shared" si="57"/>
        <v/>
      </c>
      <c r="BA105" s="225" t="str">
        <f t="shared" si="58"/>
        <v/>
      </c>
      <c r="BB105" s="225" t="str">
        <f t="shared" si="59"/>
        <v/>
      </c>
    </row>
    <row r="106" spans="1:54" s="39" customFormat="1" ht="25.2" customHeight="1" x14ac:dyDescent="0.2">
      <c r="A106" s="45"/>
      <c r="B106" s="48"/>
      <c r="C106" s="48"/>
      <c r="D106" s="53"/>
      <c r="E106" s="53"/>
      <c r="F106" s="55"/>
      <c r="G106" s="55"/>
      <c r="H106" s="60"/>
      <c r="I106" s="66"/>
      <c r="J106" s="68"/>
      <c r="L106" s="73">
        <f t="shared" si="35"/>
        <v>0</v>
      </c>
      <c r="M106" s="73" t="str">
        <f t="shared" si="36"/>
        <v xml:space="preserve"> </v>
      </c>
      <c r="N106" s="100">
        <f t="shared" si="37"/>
        <v>0</v>
      </c>
      <c r="O106" s="100">
        <f t="shared" si="38"/>
        <v>0</v>
      </c>
      <c r="P106" s="108">
        <f t="shared" si="39"/>
        <v>0</v>
      </c>
      <c r="Q106" s="108" t="str">
        <f>IF(OR($C106="LED",$C106="不明"),"",IF(ISERROR(VLOOKUP($M106,#REF!,2,0)),"",VLOOKUP($M106,#REF!,2,0)))</f>
        <v/>
      </c>
      <c r="R106" s="100">
        <f t="shared" si="40"/>
        <v>0</v>
      </c>
      <c r="S106" s="100">
        <f t="shared" si="41"/>
        <v>0</v>
      </c>
      <c r="T106" s="120" t="str">
        <f t="shared" si="42"/>
        <v/>
      </c>
      <c r="U106" s="124"/>
      <c r="V106" s="129" t="s">
        <v>164</v>
      </c>
      <c r="W106" s="131"/>
      <c r="X106" s="75" t="str">
        <f>IF(COUNTIF($M106,"*LED*"),"LED設置済",IF(COUNTIF($M106,"*不明*"),"該当不明",IF(ISERROR(VLOOKUP($M106,#REF!,4,0)),"",VLOOKUP($M106,#REF!,4,0))))</f>
        <v/>
      </c>
      <c r="Y106" s="139">
        <f t="shared" si="43"/>
        <v>0</v>
      </c>
      <c r="Z106" s="144" t="str">
        <f>IF(ISERROR(VLOOKUP($M106,#REF!,5,0)),"",VLOOKUP($M106,#REF!,5,0))</f>
        <v/>
      </c>
      <c r="AA106" s="147" t="str">
        <f t="shared" si="44"/>
        <v/>
      </c>
      <c r="AB106" s="147" t="str">
        <f t="shared" si="45"/>
        <v/>
      </c>
      <c r="AC106" s="147" t="str">
        <f>IF(ISERROR(VLOOKUP($M106,#REF!,6,0)),"",VLOOKUP($M106,#REF!,6,0))</f>
        <v/>
      </c>
      <c r="AD106" s="147" t="str">
        <f>IF(ISERROR(VLOOKUP($M106,#REF!,8,0)),"",VLOOKUP($M106,#REF!,8,0))</f>
        <v/>
      </c>
      <c r="AE106" s="152" t="str">
        <f t="shared" si="46"/>
        <v/>
      </c>
      <c r="AF106" s="155" t="str">
        <f t="shared" si="47"/>
        <v/>
      </c>
      <c r="AG106" s="146" t="str">
        <f t="shared" si="48"/>
        <v/>
      </c>
      <c r="AH106" s="146" t="str">
        <f>IF(ISERROR(VLOOKUP($M106,#REF!,9,0)),"",VLOOKUP($M106,#REF!,9,0))</f>
        <v/>
      </c>
      <c r="AI106" s="146" t="str">
        <f t="shared" si="49"/>
        <v/>
      </c>
      <c r="AJ106" s="168">
        <f t="shared" si="50"/>
        <v>0</v>
      </c>
      <c r="AK106" s="171"/>
      <c r="AL106" s="174" t="str">
        <f t="shared" si="51"/>
        <v/>
      </c>
      <c r="AM106" s="179" t="str">
        <f t="shared" si="52"/>
        <v/>
      </c>
      <c r="AN106" s="183" t="str">
        <f t="shared" si="53"/>
        <v>未入力セル</v>
      </c>
      <c r="AO106" s="186" t="str">
        <f t="shared" si="33"/>
        <v/>
      </c>
      <c r="AP106" s="186" t="str">
        <f t="shared" si="34"/>
        <v/>
      </c>
      <c r="AQ106" s="39">
        <f t="shared" si="60"/>
        <v>0</v>
      </c>
      <c r="AR106" s="39" t="str">
        <f>IF(ISERROR(VLOOKUP($M106,#REF!,16,0)),"",VLOOKUP($M106,#REF!,16,0))</f>
        <v/>
      </c>
      <c r="AS106" s="196" t="str">
        <f>IF(ISERROR(VLOOKUP($M106,#REF!,7,0)),"",VLOOKUP($M106,#REF!,7,0))</f>
        <v/>
      </c>
      <c r="AT106" s="203">
        <f t="shared" si="54"/>
        <v>0</v>
      </c>
      <c r="AU106" s="208" t="str">
        <f t="shared" si="55"/>
        <v/>
      </c>
      <c r="AW106" s="208" t="str">
        <f>IF(ISERROR(VLOOKUP($M106,#REF!,10,0)),"",VLOOKUP($M106,#REF!,10,0))</f>
        <v/>
      </c>
      <c r="AX106" s="203">
        <f t="shared" si="56"/>
        <v>0</v>
      </c>
      <c r="AY106" s="208" t="str">
        <f t="shared" si="57"/>
        <v/>
      </c>
      <c r="BA106" s="225" t="str">
        <f t="shared" si="58"/>
        <v/>
      </c>
      <c r="BB106" s="225" t="str">
        <f t="shared" si="59"/>
        <v/>
      </c>
    </row>
    <row r="107" spans="1:54" s="39" customFormat="1" ht="25.2" customHeight="1" x14ac:dyDescent="0.2">
      <c r="A107" s="45"/>
      <c r="B107" s="48"/>
      <c r="C107" s="48"/>
      <c r="D107" s="53"/>
      <c r="E107" s="53"/>
      <c r="F107" s="55"/>
      <c r="G107" s="55"/>
      <c r="H107" s="60"/>
      <c r="I107" s="66"/>
      <c r="J107" s="68"/>
      <c r="L107" s="73">
        <f t="shared" si="35"/>
        <v>0</v>
      </c>
      <c r="M107" s="73" t="str">
        <f t="shared" si="36"/>
        <v xml:space="preserve"> </v>
      </c>
      <c r="N107" s="100">
        <f t="shared" si="37"/>
        <v>0</v>
      </c>
      <c r="O107" s="100">
        <f t="shared" si="38"/>
        <v>0</v>
      </c>
      <c r="P107" s="108">
        <f t="shared" si="39"/>
        <v>0</v>
      </c>
      <c r="Q107" s="108" t="str">
        <f>IF(OR($C107="LED",$C107="不明"),"",IF(ISERROR(VLOOKUP($M107,#REF!,2,0)),"",VLOOKUP($M107,#REF!,2,0)))</f>
        <v/>
      </c>
      <c r="R107" s="100">
        <f t="shared" si="40"/>
        <v>0</v>
      </c>
      <c r="S107" s="100">
        <f t="shared" si="41"/>
        <v>0</v>
      </c>
      <c r="T107" s="120" t="str">
        <f t="shared" si="42"/>
        <v/>
      </c>
      <c r="U107" s="124"/>
      <c r="V107" s="129" t="s">
        <v>164</v>
      </c>
      <c r="W107" s="131"/>
      <c r="X107" s="75" t="str">
        <f>IF(COUNTIF($M107,"*LED*"),"LED設置済",IF(COUNTIF($M107,"*不明*"),"該当不明",IF(ISERROR(VLOOKUP($M107,#REF!,4,0)),"",VLOOKUP($M107,#REF!,4,0))))</f>
        <v/>
      </c>
      <c r="Y107" s="139">
        <f t="shared" si="43"/>
        <v>0</v>
      </c>
      <c r="Z107" s="144" t="str">
        <f>IF(ISERROR(VLOOKUP($M107,#REF!,5,0)),"",VLOOKUP($M107,#REF!,5,0))</f>
        <v/>
      </c>
      <c r="AA107" s="147" t="str">
        <f t="shared" si="44"/>
        <v/>
      </c>
      <c r="AB107" s="147" t="str">
        <f t="shared" si="45"/>
        <v/>
      </c>
      <c r="AC107" s="147" t="str">
        <f>IF(ISERROR(VLOOKUP($M107,#REF!,6,0)),"",VLOOKUP($M107,#REF!,6,0))</f>
        <v/>
      </c>
      <c r="AD107" s="147" t="str">
        <f>IF(ISERROR(VLOOKUP($M107,#REF!,8,0)),"",VLOOKUP($M107,#REF!,8,0))</f>
        <v/>
      </c>
      <c r="AE107" s="152" t="str">
        <f t="shared" si="46"/>
        <v/>
      </c>
      <c r="AF107" s="155" t="str">
        <f t="shared" si="47"/>
        <v/>
      </c>
      <c r="AG107" s="146" t="str">
        <f t="shared" si="48"/>
        <v/>
      </c>
      <c r="AH107" s="146" t="str">
        <f>IF(ISERROR(VLOOKUP($M107,#REF!,9,0)),"",VLOOKUP($M107,#REF!,9,0))</f>
        <v/>
      </c>
      <c r="AI107" s="146" t="str">
        <f t="shared" si="49"/>
        <v/>
      </c>
      <c r="AJ107" s="168">
        <f t="shared" si="50"/>
        <v>0</v>
      </c>
      <c r="AK107" s="171"/>
      <c r="AL107" s="174" t="str">
        <f t="shared" si="51"/>
        <v/>
      </c>
      <c r="AM107" s="179" t="str">
        <f t="shared" si="52"/>
        <v/>
      </c>
      <c r="AN107" s="183" t="str">
        <f t="shared" si="53"/>
        <v>未入力セル</v>
      </c>
      <c r="AO107" s="186" t="str">
        <f t="shared" si="33"/>
        <v/>
      </c>
      <c r="AP107" s="186" t="str">
        <f t="shared" si="34"/>
        <v/>
      </c>
      <c r="AQ107" s="39">
        <f t="shared" si="60"/>
        <v>0</v>
      </c>
      <c r="AR107" s="39" t="str">
        <f>IF(ISERROR(VLOOKUP($M107,#REF!,16,0)),"",VLOOKUP($M107,#REF!,16,0))</f>
        <v/>
      </c>
      <c r="AS107" s="196" t="str">
        <f>IF(ISERROR(VLOOKUP($M107,#REF!,7,0)),"",VLOOKUP($M107,#REF!,7,0))</f>
        <v/>
      </c>
      <c r="AT107" s="203">
        <f t="shared" si="54"/>
        <v>0</v>
      </c>
      <c r="AU107" s="208" t="str">
        <f t="shared" si="55"/>
        <v/>
      </c>
      <c r="AW107" s="208" t="str">
        <f>IF(ISERROR(VLOOKUP($M107,#REF!,10,0)),"",VLOOKUP($M107,#REF!,10,0))</f>
        <v/>
      </c>
      <c r="AX107" s="203">
        <f t="shared" si="56"/>
        <v>0</v>
      </c>
      <c r="AY107" s="208" t="str">
        <f t="shared" si="57"/>
        <v/>
      </c>
      <c r="BA107" s="225" t="str">
        <f t="shared" si="58"/>
        <v/>
      </c>
      <c r="BB107" s="225" t="str">
        <f t="shared" si="59"/>
        <v/>
      </c>
    </row>
    <row r="108" spans="1:54" s="39" customFormat="1" ht="25.2" customHeight="1" x14ac:dyDescent="0.2">
      <c r="A108" s="45"/>
      <c r="B108" s="48"/>
      <c r="C108" s="48"/>
      <c r="D108" s="53"/>
      <c r="E108" s="53"/>
      <c r="F108" s="55"/>
      <c r="G108" s="55"/>
      <c r="H108" s="60"/>
      <c r="I108" s="66"/>
      <c r="J108" s="68"/>
      <c r="L108" s="73">
        <f t="shared" si="35"/>
        <v>0</v>
      </c>
      <c r="M108" s="73" t="str">
        <f t="shared" si="36"/>
        <v xml:space="preserve"> </v>
      </c>
      <c r="N108" s="100">
        <f t="shared" si="37"/>
        <v>0</v>
      </c>
      <c r="O108" s="100">
        <f t="shared" si="38"/>
        <v>0</v>
      </c>
      <c r="P108" s="108">
        <f t="shared" si="39"/>
        <v>0</v>
      </c>
      <c r="Q108" s="108" t="str">
        <f>IF(OR($C108="LED",$C108="不明"),"",IF(ISERROR(VLOOKUP($M108,#REF!,2,0)),"",VLOOKUP($M108,#REF!,2,0)))</f>
        <v/>
      </c>
      <c r="R108" s="100">
        <f t="shared" si="40"/>
        <v>0</v>
      </c>
      <c r="S108" s="100">
        <f t="shared" si="41"/>
        <v>0</v>
      </c>
      <c r="T108" s="120" t="str">
        <f t="shared" si="42"/>
        <v/>
      </c>
      <c r="U108" s="124"/>
      <c r="V108" s="129" t="s">
        <v>164</v>
      </c>
      <c r="W108" s="131"/>
      <c r="X108" s="75" t="str">
        <f>IF(COUNTIF($M108,"*LED*"),"LED設置済",IF(COUNTIF($M108,"*不明*"),"該当不明",IF(ISERROR(VLOOKUP($M108,#REF!,4,0)),"",VLOOKUP($M108,#REF!,4,0))))</f>
        <v/>
      </c>
      <c r="Y108" s="139">
        <f t="shared" si="43"/>
        <v>0</v>
      </c>
      <c r="Z108" s="144" t="str">
        <f>IF(ISERROR(VLOOKUP($M108,#REF!,5,0)),"",VLOOKUP($M108,#REF!,5,0))</f>
        <v/>
      </c>
      <c r="AA108" s="147" t="str">
        <f t="shared" si="44"/>
        <v/>
      </c>
      <c r="AB108" s="147" t="str">
        <f t="shared" si="45"/>
        <v/>
      </c>
      <c r="AC108" s="147" t="str">
        <f>IF(ISERROR(VLOOKUP($M108,#REF!,6,0)),"",VLOOKUP($M108,#REF!,6,0))</f>
        <v/>
      </c>
      <c r="AD108" s="147" t="str">
        <f>IF(ISERROR(VLOOKUP($M108,#REF!,8,0)),"",VLOOKUP($M108,#REF!,8,0))</f>
        <v/>
      </c>
      <c r="AE108" s="152" t="str">
        <f t="shared" si="46"/>
        <v/>
      </c>
      <c r="AF108" s="155" t="str">
        <f t="shared" si="47"/>
        <v/>
      </c>
      <c r="AG108" s="146" t="str">
        <f t="shared" si="48"/>
        <v/>
      </c>
      <c r="AH108" s="146" t="str">
        <f>IF(ISERROR(VLOOKUP($M108,#REF!,9,0)),"",VLOOKUP($M108,#REF!,9,0))</f>
        <v/>
      </c>
      <c r="AI108" s="146" t="str">
        <f t="shared" si="49"/>
        <v/>
      </c>
      <c r="AJ108" s="168">
        <f t="shared" si="50"/>
        <v>0</v>
      </c>
      <c r="AK108" s="171"/>
      <c r="AL108" s="174" t="str">
        <f t="shared" si="51"/>
        <v/>
      </c>
      <c r="AM108" s="179" t="str">
        <f t="shared" si="52"/>
        <v/>
      </c>
      <c r="AN108" s="183" t="str">
        <f t="shared" si="53"/>
        <v>未入力セル</v>
      </c>
      <c r="AO108" s="186" t="str">
        <f t="shared" si="33"/>
        <v/>
      </c>
      <c r="AP108" s="186" t="str">
        <f t="shared" si="34"/>
        <v/>
      </c>
      <c r="AQ108" s="39">
        <f t="shared" si="60"/>
        <v>0</v>
      </c>
      <c r="AR108" s="39" t="str">
        <f>IF(ISERROR(VLOOKUP($M108,#REF!,16,0)),"",VLOOKUP($M108,#REF!,16,0))</f>
        <v/>
      </c>
      <c r="AS108" s="196" t="str">
        <f>IF(ISERROR(VLOOKUP($M108,#REF!,7,0)),"",VLOOKUP($M108,#REF!,7,0))</f>
        <v/>
      </c>
      <c r="AT108" s="203">
        <f t="shared" si="54"/>
        <v>0</v>
      </c>
      <c r="AU108" s="208" t="str">
        <f t="shared" si="55"/>
        <v/>
      </c>
      <c r="AW108" s="208" t="str">
        <f>IF(ISERROR(VLOOKUP($M108,#REF!,10,0)),"",VLOOKUP($M108,#REF!,10,0))</f>
        <v/>
      </c>
      <c r="AX108" s="203">
        <f t="shared" si="56"/>
        <v>0</v>
      </c>
      <c r="AY108" s="208" t="str">
        <f t="shared" si="57"/>
        <v/>
      </c>
      <c r="BA108" s="225" t="str">
        <f t="shared" si="58"/>
        <v/>
      </c>
      <c r="BB108" s="225" t="str">
        <f t="shared" si="59"/>
        <v/>
      </c>
    </row>
    <row r="109" spans="1:54" s="39" customFormat="1" ht="25.2" customHeight="1" x14ac:dyDescent="0.2">
      <c r="A109" s="45"/>
      <c r="B109" s="48"/>
      <c r="C109" s="48"/>
      <c r="D109" s="53"/>
      <c r="E109" s="53"/>
      <c r="F109" s="55"/>
      <c r="G109" s="55"/>
      <c r="H109" s="60"/>
      <c r="I109" s="66"/>
      <c r="J109" s="68"/>
      <c r="L109" s="73">
        <f t="shared" si="35"/>
        <v>0</v>
      </c>
      <c r="M109" s="73" t="str">
        <f t="shared" si="36"/>
        <v xml:space="preserve"> </v>
      </c>
      <c r="N109" s="100">
        <f t="shared" si="37"/>
        <v>0</v>
      </c>
      <c r="O109" s="100">
        <f t="shared" si="38"/>
        <v>0</v>
      </c>
      <c r="P109" s="108">
        <f t="shared" si="39"/>
        <v>0</v>
      </c>
      <c r="Q109" s="108" t="str">
        <f>IF(OR($C109="LED",$C109="不明"),"",IF(ISERROR(VLOOKUP($M109,#REF!,2,0)),"",VLOOKUP($M109,#REF!,2,0)))</f>
        <v/>
      </c>
      <c r="R109" s="100">
        <f t="shared" si="40"/>
        <v>0</v>
      </c>
      <c r="S109" s="100">
        <f t="shared" si="41"/>
        <v>0</v>
      </c>
      <c r="T109" s="120" t="str">
        <f t="shared" si="42"/>
        <v/>
      </c>
      <c r="U109" s="124"/>
      <c r="V109" s="129" t="s">
        <v>164</v>
      </c>
      <c r="W109" s="131"/>
      <c r="X109" s="75" t="str">
        <f>IF(COUNTIF($M109,"*LED*"),"LED設置済",IF(COUNTIF($M109,"*不明*"),"該当不明",IF(ISERROR(VLOOKUP($M109,#REF!,4,0)),"",VLOOKUP($M109,#REF!,4,0))))</f>
        <v/>
      </c>
      <c r="Y109" s="139">
        <f t="shared" si="43"/>
        <v>0</v>
      </c>
      <c r="Z109" s="144" t="str">
        <f>IF(ISERROR(VLOOKUP($M109,#REF!,5,0)),"",VLOOKUP($M109,#REF!,5,0))</f>
        <v/>
      </c>
      <c r="AA109" s="147" t="str">
        <f t="shared" si="44"/>
        <v/>
      </c>
      <c r="AB109" s="147" t="str">
        <f t="shared" si="45"/>
        <v/>
      </c>
      <c r="AC109" s="147" t="str">
        <f>IF(ISERROR(VLOOKUP($M109,#REF!,6,0)),"",VLOOKUP($M109,#REF!,6,0))</f>
        <v/>
      </c>
      <c r="AD109" s="147" t="str">
        <f>IF(ISERROR(VLOOKUP($M109,#REF!,8,0)),"",VLOOKUP($M109,#REF!,8,0))</f>
        <v/>
      </c>
      <c r="AE109" s="152" t="str">
        <f t="shared" si="46"/>
        <v/>
      </c>
      <c r="AF109" s="155" t="str">
        <f t="shared" si="47"/>
        <v/>
      </c>
      <c r="AG109" s="146" t="str">
        <f t="shared" si="48"/>
        <v/>
      </c>
      <c r="AH109" s="146" t="str">
        <f>IF(ISERROR(VLOOKUP($M109,#REF!,9,0)),"",VLOOKUP($M109,#REF!,9,0))</f>
        <v/>
      </c>
      <c r="AI109" s="146" t="str">
        <f t="shared" si="49"/>
        <v/>
      </c>
      <c r="AJ109" s="168">
        <f t="shared" si="50"/>
        <v>0</v>
      </c>
      <c r="AK109" s="171"/>
      <c r="AL109" s="174" t="str">
        <f t="shared" si="51"/>
        <v/>
      </c>
      <c r="AM109" s="179" t="str">
        <f t="shared" si="52"/>
        <v/>
      </c>
      <c r="AN109" s="183" t="str">
        <f t="shared" si="53"/>
        <v>未入力セル</v>
      </c>
      <c r="AO109" s="186" t="str">
        <f t="shared" si="33"/>
        <v/>
      </c>
      <c r="AP109" s="186" t="str">
        <f t="shared" si="34"/>
        <v/>
      </c>
      <c r="AQ109" s="39">
        <f t="shared" si="60"/>
        <v>0</v>
      </c>
      <c r="AR109" s="39" t="str">
        <f>IF(ISERROR(VLOOKUP($M109,#REF!,16,0)),"",VLOOKUP($M109,#REF!,16,0))</f>
        <v/>
      </c>
      <c r="AS109" s="196" t="str">
        <f>IF(ISERROR(VLOOKUP($M109,#REF!,7,0)),"",VLOOKUP($M109,#REF!,7,0))</f>
        <v/>
      </c>
      <c r="AT109" s="203">
        <f t="shared" si="54"/>
        <v>0</v>
      </c>
      <c r="AU109" s="208" t="str">
        <f t="shared" si="55"/>
        <v/>
      </c>
      <c r="AW109" s="208" t="str">
        <f>IF(ISERROR(VLOOKUP($M109,#REF!,10,0)),"",VLOOKUP($M109,#REF!,10,0))</f>
        <v/>
      </c>
      <c r="AX109" s="203">
        <f t="shared" si="56"/>
        <v>0</v>
      </c>
      <c r="AY109" s="208" t="str">
        <f t="shared" si="57"/>
        <v/>
      </c>
      <c r="BA109" s="225" t="str">
        <f t="shared" si="58"/>
        <v/>
      </c>
      <c r="BB109" s="225" t="str">
        <f t="shared" si="59"/>
        <v/>
      </c>
    </row>
    <row r="110" spans="1:54" s="39" customFormat="1" ht="25.2" customHeight="1" x14ac:dyDescent="0.2">
      <c r="A110" s="45"/>
      <c r="B110" s="48"/>
      <c r="C110" s="48"/>
      <c r="D110" s="53"/>
      <c r="E110" s="53"/>
      <c r="F110" s="55"/>
      <c r="G110" s="55"/>
      <c r="H110" s="60"/>
      <c r="I110" s="66"/>
      <c r="J110" s="68"/>
      <c r="L110" s="73">
        <f t="shared" si="35"/>
        <v>0</v>
      </c>
      <c r="M110" s="73" t="str">
        <f t="shared" si="36"/>
        <v xml:space="preserve"> </v>
      </c>
      <c r="N110" s="100">
        <f t="shared" si="37"/>
        <v>0</v>
      </c>
      <c r="O110" s="100">
        <f t="shared" si="38"/>
        <v>0</v>
      </c>
      <c r="P110" s="108">
        <f t="shared" si="39"/>
        <v>0</v>
      </c>
      <c r="Q110" s="108" t="str">
        <f>IF(OR($C110="LED",$C110="不明"),"",IF(ISERROR(VLOOKUP($M110,#REF!,2,0)),"",VLOOKUP($M110,#REF!,2,0)))</f>
        <v/>
      </c>
      <c r="R110" s="100">
        <f t="shared" si="40"/>
        <v>0</v>
      </c>
      <c r="S110" s="100">
        <f t="shared" si="41"/>
        <v>0</v>
      </c>
      <c r="T110" s="120" t="str">
        <f t="shared" si="42"/>
        <v/>
      </c>
      <c r="U110" s="124"/>
      <c r="V110" s="129" t="s">
        <v>164</v>
      </c>
      <c r="W110" s="131"/>
      <c r="X110" s="75" t="str">
        <f>IF(COUNTIF($M110,"*LED*"),"LED設置済",IF(COUNTIF($M110,"*不明*"),"該当不明",IF(ISERROR(VLOOKUP($M110,#REF!,4,0)),"",VLOOKUP($M110,#REF!,4,0))))</f>
        <v/>
      </c>
      <c r="Y110" s="139">
        <f t="shared" si="43"/>
        <v>0</v>
      </c>
      <c r="Z110" s="144" t="str">
        <f>IF(ISERROR(VLOOKUP($M110,#REF!,5,0)),"",VLOOKUP($M110,#REF!,5,0))</f>
        <v/>
      </c>
      <c r="AA110" s="147" t="str">
        <f t="shared" si="44"/>
        <v/>
      </c>
      <c r="AB110" s="147" t="str">
        <f t="shared" si="45"/>
        <v/>
      </c>
      <c r="AC110" s="147" t="str">
        <f>IF(ISERROR(VLOOKUP($M110,#REF!,6,0)),"",VLOOKUP($M110,#REF!,6,0))</f>
        <v/>
      </c>
      <c r="AD110" s="147" t="str">
        <f>IF(ISERROR(VLOOKUP($M110,#REF!,8,0)),"",VLOOKUP($M110,#REF!,8,0))</f>
        <v/>
      </c>
      <c r="AE110" s="152" t="str">
        <f t="shared" si="46"/>
        <v/>
      </c>
      <c r="AF110" s="155" t="str">
        <f t="shared" si="47"/>
        <v/>
      </c>
      <c r="AG110" s="146" t="str">
        <f t="shared" si="48"/>
        <v/>
      </c>
      <c r="AH110" s="146" t="str">
        <f>IF(ISERROR(VLOOKUP($M110,#REF!,9,0)),"",VLOOKUP($M110,#REF!,9,0))</f>
        <v/>
      </c>
      <c r="AI110" s="146" t="str">
        <f t="shared" si="49"/>
        <v/>
      </c>
      <c r="AJ110" s="168">
        <f t="shared" si="50"/>
        <v>0</v>
      </c>
      <c r="AK110" s="171"/>
      <c r="AL110" s="174" t="str">
        <f t="shared" si="51"/>
        <v/>
      </c>
      <c r="AM110" s="179" t="str">
        <f t="shared" si="52"/>
        <v/>
      </c>
      <c r="AN110" s="183" t="str">
        <f t="shared" si="53"/>
        <v>未入力セル</v>
      </c>
      <c r="AO110" s="186" t="str">
        <f t="shared" si="33"/>
        <v/>
      </c>
      <c r="AP110" s="186" t="str">
        <f t="shared" si="34"/>
        <v/>
      </c>
      <c r="AQ110" s="39">
        <f t="shared" si="60"/>
        <v>0</v>
      </c>
      <c r="AR110" s="39" t="str">
        <f>IF(ISERROR(VLOOKUP($M110,#REF!,16,0)),"",VLOOKUP($M110,#REF!,16,0))</f>
        <v/>
      </c>
      <c r="AS110" s="196" t="str">
        <f>IF(ISERROR(VLOOKUP($M110,#REF!,7,0)),"",VLOOKUP($M110,#REF!,7,0))</f>
        <v/>
      </c>
      <c r="AT110" s="203">
        <f t="shared" si="54"/>
        <v>0</v>
      </c>
      <c r="AU110" s="208" t="str">
        <f t="shared" si="55"/>
        <v/>
      </c>
      <c r="AW110" s="208" t="str">
        <f>IF(ISERROR(VLOOKUP($M110,#REF!,10,0)),"",VLOOKUP($M110,#REF!,10,0))</f>
        <v/>
      </c>
      <c r="AX110" s="203">
        <f t="shared" si="56"/>
        <v>0</v>
      </c>
      <c r="AY110" s="208" t="str">
        <f t="shared" si="57"/>
        <v/>
      </c>
      <c r="BA110" s="225" t="str">
        <f t="shared" si="58"/>
        <v/>
      </c>
      <c r="BB110" s="225" t="str">
        <f t="shared" si="59"/>
        <v/>
      </c>
    </row>
    <row r="111" spans="1:54" s="39" customFormat="1" ht="25.2" customHeight="1" x14ac:dyDescent="0.2">
      <c r="A111" s="45"/>
      <c r="B111" s="48"/>
      <c r="C111" s="48"/>
      <c r="D111" s="53"/>
      <c r="E111" s="53"/>
      <c r="F111" s="55"/>
      <c r="G111" s="55"/>
      <c r="H111" s="60"/>
      <c r="I111" s="66"/>
      <c r="J111" s="68"/>
      <c r="L111" s="73">
        <f t="shared" si="35"/>
        <v>0</v>
      </c>
      <c r="M111" s="73" t="str">
        <f t="shared" si="36"/>
        <v xml:space="preserve"> </v>
      </c>
      <c r="N111" s="100">
        <f t="shared" si="37"/>
        <v>0</v>
      </c>
      <c r="O111" s="100">
        <f t="shared" si="38"/>
        <v>0</v>
      </c>
      <c r="P111" s="108">
        <f t="shared" si="39"/>
        <v>0</v>
      </c>
      <c r="Q111" s="108" t="str">
        <f>IF(OR($C111="LED",$C111="不明"),"",IF(ISERROR(VLOOKUP($M111,#REF!,2,0)),"",VLOOKUP($M111,#REF!,2,0)))</f>
        <v/>
      </c>
      <c r="R111" s="100">
        <f t="shared" si="40"/>
        <v>0</v>
      </c>
      <c r="S111" s="100">
        <f t="shared" si="41"/>
        <v>0</v>
      </c>
      <c r="T111" s="120" t="str">
        <f t="shared" si="42"/>
        <v/>
      </c>
      <c r="U111" s="124"/>
      <c r="V111" s="129" t="s">
        <v>164</v>
      </c>
      <c r="W111" s="131"/>
      <c r="X111" s="75" t="str">
        <f>IF(COUNTIF($M111,"*LED*"),"LED設置済",IF(COUNTIF($M111,"*不明*"),"該当不明",IF(ISERROR(VLOOKUP($M111,#REF!,4,0)),"",VLOOKUP($M111,#REF!,4,0))))</f>
        <v/>
      </c>
      <c r="Y111" s="139">
        <f t="shared" si="43"/>
        <v>0</v>
      </c>
      <c r="Z111" s="144" t="str">
        <f>IF(ISERROR(VLOOKUP($M111,#REF!,5,0)),"",VLOOKUP($M111,#REF!,5,0))</f>
        <v/>
      </c>
      <c r="AA111" s="147" t="str">
        <f t="shared" si="44"/>
        <v/>
      </c>
      <c r="AB111" s="147" t="str">
        <f t="shared" si="45"/>
        <v/>
      </c>
      <c r="AC111" s="147" t="str">
        <f>IF(ISERROR(VLOOKUP($M111,#REF!,6,0)),"",VLOOKUP($M111,#REF!,6,0))</f>
        <v/>
      </c>
      <c r="AD111" s="147" t="str">
        <f>IF(ISERROR(VLOOKUP($M111,#REF!,8,0)),"",VLOOKUP($M111,#REF!,8,0))</f>
        <v/>
      </c>
      <c r="AE111" s="152" t="str">
        <f t="shared" si="46"/>
        <v/>
      </c>
      <c r="AF111" s="155" t="str">
        <f t="shared" si="47"/>
        <v/>
      </c>
      <c r="AG111" s="146" t="str">
        <f t="shared" si="48"/>
        <v/>
      </c>
      <c r="AH111" s="146" t="str">
        <f>IF(ISERROR(VLOOKUP($M111,#REF!,9,0)),"",VLOOKUP($M111,#REF!,9,0))</f>
        <v/>
      </c>
      <c r="AI111" s="146" t="str">
        <f t="shared" si="49"/>
        <v/>
      </c>
      <c r="AJ111" s="168">
        <f t="shared" si="50"/>
        <v>0</v>
      </c>
      <c r="AK111" s="171"/>
      <c r="AL111" s="174" t="str">
        <f t="shared" si="51"/>
        <v/>
      </c>
      <c r="AM111" s="179" t="str">
        <f t="shared" si="52"/>
        <v/>
      </c>
      <c r="AN111" s="183" t="str">
        <f t="shared" si="53"/>
        <v>未入力セル</v>
      </c>
      <c r="AO111" s="186" t="str">
        <f t="shared" si="33"/>
        <v/>
      </c>
      <c r="AP111" s="186" t="str">
        <f t="shared" si="34"/>
        <v/>
      </c>
      <c r="AQ111" s="39">
        <f t="shared" si="60"/>
        <v>0</v>
      </c>
      <c r="AR111" s="39" t="str">
        <f>IF(ISERROR(VLOOKUP($M111,#REF!,16,0)),"",VLOOKUP($M111,#REF!,16,0))</f>
        <v/>
      </c>
      <c r="AS111" s="196" t="str">
        <f>IF(ISERROR(VLOOKUP($M111,#REF!,7,0)),"",VLOOKUP($M111,#REF!,7,0))</f>
        <v/>
      </c>
      <c r="AT111" s="203">
        <f t="shared" si="54"/>
        <v>0</v>
      </c>
      <c r="AU111" s="208" t="str">
        <f t="shared" si="55"/>
        <v/>
      </c>
      <c r="AW111" s="208" t="str">
        <f>IF(ISERROR(VLOOKUP($M111,#REF!,10,0)),"",VLOOKUP($M111,#REF!,10,0))</f>
        <v/>
      </c>
      <c r="AX111" s="203">
        <f t="shared" si="56"/>
        <v>0</v>
      </c>
      <c r="AY111" s="208" t="str">
        <f t="shared" si="57"/>
        <v/>
      </c>
      <c r="BA111" s="225" t="str">
        <f t="shared" si="58"/>
        <v/>
      </c>
      <c r="BB111" s="225" t="str">
        <f t="shared" si="59"/>
        <v/>
      </c>
    </row>
    <row r="112" spans="1:54" s="39" customFormat="1" ht="25.2" customHeight="1" x14ac:dyDescent="0.2">
      <c r="A112" s="45"/>
      <c r="B112" s="48"/>
      <c r="C112" s="48"/>
      <c r="D112" s="53"/>
      <c r="E112" s="53"/>
      <c r="F112" s="55"/>
      <c r="G112" s="55"/>
      <c r="H112" s="60"/>
      <c r="I112" s="66"/>
      <c r="J112" s="68"/>
      <c r="L112" s="73">
        <f t="shared" si="35"/>
        <v>0</v>
      </c>
      <c r="M112" s="73" t="str">
        <f t="shared" si="36"/>
        <v xml:space="preserve"> </v>
      </c>
      <c r="N112" s="100">
        <f t="shared" si="37"/>
        <v>0</v>
      </c>
      <c r="O112" s="100">
        <f t="shared" si="38"/>
        <v>0</v>
      </c>
      <c r="P112" s="108">
        <f t="shared" si="39"/>
        <v>0</v>
      </c>
      <c r="Q112" s="108" t="str">
        <f>IF(OR($C112="LED",$C112="不明"),"",IF(ISERROR(VLOOKUP($M112,#REF!,2,0)),"",VLOOKUP($M112,#REF!,2,0)))</f>
        <v/>
      </c>
      <c r="R112" s="100">
        <f t="shared" si="40"/>
        <v>0</v>
      </c>
      <c r="S112" s="100">
        <f t="shared" si="41"/>
        <v>0</v>
      </c>
      <c r="T112" s="120" t="str">
        <f t="shared" si="42"/>
        <v/>
      </c>
      <c r="U112" s="124"/>
      <c r="V112" s="129" t="s">
        <v>164</v>
      </c>
      <c r="W112" s="131"/>
      <c r="X112" s="75" t="str">
        <f>IF(COUNTIF($M112,"*LED*"),"LED設置済",IF(COUNTIF($M112,"*不明*"),"該当不明",IF(ISERROR(VLOOKUP($M112,#REF!,4,0)),"",VLOOKUP($M112,#REF!,4,0))))</f>
        <v/>
      </c>
      <c r="Y112" s="139">
        <f t="shared" si="43"/>
        <v>0</v>
      </c>
      <c r="Z112" s="144" t="str">
        <f>IF(ISERROR(VLOOKUP($M112,#REF!,5,0)),"",VLOOKUP($M112,#REF!,5,0))</f>
        <v/>
      </c>
      <c r="AA112" s="147" t="str">
        <f t="shared" si="44"/>
        <v/>
      </c>
      <c r="AB112" s="147" t="str">
        <f t="shared" si="45"/>
        <v/>
      </c>
      <c r="AC112" s="147" t="str">
        <f>IF(ISERROR(VLOOKUP($M112,#REF!,6,0)),"",VLOOKUP($M112,#REF!,6,0))</f>
        <v/>
      </c>
      <c r="AD112" s="147" t="str">
        <f>IF(ISERROR(VLOOKUP($M112,#REF!,8,0)),"",VLOOKUP($M112,#REF!,8,0))</f>
        <v/>
      </c>
      <c r="AE112" s="152" t="str">
        <f t="shared" si="46"/>
        <v/>
      </c>
      <c r="AF112" s="155" t="str">
        <f t="shared" si="47"/>
        <v/>
      </c>
      <c r="AG112" s="146" t="str">
        <f t="shared" si="48"/>
        <v/>
      </c>
      <c r="AH112" s="146" t="str">
        <f>IF(ISERROR(VLOOKUP($M112,#REF!,9,0)),"",VLOOKUP($M112,#REF!,9,0))</f>
        <v/>
      </c>
      <c r="AI112" s="146" t="str">
        <f t="shared" si="49"/>
        <v/>
      </c>
      <c r="AJ112" s="168">
        <f t="shared" si="50"/>
        <v>0</v>
      </c>
      <c r="AK112" s="171"/>
      <c r="AL112" s="174" t="str">
        <f t="shared" si="51"/>
        <v/>
      </c>
      <c r="AM112" s="179" t="str">
        <f t="shared" si="52"/>
        <v/>
      </c>
      <c r="AN112" s="183" t="str">
        <f t="shared" si="53"/>
        <v>未入力セル</v>
      </c>
      <c r="AO112" s="186" t="str">
        <f t="shared" si="33"/>
        <v/>
      </c>
      <c r="AP112" s="186" t="str">
        <f t="shared" si="34"/>
        <v/>
      </c>
      <c r="AQ112" s="39">
        <f t="shared" si="60"/>
        <v>0</v>
      </c>
      <c r="AR112" s="39" t="str">
        <f>IF(ISERROR(VLOOKUP($M112,#REF!,16,0)),"",VLOOKUP($M112,#REF!,16,0))</f>
        <v/>
      </c>
      <c r="AS112" s="196" t="str">
        <f>IF(ISERROR(VLOOKUP($M112,#REF!,7,0)),"",VLOOKUP($M112,#REF!,7,0))</f>
        <v/>
      </c>
      <c r="AT112" s="203">
        <f t="shared" si="54"/>
        <v>0</v>
      </c>
      <c r="AU112" s="208" t="str">
        <f t="shared" si="55"/>
        <v/>
      </c>
      <c r="AW112" s="208" t="str">
        <f>IF(ISERROR(VLOOKUP($M112,#REF!,10,0)),"",VLOOKUP($M112,#REF!,10,0))</f>
        <v/>
      </c>
      <c r="AX112" s="203">
        <f t="shared" si="56"/>
        <v>0</v>
      </c>
      <c r="AY112" s="208" t="str">
        <f t="shared" si="57"/>
        <v/>
      </c>
      <c r="BA112" s="225" t="str">
        <f t="shared" si="58"/>
        <v/>
      </c>
      <c r="BB112" s="225" t="str">
        <f t="shared" si="59"/>
        <v/>
      </c>
    </row>
    <row r="113" spans="1:54" s="39" customFormat="1" ht="25.2" customHeight="1" x14ac:dyDescent="0.2">
      <c r="A113" s="45"/>
      <c r="B113" s="48"/>
      <c r="C113" s="48"/>
      <c r="D113" s="53"/>
      <c r="E113" s="53"/>
      <c r="F113" s="55"/>
      <c r="G113" s="55"/>
      <c r="H113" s="60"/>
      <c r="I113" s="66"/>
      <c r="J113" s="68"/>
      <c r="L113" s="73">
        <f t="shared" si="35"/>
        <v>0</v>
      </c>
      <c r="M113" s="73" t="str">
        <f t="shared" si="36"/>
        <v xml:space="preserve"> </v>
      </c>
      <c r="N113" s="100">
        <f t="shared" si="37"/>
        <v>0</v>
      </c>
      <c r="O113" s="100">
        <f t="shared" si="38"/>
        <v>0</v>
      </c>
      <c r="P113" s="108">
        <f t="shared" si="39"/>
        <v>0</v>
      </c>
      <c r="Q113" s="108" t="str">
        <f>IF(OR($C113="LED",$C113="不明"),"",IF(ISERROR(VLOOKUP($M113,#REF!,2,0)),"",VLOOKUP($M113,#REF!,2,0)))</f>
        <v/>
      </c>
      <c r="R113" s="100">
        <f t="shared" si="40"/>
        <v>0</v>
      </c>
      <c r="S113" s="100">
        <f t="shared" si="41"/>
        <v>0</v>
      </c>
      <c r="T113" s="120" t="str">
        <f t="shared" si="42"/>
        <v/>
      </c>
      <c r="U113" s="124"/>
      <c r="V113" s="129" t="s">
        <v>164</v>
      </c>
      <c r="W113" s="131"/>
      <c r="X113" s="75" t="str">
        <f>IF(COUNTIF($M113,"*LED*"),"LED設置済",IF(COUNTIF($M113,"*不明*"),"該当不明",IF(ISERROR(VLOOKUP($M113,#REF!,4,0)),"",VLOOKUP($M113,#REF!,4,0))))</f>
        <v/>
      </c>
      <c r="Y113" s="139">
        <f t="shared" si="43"/>
        <v>0</v>
      </c>
      <c r="Z113" s="144" t="str">
        <f>IF(ISERROR(VLOOKUP($M113,#REF!,5,0)),"",VLOOKUP($M113,#REF!,5,0))</f>
        <v/>
      </c>
      <c r="AA113" s="147" t="str">
        <f t="shared" si="44"/>
        <v/>
      </c>
      <c r="AB113" s="147" t="str">
        <f t="shared" si="45"/>
        <v/>
      </c>
      <c r="AC113" s="147" t="str">
        <f>IF(ISERROR(VLOOKUP($M113,#REF!,6,0)),"",VLOOKUP($M113,#REF!,6,0))</f>
        <v/>
      </c>
      <c r="AD113" s="147" t="str">
        <f>IF(ISERROR(VLOOKUP($M113,#REF!,8,0)),"",VLOOKUP($M113,#REF!,8,0))</f>
        <v/>
      </c>
      <c r="AE113" s="152" t="str">
        <f t="shared" si="46"/>
        <v/>
      </c>
      <c r="AF113" s="155" t="str">
        <f t="shared" si="47"/>
        <v/>
      </c>
      <c r="AG113" s="146" t="str">
        <f t="shared" si="48"/>
        <v/>
      </c>
      <c r="AH113" s="146" t="str">
        <f>IF(ISERROR(VLOOKUP($M113,#REF!,9,0)),"",VLOOKUP($M113,#REF!,9,0))</f>
        <v/>
      </c>
      <c r="AI113" s="146" t="str">
        <f t="shared" si="49"/>
        <v/>
      </c>
      <c r="AJ113" s="168">
        <f t="shared" si="50"/>
        <v>0</v>
      </c>
      <c r="AK113" s="171"/>
      <c r="AL113" s="174" t="str">
        <f t="shared" si="51"/>
        <v/>
      </c>
      <c r="AM113" s="179" t="str">
        <f t="shared" si="52"/>
        <v/>
      </c>
      <c r="AN113" s="183" t="str">
        <f t="shared" si="53"/>
        <v>未入力セル</v>
      </c>
      <c r="AO113" s="186" t="str">
        <f t="shared" si="33"/>
        <v/>
      </c>
      <c r="AP113" s="186" t="str">
        <f t="shared" si="34"/>
        <v/>
      </c>
      <c r="AQ113" s="39">
        <f t="shared" si="60"/>
        <v>0</v>
      </c>
      <c r="AR113" s="39" t="str">
        <f>IF(ISERROR(VLOOKUP($M113,#REF!,16,0)),"",VLOOKUP($M113,#REF!,16,0))</f>
        <v/>
      </c>
      <c r="AS113" s="196" t="str">
        <f>IF(ISERROR(VLOOKUP($M113,#REF!,7,0)),"",VLOOKUP($M113,#REF!,7,0))</f>
        <v/>
      </c>
      <c r="AT113" s="203">
        <f t="shared" si="54"/>
        <v>0</v>
      </c>
      <c r="AU113" s="208" t="str">
        <f t="shared" si="55"/>
        <v/>
      </c>
      <c r="AW113" s="208" t="str">
        <f>IF(ISERROR(VLOOKUP($M113,#REF!,10,0)),"",VLOOKUP($M113,#REF!,10,0))</f>
        <v/>
      </c>
      <c r="AX113" s="203">
        <f t="shared" si="56"/>
        <v>0</v>
      </c>
      <c r="AY113" s="208" t="str">
        <f t="shared" si="57"/>
        <v/>
      </c>
      <c r="BA113" s="225" t="str">
        <f t="shared" si="58"/>
        <v/>
      </c>
      <c r="BB113" s="225" t="str">
        <f t="shared" si="59"/>
        <v/>
      </c>
    </row>
    <row r="114" spans="1:54" s="39" customFormat="1" ht="25.2" customHeight="1" x14ac:dyDescent="0.2">
      <c r="A114" s="45"/>
      <c r="B114" s="48"/>
      <c r="C114" s="48"/>
      <c r="D114" s="53"/>
      <c r="E114" s="53"/>
      <c r="F114" s="55"/>
      <c r="G114" s="55"/>
      <c r="H114" s="60"/>
      <c r="I114" s="66"/>
      <c r="J114" s="68"/>
      <c r="L114" s="73">
        <f t="shared" si="35"/>
        <v>0</v>
      </c>
      <c r="M114" s="73" t="str">
        <f t="shared" si="36"/>
        <v xml:space="preserve"> </v>
      </c>
      <c r="N114" s="100">
        <f t="shared" si="37"/>
        <v>0</v>
      </c>
      <c r="O114" s="100">
        <f t="shared" si="38"/>
        <v>0</v>
      </c>
      <c r="P114" s="108">
        <f t="shared" si="39"/>
        <v>0</v>
      </c>
      <c r="Q114" s="108" t="str">
        <f>IF(OR($C114="LED",$C114="不明"),"",IF(ISERROR(VLOOKUP($M114,#REF!,2,0)),"",VLOOKUP($M114,#REF!,2,0)))</f>
        <v/>
      </c>
      <c r="R114" s="100">
        <f t="shared" si="40"/>
        <v>0</v>
      </c>
      <c r="S114" s="100">
        <f t="shared" si="41"/>
        <v>0</v>
      </c>
      <c r="T114" s="120" t="str">
        <f t="shared" si="42"/>
        <v/>
      </c>
      <c r="U114" s="124"/>
      <c r="V114" s="129" t="s">
        <v>164</v>
      </c>
      <c r="W114" s="131"/>
      <c r="X114" s="75" t="str">
        <f>IF(COUNTIF($M114,"*LED*"),"LED設置済",IF(COUNTIF($M114,"*不明*"),"該当不明",IF(ISERROR(VLOOKUP($M114,#REF!,4,0)),"",VLOOKUP($M114,#REF!,4,0))))</f>
        <v/>
      </c>
      <c r="Y114" s="139">
        <f t="shared" si="43"/>
        <v>0</v>
      </c>
      <c r="Z114" s="144" t="str">
        <f>IF(ISERROR(VLOOKUP($M114,#REF!,5,0)),"",VLOOKUP($M114,#REF!,5,0))</f>
        <v/>
      </c>
      <c r="AA114" s="147" t="str">
        <f t="shared" si="44"/>
        <v/>
      </c>
      <c r="AB114" s="147" t="str">
        <f t="shared" si="45"/>
        <v/>
      </c>
      <c r="AC114" s="147" t="str">
        <f>IF(ISERROR(VLOOKUP($M114,#REF!,6,0)),"",VLOOKUP($M114,#REF!,6,0))</f>
        <v/>
      </c>
      <c r="AD114" s="147" t="str">
        <f>IF(ISERROR(VLOOKUP($M114,#REF!,8,0)),"",VLOOKUP($M114,#REF!,8,0))</f>
        <v/>
      </c>
      <c r="AE114" s="152" t="str">
        <f t="shared" si="46"/>
        <v/>
      </c>
      <c r="AF114" s="155" t="str">
        <f t="shared" si="47"/>
        <v/>
      </c>
      <c r="AG114" s="146" t="str">
        <f t="shared" si="48"/>
        <v/>
      </c>
      <c r="AH114" s="146" t="str">
        <f>IF(ISERROR(VLOOKUP($M114,#REF!,9,0)),"",VLOOKUP($M114,#REF!,9,0))</f>
        <v/>
      </c>
      <c r="AI114" s="146" t="str">
        <f t="shared" si="49"/>
        <v/>
      </c>
      <c r="AJ114" s="168">
        <f t="shared" si="50"/>
        <v>0</v>
      </c>
      <c r="AK114" s="171"/>
      <c r="AL114" s="174" t="str">
        <f t="shared" si="51"/>
        <v/>
      </c>
      <c r="AM114" s="179" t="str">
        <f t="shared" si="52"/>
        <v/>
      </c>
      <c r="AN114" s="183" t="str">
        <f t="shared" si="53"/>
        <v>未入力セル</v>
      </c>
      <c r="AO114" s="186" t="str">
        <f t="shared" si="33"/>
        <v/>
      </c>
      <c r="AP114" s="186" t="str">
        <f t="shared" si="34"/>
        <v/>
      </c>
      <c r="AQ114" s="39">
        <f t="shared" si="60"/>
        <v>0</v>
      </c>
      <c r="AR114" s="39" t="str">
        <f>IF(ISERROR(VLOOKUP($M114,#REF!,16,0)),"",VLOOKUP($M114,#REF!,16,0))</f>
        <v/>
      </c>
      <c r="AS114" s="196" t="str">
        <f>IF(ISERROR(VLOOKUP($M114,#REF!,7,0)),"",VLOOKUP($M114,#REF!,7,0))</f>
        <v/>
      </c>
      <c r="AT114" s="203">
        <f t="shared" si="54"/>
        <v>0</v>
      </c>
      <c r="AU114" s="208" t="str">
        <f t="shared" si="55"/>
        <v/>
      </c>
      <c r="AW114" s="208" t="str">
        <f>IF(ISERROR(VLOOKUP($M114,#REF!,10,0)),"",VLOOKUP($M114,#REF!,10,0))</f>
        <v/>
      </c>
      <c r="AX114" s="203">
        <f t="shared" si="56"/>
        <v>0</v>
      </c>
      <c r="AY114" s="208" t="str">
        <f t="shared" si="57"/>
        <v/>
      </c>
      <c r="BA114" s="225" t="str">
        <f t="shared" si="58"/>
        <v/>
      </c>
      <c r="BB114" s="225" t="str">
        <f t="shared" si="59"/>
        <v/>
      </c>
    </row>
    <row r="115" spans="1:54" s="39" customFormat="1" ht="25.2" customHeight="1" x14ac:dyDescent="0.2">
      <c r="A115" s="45"/>
      <c r="B115" s="48"/>
      <c r="C115" s="48"/>
      <c r="D115" s="53"/>
      <c r="E115" s="53"/>
      <c r="F115" s="55"/>
      <c r="G115" s="55"/>
      <c r="H115" s="60"/>
      <c r="I115" s="66"/>
      <c r="J115" s="68"/>
      <c r="L115" s="73">
        <f t="shared" si="35"/>
        <v>0</v>
      </c>
      <c r="M115" s="73" t="str">
        <f t="shared" si="36"/>
        <v xml:space="preserve"> </v>
      </c>
      <c r="N115" s="100">
        <f t="shared" si="37"/>
        <v>0</v>
      </c>
      <c r="O115" s="100">
        <f t="shared" si="38"/>
        <v>0</v>
      </c>
      <c r="P115" s="108">
        <f t="shared" si="39"/>
        <v>0</v>
      </c>
      <c r="Q115" s="108" t="str">
        <f>IF(OR($C115="LED",$C115="不明"),"",IF(ISERROR(VLOOKUP($M115,#REF!,2,0)),"",VLOOKUP($M115,#REF!,2,0)))</f>
        <v/>
      </c>
      <c r="R115" s="100">
        <f t="shared" si="40"/>
        <v>0</v>
      </c>
      <c r="S115" s="100">
        <f t="shared" si="41"/>
        <v>0</v>
      </c>
      <c r="T115" s="120" t="str">
        <f t="shared" si="42"/>
        <v/>
      </c>
      <c r="U115" s="124"/>
      <c r="V115" s="129" t="s">
        <v>164</v>
      </c>
      <c r="W115" s="131"/>
      <c r="X115" s="75" t="str">
        <f>IF(COUNTIF($M115,"*LED*"),"LED設置済",IF(COUNTIF($M115,"*不明*"),"該当不明",IF(ISERROR(VLOOKUP($M115,#REF!,4,0)),"",VLOOKUP($M115,#REF!,4,0))))</f>
        <v/>
      </c>
      <c r="Y115" s="139">
        <f t="shared" si="43"/>
        <v>0</v>
      </c>
      <c r="Z115" s="144" t="str">
        <f>IF(ISERROR(VLOOKUP($M115,#REF!,5,0)),"",VLOOKUP($M115,#REF!,5,0))</f>
        <v/>
      </c>
      <c r="AA115" s="147" t="str">
        <f t="shared" si="44"/>
        <v/>
      </c>
      <c r="AB115" s="147" t="str">
        <f t="shared" si="45"/>
        <v/>
      </c>
      <c r="AC115" s="147" t="str">
        <f>IF(ISERROR(VLOOKUP($M115,#REF!,6,0)),"",VLOOKUP($M115,#REF!,6,0))</f>
        <v/>
      </c>
      <c r="AD115" s="147" t="str">
        <f>IF(ISERROR(VLOOKUP($M115,#REF!,8,0)),"",VLOOKUP($M115,#REF!,8,0))</f>
        <v/>
      </c>
      <c r="AE115" s="152" t="str">
        <f t="shared" si="46"/>
        <v/>
      </c>
      <c r="AF115" s="155" t="str">
        <f t="shared" si="47"/>
        <v/>
      </c>
      <c r="AG115" s="146" t="str">
        <f t="shared" si="48"/>
        <v/>
      </c>
      <c r="AH115" s="146" t="str">
        <f>IF(ISERROR(VLOOKUP($M115,#REF!,9,0)),"",VLOOKUP($M115,#REF!,9,0))</f>
        <v/>
      </c>
      <c r="AI115" s="146" t="str">
        <f t="shared" si="49"/>
        <v/>
      </c>
      <c r="AJ115" s="168">
        <f t="shared" si="50"/>
        <v>0</v>
      </c>
      <c r="AK115" s="171"/>
      <c r="AL115" s="174" t="str">
        <f t="shared" si="51"/>
        <v/>
      </c>
      <c r="AM115" s="179" t="str">
        <f t="shared" si="52"/>
        <v/>
      </c>
      <c r="AN115" s="183" t="str">
        <f t="shared" si="53"/>
        <v>未入力セル</v>
      </c>
      <c r="AO115" s="186" t="str">
        <f t="shared" si="33"/>
        <v/>
      </c>
      <c r="AP115" s="186" t="str">
        <f t="shared" si="34"/>
        <v/>
      </c>
      <c r="AQ115" s="39">
        <f t="shared" si="60"/>
        <v>0</v>
      </c>
      <c r="AR115" s="39" t="str">
        <f>IF(ISERROR(VLOOKUP($M115,#REF!,16,0)),"",VLOOKUP($M115,#REF!,16,0))</f>
        <v/>
      </c>
      <c r="AS115" s="196" t="str">
        <f>IF(ISERROR(VLOOKUP($M115,#REF!,7,0)),"",VLOOKUP($M115,#REF!,7,0))</f>
        <v/>
      </c>
      <c r="AT115" s="203">
        <f t="shared" si="54"/>
        <v>0</v>
      </c>
      <c r="AU115" s="208" t="str">
        <f t="shared" si="55"/>
        <v/>
      </c>
      <c r="AW115" s="208" t="str">
        <f>IF(ISERROR(VLOOKUP($M115,#REF!,10,0)),"",VLOOKUP($M115,#REF!,10,0))</f>
        <v/>
      </c>
      <c r="AX115" s="203">
        <f t="shared" si="56"/>
        <v>0</v>
      </c>
      <c r="AY115" s="208" t="str">
        <f t="shared" si="57"/>
        <v/>
      </c>
      <c r="BA115" s="225" t="str">
        <f t="shared" si="58"/>
        <v/>
      </c>
      <c r="BB115" s="225" t="str">
        <f t="shared" si="59"/>
        <v/>
      </c>
    </row>
    <row r="116" spans="1:54" s="39" customFormat="1" ht="25.2" customHeight="1" x14ac:dyDescent="0.2">
      <c r="A116" s="45"/>
      <c r="B116" s="48"/>
      <c r="C116" s="48"/>
      <c r="D116" s="53"/>
      <c r="E116" s="53"/>
      <c r="F116" s="55"/>
      <c r="G116" s="55"/>
      <c r="H116" s="60"/>
      <c r="I116" s="66"/>
      <c r="J116" s="68"/>
      <c r="L116" s="73">
        <f t="shared" si="35"/>
        <v>0</v>
      </c>
      <c r="M116" s="73" t="str">
        <f t="shared" si="36"/>
        <v xml:space="preserve"> </v>
      </c>
      <c r="N116" s="100">
        <f t="shared" si="37"/>
        <v>0</v>
      </c>
      <c r="O116" s="100">
        <f t="shared" si="38"/>
        <v>0</v>
      </c>
      <c r="P116" s="108">
        <f t="shared" si="39"/>
        <v>0</v>
      </c>
      <c r="Q116" s="108" t="str">
        <f>IF(OR($C116="LED",$C116="不明"),"",IF(ISERROR(VLOOKUP($M116,#REF!,2,0)),"",VLOOKUP($M116,#REF!,2,0)))</f>
        <v/>
      </c>
      <c r="R116" s="100">
        <f t="shared" si="40"/>
        <v>0</v>
      </c>
      <c r="S116" s="100">
        <f t="shared" si="41"/>
        <v>0</v>
      </c>
      <c r="T116" s="120" t="str">
        <f t="shared" si="42"/>
        <v/>
      </c>
      <c r="U116" s="124"/>
      <c r="V116" s="129" t="s">
        <v>164</v>
      </c>
      <c r="W116" s="131"/>
      <c r="X116" s="75" t="str">
        <f>IF(COUNTIF($M116,"*LED*"),"LED設置済",IF(COUNTIF($M116,"*不明*"),"該当不明",IF(ISERROR(VLOOKUP($M116,#REF!,4,0)),"",VLOOKUP($M116,#REF!,4,0))))</f>
        <v/>
      </c>
      <c r="Y116" s="139">
        <f t="shared" si="43"/>
        <v>0</v>
      </c>
      <c r="Z116" s="144" t="str">
        <f>IF(ISERROR(VLOOKUP($M116,#REF!,5,0)),"",VLOOKUP($M116,#REF!,5,0))</f>
        <v/>
      </c>
      <c r="AA116" s="147" t="str">
        <f t="shared" si="44"/>
        <v/>
      </c>
      <c r="AB116" s="147" t="str">
        <f t="shared" si="45"/>
        <v/>
      </c>
      <c r="AC116" s="147" t="str">
        <f>IF(ISERROR(VLOOKUP($M116,#REF!,6,0)),"",VLOOKUP($M116,#REF!,6,0))</f>
        <v/>
      </c>
      <c r="AD116" s="147" t="str">
        <f>IF(ISERROR(VLOOKUP($M116,#REF!,8,0)),"",VLOOKUP($M116,#REF!,8,0))</f>
        <v/>
      </c>
      <c r="AE116" s="152" t="str">
        <f t="shared" si="46"/>
        <v/>
      </c>
      <c r="AF116" s="155" t="str">
        <f t="shared" si="47"/>
        <v/>
      </c>
      <c r="AG116" s="146" t="str">
        <f t="shared" si="48"/>
        <v/>
      </c>
      <c r="AH116" s="146" t="str">
        <f>IF(ISERROR(VLOOKUP($M116,#REF!,9,0)),"",VLOOKUP($M116,#REF!,9,0))</f>
        <v/>
      </c>
      <c r="AI116" s="146" t="str">
        <f t="shared" si="49"/>
        <v/>
      </c>
      <c r="AJ116" s="168">
        <f t="shared" si="50"/>
        <v>0</v>
      </c>
      <c r="AK116" s="171"/>
      <c r="AL116" s="174" t="str">
        <f t="shared" si="51"/>
        <v/>
      </c>
      <c r="AM116" s="179" t="str">
        <f t="shared" si="52"/>
        <v/>
      </c>
      <c r="AN116" s="183" t="str">
        <f t="shared" si="53"/>
        <v>未入力セル</v>
      </c>
      <c r="AO116" s="186" t="str">
        <f t="shared" si="33"/>
        <v/>
      </c>
      <c r="AP116" s="186" t="str">
        <f t="shared" si="34"/>
        <v/>
      </c>
      <c r="AQ116" s="39">
        <f t="shared" si="60"/>
        <v>0</v>
      </c>
      <c r="AR116" s="39" t="str">
        <f>IF(ISERROR(VLOOKUP($M116,#REF!,16,0)),"",VLOOKUP($M116,#REF!,16,0))</f>
        <v/>
      </c>
      <c r="AS116" s="196" t="str">
        <f>IF(ISERROR(VLOOKUP($M116,#REF!,7,0)),"",VLOOKUP($M116,#REF!,7,0))</f>
        <v/>
      </c>
      <c r="AT116" s="203">
        <f t="shared" si="54"/>
        <v>0</v>
      </c>
      <c r="AU116" s="208" t="str">
        <f t="shared" si="55"/>
        <v/>
      </c>
      <c r="AW116" s="208" t="str">
        <f>IF(ISERROR(VLOOKUP($M116,#REF!,10,0)),"",VLOOKUP($M116,#REF!,10,0))</f>
        <v/>
      </c>
      <c r="AX116" s="203">
        <f t="shared" si="56"/>
        <v>0</v>
      </c>
      <c r="AY116" s="208" t="str">
        <f t="shared" si="57"/>
        <v/>
      </c>
      <c r="BA116" s="225" t="str">
        <f t="shared" si="58"/>
        <v/>
      </c>
      <c r="BB116" s="225" t="str">
        <f t="shared" si="59"/>
        <v/>
      </c>
    </row>
    <row r="117" spans="1:54" s="39" customFormat="1" ht="25.2" customHeight="1" x14ac:dyDescent="0.2">
      <c r="A117" s="45"/>
      <c r="B117" s="48"/>
      <c r="C117" s="48"/>
      <c r="D117" s="53"/>
      <c r="E117" s="53"/>
      <c r="F117" s="55"/>
      <c r="G117" s="55"/>
      <c r="H117" s="60"/>
      <c r="I117" s="66"/>
      <c r="J117" s="68"/>
      <c r="L117" s="73">
        <f t="shared" si="35"/>
        <v>0</v>
      </c>
      <c r="M117" s="73" t="str">
        <f t="shared" si="36"/>
        <v xml:space="preserve"> </v>
      </c>
      <c r="N117" s="100">
        <f t="shared" si="37"/>
        <v>0</v>
      </c>
      <c r="O117" s="100">
        <f t="shared" si="38"/>
        <v>0</v>
      </c>
      <c r="P117" s="108">
        <f t="shared" si="39"/>
        <v>0</v>
      </c>
      <c r="Q117" s="108" t="str">
        <f>IF(OR($C117="LED",$C117="不明"),"",IF(ISERROR(VLOOKUP($M117,#REF!,2,0)),"",VLOOKUP($M117,#REF!,2,0)))</f>
        <v/>
      </c>
      <c r="R117" s="100">
        <f t="shared" si="40"/>
        <v>0</v>
      </c>
      <c r="S117" s="100">
        <f t="shared" si="41"/>
        <v>0</v>
      </c>
      <c r="T117" s="120" t="str">
        <f t="shared" si="42"/>
        <v/>
      </c>
      <c r="U117" s="124"/>
      <c r="V117" s="129" t="s">
        <v>164</v>
      </c>
      <c r="W117" s="131"/>
      <c r="X117" s="75" t="str">
        <f>IF(COUNTIF($M117,"*LED*"),"LED設置済",IF(COUNTIF($M117,"*不明*"),"該当不明",IF(ISERROR(VLOOKUP($M117,#REF!,4,0)),"",VLOOKUP($M117,#REF!,4,0))))</f>
        <v/>
      </c>
      <c r="Y117" s="139">
        <f t="shared" si="43"/>
        <v>0</v>
      </c>
      <c r="Z117" s="144" t="str">
        <f>IF(ISERROR(VLOOKUP($M117,#REF!,5,0)),"",VLOOKUP($M117,#REF!,5,0))</f>
        <v/>
      </c>
      <c r="AA117" s="147" t="str">
        <f t="shared" si="44"/>
        <v/>
      </c>
      <c r="AB117" s="147" t="str">
        <f t="shared" si="45"/>
        <v/>
      </c>
      <c r="AC117" s="147" t="str">
        <f>IF(ISERROR(VLOOKUP($M117,#REF!,6,0)),"",VLOOKUP($M117,#REF!,6,0))</f>
        <v/>
      </c>
      <c r="AD117" s="147" t="str">
        <f>IF(ISERROR(VLOOKUP($M117,#REF!,8,0)),"",VLOOKUP($M117,#REF!,8,0))</f>
        <v/>
      </c>
      <c r="AE117" s="152" t="str">
        <f t="shared" si="46"/>
        <v/>
      </c>
      <c r="AF117" s="155" t="str">
        <f t="shared" si="47"/>
        <v/>
      </c>
      <c r="AG117" s="146" t="str">
        <f t="shared" si="48"/>
        <v/>
      </c>
      <c r="AH117" s="146" t="str">
        <f>IF(ISERROR(VLOOKUP($M117,#REF!,9,0)),"",VLOOKUP($M117,#REF!,9,0))</f>
        <v/>
      </c>
      <c r="AI117" s="146" t="str">
        <f t="shared" si="49"/>
        <v/>
      </c>
      <c r="AJ117" s="168">
        <f t="shared" si="50"/>
        <v>0</v>
      </c>
      <c r="AK117" s="171"/>
      <c r="AL117" s="174" t="str">
        <f t="shared" si="51"/>
        <v/>
      </c>
      <c r="AM117" s="179" t="str">
        <f t="shared" si="52"/>
        <v/>
      </c>
      <c r="AN117" s="183" t="str">
        <f t="shared" si="53"/>
        <v>未入力セル</v>
      </c>
      <c r="AO117" s="186" t="str">
        <f t="shared" si="33"/>
        <v/>
      </c>
      <c r="AP117" s="186" t="str">
        <f t="shared" si="34"/>
        <v/>
      </c>
      <c r="AQ117" s="39">
        <f t="shared" si="60"/>
        <v>0</v>
      </c>
      <c r="AR117" s="39" t="str">
        <f>IF(ISERROR(VLOOKUP($M117,#REF!,16,0)),"",VLOOKUP($M117,#REF!,16,0))</f>
        <v/>
      </c>
      <c r="AS117" s="196" t="str">
        <f>IF(ISERROR(VLOOKUP($M117,#REF!,7,0)),"",VLOOKUP($M117,#REF!,7,0))</f>
        <v/>
      </c>
      <c r="AT117" s="203">
        <f t="shared" si="54"/>
        <v>0</v>
      </c>
      <c r="AU117" s="208" t="str">
        <f t="shared" si="55"/>
        <v/>
      </c>
      <c r="AW117" s="208" t="str">
        <f>IF(ISERROR(VLOOKUP($M117,#REF!,10,0)),"",VLOOKUP($M117,#REF!,10,0))</f>
        <v/>
      </c>
      <c r="AX117" s="203">
        <f t="shared" si="56"/>
        <v>0</v>
      </c>
      <c r="AY117" s="208" t="str">
        <f t="shared" si="57"/>
        <v/>
      </c>
      <c r="BA117" s="225" t="str">
        <f t="shared" si="58"/>
        <v/>
      </c>
      <c r="BB117" s="225" t="str">
        <f t="shared" si="59"/>
        <v/>
      </c>
    </row>
    <row r="118" spans="1:54" s="39" customFormat="1" ht="25.2" customHeight="1" x14ac:dyDescent="0.2">
      <c r="A118" s="45"/>
      <c r="B118" s="48"/>
      <c r="C118" s="48"/>
      <c r="D118" s="53"/>
      <c r="E118" s="53"/>
      <c r="F118" s="55"/>
      <c r="G118" s="55"/>
      <c r="H118" s="60"/>
      <c r="I118" s="66"/>
      <c r="J118" s="68"/>
      <c r="L118" s="73">
        <f t="shared" si="35"/>
        <v>0</v>
      </c>
      <c r="M118" s="73" t="str">
        <f t="shared" si="36"/>
        <v xml:space="preserve"> </v>
      </c>
      <c r="N118" s="100">
        <f t="shared" si="37"/>
        <v>0</v>
      </c>
      <c r="O118" s="100">
        <f t="shared" si="38"/>
        <v>0</v>
      </c>
      <c r="P118" s="108">
        <f t="shared" si="39"/>
        <v>0</v>
      </c>
      <c r="Q118" s="108" t="str">
        <f>IF(OR($C118="LED",$C118="不明"),"",IF(ISERROR(VLOOKUP($M118,#REF!,2,0)),"",VLOOKUP($M118,#REF!,2,0)))</f>
        <v/>
      </c>
      <c r="R118" s="100">
        <f t="shared" si="40"/>
        <v>0</v>
      </c>
      <c r="S118" s="100">
        <f t="shared" si="41"/>
        <v>0</v>
      </c>
      <c r="T118" s="120" t="str">
        <f t="shared" si="42"/>
        <v/>
      </c>
      <c r="U118" s="124"/>
      <c r="V118" s="129" t="s">
        <v>164</v>
      </c>
      <c r="W118" s="131"/>
      <c r="X118" s="75" t="str">
        <f>IF(COUNTIF($M118,"*LED*"),"LED設置済",IF(COUNTIF($M118,"*不明*"),"該当不明",IF(ISERROR(VLOOKUP($M118,#REF!,4,0)),"",VLOOKUP($M118,#REF!,4,0))))</f>
        <v/>
      </c>
      <c r="Y118" s="139">
        <f t="shared" si="43"/>
        <v>0</v>
      </c>
      <c r="Z118" s="144" t="str">
        <f>IF(ISERROR(VLOOKUP($M118,#REF!,5,0)),"",VLOOKUP($M118,#REF!,5,0))</f>
        <v/>
      </c>
      <c r="AA118" s="147" t="str">
        <f t="shared" si="44"/>
        <v/>
      </c>
      <c r="AB118" s="147" t="str">
        <f t="shared" si="45"/>
        <v/>
      </c>
      <c r="AC118" s="147" t="str">
        <f>IF(ISERROR(VLOOKUP($M118,#REF!,6,0)),"",VLOOKUP($M118,#REF!,6,0))</f>
        <v/>
      </c>
      <c r="AD118" s="147" t="str">
        <f>IF(ISERROR(VLOOKUP($M118,#REF!,8,0)),"",VLOOKUP($M118,#REF!,8,0))</f>
        <v/>
      </c>
      <c r="AE118" s="152" t="str">
        <f t="shared" si="46"/>
        <v/>
      </c>
      <c r="AF118" s="155" t="str">
        <f t="shared" si="47"/>
        <v/>
      </c>
      <c r="AG118" s="146" t="str">
        <f t="shared" si="48"/>
        <v/>
      </c>
      <c r="AH118" s="146" t="str">
        <f>IF(ISERROR(VLOOKUP($M118,#REF!,9,0)),"",VLOOKUP($M118,#REF!,9,0))</f>
        <v/>
      </c>
      <c r="AI118" s="146" t="str">
        <f t="shared" si="49"/>
        <v/>
      </c>
      <c r="AJ118" s="168">
        <f t="shared" si="50"/>
        <v>0</v>
      </c>
      <c r="AK118" s="171"/>
      <c r="AL118" s="174" t="str">
        <f t="shared" si="51"/>
        <v/>
      </c>
      <c r="AM118" s="179" t="str">
        <f t="shared" si="52"/>
        <v/>
      </c>
      <c r="AN118" s="183" t="str">
        <f t="shared" si="53"/>
        <v>未入力セル</v>
      </c>
      <c r="AO118" s="186" t="str">
        <f t="shared" si="33"/>
        <v/>
      </c>
      <c r="AP118" s="186" t="str">
        <f t="shared" si="34"/>
        <v/>
      </c>
      <c r="AQ118" s="39">
        <f t="shared" si="60"/>
        <v>0</v>
      </c>
      <c r="AR118" s="39" t="str">
        <f>IF(ISERROR(VLOOKUP($M118,#REF!,16,0)),"",VLOOKUP($M118,#REF!,16,0))</f>
        <v/>
      </c>
      <c r="AS118" s="196" t="str">
        <f>IF(ISERROR(VLOOKUP($M118,#REF!,7,0)),"",VLOOKUP($M118,#REF!,7,0))</f>
        <v/>
      </c>
      <c r="AT118" s="203">
        <f t="shared" si="54"/>
        <v>0</v>
      </c>
      <c r="AU118" s="208" t="str">
        <f t="shared" si="55"/>
        <v/>
      </c>
      <c r="AW118" s="208" t="str">
        <f>IF(ISERROR(VLOOKUP($M118,#REF!,10,0)),"",VLOOKUP($M118,#REF!,10,0))</f>
        <v/>
      </c>
      <c r="AX118" s="203">
        <f t="shared" si="56"/>
        <v>0</v>
      </c>
      <c r="AY118" s="208" t="str">
        <f t="shared" si="57"/>
        <v/>
      </c>
      <c r="BA118" s="225" t="str">
        <f t="shared" si="58"/>
        <v/>
      </c>
      <c r="BB118" s="225" t="str">
        <f t="shared" si="59"/>
        <v/>
      </c>
    </row>
    <row r="119" spans="1:54" s="39" customFormat="1" ht="25.2" customHeight="1" x14ac:dyDescent="0.2">
      <c r="A119" s="45"/>
      <c r="B119" s="48"/>
      <c r="C119" s="48"/>
      <c r="D119" s="53"/>
      <c r="E119" s="53"/>
      <c r="F119" s="55"/>
      <c r="G119" s="55"/>
      <c r="H119" s="60"/>
      <c r="I119" s="66"/>
      <c r="J119" s="68"/>
      <c r="L119" s="73">
        <f t="shared" si="35"/>
        <v>0</v>
      </c>
      <c r="M119" s="73" t="str">
        <f t="shared" si="36"/>
        <v xml:space="preserve"> </v>
      </c>
      <c r="N119" s="100">
        <f t="shared" si="37"/>
        <v>0</v>
      </c>
      <c r="O119" s="100">
        <f t="shared" si="38"/>
        <v>0</v>
      </c>
      <c r="P119" s="108">
        <f t="shared" si="39"/>
        <v>0</v>
      </c>
      <c r="Q119" s="108" t="str">
        <f>IF(OR($C119="LED",$C119="不明"),"",IF(ISERROR(VLOOKUP($M119,#REF!,2,0)),"",VLOOKUP($M119,#REF!,2,0)))</f>
        <v/>
      </c>
      <c r="R119" s="100">
        <f t="shared" si="40"/>
        <v>0</v>
      </c>
      <c r="S119" s="100">
        <f t="shared" si="41"/>
        <v>0</v>
      </c>
      <c r="T119" s="120" t="str">
        <f t="shared" si="42"/>
        <v/>
      </c>
      <c r="U119" s="124"/>
      <c r="V119" s="129" t="s">
        <v>164</v>
      </c>
      <c r="W119" s="131"/>
      <c r="X119" s="75" t="str">
        <f>IF(COUNTIF($M119,"*LED*"),"LED設置済",IF(COUNTIF($M119,"*不明*"),"該当不明",IF(ISERROR(VLOOKUP($M119,#REF!,4,0)),"",VLOOKUP($M119,#REF!,4,0))))</f>
        <v/>
      </c>
      <c r="Y119" s="139">
        <f t="shared" si="43"/>
        <v>0</v>
      </c>
      <c r="Z119" s="144" t="str">
        <f>IF(ISERROR(VLOOKUP($M119,#REF!,5,0)),"",VLOOKUP($M119,#REF!,5,0))</f>
        <v/>
      </c>
      <c r="AA119" s="147" t="str">
        <f t="shared" si="44"/>
        <v/>
      </c>
      <c r="AB119" s="147" t="str">
        <f t="shared" si="45"/>
        <v/>
      </c>
      <c r="AC119" s="147" t="str">
        <f>IF(ISERROR(VLOOKUP($M119,#REF!,6,0)),"",VLOOKUP($M119,#REF!,6,0))</f>
        <v/>
      </c>
      <c r="AD119" s="147" t="str">
        <f>IF(ISERROR(VLOOKUP($M119,#REF!,8,0)),"",VLOOKUP($M119,#REF!,8,0))</f>
        <v/>
      </c>
      <c r="AE119" s="152" t="str">
        <f t="shared" si="46"/>
        <v/>
      </c>
      <c r="AF119" s="155" t="str">
        <f t="shared" si="47"/>
        <v/>
      </c>
      <c r="AG119" s="146" t="str">
        <f t="shared" si="48"/>
        <v/>
      </c>
      <c r="AH119" s="146" t="str">
        <f>IF(ISERROR(VLOOKUP($M119,#REF!,9,0)),"",VLOOKUP($M119,#REF!,9,0))</f>
        <v/>
      </c>
      <c r="AI119" s="146" t="str">
        <f t="shared" si="49"/>
        <v/>
      </c>
      <c r="AJ119" s="168">
        <f t="shared" si="50"/>
        <v>0</v>
      </c>
      <c r="AK119" s="171"/>
      <c r="AL119" s="174" t="str">
        <f t="shared" si="51"/>
        <v/>
      </c>
      <c r="AM119" s="179" t="str">
        <f t="shared" si="52"/>
        <v/>
      </c>
      <c r="AN119" s="183" t="str">
        <f t="shared" si="53"/>
        <v>未入力セル</v>
      </c>
      <c r="AO119" s="186" t="str">
        <f t="shared" si="33"/>
        <v/>
      </c>
      <c r="AP119" s="186" t="str">
        <f t="shared" si="34"/>
        <v/>
      </c>
      <c r="AQ119" s="39">
        <f t="shared" si="60"/>
        <v>0</v>
      </c>
      <c r="AR119" s="39" t="str">
        <f>IF(ISERROR(VLOOKUP($M119,#REF!,16,0)),"",VLOOKUP($M119,#REF!,16,0))</f>
        <v/>
      </c>
      <c r="AS119" s="196" t="str">
        <f>IF(ISERROR(VLOOKUP($M119,#REF!,7,0)),"",VLOOKUP($M119,#REF!,7,0))</f>
        <v/>
      </c>
      <c r="AT119" s="203">
        <f t="shared" si="54"/>
        <v>0</v>
      </c>
      <c r="AU119" s="208" t="str">
        <f t="shared" si="55"/>
        <v/>
      </c>
      <c r="AW119" s="208" t="str">
        <f>IF(ISERROR(VLOOKUP($M119,#REF!,10,0)),"",VLOOKUP($M119,#REF!,10,0))</f>
        <v/>
      </c>
      <c r="AX119" s="203">
        <f t="shared" si="56"/>
        <v>0</v>
      </c>
      <c r="AY119" s="208" t="str">
        <f t="shared" si="57"/>
        <v/>
      </c>
      <c r="BA119" s="225" t="str">
        <f t="shared" si="58"/>
        <v/>
      </c>
      <c r="BB119" s="225" t="str">
        <f t="shared" si="59"/>
        <v/>
      </c>
    </row>
    <row r="120" spans="1:54" s="39" customFormat="1" ht="25.2" customHeight="1" x14ac:dyDescent="0.2">
      <c r="A120" s="45"/>
      <c r="B120" s="48"/>
      <c r="C120" s="48"/>
      <c r="D120" s="53"/>
      <c r="E120" s="53"/>
      <c r="F120" s="55"/>
      <c r="G120" s="55"/>
      <c r="H120" s="60"/>
      <c r="I120" s="66"/>
      <c r="J120" s="68"/>
      <c r="L120" s="73">
        <f t="shared" si="35"/>
        <v>0</v>
      </c>
      <c r="M120" s="73" t="str">
        <f t="shared" si="36"/>
        <v xml:space="preserve"> </v>
      </c>
      <c r="N120" s="100">
        <f t="shared" si="37"/>
        <v>0</v>
      </c>
      <c r="O120" s="100">
        <f t="shared" si="38"/>
        <v>0</v>
      </c>
      <c r="P120" s="108">
        <f t="shared" si="39"/>
        <v>0</v>
      </c>
      <c r="Q120" s="108" t="str">
        <f>IF(OR($C120="LED",$C120="不明"),"",IF(ISERROR(VLOOKUP($M120,#REF!,2,0)),"",VLOOKUP($M120,#REF!,2,0)))</f>
        <v/>
      </c>
      <c r="R120" s="100">
        <f t="shared" si="40"/>
        <v>0</v>
      </c>
      <c r="S120" s="100">
        <f t="shared" si="41"/>
        <v>0</v>
      </c>
      <c r="T120" s="120" t="str">
        <f t="shared" si="42"/>
        <v/>
      </c>
      <c r="U120" s="124"/>
      <c r="V120" s="129" t="s">
        <v>164</v>
      </c>
      <c r="W120" s="131"/>
      <c r="X120" s="75" t="str">
        <f>IF(COUNTIF($M120,"*LED*"),"LED設置済",IF(COUNTIF($M120,"*不明*"),"該当不明",IF(ISERROR(VLOOKUP($M120,#REF!,4,0)),"",VLOOKUP($M120,#REF!,4,0))))</f>
        <v/>
      </c>
      <c r="Y120" s="139">
        <f t="shared" si="43"/>
        <v>0</v>
      </c>
      <c r="Z120" s="144" t="str">
        <f>IF(ISERROR(VLOOKUP($M120,#REF!,5,0)),"",VLOOKUP($M120,#REF!,5,0))</f>
        <v/>
      </c>
      <c r="AA120" s="147" t="str">
        <f t="shared" si="44"/>
        <v/>
      </c>
      <c r="AB120" s="147" t="str">
        <f t="shared" si="45"/>
        <v/>
      </c>
      <c r="AC120" s="147" t="str">
        <f>IF(ISERROR(VLOOKUP($M120,#REF!,6,0)),"",VLOOKUP($M120,#REF!,6,0))</f>
        <v/>
      </c>
      <c r="AD120" s="147" t="str">
        <f>IF(ISERROR(VLOOKUP($M120,#REF!,8,0)),"",VLOOKUP($M120,#REF!,8,0))</f>
        <v/>
      </c>
      <c r="AE120" s="152" t="str">
        <f t="shared" si="46"/>
        <v/>
      </c>
      <c r="AF120" s="155" t="str">
        <f t="shared" si="47"/>
        <v/>
      </c>
      <c r="AG120" s="146" t="str">
        <f t="shared" si="48"/>
        <v/>
      </c>
      <c r="AH120" s="146" t="str">
        <f>IF(ISERROR(VLOOKUP($M120,#REF!,9,0)),"",VLOOKUP($M120,#REF!,9,0))</f>
        <v/>
      </c>
      <c r="AI120" s="146" t="str">
        <f t="shared" si="49"/>
        <v/>
      </c>
      <c r="AJ120" s="168">
        <f t="shared" si="50"/>
        <v>0</v>
      </c>
      <c r="AK120" s="171"/>
      <c r="AL120" s="174" t="str">
        <f t="shared" si="51"/>
        <v/>
      </c>
      <c r="AM120" s="179" t="str">
        <f t="shared" si="52"/>
        <v/>
      </c>
      <c r="AN120" s="183" t="str">
        <f t="shared" si="53"/>
        <v>未入力セル</v>
      </c>
      <c r="AO120" s="186" t="str">
        <f t="shared" si="33"/>
        <v/>
      </c>
      <c r="AP120" s="186" t="str">
        <f t="shared" si="34"/>
        <v/>
      </c>
      <c r="AQ120" s="39">
        <f t="shared" si="60"/>
        <v>0</v>
      </c>
      <c r="AR120" s="39" t="str">
        <f>IF(ISERROR(VLOOKUP($M120,#REF!,16,0)),"",VLOOKUP($M120,#REF!,16,0))</f>
        <v/>
      </c>
      <c r="AS120" s="196" t="str">
        <f>IF(ISERROR(VLOOKUP($M120,#REF!,7,0)),"",VLOOKUP($M120,#REF!,7,0))</f>
        <v/>
      </c>
      <c r="AT120" s="203">
        <f t="shared" si="54"/>
        <v>0</v>
      </c>
      <c r="AU120" s="208" t="str">
        <f t="shared" si="55"/>
        <v/>
      </c>
      <c r="AW120" s="208" t="str">
        <f>IF(ISERROR(VLOOKUP($M120,#REF!,10,0)),"",VLOOKUP($M120,#REF!,10,0))</f>
        <v/>
      </c>
      <c r="AX120" s="203">
        <f t="shared" si="56"/>
        <v>0</v>
      </c>
      <c r="AY120" s="208" t="str">
        <f t="shared" si="57"/>
        <v/>
      </c>
      <c r="BA120" s="225" t="str">
        <f t="shared" si="58"/>
        <v/>
      </c>
      <c r="BB120" s="225" t="str">
        <f t="shared" si="59"/>
        <v/>
      </c>
    </row>
    <row r="121" spans="1:54" s="39" customFormat="1" ht="25.2" customHeight="1" x14ac:dyDescent="0.2">
      <c r="A121" s="45"/>
      <c r="B121" s="48"/>
      <c r="C121" s="48"/>
      <c r="D121" s="53"/>
      <c r="E121" s="53"/>
      <c r="F121" s="55"/>
      <c r="G121" s="55"/>
      <c r="H121" s="60"/>
      <c r="I121" s="66"/>
      <c r="J121" s="68"/>
      <c r="L121" s="73">
        <f t="shared" si="35"/>
        <v>0</v>
      </c>
      <c r="M121" s="73" t="str">
        <f t="shared" si="36"/>
        <v xml:space="preserve"> </v>
      </c>
      <c r="N121" s="100">
        <f t="shared" si="37"/>
        <v>0</v>
      </c>
      <c r="O121" s="100">
        <f t="shared" si="38"/>
        <v>0</v>
      </c>
      <c r="P121" s="108">
        <f t="shared" si="39"/>
        <v>0</v>
      </c>
      <c r="Q121" s="108" t="str">
        <f>IF(OR($C121="LED",$C121="不明"),"",IF(ISERROR(VLOOKUP($M121,#REF!,2,0)),"",VLOOKUP($M121,#REF!,2,0)))</f>
        <v/>
      </c>
      <c r="R121" s="100">
        <f t="shared" si="40"/>
        <v>0</v>
      </c>
      <c r="S121" s="100">
        <f t="shared" si="41"/>
        <v>0</v>
      </c>
      <c r="T121" s="120" t="str">
        <f t="shared" si="42"/>
        <v/>
      </c>
      <c r="U121" s="124"/>
      <c r="V121" s="129" t="s">
        <v>164</v>
      </c>
      <c r="W121" s="131"/>
      <c r="X121" s="75" t="str">
        <f>IF(COUNTIF($M121,"*LED*"),"LED設置済",IF(COUNTIF($M121,"*不明*"),"該当不明",IF(ISERROR(VLOOKUP($M121,#REF!,4,0)),"",VLOOKUP($M121,#REF!,4,0))))</f>
        <v/>
      </c>
      <c r="Y121" s="139">
        <f t="shared" si="43"/>
        <v>0</v>
      </c>
      <c r="Z121" s="144" t="str">
        <f>IF(ISERROR(VLOOKUP($M121,#REF!,5,0)),"",VLOOKUP($M121,#REF!,5,0))</f>
        <v/>
      </c>
      <c r="AA121" s="147" t="str">
        <f t="shared" si="44"/>
        <v/>
      </c>
      <c r="AB121" s="147" t="str">
        <f t="shared" si="45"/>
        <v/>
      </c>
      <c r="AC121" s="147" t="str">
        <f>IF(ISERROR(VLOOKUP($M121,#REF!,6,0)),"",VLOOKUP($M121,#REF!,6,0))</f>
        <v/>
      </c>
      <c r="AD121" s="147" t="str">
        <f>IF(ISERROR(VLOOKUP($M121,#REF!,8,0)),"",VLOOKUP($M121,#REF!,8,0))</f>
        <v/>
      </c>
      <c r="AE121" s="152" t="str">
        <f t="shared" si="46"/>
        <v/>
      </c>
      <c r="AF121" s="155" t="str">
        <f t="shared" si="47"/>
        <v/>
      </c>
      <c r="AG121" s="146" t="str">
        <f t="shared" si="48"/>
        <v/>
      </c>
      <c r="AH121" s="146" t="str">
        <f>IF(ISERROR(VLOOKUP($M121,#REF!,9,0)),"",VLOOKUP($M121,#REF!,9,0))</f>
        <v/>
      </c>
      <c r="AI121" s="146" t="str">
        <f t="shared" si="49"/>
        <v/>
      </c>
      <c r="AJ121" s="168">
        <f t="shared" si="50"/>
        <v>0</v>
      </c>
      <c r="AK121" s="171"/>
      <c r="AL121" s="174" t="str">
        <f t="shared" si="51"/>
        <v/>
      </c>
      <c r="AM121" s="179" t="str">
        <f t="shared" si="52"/>
        <v/>
      </c>
      <c r="AN121" s="183" t="str">
        <f t="shared" si="53"/>
        <v>未入力セル</v>
      </c>
      <c r="AO121" s="186" t="str">
        <f t="shared" si="33"/>
        <v/>
      </c>
      <c r="AP121" s="186" t="str">
        <f t="shared" si="34"/>
        <v/>
      </c>
      <c r="AQ121" s="39">
        <f t="shared" si="60"/>
        <v>0</v>
      </c>
      <c r="AR121" s="39" t="str">
        <f>IF(ISERROR(VLOOKUP($M121,#REF!,16,0)),"",VLOOKUP($M121,#REF!,16,0))</f>
        <v/>
      </c>
      <c r="AS121" s="196" t="str">
        <f>IF(ISERROR(VLOOKUP($M121,#REF!,7,0)),"",VLOOKUP($M121,#REF!,7,0))</f>
        <v/>
      </c>
      <c r="AT121" s="203">
        <f t="shared" si="54"/>
        <v>0</v>
      </c>
      <c r="AU121" s="208" t="str">
        <f t="shared" si="55"/>
        <v/>
      </c>
      <c r="AW121" s="208" t="str">
        <f>IF(ISERROR(VLOOKUP($M121,#REF!,10,0)),"",VLOOKUP($M121,#REF!,10,0))</f>
        <v/>
      </c>
      <c r="AX121" s="203">
        <f t="shared" si="56"/>
        <v>0</v>
      </c>
      <c r="AY121" s="208" t="str">
        <f t="shared" si="57"/>
        <v/>
      </c>
      <c r="BA121" s="225" t="str">
        <f t="shared" si="58"/>
        <v/>
      </c>
      <c r="BB121" s="225" t="str">
        <f t="shared" si="59"/>
        <v/>
      </c>
    </row>
    <row r="122" spans="1:54" s="39" customFormat="1" ht="25.2" customHeight="1" x14ac:dyDescent="0.2">
      <c r="A122" s="45"/>
      <c r="B122" s="48"/>
      <c r="C122" s="48"/>
      <c r="D122" s="53"/>
      <c r="E122" s="53"/>
      <c r="F122" s="55"/>
      <c r="G122" s="55"/>
      <c r="H122" s="60"/>
      <c r="I122" s="66"/>
      <c r="J122" s="68"/>
      <c r="L122" s="73">
        <f t="shared" si="35"/>
        <v>0</v>
      </c>
      <c r="M122" s="73" t="str">
        <f t="shared" si="36"/>
        <v xml:space="preserve"> </v>
      </c>
      <c r="N122" s="100">
        <f t="shared" si="37"/>
        <v>0</v>
      </c>
      <c r="O122" s="100">
        <f t="shared" si="38"/>
        <v>0</v>
      </c>
      <c r="P122" s="108">
        <f t="shared" si="39"/>
        <v>0</v>
      </c>
      <c r="Q122" s="108" t="str">
        <f>IF(OR($C122="LED",$C122="不明"),"",IF(ISERROR(VLOOKUP($M122,#REF!,2,0)),"",VLOOKUP($M122,#REF!,2,0)))</f>
        <v/>
      </c>
      <c r="R122" s="100">
        <f t="shared" si="40"/>
        <v>0</v>
      </c>
      <c r="S122" s="100">
        <f t="shared" si="41"/>
        <v>0</v>
      </c>
      <c r="T122" s="120" t="str">
        <f t="shared" si="42"/>
        <v/>
      </c>
      <c r="U122" s="124"/>
      <c r="V122" s="129" t="s">
        <v>164</v>
      </c>
      <c r="W122" s="131"/>
      <c r="X122" s="75" t="str">
        <f>IF(COUNTIF($M122,"*LED*"),"LED設置済",IF(COUNTIF($M122,"*不明*"),"該当不明",IF(ISERROR(VLOOKUP($M122,#REF!,4,0)),"",VLOOKUP($M122,#REF!,4,0))))</f>
        <v/>
      </c>
      <c r="Y122" s="139">
        <f t="shared" si="43"/>
        <v>0</v>
      </c>
      <c r="Z122" s="144" t="str">
        <f>IF(ISERROR(VLOOKUP($M122,#REF!,5,0)),"",VLOOKUP($M122,#REF!,5,0))</f>
        <v/>
      </c>
      <c r="AA122" s="147" t="str">
        <f t="shared" si="44"/>
        <v/>
      </c>
      <c r="AB122" s="147" t="str">
        <f t="shared" si="45"/>
        <v/>
      </c>
      <c r="AC122" s="147" t="str">
        <f>IF(ISERROR(VLOOKUP($M122,#REF!,6,0)),"",VLOOKUP($M122,#REF!,6,0))</f>
        <v/>
      </c>
      <c r="AD122" s="147" t="str">
        <f>IF(ISERROR(VLOOKUP($M122,#REF!,8,0)),"",VLOOKUP($M122,#REF!,8,0))</f>
        <v/>
      </c>
      <c r="AE122" s="152" t="str">
        <f t="shared" si="46"/>
        <v/>
      </c>
      <c r="AF122" s="155" t="str">
        <f t="shared" si="47"/>
        <v/>
      </c>
      <c r="AG122" s="146" t="str">
        <f t="shared" si="48"/>
        <v/>
      </c>
      <c r="AH122" s="146" t="str">
        <f>IF(ISERROR(VLOOKUP($M122,#REF!,9,0)),"",VLOOKUP($M122,#REF!,9,0))</f>
        <v/>
      </c>
      <c r="AI122" s="146" t="str">
        <f t="shared" si="49"/>
        <v/>
      </c>
      <c r="AJ122" s="168">
        <f t="shared" si="50"/>
        <v>0</v>
      </c>
      <c r="AK122" s="171"/>
      <c r="AL122" s="174" t="str">
        <f t="shared" si="51"/>
        <v/>
      </c>
      <c r="AM122" s="179" t="str">
        <f t="shared" si="52"/>
        <v/>
      </c>
      <c r="AN122" s="183" t="str">
        <f t="shared" si="53"/>
        <v>未入力セル</v>
      </c>
      <c r="AO122" s="186" t="str">
        <f t="shared" si="33"/>
        <v/>
      </c>
      <c r="AP122" s="186" t="str">
        <f t="shared" si="34"/>
        <v/>
      </c>
      <c r="AQ122" s="39">
        <f t="shared" si="60"/>
        <v>0</v>
      </c>
      <c r="AR122" s="39" t="str">
        <f>IF(ISERROR(VLOOKUP($M122,#REF!,16,0)),"",VLOOKUP($M122,#REF!,16,0))</f>
        <v/>
      </c>
      <c r="AS122" s="196" t="str">
        <f>IF(ISERROR(VLOOKUP($M122,#REF!,7,0)),"",VLOOKUP($M122,#REF!,7,0))</f>
        <v/>
      </c>
      <c r="AT122" s="203">
        <f t="shared" si="54"/>
        <v>0</v>
      </c>
      <c r="AU122" s="208" t="str">
        <f t="shared" si="55"/>
        <v/>
      </c>
      <c r="AW122" s="208" t="str">
        <f>IF(ISERROR(VLOOKUP($M122,#REF!,10,0)),"",VLOOKUP($M122,#REF!,10,0))</f>
        <v/>
      </c>
      <c r="AX122" s="203">
        <f t="shared" si="56"/>
        <v>0</v>
      </c>
      <c r="AY122" s="208" t="str">
        <f t="shared" si="57"/>
        <v/>
      </c>
      <c r="BA122" s="225" t="str">
        <f t="shared" si="58"/>
        <v/>
      </c>
      <c r="BB122" s="225" t="str">
        <f t="shared" si="59"/>
        <v/>
      </c>
    </row>
    <row r="123" spans="1:54" s="39" customFormat="1" ht="25.2" customHeight="1" x14ac:dyDescent="0.2">
      <c r="A123" s="45"/>
      <c r="B123" s="48"/>
      <c r="C123" s="48"/>
      <c r="D123" s="53"/>
      <c r="E123" s="53"/>
      <c r="F123" s="55"/>
      <c r="G123" s="55"/>
      <c r="H123" s="60"/>
      <c r="I123" s="66"/>
      <c r="J123" s="68"/>
      <c r="L123" s="73">
        <f t="shared" si="35"/>
        <v>0</v>
      </c>
      <c r="M123" s="73" t="str">
        <f t="shared" si="36"/>
        <v xml:space="preserve"> </v>
      </c>
      <c r="N123" s="100">
        <f t="shared" si="37"/>
        <v>0</v>
      </c>
      <c r="O123" s="100">
        <f t="shared" si="38"/>
        <v>0</v>
      </c>
      <c r="P123" s="108">
        <f t="shared" si="39"/>
        <v>0</v>
      </c>
      <c r="Q123" s="108" t="str">
        <f>IF(OR($C123="LED",$C123="不明"),"",IF(ISERROR(VLOOKUP($M123,#REF!,2,0)),"",VLOOKUP($M123,#REF!,2,0)))</f>
        <v/>
      </c>
      <c r="R123" s="100">
        <f t="shared" si="40"/>
        <v>0</v>
      </c>
      <c r="S123" s="100">
        <f t="shared" si="41"/>
        <v>0</v>
      </c>
      <c r="T123" s="120" t="str">
        <f t="shared" si="42"/>
        <v/>
      </c>
      <c r="U123" s="124"/>
      <c r="V123" s="129" t="s">
        <v>164</v>
      </c>
      <c r="W123" s="131"/>
      <c r="X123" s="75" t="str">
        <f>IF(COUNTIF($M123,"*LED*"),"LED設置済",IF(COUNTIF($M123,"*不明*"),"該当不明",IF(ISERROR(VLOOKUP($M123,#REF!,4,0)),"",VLOOKUP($M123,#REF!,4,0))))</f>
        <v/>
      </c>
      <c r="Y123" s="139">
        <f t="shared" si="43"/>
        <v>0</v>
      </c>
      <c r="Z123" s="144" t="str">
        <f>IF(ISERROR(VLOOKUP($M123,#REF!,5,0)),"",VLOOKUP($M123,#REF!,5,0))</f>
        <v/>
      </c>
      <c r="AA123" s="147" t="str">
        <f t="shared" si="44"/>
        <v/>
      </c>
      <c r="AB123" s="147" t="str">
        <f t="shared" si="45"/>
        <v/>
      </c>
      <c r="AC123" s="147" t="str">
        <f>IF(ISERROR(VLOOKUP($M123,#REF!,6,0)),"",VLOOKUP($M123,#REF!,6,0))</f>
        <v/>
      </c>
      <c r="AD123" s="147" t="str">
        <f>IF(ISERROR(VLOOKUP($M123,#REF!,8,0)),"",VLOOKUP($M123,#REF!,8,0))</f>
        <v/>
      </c>
      <c r="AE123" s="152" t="str">
        <f t="shared" si="46"/>
        <v/>
      </c>
      <c r="AF123" s="155" t="str">
        <f t="shared" si="47"/>
        <v/>
      </c>
      <c r="AG123" s="146" t="str">
        <f t="shared" si="48"/>
        <v/>
      </c>
      <c r="AH123" s="146" t="str">
        <f>IF(ISERROR(VLOOKUP($M123,#REF!,9,0)),"",VLOOKUP($M123,#REF!,9,0))</f>
        <v/>
      </c>
      <c r="AI123" s="146" t="str">
        <f t="shared" si="49"/>
        <v/>
      </c>
      <c r="AJ123" s="168">
        <f t="shared" si="50"/>
        <v>0</v>
      </c>
      <c r="AK123" s="171"/>
      <c r="AL123" s="174" t="str">
        <f t="shared" si="51"/>
        <v/>
      </c>
      <c r="AM123" s="179" t="str">
        <f t="shared" si="52"/>
        <v/>
      </c>
      <c r="AN123" s="183" t="str">
        <f t="shared" si="53"/>
        <v>未入力セル</v>
      </c>
      <c r="AO123" s="186" t="str">
        <f t="shared" si="33"/>
        <v/>
      </c>
      <c r="AP123" s="186" t="str">
        <f t="shared" si="34"/>
        <v/>
      </c>
      <c r="AQ123" s="39">
        <f t="shared" si="60"/>
        <v>0</v>
      </c>
      <c r="AR123" s="39" t="str">
        <f>IF(ISERROR(VLOOKUP($M123,#REF!,16,0)),"",VLOOKUP($M123,#REF!,16,0))</f>
        <v/>
      </c>
      <c r="AS123" s="196" t="str">
        <f>IF(ISERROR(VLOOKUP($M123,#REF!,7,0)),"",VLOOKUP($M123,#REF!,7,0))</f>
        <v/>
      </c>
      <c r="AT123" s="203">
        <f t="shared" si="54"/>
        <v>0</v>
      </c>
      <c r="AU123" s="208" t="str">
        <f t="shared" si="55"/>
        <v/>
      </c>
      <c r="AW123" s="208" t="str">
        <f>IF(ISERROR(VLOOKUP($M123,#REF!,10,0)),"",VLOOKUP($M123,#REF!,10,0))</f>
        <v/>
      </c>
      <c r="AX123" s="203">
        <f t="shared" si="56"/>
        <v>0</v>
      </c>
      <c r="AY123" s="208" t="str">
        <f t="shared" si="57"/>
        <v/>
      </c>
      <c r="BA123" s="225" t="str">
        <f t="shared" si="58"/>
        <v/>
      </c>
      <c r="BB123" s="225" t="str">
        <f t="shared" si="59"/>
        <v/>
      </c>
    </row>
    <row r="124" spans="1:54" s="39" customFormat="1" ht="25.2" customHeight="1" x14ac:dyDescent="0.2">
      <c r="A124" s="45"/>
      <c r="B124" s="48"/>
      <c r="C124" s="48"/>
      <c r="D124" s="53"/>
      <c r="E124" s="53"/>
      <c r="F124" s="55"/>
      <c r="G124" s="55"/>
      <c r="H124" s="60"/>
      <c r="I124" s="66"/>
      <c r="J124" s="68"/>
      <c r="L124" s="73">
        <f t="shared" si="35"/>
        <v>0</v>
      </c>
      <c r="M124" s="73" t="str">
        <f t="shared" si="36"/>
        <v xml:space="preserve"> </v>
      </c>
      <c r="N124" s="100">
        <f t="shared" si="37"/>
        <v>0</v>
      </c>
      <c r="O124" s="100">
        <f t="shared" si="38"/>
        <v>0</v>
      </c>
      <c r="P124" s="108">
        <f t="shared" si="39"/>
        <v>0</v>
      </c>
      <c r="Q124" s="108" t="str">
        <f>IF(OR($C124="LED",$C124="不明"),"",IF(ISERROR(VLOOKUP($M124,#REF!,2,0)),"",VLOOKUP($M124,#REF!,2,0)))</f>
        <v/>
      </c>
      <c r="R124" s="100">
        <f t="shared" si="40"/>
        <v>0</v>
      </c>
      <c r="S124" s="100">
        <f t="shared" si="41"/>
        <v>0</v>
      </c>
      <c r="T124" s="120" t="str">
        <f t="shared" si="42"/>
        <v/>
      </c>
      <c r="U124" s="124"/>
      <c r="V124" s="129" t="s">
        <v>164</v>
      </c>
      <c r="W124" s="131"/>
      <c r="X124" s="75" t="str">
        <f>IF(COUNTIF($M124,"*LED*"),"LED設置済",IF(COUNTIF($M124,"*不明*"),"該当不明",IF(ISERROR(VLOOKUP($M124,#REF!,4,0)),"",VLOOKUP($M124,#REF!,4,0))))</f>
        <v/>
      </c>
      <c r="Y124" s="139">
        <f t="shared" si="43"/>
        <v>0</v>
      </c>
      <c r="Z124" s="144" t="str">
        <f>IF(ISERROR(VLOOKUP($M124,#REF!,5,0)),"",VLOOKUP($M124,#REF!,5,0))</f>
        <v/>
      </c>
      <c r="AA124" s="147" t="str">
        <f t="shared" si="44"/>
        <v/>
      </c>
      <c r="AB124" s="147" t="str">
        <f t="shared" si="45"/>
        <v/>
      </c>
      <c r="AC124" s="147" t="str">
        <f>IF(ISERROR(VLOOKUP($M124,#REF!,6,0)),"",VLOOKUP($M124,#REF!,6,0))</f>
        <v/>
      </c>
      <c r="AD124" s="147" t="str">
        <f>IF(ISERROR(VLOOKUP($M124,#REF!,8,0)),"",VLOOKUP($M124,#REF!,8,0))</f>
        <v/>
      </c>
      <c r="AE124" s="152" t="str">
        <f t="shared" si="46"/>
        <v/>
      </c>
      <c r="AF124" s="155" t="str">
        <f t="shared" si="47"/>
        <v/>
      </c>
      <c r="AG124" s="146" t="str">
        <f t="shared" si="48"/>
        <v/>
      </c>
      <c r="AH124" s="146" t="str">
        <f>IF(ISERROR(VLOOKUP($M124,#REF!,9,0)),"",VLOOKUP($M124,#REF!,9,0))</f>
        <v/>
      </c>
      <c r="AI124" s="146" t="str">
        <f t="shared" si="49"/>
        <v/>
      </c>
      <c r="AJ124" s="168">
        <f t="shared" si="50"/>
        <v>0</v>
      </c>
      <c r="AK124" s="171"/>
      <c r="AL124" s="174" t="str">
        <f t="shared" si="51"/>
        <v/>
      </c>
      <c r="AM124" s="179" t="str">
        <f t="shared" si="52"/>
        <v/>
      </c>
      <c r="AN124" s="183" t="str">
        <f t="shared" si="53"/>
        <v>未入力セル</v>
      </c>
      <c r="AO124" s="186" t="str">
        <f t="shared" si="33"/>
        <v/>
      </c>
      <c r="AP124" s="186" t="str">
        <f t="shared" si="34"/>
        <v/>
      </c>
      <c r="AQ124" s="39">
        <f t="shared" si="60"/>
        <v>0</v>
      </c>
      <c r="AR124" s="39" t="str">
        <f>IF(ISERROR(VLOOKUP($M124,#REF!,16,0)),"",VLOOKUP($M124,#REF!,16,0))</f>
        <v/>
      </c>
      <c r="AS124" s="196" t="str">
        <f>IF(ISERROR(VLOOKUP($M124,#REF!,7,0)),"",VLOOKUP($M124,#REF!,7,0))</f>
        <v/>
      </c>
      <c r="AT124" s="203">
        <f t="shared" si="54"/>
        <v>0</v>
      </c>
      <c r="AU124" s="208" t="str">
        <f t="shared" si="55"/>
        <v/>
      </c>
      <c r="AW124" s="208" t="str">
        <f>IF(ISERROR(VLOOKUP($M124,#REF!,10,0)),"",VLOOKUP($M124,#REF!,10,0))</f>
        <v/>
      </c>
      <c r="AX124" s="203">
        <f t="shared" si="56"/>
        <v>0</v>
      </c>
      <c r="AY124" s="208" t="str">
        <f t="shared" si="57"/>
        <v/>
      </c>
      <c r="BA124" s="225" t="str">
        <f t="shared" si="58"/>
        <v/>
      </c>
      <c r="BB124" s="225" t="str">
        <f t="shared" si="59"/>
        <v/>
      </c>
    </row>
    <row r="125" spans="1:54" s="39" customFormat="1" ht="25.2" customHeight="1" x14ac:dyDescent="0.2">
      <c r="A125" s="45"/>
      <c r="B125" s="48"/>
      <c r="C125" s="48"/>
      <c r="D125" s="53"/>
      <c r="E125" s="53"/>
      <c r="F125" s="55"/>
      <c r="G125" s="55"/>
      <c r="H125" s="60"/>
      <c r="I125" s="66"/>
      <c r="J125" s="68"/>
      <c r="L125" s="73">
        <f t="shared" si="35"/>
        <v>0</v>
      </c>
      <c r="M125" s="73" t="str">
        <f t="shared" si="36"/>
        <v xml:space="preserve"> </v>
      </c>
      <c r="N125" s="100">
        <f t="shared" si="37"/>
        <v>0</v>
      </c>
      <c r="O125" s="100">
        <f t="shared" si="38"/>
        <v>0</v>
      </c>
      <c r="P125" s="108">
        <f t="shared" si="39"/>
        <v>0</v>
      </c>
      <c r="Q125" s="108" t="str">
        <f>IF(OR($C125="LED",$C125="不明"),"",IF(ISERROR(VLOOKUP($M125,#REF!,2,0)),"",VLOOKUP($M125,#REF!,2,0)))</f>
        <v/>
      </c>
      <c r="R125" s="100">
        <f t="shared" si="40"/>
        <v>0</v>
      </c>
      <c r="S125" s="100">
        <f t="shared" si="41"/>
        <v>0</v>
      </c>
      <c r="T125" s="120" t="str">
        <f t="shared" si="42"/>
        <v/>
      </c>
      <c r="U125" s="124"/>
      <c r="V125" s="129" t="s">
        <v>164</v>
      </c>
      <c r="W125" s="131"/>
      <c r="X125" s="75" t="str">
        <f>IF(COUNTIF($M125,"*LED*"),"LED設置済",IF(COUNTIF($M125,"*不明*"),"該当不明",IF(ISERROR(VLOOKUP($M125,#REF!,4,0)),"",VLOOKUP($M125,#REF!,4,0))))</f>
        <v/>
      </c>
      <c r="Y125" s="139">
        <f t="shared" si="43"/>
        <v>0</v>
      </c>
      <c r="Z125" s="144" t="str">
        <f>IF(ISERROR(VLOOKUP($M125,#REF!,5,0)),"",VLOOKUP($M125,#REF!,5,0))</f>
        <v/>
      </c>
      <c r="AA125" s="147" t="str">
        <f t="shared" si="44"/>
        <v/>
      </c>
      <c r="AB125" s="147" t="str">
        <f t="shared" si="45"/>
        <v/>
      </c>
      <c r="AC125" s="147" t="str">
        <f>IF(ISERROR(VLOOKUP($M125,#REF!,6,0)),"",VLOOKUP($M125,#REF!,6,0))</f>
        <v/>
      </c>
      <c r="AD125" s="147" t="str">
        <f>IF(ISERROR(VLOOKUP($M125,#REF!,8,0)),"",VLOOKUP($M125,#REF!,8,0))</f>
        <v/>
      </c>
      <c r="AE125" s="152" t="str">
        <f t="shared" si="46"/>
        <v/>
      </c>
      <c r="AF125" s="155" t="str">
        <f t="shared" si="47"/>
        <v/>
      </c>
      <c r="AG125" s="146" t="str">
        <f t="shared" si="48"/>
        <v/>
      </c>
      <c r="AH125" s="146" t="str">
        <f>IF(ISERROR(VLOOKUP($M125,#REF!,9,0)),"",VLOOKUP($M125,#REF!,9,0))</f>
        <v/>
      </c>
      <c r="AI125" s="146" t="str">
        <f t="shared" si="49"/>
        <v/>
      </c>
      <c r="AJ125" s="168">
        <f t="shared" si="50"/>
        <v>0</v>
      </c>
      <c r="AK125" s="171"/>
      <c r="AL125" s="174" t="str">
        <f t="shared" si="51"/>
        <v/>
      </c>
      <c r="AM125" s="179" t="str">
        <f t="shared" si="52"/>
        <v/>
      </c>
      <c r="AN125" s="183" t="str">
        <f t="shared" si="53"/>
        <v>未入力セル</v>
      </c>
      <c r="AO125" s="186" t="str">
        <f t="shared" si="33"/>
        <v/>
      </c>
      <c r="AP125" s="186" t="str">
        <f t="shared" si="34"/>
        <v/>
      </c>
      <c r="AQ125" s="39">
        <f t="shared" si="60"/>
        <v>0</v>
      </c>
      <c r="AR125" s="39" t="str">
        <f>IF(ISERROR(VLOOKUP($M125,#REF!,16,0)),"",VLOOKUP($M125,#REF!,16,0))</f>
        <v/>
      </c>
      <c r="AS125" s="196" t="str">
        <f>IF(ISERROR(VLOOKUP($M125,#REF!,7,0)),"",VLOOKUP($M125,#REF!,7,0))</f>
        <v/>
      </c>
      <c r="AT125" s="203">
        <f t="shared" si="54"/>
        <v>0</v>
      </c>
      <c r="AU125" s="208" t="str">
        <f t="shared" si="55"/>
        <v/>
      </c>
      <c r="AW125" s="208" t="str">
        <f>IF(ISERROR(VLOOKUP($M125,#REF!,10,0)),"",VLOOKUP($M125,#REF!,10,0))</f>
        <v/>
      </c>
      <c r="AX125" s="203">
        <f t="shared" si="56"/>
        <v>0</v>
      </c>
      <c r="AY125" s="208" t="str">
        <f t="shared" si="57"/>
        <v/>
      </c>
      <c r="BA125" s="225" t="str">
        <f t="shared" si="58"/>
        <v/>
      </c>
      <c r="BB125" s="225" t="str">
        <f t="shared" si="59"/>
        <v/>
      </c>
    </row>
    <row r="126" spans="1:54" s="39" customFormat="1" ht="25.2" customHeight="1" x14ac:dyDescent="0.2">
      <c r="A126" s="45"/>
      <c r="B126" s="48"/>
      <c r="C126" s="48"/>
      <c r="D126" s="53"/>
      <c r="E126" s="53"/>
      <c r="F126" s="55"/>
      <c r="G126" s="55"/>
      <c r="H126" s="60"/>
      <c r="I126" s="66"/>
      <c r="J126" s="68"/>
      <c r="L126" s="73">
        <f t="shared" si="35"/>
        <v>0</v>
      </c>
      <c r="M126" s="73" t="str">
        <f t="shared" si="36"/>
        <v xml:space="preserve"> </v>
      </c>
      <c r="N126" s="100">
        <f t="shared" si="37"/>
        <v>0</v>
      </c>
      <c r="O126" s="100">
        <f t="shared" si="38"/>
        <v>0</v>
      </c>
      <c r="P126" s="108">
        <f t="shared" si="39"/>
        <v>0</v>
      </c>
      <c r="Q126" s="108" t="str">
        <f>IF(OR($C126="LED",$C126="不明"),"",IF(ISERROR(VLOOKUP($M126,#REF!,2,0)),"",VLOOKUP($M126,#REF!,2,0)))</f>
        <v/>
      </c>
      <c r="R126" s="100">
        <f t="shared" si="40"/>
        <v>0</v>
      </c>
      <c r="S126" s="100">
        <f t="shared" si="41"/>
        <v>0</v>
      </c>
      <c r="T126" s="120" t="str">
        <f t="shared" si="42"/>
        <v/>
      </c>
      <c r="U126" s="124"/>
      <c r="V126" s="129" t="s">
        <v>164</v>
      </c>
      <c r="W126" s="131"/>
      <c r="X126" s="75" t="str">
        <f>IF(COUNTIF($M126,"*LED*"),"LED設置済",IF(COUNTIF($M126,"*不明*"),"該当不明",IF(ISERROR(VLOOKUP($M126,#REF!,4,0)),"",VLOOKUP($M126,#REF!,4,0))))</f>
        <v/>
      </c>
      <c r="Y126" s="139">
        <f t="shared" si="43"/>
        <v>0</v>
      </c>
      <c r="Z126" s="144" t="str">
        <f>IF(ISERROR(VLOOKUP($M126,#REF!,5,0)),"",VLOOKUP($M126,#REF!,5,0))</f>
        <v/>
      </c>
      <c r="AA126" s="147" t="str">
        <f t="shared" si="44"/>
        <v/>
      </c>
      <c r="AB126" s="147" t="str">
        <f t="shared" si="45"/>
        <v/>
      </c>
      <c r="AC126" s="147" t="str">
        <f>IF(ISERROR(VLOOKUP($M126,#REF!,6,0)),"",VLOOKUP($M126,#REF!,6,0))</f>
        <v/>
      </c>
      <c r="AD126" s="147" t="str">
        <f>IF(ISERROR(VLOOKUP($M126,#REF!,8,0)),"",VLOOKUP($M126,#REF!,8,0))</f>
        <v/>
      </c>
      <c r="AE126" s="152" t="str">
        <f t="shared" si="46"/>
        <v/>
      </c>
      <c r="AF126" s="155" t="str">
        <f t="shared" si="47"/>
        <v/>
      </c>
      <c r="AG126" s="146" t="str">
        <f t="shared" si="48"/>
        <v/>
      </c>
      <c r="AH126" s="146" t="str">
        <f>IF(ISERROR(VLOOKUP($M126,#REF!,9,0)),"",VLOOKUP($M126,#REF!,9,0))</f>
        <v/>
      </c>
      <c r="AI126" s="146" t="str">
        <f t="shared" si="49"/>
        <v/>
      </c>
      <c r="AJ126" s="168">
        <f t="shared" si="50"/>
        <v>0</v>
      </c>
      <c r="AK126" s="171"/>
      <c r="AL126" s="174" t="str">
        <f t="shared" si="51"/>
        <v/>
      </c>
      <c r="AM126" s="179" t="str">
        <f t="shared" si="52"/>
        <v/>
      </c>
      <c r="AN126" s="183" t="str">
        <f t="shared" si="53"/>
        <v>未入力セル</v>
      </c>
      <c r="AO126" s="186" t="str">
        <f t="shared" si="33"/>
        <v/>
      </c>
      <c r="AP126" s="186" t="str">
        <f t="shared" si="34"/>
        <v/>
      </c>
      <c r="AQ126" s="39">
        <f t="shared" si="60"/>
        <v>0</v>
      </c>
      <c r="AR126" s="39" t="str">
        <f>IF(ISERROR(VLOOKUP($M126,#REF!,16,0)),"",VLOOKUP($M126,#REF!,16,0))</f>
        <v/>
      </c>
      <c r="AS126" s="196" t="str">
        <f>IF(ISERROR(VLOOKUP($M126,#REF!,7,0)),"",VLOOKUP($M126,#REF!,7,0))</f>
        <v/>
      </c>
      <c r="AT126" s="203">
        <f t="shared" si="54"/>
        <v>0</v>
      </c>
      <c r="AU126" s="208" t="str">
        <f t="shared" si="55"/>
        <v/>
      </c>
      <c r="AW126" s="208" t="str">
        <f>IF(ISERROR(VLOOKUP($M126,#REF!,10,0)),"",VLOOKUP($M126,#REF!,10,0))</f>
        <v/>
      </c>
      <c r="AX126" s="203">
        <f t="shared" si="56"/>
        <v>0</v>
      </c>
      <c r="AY126" s="208" t="str">
        <f t="shared" si="57"/>
        <v/>
      </c>
      <c r="BA126" s="225" t="str">
        <f t="shared" si="58"/>
        <v/>
      </c>
      <c r="BB126" s="225" t="str">
        <f t="shared" si="59"/>
        <v/>
      </c>
    </row>
    <row r="127" spans="1:54" s="39" customFormat="1" ht="25.2" customHeight="1" x14ac:dyDescent="0.2">
      <c r="A127" s="45"/>
      <c r="B127" s="48"/>
      <c r="C127" s="48"/>
      <c r="D127" s="53"/>
      <c r="E127" s="53"/>
      <c r="F127" s="55"/>
      <c r="G127" s="55"/>
      <c r="H127" s="60"/>
      <c r="I127" s="66"/>
      <c r="J127" s="68"/>
      <c r="L127" s="73">
        <f t="shared" si="35"/>
        <v>0</v>
      </c>
      <c r="M127" s="73" t="str">
        <f t="shared" si="36"/>
        <v xml:space="preserve"> </v>
      </c>
      <c r="N127" s="100">
        <f t="shared" si="37"/>
        <v>0</v>
      </c>
      <c r="O127" s="100">
        <f t="shared" si="38"/>
        <v>0</v>
      </c>
      <c r="P127" s="108">
        <f t="shared" si="39"/>
        <v>0</v>
      </c>
      <c r="Q127" s="108" t="str">
        <f>IF(OR($C127="LED",$C127="不明"),"",IF(ISERROR(VLOOKUP($M127,#REF!,2,0)),"",VLOOKUP($M127,#REF!,2,0)))</f>
        <v/>
      </c>
      <c r="R127" s="100">
        <f t="shared" si="40"/>
        <v>0</v>
      </c>
      <c r="S127" s="100">
        <f t="shared" si="41"/>
        <v>0</v>
      </c>
      <c r="T127" s="120" t="str">
        <f t="shared" si="42"/>
        <v/>
      </c>
      <c r="U127" s="124"/>
      <c r="V127" s="129" t="s">
        <v>164</v>
      </c>
      <c r="W127" s="131"/>
      <c r="X127" s="75" t="str">
        <f>IF(COUNTIF($M127,"*LED*"),"LED設置済",IF(COUNTIF($M127,"*不明*"),"該当不明",IF(ISERROR(VLOOKUP($M127,#REF!,4,0)),"",VLOOKUP($M127,#REF!,4,0))))</f>
        <v/>
      </c>
      <c r="Y127" s="139">
        <f t="shared" si="43"/>
        <v>0</v>
      </c>
      <c r="Z127" s="144" t="str">
        <f>IF(ISERROR(VLOOKUP($M127,#REF!,5,0)),"",VLOOKUP($M127,#REF!,5,0))</f>
        <v/>
      </c>
      <c r="AA127" s="147" t="str">
        <f t="shared" si="44"/>
        <v/>
      </c>
      <c r="AB127" s="147" t="str">
        <f t="shared" si="45"/>
        <v/>
      </c>
      <c r="AC127" s="147" t="str">
        <f>IF(ISERROR(VLOOKUP($M127,#REF!,6,0)),"",VLOOKUP($M127,#REF!,6,0))</f>
        <v/>
      </c>
      <c r="AD127" s="147" t="str">
        <f>IF(ISERROR(VLOOKUP($M127,#REF!,8,0)),"",VLOOKUP($M127,#REF!,8,0))</f>
        <v/>
      </c>
      <c r="AE127" s="152" t="str">
        <f t="shared" si="46"/>
        <v/>
      </c>
      <c r="AF127" s="155" t="str">
        <f t="shared" si="47"/>
        <v/>
      </c>
      <c r="AG127" s="146" t="str">
        <f t="shared" si="48"/>
        <v/>
      </c>
      <c r="AH127" s="146" t="str">
        <f>IF(ISERROR(VLOOKUP($M127,#REF!,9,0)),"",VLOOKUP($M127,#REF!,9,0))</f>
        <v/>
      </c>
      <c r="AI127" s="146" t="str">
        <f t="shared" si="49"/>
        <v/>
      </c>
      <c r="AJ127" s="168">
        <f t="shared" si="50"/>
        <v>0</v>
      </c>
      <c r="AK127" s="171"/>
      <c r="AL127" s="174" t="str">
        <f t="shared" si="51"/>
        <v/>
      </c>
      <c r="AM127" s="179" t="str">
        <f t="shared" si="52"/>
        <v/>
      </c>
      <c r="AN127" s="183" t="str">
        <f t="shared" si="53"/>
        <v>未入力セル</v>
      </c>
      <c r="AO127" s="186" t="str">
        <f t="shared" si="33"/>
        <v/>
      </c>
      <c r="AP127" s="186" t="str">
        <f t="shared" si="34"/>
        <v/>
      </c>
      <c r="AQ127" s="39">
        <f t="shared" si="60"/>
        <v>0</v>
      </c>
      <c r="AR127" s="39" t="str">
        <f>IF(ISERROR(VLOOKUP($M127,#REF!,16,0)),"",VLOOKUP($M127,#REF!,16,0))</f>
        <v/>
      </c>
      <c r="AS127" s="196" t="str">
        <f>IF(ISERROR(VLOOKUP($M127,#REF!,7,0)),"",VLOOKUP($M127,#REF!,7,0))</f>
        <v/>
      </c>
      <c r="AT127" s="203">
        <f t="shared" si="54"/>
        <v>0</v>
      </c>
      <c r="AU127" s="208" t="str">
        <f t="shared" si="55"/>
        <v/>
      </c>
      <c r="AW127" s="208" t="str">
        <f>IF(ISERROR(VLOOKUP($M127,#REF!,10,0)),"",VLOOKUP($M127,#REF!,10,0))</f>
        <v/>
      </c>
      <c r="AX127" s="203">
        <f t="shared" si="56"/>
        <v>0</v>
      </c>
      <c r="AY127" s="208" t="str">
        <f t="shared" si="57"/>
        <v/>
      </c>
      <c r="BA127" s="225" t="str">
        <f t="shared" si="58"/>
        <v/>
      </c>
      <c r="BB127" s="225" t="str">
        <f t="shared" si="59"/>
        <v/>
      </c>
    </row>
    <row r="128" spans="1:54" s="39" customFormat="1" ht="25.2" customHeight="1" x14ac:dyDescent="0.2">
      <c r="A128" s="45"/>
      <c r="B128" s="48"/>
      <c r="C128" s="48"/>
      <c r="D128" s="53"/>
      <c r="E128" s="53"/>
      <c r="F128" s="55"/>
      <c r="G128" s="55"/>
      <c r="H128" s="60"/>
      <c r="I128" s="66"/>
      <c r="J128" s="68"/>
      <c r="L128" s="73">
        <f t="shared" si="35"/>
        <v>0</v>
      </c>
      <c r="M128" s="73" t="str">
        <f t="shared" si="36"/>
        <v xml:space="preserve"> </v>
      </c>
      <c r="N128" s="100">
        <f t="shared" si="37"/>
        <v>0</v>
      </c>
      <c r="O128" s="100">
        <f t="shared" si="38"/>
        <v>0</v>
      </c>
      <c r="P128" s="108">
        <f t="shared" si="39"/>
        <v>0</v>
      </c>
      <c r="Q128" s="108" t="str">
        <f>IF(OR($C128="LED",$C128="不明"),"",IF(ISERROR(VLOOKUP($M128,#REF!,2,0)),"",VLOOKUP($M128,#REF!,2,0)))</f>
        <v/>
      </c>
      <c r="R128" s="100">
        <f t="shared" si="40"/>
        <v>0</v>
      </c>
      <c r="S128" s="100">
        <f t="shared" si="41"/>
        <v>0</v>
      </c>
      <c r="T128" s="120" t="str">
        <f t="shared" si="42"/>
        <v/>
      </c>
      <c r="U128" s="124"/>
      <c r="V128" s="129" t="s">
        <v>164</v>
      </c>
      <c r="W128" s="131"/>
      <c r="X128" s="75" t="str">
        <f>IF(COUNTIF($M128,"*LED*"),"LED設置済",IF(COUNTIF($M128,"*不明*"),"該当不明",IF(ISERROR(VLOOKUP($M128,#REF!,4,0)),"",VLOOKUP($M128,#REF!,4,0))))</f>
        <v/>
      </c>
      <c r="Y128" s="139">
        <f t="shared" si="43"/>
        <v>0</v>
      </c>
      <c r="Z128" s="144" t="str">
        <f>IF(ISERROR(VLOOKUP($M128,#REF!,5,0)),"",VLOOKUP($M128,#REF!,5,0))</f>
        <v/>
      </c>
      <c r="AA128" s="147" t="str">
        <f t="shared" si="44"/>
        <v/>
      </c>
      <c r="AB128" s="147" t="str">
        <f t="shared" si="45"/>
        <v/>
      </c>
      <c r="AC128" s="147" t="str">
        <f>IF(ISERROR(VLOOKUP($M128,#REF!,6,0)),"",VLOOKUP($M128,#REF!,6,0))</f>
        <v/>
      </c>
      <c r="AD128" s="147" t="str">
        <f>IF(ISERROR(VLOOKUP($M128,#REF!,8,0)),"",VLOOKUP($M128,#REF!,8,0))</f>
        <v/>
      </c>
      <c r="AE128" s="152" t="str">
        <f t="shared" si="46"/>
        <v/>
      </c>
      <c r="AF128" s="155" t="str">
        <f t="shared" si="47"/>
        <v/>
      </c>
      <c r="AG128" s="146" t="str">
        <f t="shared" si="48"/>
        <v/>
      </c>
      <c r="AH128" s="146" t="str">
        <f>IF(ISERROR(VLOOKUP($M128,#REF!,9,0)),"",VLOOKUP($M128,#REF!,9,0))</f>
        <v/>
      </c>
      <c r="AI128" s="146" t="str">
        <f t="shared" si="49"/>
        <v/>
      </c>
      <c r="AJ128" s="168">
        <f t="shared" si="50"/>
        <v>0</v>
      </c>
      <c r="AK128" s="171"/>
      <c r="AL128" s="174" t="str">
        <f t="shared" si="51"/>
        <v/>
      </c>
      <c r="AM128" s="179" t="str">
        <f t="shared" si="52"/>
        <v/>
      </c>
      <c r="AN128" s="183" t="str">
        <f t="shared" si="53"/>
        <v>未入力セル</v>
      </c>
      <c r="AO128" s="186" t="str">
        <f t="shared" si="33"/>
        <v/>
      </c>
      <c r="AP128" s="186" t="str">
        <f t="shared" si="34"/>
        <v/>
      </c>
      <c r="AQ128" s="39">
        <f t="shared" si="60"/>
        <v>0</v>
      </c>
      <c r="AR128" s="39" t="str">
        <f>IF(ISERROR(VLOOKUP($M128,#REF!,16,0)),"",VLOOKUP($M128,#REF!,16,0))</f>
        <v/>
      </c>
      <c r="AS128" s="196" t="str">
        <f>IF(ISERROR(VLOOKUP($M128,#REF!,7,0)),"",VLOOKUP($M128,#REF!,7,0))</f>
        <v/>
      </c>
      <c r="AT128" s="203">
        <f t="shared" si="54"/>
        <v>0</v>
      </c>
      <c r="AU128" s="208" t="str">
        <f t="shared" si="55"/>
        <v/>
      </c>
      <c r="AW128" s="208" t="str">
        <f>IF(ISERROR(VLOOKUP($M128,#REF!,10,0)),"",VLOOKUP($M128,#REF!,10,0))</f>
        <v/>
      </c>
      <c r="AX128" s="203">
        <f t="shared" si="56"/>
        <v>0</v>
      </c>
      <c r="AY128" s="208" t="str">
        <f t="shared" si="57"/>
        <v/>
      </c>
      <c r="BA128" s="225" t="str">
        <f t="shared" si="58"/>
        <v/>
      </c>
      <c r="BB128" s="225" t="str">
        <f t="shared" si="59"/>
        <v/>
      </c>
    </row>
    <row r="129" spans="1:54" s="39" customFormat="1" ht="25.2" customHeight="1" x14ac:dyDescent="0.2">
      <c r="A129" s="45"/>
      <c r="B129" s="48"/>
      <c r="C129" s="48"/>
      <c r="D129" s="53"/>
      <c r="E129" s="53"/>
      <c r="F129" s="55"/>
      <c r="G129" s="55"/>
      <c r="H129" s="60"/>
      <c r="I129" s="66"/>
      <c r="J129" s="68"/>
      <c r="L129" s="73">
        <f t="shared" si="35"/>
        <v>0</v>
      </c>
      <c r="M129" s="73" t="str">
        <f t="shared" si="36"/>
        <v xml:space="preserve"> </v>
      </c>
      <c r="N129" s="100">
        <f t="shared" si="37"/>
        <v>0</v>
      </c>
      <c r="O129" s="100">
        <f t="shared" si="38"/>
        <v>0</v>
      </c>
      <c r="P129" s="108">
        <f t="shared" si="39"/>
        <v>0</v>
      </c>
      <c r="Q129" s="108" t="str">
        <f>IF(OR($C129="LED",$C129="不明"),"",IF(ISERROR(VLOOKUP($M129,#REF!,2,0)),"",VLOOKUP($M129,#REF!,2,0)))</f>
        <v/>
      </c>
      <c r="R129" s="100">
        <f t="shared" si="40"/>
        <v>0</v>
      </c>
      <c r="S129" s="100">
        <f t="shared" si="41"/>
        <v>0</v>
      </c>
      <c r="T129" s="120" t="str">
        <f t="shared" si="42"/>
        <v/>
      </c>
      <c r="U129" s="124"/>
      <c r="V129" s="129" t="s">
        <v>164</v>
      </c>
      <c r="W129" s="131"/>
      <c r="X129" s="75" t="str">
        <f>IF(COUNTIF($M129,"*LED*"),"LED設置済",IF(COUNTIF($M129,"*不明*"),"該当不明",IF(ISERROR(VLOOKUP($M129,#REF!,4,0)),"",VLOOKUP($M129,#REF!,4,0))))</f>
        <v/>
      </c>
      <c r="Y129" s="139">
        <f t="shared" si="43"/>
        <v>0</v>
      </c>
      <c r="Z129" s="144" t="str">
        <f>IF(ISERROR(VLOOKUP($M129,#REF!,5,0)),"",VLOOKUP($M129,#REF!,5,0))</f>
        <v/>
      </c>
      <c r="AA129" s="147" t="str">
        <f t="shared" si="44"/>
        <v/>
      </c>
      <c r="AB129" s="147" t="str">
        <f t="shared" si="45"/>
        <v/>
      </c>
      <c r="AC129" s="147" t="str">
        <f>IF(ISERROR(VLOOKUP($M129,#REF!,6,0)),"",VLOOKUP($M129,#REF!,6,0))</f>
        <v/>
      </c>
      <c r="AD129" s="147" t="str">
        <f>IF(ISERROR(VLOOKUP($M129,#REF!,8,0)),"",VLOOKUP($M129,#REF!,8,0))</f>
        <v/>
      </c>
      <c r="AE129" s="152" t="str">
        <f t="shared" si="46"/>
        <v/>
      </c>
      <c r="AF129" s="155" t="str">
        <f t="shared" si="47"/>
        <v/>
      </c>
      <c r="AG129" s="146" t="str">
        <f t="shared" si="48"/>
        <v/>
      </c>
      <c r="AH129" s="146" t="str">
        <f>IF(ISERROR(VLOOKUP($M129,#REF!,9,0)),"",VLOOKUP($M129,#REF!,9,0))</f>
        <v/>
      </c>
      <c r="AI129" s="146" t="str">
        <f t="shared" si="49"/>
        <v/>
      </c>
      <c r="AJ129" s="168">
        <f t="shared" si="50"/>
        <v>0</v>
      </c>
      <c r="AK129" s="171"/>
      <c r="AL129" s="174" t="str">
        <f t="shared" si="51"/>
        <v/>
      </c>
      <c r="AM129" s="179" t="str">
        <f t="shared" si="52"/>
        <v/>
      </c>
      <c r="AN129" s="183" t="str">
        <f t="shared" si="53"/>
        <v>未入力セル</v>
      </c>
      <c r="AO129" s="186" t="str">
        <f t="shared" ref="AO129:AO192" si="61">IF(ISERROR((Q129*Y129)/1000),"",((Q129*Y129)/1000))</f>
        <v/>
      </c>
      <c r="AP129" s="186" t="str">
        <f t="shared" ref="AP129:AP192" si="62">IF(ISERROR((Z129*Y129)/1000),"",((Z129*Y129)/1000))</f>
        <v/>
      </c>
      <c r="AQ129" s="39">
        <f t="shared" si="60"/>
        <v>0</v>
      </c>
      <c r="AR129" s="39" t="str">
        <f>IF(ISERROR(VLOOKUP($M129,#REF!,16,0)),"",VLOOKUP($M129,#REF!,16,0))</f>
        <v/>
      </c>
      <c r="AS129" s="196" t="str">
        <f>IF(ISERROR(VLOOKUP($M129,#REF!,7,0)),"",VLOOKUP($M129,#REF!,7,0))</f>
        <v/>
      </c>
      <c r="AT129" s="203">
        <f t="shared" si="54"/>
        <v>0</v>
      </c>
      <c r="AU129" s="208" t="str">
        <f t="shared" si="55"/>
        <v/>
      </c>
      <c r="AW129" s="208" t="str">
        <f>IF(ISERROR(VLOOKUP($M129,#REF!,10,0)),"",VLOOKUP($M129,#REF!,10,0))</f>
        <v/>
      </c>
      <c r="AX129" s="203">
        <f t="shared" si="56"/>
        <v>0</v>
      </c>
      <c r="AY129" s="208" t="str">
        <f t="shared" si="57"/>
        <v/>
      </c>
      <c r="BA129" s="225" t="str">
        <f t="shared" si="58"/>
        <v/>
      </c>
      <c r="BB129" s="225" t="str">
        <f t="shared" si="59"/>
        <v/>
      </c>
    </row>
    <row r="130" spans="1:54" s="39" customFormat="1" ht="25.2" customHeight="1" x14ac:dyDescent="0.2">
      <c r="A130" s="45"/>
      <c r="B130" s="48"/>
      <c r="C130" s="48"/>
      <c r="D130" s="53"/>
      <c r="E130" s="53"/>
      <c r="F130" s="55"/>
      <c r="G130" s="55"/>
      <c r="H130" s="60"/>
      <c r="I130" s="66"/>
      <c r="J130" s="68"/>
      <c r="L130" s="73">
        <f t="shared" si="35"/>
        <v>0</v>
      </c>
      <c r="M130" s="73" t="str">
        <f t="shared" si="36"/>
        <v xml:space="preserve"> </v>
      </c>
      <c r="N130" s="100">
        <f t="shared" si="37"/>
        <v>0</v>
      </c>
      <c r="O130" s="100">
        <f t="shared" si="38"/>
        <v>0</v>
      </c>
      <c r="P130" s="108">
        <f t="shared" si="39"/>
        <v>0</v>
      </c>
      <c r="Q130" s="108" t="str">
        <f>IF(OR($C130="LED",$C130="不明"),"",IF(ISERROR(VLOOKUP($M130,#REF!,2,0)),"",VLOOKUP($M130,#REF!,2,0)))</f>
        <v/>
      </c>
      <c r="R130" s="100">
        <f t="shared" si="40"/>
        <v>0</v>
      </c>
      <c r="S130" s="100">
        <f t="shared" si="41"/>
        <v>0</v>
      </c>
      <c r="T130" s="120" t="str">
        <f t="shared" si="42"/>
        <v/>
      </c>
      <c r="U130" s="124"/>
      <c r="V130" s="129" t="s">
        <v>164</v>
      </c>
      <c r="W130" s="131"/>
      <c r="X130" s="75" t="str">
        <f>IF(COUNTIF($M130,"*LED*"),"LED設置済",IF(COUNTIF($M130,"*不明*"),"該当不明",IF(ISERROR(VLOOKUP($M130,#REF!,4,0)),"",VLOOKUP($M130,#REF!,4,0))))</f>
        <v/>
      </c>
      <c r="Y130" s="139">
        <f t="shared" si="43"/>
        <v>0</v>
      </c>
      <c r="Z130" s="144" t="str">
        <f>IF(ISERROR(VLOOKUP($M130,#REF!,5,0)),"",VLOOKUP($M130,#REF!,5,0))</f>
        <v/>
      </c>
      <c r="AA130" s="147" t="str">
        <f t="shared" si="44"/>
        <v/>
      </c>
      <c r="AB130" s="147" t="str">
        <f t="shared" si="45"/>
        <v/>
      </c>
      <c r="AC130" s="147" t="str">
        <f>IF(ISERROR(VLOOKUP($M130,#REF!,6,0)),"",VLOOKUP($M130,#REF!,6,0))</f>
        <v/>
      </c>
      <c r="AD130" s="147" t="str">
        <f>IF(ISERROR(VLOOKUP($M130,#REF!,8,0)),"",VLOOKUP($M130,#REF!,8,0))</f>
        <v/>
      </c>
      <c r="AE130" s="152" t="str">
        <f t="shared" si="46"/>
        <v/>
      </c>
      <c r="AF130" s="155" t="str">
        <f t="shared" si="47"/>
        <v/>
      </c>
      <c r="AG130" s="146" t="str">
        <f t="shared" si="48"/>
        <v/>
      </c>
      <c r="AH130" s="146" t="str">
        <f>IF(ISERROR(VLOOKUP($M130,#REF!,9,0)),"",VLOOKUP($M130,#REF!,9,0))</f>
        <v/>
      </c>
      <c r="AI130" s="146" t="str">
        <f t="shared" si="49"/>
        <v/>
      </c>
      <c r="AJ130" s="168">
        <f t="shared" si="50"/>
        <v>0</v>
      </c>
      <c r="AK130" s="171"/>
      <c r="AL130" s="174" t="str">
        <f t="shared" si="51"/>
        <v/>
      </c>
      <c r="AM130" s="179" t="str">
        <f t="shared" si="52"/>
        <v/>
      </c>
      <c r="AN130" s="183" t="str">
        <f t="shared" si="53"/>
        <v>未入力セル</v>
      </c>
      <c r="AO130" s="186" t="str">
        <f t="shared" si="61"/>
        <v/>
      </c>
      <c r="AP130" s="186" t="str">
        <f t="shared" si="62"/>
        <v/>
      </c>
      <c r="AQ130" s="39">
        <f t="shared" si="60"/>
        <v>0</v>
      </c>
      <c r="AR130" s="39" t="str">
        <f>IF(ISERROR(VLOOKUP($M130,#REF!,16,0)),"",VLOOKUP($M130,#REF!,16,0))</f>
        <v/>
      </c>
      <c r="AS130" s="196" t="str">
        <f>IF(ISERROR(VLOOKUP($M130,#REF!,7,0)),"",VLOOKUP($M130,#REF!,7,0))</f>
        <v/>
      </c>
      <c r="AT130" s="203">
        <f t="shared" si="54"/>
        <v>0</v>
      </c>
      <c r="AU130" s="208" t="str">
        <f t="shared" si="55"/>
        <v/>
      </c>
      <c r="AW130" s="208" t="str">
        <f>IF(ISERROR(VLOOKUP($M130,#REF!,10,0)),"",VLOOKUP($M130,#REF!,10,0))</f>
        <v/>
      </c>
      <c r="AX130" s="203">
        <f t="shared" si="56"/>
        <v>0</v>
      </c>
      <c r="AY130" s="208" t="str">
        <f t="shared" si="57"/>
        <v/>
      </c>
      <c r="BA130" s="225" t="str">
        <f t="shared" si="58"/>
        <v/>
      </c>
      <c r="BB130" s="225" t="str">
        <f t="shared" si="59"/>
        <v/>
      </c>
    </row>
    <row r="131" spans="1:54" s="39" customFormat="1" ht="25.2" customHeight="1" x14ac:dyDescent="0.2">
      <c r="A131" s="45"/>
      <c r="B131" s="48"/>
      <c r="C131" s="48"/>
      <c r="D131" s="53"/>
      <c r="E131" s="53"/>
      <c r="F131" s="55"/>
      <c r="G131" s="55"/>
      <c r="H131" s="60"/>
      <c r="I131" s="66"/>
      <c r="J131" s="68"/>
      <c r="L131" s="73">
        <f t="shared" si="35"/>
        <v>0</v>
      </c>
      <c r="M131" s="73" t="str">
        <f t="shared" si="36"/>
        <v xml:space="preserve"> </v>
      </c>
      <c r="N131" s="100">
        <f t="shared" si="37"/>
        <v>0</v>
      </c>
      <c r="O131" s="100">
        <f t="shared" si="38"/>
        <v>0</v>
      </c>
      <c r="P131" s="108">
        <f t="shared" si="39"/>
        <v>0</v>
      </c>
      <c r="Q131" s="108" t="str">
        <f>IF(OR($C131="LED",$C131="不明"),"",IF(ISERROR(VLOOKUP($M131,#REF!,2,0)),"",VLOOKUP($M131,#REF!,2,0)))</f>
        <v/>
      </c>
      <c r="R131" s="100">
        <f t="shared" si="40"/>
        <v>0</v>
      </c>
      <c r="S131" s="100">
        <f t="shared" si="41"/>
        <v>0</v>
      </c>
      <c r="T131" s="120" t="str">
        <f t="shared" si="42"/>
        <v/>
      </c>
      <c r="U131" s="124"/>
      <c r="V131" s="129" t="s">
        <v>164</v>
      </c>
      <c r="W131" s="131"/>
      <c r="X131" s="75" t="str">
        <f>IF(COUNTIF($M131,"*LED*"),"LED設置済",IF(COUNTIF($M131,"*不明*"),"該当不明",IF(ISERROR(VLOOKUP($M131,#REF!,4,0)),"",VLOOKUP($M131,#REF!,4,0))))</f>
        <v/>
      </c>
      <c r="Y131" s="139">
        <f t="shared" si="43"/>
        <v>0</v>
      </c>
      <c r="Z131" s="144" t="str">
        <f>IF(ISERROR(VLOOKUP($M131,#REF!,5,0)),"",VLOOKUP($M131,#REF!,5,0))</f>
        <v/>
      </c>
      <c r="AA131" s="147" t="str">
        <f t="shared" si="44"/>
        <v/>
      </c>
      <c r="AB131" s="147" t="str">
        <f t="shared" si="45"/>
        <v/>
      </c>
      <c r="AC131" s="147" t="str">
        <f>IF(ISERROR(VLOOKUP($M131,#REF!,6,0)),"",VLOOKUP($M131,#REF!,6,0))</f>
        <v/>
      </c>
      <c r="AD131" s="147" t="str">
        <f>IF(ISERROR(VLOOKUP($M131,#REF!,8,0)),"",VLOOKUP($M131,#REF!,8,0))</f>
        <v/>
      </c>
      <c r="AE131" s="152" t="str">
        <f t="shared" si="46"/>
        <v/>
      </c>
      <c r="AF131" s="155" t="str">
        <f t="shared" si="47"/>
        <v/>
      </c>
      <c r="AG131" s="146" t="str">
        <f t="shared" si="48"/>
        <v/>
      </c>
      <c r="AH131" s="146" t="str">
        <f>IF(ISERROR(VLOOKUP($M131,#REF!,9,0)),"",VLOOKUP($M131,#REF!,9,0))</f>
        <v/>
      </c>
      <c r="AI131" s="146" t="str">
        <f t="shared" si="49"/>
        <v/>
      </c>
      <c r="AJ131" s="168">
        <f t="shared" si="50"/>
        <v>0</v>
      </c>
      <c r="AK131" s="171"/>
      <c r="AL131" s="174" t="str">
        <f t="shared" si="51"/>
        <v/>
      </c>
      <c r="AM131" s="179" t="str">
        <f t="shared" si="52"/>
        <v/>
      </c>
      <c r="AN131" s="183" t="str">
        <f t="shared" si="53"/>
        <v>未入力セル</v>
      </c>
      <c r="AO131" s="186" t="str">
        <f t="shared" si="61"/>
        <v/>
      </c>
      <c r="AP131" s="186" t="str">
        <f t="shared" si="62"/>
        <v/>
      </c>
      <c r="AQ131" s="39">
        <f t="shared" si="60"/>
        <v>0</v>
      </c>
      <c r="AR131" s="39" t="str">
        <f>IF(ISERROR(VLOOKUP($M131,#REF!,16,0)),"",VLOOKUP($M131,#REF!,16,0))</f>
        <v/>
      </c>
      <c r="AS131" s="196" t="str">
        <f>IF(ISERROR(VLOOKUP($M131,#REF!,7,0)),"",VLOOKUP($M131,#REF!,7,0))</f>
        <v/>
      </c>
      <c r="AT131" s="203">
        <f t="shared" si="54"/>
        <v>0</v>
      </c>
      <c r="AU131" s="208" t="str">
        <f t="shared" si="55"/>
        <v/>
      </c>
      <c r="AW131" s="208" t="str">
        <f>IF(ISERROR(VLOOKUP($M131,#REF!,10,0)),"",VLOOKUP($M131,#REF!,10,0))</f>
        <v/>
      </c>
      <c r="AX131" s="203">
        <f t="shared" si="56"/>
        <v>0</v>
      </c>
      <c r="AY131" s="208" t="str">
        <f t="shared" si="57"/>
        <v/>
      </c>
      <c r="BA131" s="225" t="str">
        <f t="shared" si="58"/>
        <v/>
      </c>
      <c r="BB131" s="225" t="str">
        <f t="shared" si="59"/>
        <v/>
      </c>
    </row>
    <row r="132" spans="1:54" s="39" customFormat="1" ht="25.2" customHeight="1" x14ac:dyDescent="0.2">
      <c r="A132" s="45"/>
      <c r="B132" s="48"/>
      <c r="C132" s="48"/>
      <c r="D132" s="53"/>
      <c r="E132" s="53"/>
      <c r="F132" s="55"/>
      <c r="G132" s="55"/>
      <c r="H132" s="60"/>
      <c r="I132" s="66"/>
      <c r="J132" s="68"/>
      <c r="L132" s="73">
        <f t="shared" si="35"/>
        <v>0</v>
      </c>
      <c r="M132" s="73" t="str">
        <f t="shared" si="36"/>
        <v xml:space="preserve"> </v>
      </c>
      <c r="N132" s="100">
        <f t="shared" si="37"/>
        <v>0</v>
      </c>
      <c r="O132" s="100">
        <f t="shared" si="38"/>
        <v>0</v>
      </c>
      <c r="P132" s="108">
        <f t="shared" si="39"/>
        <v>0</v>
      </c>
      <c r="Q132" s="108" t="str">
        <f>IF(OR($C132="LED",$C132="不明"),"",IF(ISERROR(VLOOKUP($M132,#REF!,2,0)),"",VLOOKUP($M132,#REF!,2,0)))</f>
        <v/>
      </c>
      <c r="R132" s="100">
        <f t="shared" si="40"/>
        <v>0</v>
      </c>
      <c r="S132" s="100">
        <f t="shared" si="41"/>
        <v>0</v>
      </c>
      <c r="T132" s="120" t="str">
        <f t="shared" si="42"/>
        <v/>
      </c>
      <c r="U132" s="124"/>
      <c r="V132" s="129" t="s">
        <v>164</v>
      </c>
      <c r="W132" s="131"/>
      <c r="X132" s="75" t="str">
        <f>IF(COUNTIF($M132,"*LED*"),"LED設置済",IF(COUNTIF($M132,"*不明*"),"該当不明",IF(ISERROR(VLOOKUP($M132,#REF!,4,0)),"",VLOOKUP($M132,#REF!,4,0))))</f>
        <v/>
      </c>
      <c r="Y132" s="139">
        <f t="shared" si="43"/>
        <v>0</v>
      </c>
      <c r="Z132" s="144" t="str">
        <f>IF(ISERROR(VLOOKUP($M132,#REF!,5,0)),"",VLOOKUP($M132,#REF!,5,0))</f>
        <v/>
      </c>
      <c r="AA132" s="147" t="str">
        <f t="shared" si="44"/>
        <v/>
      </c>
      <c r="AB132" s="147" t="str">
        <f t="shared" si="45"/>
        <v/>
      </c>
      <c r="AC132" s="147" t="str">
        <f>IF(ISERROR(VLOOKUP($M132,#REF!,6,0)),"",VLOOKUP($M132,#REF!,6,0))</f>
        <v/>
      </c>
      <c r="AD132" s="147" t="str">
        <f>IF(ISERROR(VLOOKUP($M132,#REF!,8,0)),"",VLOOKUP($M132,#REF!,8,0))</f>
        <v/>
      </c>
      <c r="AE132" s="152" t="str">
        <f t="shared" si="46"/>
        <v/>
      </c>
      <c r="AF132" s="155" t="str">
        <f t="shared" si="47"/>
        <v/>
      </c>
      <c r="AG132" s="146" t="str">
        <f t="shared" si="48"/>
        <v/>
      </c>
      <c r="AH132" s="146" t="str">
        <f>IF(ISERROR(VLOOKUP($M132,#REF!,9,0)),"",VLOOKUP($M132,#REF!,9,0))</f>
        <v/>
      </c>
      <c r="AI132" s="146" t="str">
        <f t="shared" si="49"/>
        <v/>
      </c>
      <c r="AJ132" s="168">
        <f t="shared" si="50"/>
        <v>0</v>
      </c>
      <c r="AK132" s="171"/>
      <c r="AL132" s="174" t="str">
        <f t="shared" si="51"/>
        <v/>
      </c>
      <c r="AM132" s="179" t="str">
        <f t="shared" si="52"/>
        <v/>
      </c>
      <c r="AN132" s="183" t="str">
        <f t="shared" si="53"/>
        <v>未入力セル</v>
      </c>
      <c r="AO132" s="186" t="str">
        <f t="shared" si="61"/>
        <v/>
      </c>
      <c r="AP132" s="186" t="str">
        <f t="shared" si="62"/>
        <v/>
      </c>
      <c r="AQ132" s="39">
        <f t="shared" si="60"/>
        <v>0</v>
      </c>
      <c r="AR132" s="39" t="str">
        <f>IF(ISERROR(VLOOKUP($M132,#REF!,16,0)),"",VLOOKUP($M132,#REF!,16,0))</f>
        <v/>
      </c>
      <c r="AS132" s="196" t="str">
        <f>IF(ISERROR(VLOOKUP($M132,#REF!,7,0)),"",VLOOKUP($M132,#REF!,7,0))</f>
        <v/>
      </c>
      <c r="AT132" s="203">
        <f t="shared" si="54"/>
        <v>0</v>
      </c>
      <c r="AU132" s="208" t="str">
        <f t="shared" si="55"/>
        <v/>
      </c>
      <c r="AW132" s="208" t="str">
        <f>IF(ISERROR(VLOOKUP($M132,#REF!,10,0)),"",VLOOKUP($M132,#REF!,10,0))</f>
        <v/>
      </c>
      <c r="AX132" s="203">
        <f t="shared" si="56"/>
        <v>0</v>
      </c>
      <c r="AY132" s="208" t="str">
        <f t="shared" si="57"/>
        <v/>
      </c>
      <c r="BA132" s="225" t="str">
        <f t="shared" si="58"/>
        <v/>
      </c>
      <c r="BB132" s="225" t="str">
        <f t="shared" si="59"/>
        <v/>
      </c>
    </row>
    <row r="133" spans="1:54" s="39" customFormat="1" ht="25.2" customHeight="1" x14ac:dyDescent="0.2">
      <c r="A133" s="45"/>
      <c r="B133" s="48"/>
      <c r="C133" s="48"/>
      <c r="D133" s="53"/>
      <c r="E133" s="53"/>
      <c r="F133" s="55"/>
      <c r="G133" s="55"/>
      <c r="H133" s="60"/>
      <c r="I133" s="66"/>
      <c r="J133" s="68"/>
      <c r="L133" s="73">
        <f t="shared" si="35"/>
        <v>0</v>
      </c>
      <c r="M133" s="73" t="str">
        <f t="shared" si="36"/>
        <v xml:space="preserve"> </v>
      </c>
      <c r="N133" s="100">
        <f t="shared" si="37"/>
        <v>0</v>
      </c>
      <c r="O133" s="100">
        <f t="shared" si="38"/>
        <v>0</v>
      </c>
      <c r="P133" s="108">
        <f t="shared" si="39"/>
        <v>0</v>
      </c>
      <c r="Q133" s="108" t="str">
        <f>IF(OR($C133="LED",$C133="不明"),"",IF(ISERROR(VLOOKUP($M133,#REF!,2,0)),"",VLOOKUP($M133,#REF!,2,0)))</f>
        <v/>
      </c>
      <c r="R133" s="100">
        <f t="shared" si="40"/>
        <v>0</v>
      </c>
      <c r="S133" s="100">
        <f t="shared" si="41"/>
        <v>0</v>
      </c>
      <c r="T133" s="120" t="str">
        <f t="shared" si="42"/>
        <v/>
      </c>
      <c r="U133" s="124"/>
      <c r="V133" s="129" t="s">
        <v>164</v>
      </c>
      <c r="W133" s="131"/>
      <c r="X133" s="75" t="str">
        <f>IF(COUNTIF($M133,"*LED*"),"LED設置済",IF(COUNTIF($M133,"*不明*"),"該当不明",IF(ISERROR(VLOOKUP($M133,#REF!,4,0)),"",VLOOKUP($M133,#REF!,4,0))))</f>
        <v/>
      </c>
      <c r="Y133" s="139">
        <f t="shared" si="43"/>
        <v>0</v>
      </c>
      <c r="Z133" s="144" t="str">
        <f>IF(ISERROR(VLOOKUP($M133,#REF!,5,0)),"",VLOOKUP($M133,#REF!,5,0))</f>
        <v/>
      </c>
      <c r="AA133" s="147" t="str">
        <f t="shared" si="44"/>
        <v/>
      </c>
      <c r="AB133" s="147" t="str">
        <f t="shared" si="45"/>
        <v/>
      </c>
      <c r="AC133" s="147" t="str">
        <f>IF(ISERROR(VLOOKUP($M133,#REF!,6,0)),"",VLOOKUP($M133,#REF!,6,0))</f>
        <v/>
      </c>
      <c r="AD133" s="147" t="str">
        <f>IF(ISERROR(VLOOKUP($M133,#REF!,8,0)),"",VLOOKUP($M133,#REF!,8,0))</f>
        <v/>
      </c>
      <c r="AE133" s="152" t="str">
        <f t="shared" si="46"/>
        <v/>
      </c>
      <c r="AF133" s="155" t="str">
        <f t="shared" si="47"/>
        <v/>
      </c>
      <c r="AG133" s="146" t="str">
        <f t="shared" si="48"/>
        <v/>
      </c>
      <c r="AH133" s="146" t="str">
        <f>IF(ISERROR(VLOOKUP($M133,#REF!,9,0)),"",VLOOKUP($M133,#REF!,9,0))</f>
        <v/>
      </c>
      <c r="AI133" s="146" t="str">
        <f t="shared" si="49"/>
        <v/>
      </c>
      <c r="AJ133" s="168">
        <f t="shared" si="50"/>
        <v>0</v>
      </c>
      <c r="AK133" s="171"/>
      <c r="AL133" s="174" t="str">
        <f t="shared" si="51"/>
        <v/>
      </c>
      <c r="AM133" s="179" t="str">
        <f t="shared" si="52"/>
        <v/>
      </c>
      <c r="AN133" s="183" t="str">
        <f t="shared" si="53"/>
        <v>未入力セル</v>
      </c>
      <c r="AO133" s="186" t="str">
        <f t="shared" si="61"/>
        <v/>
      </c>
      <c r="AP133" s="186" t="str">
        <f t="shared" si="62"/>
        <v/>
      </c>
      <c r="AQ133" s="39">
        <f t="shared" si="60"/>
        <v>0</v>
      </c>
      <c r="AR133" s="39" t="str">
        <f>IF(ISERROR(VLOOKUP($M133,#REF!,16,0)),"",VLOOKUP($M133,#REF!,16,0))</f>
        <v/>
      </c>
      <c r="AS133" s="196" t="str">
        <f>IF(ISERROR(VLOOKUP($M133,#REF!,7,0)),"",VLOOKUP($M133,#REF!,7,0))</f>
        <v/>
      </c>
      <c r="AT133" s="203">
        <f t="shared" si="54"/>
        <v>0</v>
      </c>
      <c r="AU133" s="208" t="str">
        <f t="shared" si="55"/>
        <v/>
      </c>
      <c r="AW133" s="208" t="str">
        <f>IF(ISERROR(VLOOKUP($M133,#REF!,10,0)),"",VLOOKUP($M133,#REF!,10,0))</f>
        <v/>
      </c>
      <c r="AX133" s="203">
        <f t="shared" si="56"/>
        <v>0</v>
      </c>
      <c r="AY133" s="208" t="str">
        <f t="shared" si="57"/>
        <v/>
      </c>
      <c r="BA133" s="225" t="str">
        <f t="shared" si="58"/>
        <v/>
      </c>
      <c r="BB133" s="225" t="str">
        <f t="shared" si="59"/>
        <v/>
      </c>
    </row>
    <row r="134" spans="1:54" s="39" customFormat="1" ht="25.2" customHeight="1" x14ac:dyDescent="0.2">
      <c r="A134" s="45"/>
      <c r="B134" s="48"/>
      <c r="C134" s="48"/>
      <c r="D134" s="53"/>
      <c r="E134" s="53"/>
      <c r="F134" s="55"/>
      <c r="G134" s="55"/>
      <c r="H134" s="60"/>
      <c r="I134" s="66"/>
      <c r="J134" s="68"/>
      <c r="L134" s="73">
        <f t="shared" si="35"/>
        <v>0</v>
      </c>
      <c r="M134" s="73" t="str">
        <f t="shared" si="36"/>
        <v xml:space="preserve"> </v>
      </c>
      <c r="N134" s="100">
        <f t="shared" si="37"/>
        <v>0</v>
      </c>
      <c r="O134" s="100">
        <f t="shared" si="38"/>
        <v>0</v>
      </c>
      <c r="P134" s="108">
        <f t="shared" si="39"/>
        <v>0</v>
      </c>
      <c r="Q134" s="108" t="str">
        <f>IF(OR($C134="LED",$C134="不明"),"",IF(ISERROR(VLOOKUP($M134,#REF!,2,0)),"",VLOOKUP($M134,#REF!,2,0)))</f>
        <v/>
      </c>
      <c r="R134" s="100">
        <f t="shared" si="40"/>
        <v>0</v>
      </c>
      <c r="S134" s="100">
        <f t="shared" si="41"/>
        <v>0</v>
      </c>
      <c r="T134" s="120" t="str">
        <f t="shared" si="42"/>
        <v/>
      </c>
      <c r="U134" s="124"/>
      <c r="V134" s="129" t="s">
        <v>164</v>
      </c>
      <c r="W134" s="131"/>
      <c r="X134" s="75" t="str">
        <f>IF(COUNTIF($M134,"*LED*"),"LED設置済",IF(COUNTIF($M134,"*不明*"),"該当不明",IF(ISERROR(VLOOKUP($M134,#REF!,4,0)),"",VLOOKUP($M134,#REF!,4,0))))</f>
        <v/>
      </c>
      <c r="Y134" s="139">
        <f t="shared" si="43"/>
        <v>0</v>
      </c>
      <c r="Z134" s="144" t="str">
        <f>IF(ISERROR(VLOOKUP($M134,#REF!,5,0)),"",VLOOKUP($M134,#REF!,5,0))</f>
        <v/>
      </c>
      <c r="AA134" s="147" t="str">
        <f t="shared" si="44"/>
        <v/>
      </c>
      <c r="AB134" s="147" t="str">
        <f t="shared" si="45"/>
        <v/>
      </c>
      <c r="AC134" s="147" t="str">
        <f>IF(ISERROR(VLOOKUP($M134,#REF!,6,0)),"",VLOOKUP($M134,#REF!,6,0))</f>
        <v/>
      </c>
      <c r="AD134" s="147" t="str">
        <f>IF(ISERROR(VLOOKUP($M134,#REF!,8,0)),"",VLOOKUP($M134,#REF!,8,0))</f>
        <v/>
      </c>
      <c r="AE134" s="152" t="str">
        <f t="shared" si="46"/>
        <v/>
      </c>
      <c r="AF134" s="155" t="str">
        <f t="shared" si="47"/>
        <v/>
      </c>
      <c r="AG134" s="146" t="str">
        <f t="shared" si="48"/>
        <v/>
      </c>
      <c r="AH134" s="146" t="str">
        <f>IF(ISERROR(VLOOKUP($M134,#REF!,9,0)),"",VLOOKUP($M134,#REF!,9,0))</f>
        <v/>
      </c>
      <c r="AI134" s="146" t="str">
        <f t="shared" si="49"/>
        <v/>
      </c>
      <c r="AJ134" s="168">
        <f t="shared" si="50"/>
        <v>0</v>
      </c>
      <c r="AK134" s="171"/>
      <c r="AL134" s="174" t="str">
        <f t="shared" si="51"/>
        <v/>
      </c>
      <c r="AM134" s="179" t="str">
        <f t="shared" si="52"/>
        <v/>
      </c>
      <c r="AN134" s="183" t="str">
        <f t="shared" si="53"/>
        <v>未入力セル</v>
      </c>
      <c r="AO134" s="186" t="str">
        <f t="shared" si="61"/>
        <v/>
      </c>
      <c r="AP134" s="186" t="str">
        <f t="shared" si="62"/>
        <v/>
      </c>
      <c r="AQ134" s="39">
        <f t="shared" si="60"/>
        <v>0</v>
      </c>
      <c r="AR134" s="39" t="str">
        <f>IF(ISERROR(VLOOKUP($M134,#REF!,16,0)),"",VLOOKUP($M134,#REF!,16,0))</f>
        <v/>
      </c>
      <c r="AS134" s="196" t="str">
        <f>IF(ISERROR(VLOOKUP($M134,#REF!,7,0)),"",VLOOKUP($M134,#REF!,7,0))</f>
        <v/>
      </c>
      <c r="AT134" s="203">
        <f t="shared" si="54"/>
        <v>0</v>
      </c>
      <c r="AU134" s="208" t="str">
        <f t="shared" si="55"/>
        <v/>
      </c>
      <c r="AW134" s="208" t="str">
        <f>IF(ISERROR(VLOOKUP($M134,#REF!,10,0)),"",VLOOKUP($M134,#REF!,10,0))</f>
        <v/>
      </c>
      <c r="AX134" s="203">
        <f t="shared" si="56"/>
        <v>0</v>
      </c>
      <c r="AY134" s="208" t="str">
        <f t="shared" si="57"/>
        <v/>
      </c>
      <c r="BA134" s="225" t="str">
        <f t="shared" si="58"/>
        <v/>
      </c>
      <c r="BB134" s="225" t="str">
        <f t="shared" si="59"/>
        <v/>
      </c>
    </row>
    <row r="135" spans="1:54" s="39" customFormat="1" ht="25.2" customHeight="1" x14ac:dyDescent="0.2">
      <c r="A135" s="45"/>
      <c r="B135" s="48"/>
      <c r="C135" s="48"/>
      <c r="D135" s="53"/>
      <c r="E135" s="53"/>
      <c r="F135" s="55"/>
      <c r="G135" s="55"/>
      <c r="H135" s="60"/>
      <c r="I135" s="66"/>
      <c r="J135" s="68"/>
      <c r="L135" s="73">
        <f t="shared" si="35"/>
        <v>0</v>
      </c>
      <c r="M135" s="73" t="str">
        <f t="shared" si="36"/>
        <v xml:space="preserve"> </v>
      </c>
      <c r="N135" s="100">
        <f t="shared" si="37"/>
        <v>0</v>
      </c>
      <c r="O135" s="100">
        <f t="shared" si="38"/>
        <v>0</v>
      </c>
      <c r="P135" s="108">
        <f t="shared" si="39"/>
        <v>0</v>
      </c>
      <c r="Q135" s="108" t="str">
        <f>IF(OR($C135="LED",$C135="不明"),"",IF(ISERROR(VLOOKUP($M135,#REF!,2,0)),"",VLOOKUP($M135,#REF!,2,0)))</f>
        <v/>
      </c>
      <c r="R135" s="100">
        <f t="shared" si="40"/>
        <v>0</v>
      </c>
      <c r="S135" s="100">
        <f t="shared" si="41"/>
        <v>0</v>
      </c>
      <c r="T135" s="120" t="str">
        <f t="shared" si="42"/>
        <v/>
      </c>
      <c r="U135" s="124"/>
      <c r="V135" s="129" t="s">
        <v>164</v>
      </c>
      <c r="W135" s="131"/>
      <c r="X135" s="75" t="str">
        <f>IF(COUNTIF($M135,"*LED*"),"LED設置済",IF(COUNTIF($M135,"*不明*"),"該当不明",IF(ISERROR(VLOOKUP($M135,#REF!,4,0)),"",VLOOKUP($M135,#REF!,4,0))))</f>
        <v/>
      </c>
      <c r="Y135" s="139">
        <f t="shared" si="43"/>
        <v>0</v>
      </c>
      <c r="Z135" s="144" t="str">
        <f>IF(ISERROR(VLOOKUP($M135,#REF!,5,0)),"",VLOOKUP($M135,#REF!,5,0))</f>
        <v/>
      </c>
      <c r="AA135" s="147" t="str">
        <f t="shared" si="44"/>
        <v/>
      </c>
      <c r="AB135" s="147" t="str">
        <f t="shared" si="45"/>
        <v/>
      </c>
      <c r="AC135" s="147" t="str">
        <f>IF(ISERROR(VLOOKUP($M135,#REF!,6,0)),"",VLOOKUP($M135,#REF!,6,0))</f>
        <v/>
      </c>
      <c r="AD135" s="147" t="str">
        <f>IF(ISERROR(VLOOKUP($M135,#REF!,8,0)),"",VLOOKUP($M135,#REF!,8,0))</f>
        <v/>
      </c>
      <c r="AE135" s="152" t="str">
        <f t="shared" si="46"/>
        <v/>
      </c>
      <c r="AF135" s="155" t="str">
        <f t="shared" si="47"/>
        <v/>
      </c>
      <c r="AG135" s="146" t="str">
        <f t="shared" si="48"/>
        <v/>
      </c>
      <c r="AH135" s="146" t="str">
        <f>IF(ISERROR(VLOOKUP($M135,#REF!,9,0)),"",VLOOKUP($M135,#REF!,9,0))</f>
        <v/>
      </c>
      <c r="AI135" s="146" t="str">
        <f t="shared" si="49"/>
        <v/>
      </c>
      <c r="AJ135" s="168">
        <f t="shared" si="50"/>
        <v>0</v>
      </c>
      <c r="AK135" s="171"/>
      <c r="AL135" s="174" t="str">
        <f t="shared" si="51"/>
        <v/>
      </c>
      <c r="AM135" s="179" t="str">
        <f t="shared" si="52"/>
        <v/>
      </c>
      <c r="AN135" s="183" t="str">
        <f t="shared" si="53"/>
        <v>未入力セル</v>
      </c>
      <c r="AO135" s="186" t="str">
        <f t="shared" si="61"/>
        <v/>
      </c>
      <c r="AP135" s="186" t="str">
        <f t="shared" si="62"/>
        <v/>
      </c>
      <c r="AQ135" s="39">
        <f t="shared" si="60"/>
        <v>0</v>
      </c>
      <c r="AR135" s="39" t="str">
        <f>IF(ISERROR(VLOOKUP($M135,#REF!,16,0)),"",VLOOKUP($M135,#REF!,16,0))</f>
        <v/>
      </c>
      <c r="AS135" s="196" t="str">
        <f>IF(ISERROR(VLOOKUP($M135,#REF!,7,0)),"",VLOOKUP($M135,#REF!,7,0))</f>
        <v/>
      </c>
      <c r="AT135" s="203">
        <f t="shared" si="54"/>
        <v>0</v>
      </c>
      <c r="AU135" s="208" t="str">
        <f t="shared" si="55"/>
        <v/>
      </c>
      <c r="AW135" s="208" t="str">
        <f>IF(ISERROR(VLOOKUP($M135,#REF!,10,0)),"",VLOOKUP($M135,#REF!,10,0))</f>
        <v/>
      </c>
      <c r="AX135" s="203">
        <f t="shared" si="56"/>
        <v>0</v>
      </c>
      <c r="AY135" s="208" t="str">
        <f t="shared" si="57"/>
        <v/>
      </c>
      <c r="BA135" s="225" t="str">
        <f t="shared" si="58"/>
        <v/>
      </c>
      <c r="BB135" s="225" t="str">
        <f t="shared" si="59"/>
        <v/>
      </c>
    </row>
    <row r="136" spans="1:54" s="39" customFormat="1" ht="25.2" customHeight="1" x14ac:dyDescent="0.2">
      <c r="A136" s="45"/>
      <c r="B136" s="48"/>
      <c r="C136" s="48"/>
      <c r="D136" s="53"/>
      <c r="E136" s="53"/>
      <c r="F136" s="55"/>
      <c r="G136" s="55"/>
      <c r="H136" s="60"/>
      <c r="I136" s="66"/>
      <c r="J136" s="68"/>
      <c r="L136" s="73">
        <f t="shared" si="35"/>
        <v>0</v>
      </c>
      <c r="M136" s="73" t="str">
        <f t="shared" si="36"/>
        <v xml:space="preserve"> </v>
      </c>
      <c r="N136" s="100">
        <f t="shared" si="37"/>
        <v>0</v>
      </c>
      <c r="O136" s="100">
        <f t="shared" si="38"/>
        <v>0</v>
      </c>
      <c r="P136" s="108">
        <f t="shared" si="39"/>
        <v>0</v>
      </c>
      <c r="Q136" s="108" t="str">
        <f>IF(OR($C136="LED",$C136="不明"),"",IF(ISERROR(VLOOKUP($M136,#REF!,2,0)),"",VLOOKUP($M136,#REF!,2,0)))</f>
        <v/>
      </c>
      <c r="R136" s="100">
        <f t="shared" si="40"/>
        <v>0</v>
      </c>
      <c r="S136" s="100">
        <f t="shared" si="41"/>
        <v>0</v>
      </c>
      <c r="T136" s="120" t="str">
        <f t="shared" si="42"/>
        <v/>
      </c>
      <c r="U136" s="124"/>
      <c r="V136" s="129" t="s">
        <v>164</v>
      </c>
      <c r="W136" s="131"/>
      <c r="X136" s="75" t="str">
        <f>IF(COUNTIF($M136,"*LED*"),"LED設置済",IF(COUNTIF($M136,"*不明*"),"該当不明",IF(ISERROR(VLOOKUP($M136,#REF!,4,0)),"",VLOOKUP($M136,#REF!,4,0))))</f>
        <v/>
      </c>
      <c r="Y136" s="139">
        <f t="shared" si="43"/>
        <v>0</v>
      </c>
      <c r="Z136" s="144" t="str">
        <f>IF(ISERROR(VLOOKUP($M136,#REF!,5,0)),"",VLOOKUP($M136,#REF!,5,0))</f>
        <v/>
      </c>
      <c r="AA136" s="147" t="str">
        <f t="shared" si="44"/>
        <v/>
      </c>
      <c r="AB136" s="147" t="str">
        <f t="shared" si="45"/>
        <v/>
      </c>
      <c r="AC136" s="147" t="str">
        <f>IF(ISERROR(VLOOKUP($M136,#REF!,6,0)),"",VLOOKUP($M136,#REF!,6,0))</f>
        <v/>
      </c>
      <c r="AD136" s="147" t="str">
        <f>IF(ISERROR(VLOOKUP($M136,#REF!,8,0)),"",VLOOKUP($M136,#REF!,8,0))</f>
        <v/>
      </c>
      <c r="AE136" s="152" t="str">
        <f t="shared" si="46"/>
        <v/>
      </c>
      <c r="AF136" s="155" t="str">
        <f t="shared" si="47"/>
        <v/>
      </c>
      <c r="AG136" s="146" t="str">
        <f t="shared" si="48"/>
        <v/>
      </c>
      <c r="AH136" s="146" t="str">
        <f>IF(ISERROR(VLOOKUP($M136,#REF!,9,0)),"",VLOOKUP($M136,#REF!,9,0))</f>
        <v/>
      </c>
      <c r="AI136" s="146" t="str">
        <f t="shared" si="49"/>
        <v/>
      </c>
      <c r="AJ136" s="168">
        <f t="shared" si="50"/>
        <v>0</v>
      </c>
      <c r="AK136" s="171"/>
      <c r="AL136" s="174" t="str">
        <f t="shared" si="51"/>
        <v/>
      </c>
      <c r="AM136" s="179" t="str">
        <f t="shared" si="52"/>
        <v/>
      </c>
      <c r="AN136" s="183" t="str">
        <f t="shared" si="53"/>
        <v>未入力セル</v>
      </c>
      <c r="AO136" s="186" t="str">
        <f t="shared" si="61"/>
        <v/>
      </c>
      <c r="AP136" s="186" t="str">
        <f t="shared" si="62"/>
        <v/>
      </c>
      <c r="AQ136" s="39">
        <f t="shared" si="60"/>
        <v>0</v>
      </c>
      <c r="AR136" s="39" t="str">
        <f>IF(ISERROR(VLOOKUP($M136,#REF!,16,0)),"",VLOOKUP($M136,#REF!,16,0))</f>
        <v/>
      </c>
      <c r="AS136" s="196" t="str">
        <f>IF(ISERROR(VLOOKUP($M136,#REF!,7,0)),"",VLOOKUP($M136,#REF!,7,0))</f>
        <v/>
      </c>
      <c r="AT136" s="203">
        <f t="shared" si="54"/>
        <v>0</v>
      </c>
      <c r="AU136" s="208" t="str">
        <f t="shared" si="55"/>
        <v/>
      </c>
      <c r="AW136" s="208" t="str">
        <f>IF(ISERROR(VLOOKUP($M136,#REF!,10,0)),"",VLOOKUP($M136,#REF!,10,0))</f>
        <v/>
      </c>
      <c r="AX136" s="203">
        <f t="shared" si="56"/>
        <v>0</v>
      </c>
      <c r="AY136" s="208" t="str">
        <f t="shared" si="57"/>
        <v/>
      </c>
      <c r="BA136" s="225" t="str">
        <f t="shared" si="58"/>
        <v/>
      </c>
      <c r="BB136" s="225" t="str">
        <f t="shared" si="59"/>
        <v/>
      </c>
    </row>
    <row r="137" spans="1:54" s="39" customFormat="1" ht="25.2" customHeight="1" x14ac:dyDescent="0.2">
      <c r="A137" s="45"/>
      <c r="B137" s="48"/>
      <c r="C137" s="48"/>
      <c r="D137" s="53"/>
      <c r="E137" s="53"/>
      <c r="F137" s="55"/>
      <c r="G137" s="55"/>
      <c r="H137" s="60"/>
      <c r="I137" s="66"/>
      <c r="J137" s="68"/>
      <c r="L137" s="73">
        <f t="shared" si="35"/>
        <v>0</v>
      </c>
      <c r="M137" s="73" t="str">
        <f t="shared" si="36"/>
        <v xml:space="preserve"> </v>
      </c>
      <c r="N137" s="100">
        <f t="shared" si="37"/>
        <v>0</v>
      </c>
      <c r="O137" s="100">
        <f t="shared" si="38"/>
        <v>0</v>
      </c>
      <c r="P137" s="108">
        <f t="shared" si="39"/>
        <v>0</v>
      </c>
      <c r="Q137" s="108" t="str">
        <f>IF(OR($C137="LED",$C137="不明"),"",IF(ISERROR(VLOOKUP($M137,#REF!,2,0)),"",VLOOKUP($M137,#REF!,2,0)))</f>
        <v/>
      </c>
      <c r="R137" s="100">
        <f t="shared" si="40"/>
        <v>0</v>
      </c>
      <c r="S137" s="100">
        <f t="shared" si="41"/>
        <v>0</v>
      </c>
      <c r="T137" s="120" t="str">
        <f t="shared" si="42"/>
        <v/>
      </c>
      <c r="U137" s="124"/>
      <c r="V137" s="129" t="s">
        <v>164</v>
      </c>
      <c r="W137" s="131"/>
      <c r="X137" s="75" t="str">
        <f>IF(COUNTIF($M137,"*LED*"),"LED設置済",IF(COUNTIF($M137,"*不明*"),"該当不明",IF(ISERROR(VLOOKUP($M137,#REF!,4,0)),"",VLOOKUP($M137,#REF!,4,0))))</f>
        <v/>
      </c>
      <c r="Y137" s="139">
        <f t="shared" si="43"/>
        <v>0</v>
      </c>
      <c r="Z137" s="144" t="str">
        <f>IF(ISERROR(VLOOKUP($M137,#REF!,5,0)),"",VLOOKUP($M137,#REF!,5,0))</f>
        <v/>
      </c>
      <c r="AA137" s="147" t="str">
        <f t="shared" si="44"/>
        <v/>
      </c>
      <c r="AB137" s="147" t="str">
        <f t="shared" si="45"/>
        <v/>
      </c>
      <c r="AC137" s="147" t="str">
        <f>IF(ISERROR(VLOOKUP($M137,#REF!,6,0)),"",VLOOKUP($M137,#REF!,6,0))</f>
        <v/>
      </c>
      <c r="AD137" s="147" t="str">
        <f>IF(ISERROR(VLOOKUP($M137,#REF!,8,0)),"",VLOOKUP($M137,#REF!,8,0))</f>
        <v/>
      </c>
      <c r="AE137" s="152" t="str">
        <f t="shared" si="46"/>
        <v/>
      </c>
      <c r="AF137" s="155" t="str">
        <f t="shared" si="47"/>
        <v/>
      </c>
      <c r="AG137" s="146" t="str">
        <f t="shared" si="48"/>
        <v/>
      </c>
      <c r="AH137" s="146" t="str">
        <f>IF(ISERROR(VLOOKUP($M137,#REF!,9,0)),"",VLOOKUP($M137,#REF!,9,0))</f>
        <v/>
      </c>
      <c r="AI137" s="146" t="str">
        <f t="shared" si="49"/>
        <v/>
      </c>
      <c r="AJ137" s="168">
        <f t="shared" si="50"/>
        <v>0</v>
      </c>
      <c r="AK137" s="171"/>
      <c r="AL137" s="174" t="str">
        <f t="shared" si="51"/>
        <v/>
      </c>
      <c r="AM137" s="179" t="str">
        <f t="shared" si="52"/>
        <v/>
      </c>
      <c r="AN137" s="183" t="str">
        <f t="shared" si="53"/>
        <v>未入力セル</v>
      </c>
      <c r="AO137" s="186" t="str">
        <f t="shared" si="61"/>
        <v/>
      </c>
      <c r="AP137" s="186" t="str">
        <f t="shared" si="62"/>
        <v/>
      </c>
      <c r="AQ137" s="39">
        <f t="shared" si="60"/>
        <v>0</v>
      </c>
      <c r="AR137" s="39" t="str">
        <f>IF(ISERROR(VLOOKUP($M137,#REF!,16,0)),"",VLOOKUP($M137,#REF!,16,0))</f>
        <v/>
      </c>
      <c r="AS137" s="196" t="str">
        <f>IF(ISERROR(VLOOKUP($M137,#REF!,7,0)),"",VLOOKUP($M137,#REF!,7,0))</f>
        <v/>
      </c>
      <c r="AT137" s="203">
        <f t="shared" si="54"/>
        <v>0</v>
      </c>
      <c r="AU137" s="208" t="str">
        <f t="shared" si="55"/>
        <v/>
      </c>
      <c r="AW137" s="208" t="str">
        <f>IF(ISERROR(VLOOKUP($M137,#REF!,10,0)),"",VLOOKUP($M137,#REF!,10,0))</f>
        <v/>
      </c>
      <c r="AX137" s="203">
        <f t="shared" si="56"/>
        <v>0</v>
      </c>
      <c r="AY137" s="208" t="str">
        <f t="shared" si="57"/>
        <v/>
      </c>
      <c r="BA137" s="225" t="str">
        <f t="shared" si="58"/>
        <v/>
      </c>
      <c r="BB137" s="225" t="str">
        <f t="shared" si="59"/>
        <v/>
      </c>
    </row>
    <row r="138" spans="1:54" s="39" customFormat="1" ht="25.2" customHeight="1" x14ac:dyDescent="0.2">
      <c r="A138" s="45"/>
      <c r="B138" s="48"/>
      <c r="C138" s="48"/>
      <c r="D138" s="53"/>
      <c r="E138" s="53"/>
      <c r="F138" s="55"/>
      <c r="G138" s="55"/>
      <c r="H138" s="60"/>
      <c r="I138" s="66"/>
      <c r="J138" s="68"/>
      <c r="L138" s="73">
        <f t="shared" ref="L138:L201" si="63">IFERROR($A138,"")</f>
        <v>0</v>
      </c>
      <c r="M138" s="73" t="str">
        <f t="shared" ref="M138:M201" si="64">IFERROR($B138&amp;" "&amp;$C138,"")</f>
        <v xml:space="preserve"> </v>
      </c>
      <c r="N138" s="100">
        <f t="shared" ref="N138:N201" si="65">IFERROR($E138,"")</f>
        <v>0</v>
      </c>
      <c r="O138" s="100">
        <f t="shared" ref="O138:O201" si="66">IFERROR($D138*$E138,"")</f>
        <v>0</v>
      </c>
      <c r="P138" s="108">
        <f t="shared" ref="P138:P201" si="67">O138</f>
        <v>0</v>
      </c>
      <c r="Q138" s="108" t="str">
        <f>IF(OR($C138="LED",$C138="不明"),"",IF(ISERROR(VLOOKUP($M138,#REF!,2,0)),"",VLOOKUP($M138,#REF!,2,0)))</f>
        <v/>
      </c>
      <c r="R138" s="100">
        <f t="shared" ref="R138:R201" si="68">IFERROR($F138,"")</f>
        <v>0</v>
      </c>
      <c r="S138" s="100">
        <f t="shared" ref="S138:S201" si="69">IFERROR($G138,"")</f>
        <v>0</v>
      </c>
      <c r="T138" s="120" t="str">
        <f t="shared" ref="T138:T201" si="70">IF(ISERROR(P138*Q138*R138*S138/1000),"",(P138*Q138*R138*S138/1000))</f>
        <v/>
      </c>
      <c r="U138" s="124"/>
      <c r="V138" s="129" t="s">
        <v>164</v>
      </c>
      <c r="W138" s="131"/>
      <c r="X138" s="75" t="str">
        <f>IF(COUNTIF($M138,"*LED*"),"LED設置済",IF(COUNTIF($M138,"*不明*"),"該当不明",IF(ISERROR(VLOOKUP($M138,#REF!,4,0)),"",VLOOKUP($M138,#REF!,4,0))))</f>
        <v/>
      </c>
      <c r="Y138" s="139">
        <f t="shared" ref="Y138:Y201" si="71">O138</f>
        <v>0</v>
      </c>
      <c r="Z138" s="144" t="str">
        <f>IF(ISERROR(VLOOKUP($M138,#REF!,5,0)),"",VLOOKUP($M138,#REF!,5,0))</f>
        <v/>
      </c>
      <c r="AA138" s="147" t="str">
        <f t="shared" ref="AA138:AA201" si="72">IF(ISERROR(R138*S138*Y138*Z138/1000),"",(R138*S138*Y138*Z138/1000))</f>
        <v/>
      </c>
      <c r="AB138" s="147" t="str">
        <f t="shared" ref="AB138:AB201" si="73">IF(ISERROR(T138-AA138),"",(T138-AA138))</f>
        <v/>
      </c>
      <c r="AC138" s="147" t="str">
        <f>IF(ISERROR(VLOOKUP($M138,#REF!,6,0)),"",VLOOKUP($M138,#REF!,6,0))</f>
        <v/>
      </c>
      <c r="AD138" s="147" t="str">
        <f>IF(ISERROR(VLOOKUP($M138,#REF!,8,0)),"",VLOOKUP($M138,#REF!,8,0))</f>
        <v/>
      </c>
      <c r="AE138" s="152" t="str">
        <f t="shared" ref="AE138:AE201" si="74">IF(AF138="","","▲")</f>
        <v/>
      </c>
      <c r="AF138" s="155" t="str">
        <f t="shared" ref="AF138:AF201" si="75">IF(ISERROR(1-(AD138/AC138)),"",(1-(AD138/AC138)))</f>
        <v/>
      </c>
      <c r="AG138" s="146" t="str">
        <f t="shared" ref="AG138:AG201" si="76">IF(ISERROR(Y138*AD138),"",(Y138*AD138))</f>
        <v/>
      </c>
      <c r="AH138" s="146" t="str">
        <f>IF(ISERROR(VLOOKUP($M138,#REF!,9,0)),"",VLOOKUP($M138,#REF!,9,0))</f>
        <v/>
      </c>
      <c r="AI138" s="146" t="str">
        <f t="shared" ref="AI138:AI201" si="77">IF(ISERROR(Y138*AH138),"",(Y138*AH138))</f>
        <v/>
      </c>
      <c r="AJ138" s="168">
        <f t="shared" ref="AJ138:AJ201" si="78">IFERROR($J138,"")</f>
        <v>0</v>
      </c>
      <c r="AK138" s="171"/>
      <c r="AL138" s="174" t="str">
        <f t="shared" ref="AL138:AL201" si="79">IF(ISERROR(Q138-Z138),"",(Q138-Z138))</f>
        <v/>
      </c>
      <c r="AM138" s="179" t="str">
        <f t="shared" ref="AM138:AM201" si="80">IF(ISERROR((AL138*Y138)/1000),"",((AL138*Y138)/1000))</f>
        <v/>
      </c>
      <c r="AN138" s="183" t="str">
        <f t="shared" ref="AN138:AN201" si="81">IF(L138=0,IF(M138=" ","未入力セル",""),"")</f>
        <v>未入力セル</v>
      </c>
      <c r="AO138" s="186" t="str">
        <f t="shared" si="61"/>
        <v/>
      </c>
      <c r="AP138" s="186" t="str">
        <f t="shared" si="62"/>
        <v/>
      </c>
      <c r="AQ138" s="39">
        <f t="shared" si="60"/>
        <v>0</v>
      </c>
      <c r="AR138" s="39" t="str">
        <f>IF(ISERROR(VLOOKUP($M138,#REF!,16,0)),"",VLOOKUP($M138,#REF!,16,0))</f>
        <v/>
      </c>
      <c r="AS138" s="196" t="str">
        <f>IF(ISERROR(VLOOKUP($M138,#REF!,7,0)),"",VLOOKUP($M138,#REF!,7,0))</f>
        <v/>
      </c>
      <c r="AT138" s="203">
        <f t="shared" ref="AT138:AT201" si="82">Y138</f>
        <v>0</v>
      </c>
      <c r="AU138" s="208" t="str">
        <f t="shared" ref="AU138:AU201" si="83">IF(ISERROR(AS138*AT138),"",(AS138*AT138))</f>
        <v/>
      </c>
      <c r="AW138" s="208" t="str">
        <f>IF(ISERROR(VLOOKUP($M138,#REF!,10,0)),"",VLOOKUP($M138,#REF!,10,0))</f>
        <v/>
      </c>
      <c r="AX138" s="203">
        <f t="shared" ref="AX138:AX201" si="84">Y138</f>
        <v>0</v>
      </c>
      <c r="AY138" s="208" t="str">
        <f t="shared" ref="AY138:AY201" si="85">IF(ISERROR(AW138*AX138),"",(AW138*AX138))</f>
        <v/>
      </c>
      <c r="BA138" s="225" t="str">
        <f t="shared" ref="BA138:BA201" si="86">IF(ISERROR((Q138*P138)/1000),"",((Q138*P138)/1000))</f>
        <v/>
      </c>
      <c r="BB138" s="225" t="str">
        <f t="shared" ref="BB138:BB201" si="87">IF(ISERROR((Z138*Y138)/1000),"",((Z138*Y138)/1000))</f>
        <v/>
      </c>
    </row>
    <row r="139" spans="1:54" s="39" customFormat="1" ht="25.2" customHeight="1" x14ac:dyDescent="0.2">
      <c r="A139" s="45"/>
      <c r="B139" s="48"/>
      <c r="C139" s="48"/>
      <c r="D139" s="53"/>
      <c r="E139" s="53"/>
      <c r="F139" s="55"/>
      <c r="G139" s="55"/>
      <c r="H139" s="60"/>
      <c r="I139" s="66"/>
      <c r="J139" s="68"/>
      <c r="L139" s="73">
        <f t="shared" si="63"/>
        <v>0</v>
      </c>
      <c r="M139" s="73" t="str">
        <f t="shared" si="64"/>
        <v xml:space="preserve"> </v>
      </c>
      <c r="N139" s="100">
        <f t="shared" si="65"/>
        <v>0</v>
      </c>
      <c r="O139" s="100">
        <f t="shared" si="66"/>
        <v>0</v>
      </c>
      <c r="P139" s="108">
        <f t="shared" si="67"/>
        <v>0</v>
      </c>
      <c r="Q139" s="108" t="str">
        <f>IF(OR($C139="LED",$C139="不明"),"",IF(ISERROR(VLOOKUP($M139,#REF!,2,0)),"",VLOOKUP($M139,#REF!,2,0)))</f>
        <v/>
      </c>
      <c r="R139" s="100">
        <f t="shared" si="68"/>
        <v>0</v>
      </c>
      <c r="S139" s="100">
        <f t="shared" si="69"/>
        <v>0</v>
      </c>
      <c r="T139" s="120" t="str">
        <f t="shared" si="70"/>
        <v/>
      </c>
      <c r="U139" s="124"/>
      <c r="V139" s="129" t="s">
        <v>164</v>
      </c>
      <c r="W139" s="131"/>
      <c r="X139" s="75" t="str">
        <f>IF(COUNTIF($M139,"*LED*"),"LED設置済",IF(COUNTIF($M139,"*不明*"),"該当不明",IF(ISERROR(VLOOKUP($M139,#REF!,4,0)),"",VLOOKUP($M139,#REF!,4,0))))</f>
        <v/>
      </c>
      <c r="Y139" s="139">
        <f t="shared" si="71"/>
        <v>0</v>
      </c>
      <c r="Z139" s="144" t="str">
        <f>IF(ISERROR(VLOOKUP($M139,#REF!,5,0)),"",VLOOKUP($M139,#REF!,5,0))</f>
        <v/>
      </c>
      <c r="AA139" s="147" t="str">
        <f t="shared" si="72"/>
        <v/>
      </c>
      <c r="AB139" s="147" t="str">
        <f t="shared" si="73"/>
        <v/>
      </c>
      <c r="AC139" s="147" t="str">
        <f>IF(ISERROR(VLOOKUP($M139,#REF!,6,0)),"",VLOOKUP($M139,#REF!,6,0))</f>
        <v/>
      </c>
      <c r="AD139" s="147" t="str">
        <f>IF(ISERROR(VLOOKUP($M139,#REF!,8,0)),"",VLOOKUP($M139,#REF!,8,0))</f>
        <v/>
      </c>
      <c r="AE139" s="152" t="str">
        <f t="shared" si="74"/>
        <v/>
      </c>
      <c r="AF139" s="155" t="str">
        <f t="shared" si="75"/>
        <v/>
      </c>
      <c r="AG139" s="146" t="str">
        <f t="shared" si="76"/>
        <v/>
      </c>
      <c r="AH139" s="146" t="str">
        <f>IF(ISERROR(VLOOKUP($M139,#REF!,9,0)),"",VLOOKUP($M139,#REF!,9,0))</f>
        <v/>
      </c>
      <c r="AI139" s="146" t="str">
        <f t="shared" si="77"/>
        <v/>
      </c>
      <c r="AJ139" s="168">
        <f t="shared" si="78"/>
        <v>0</v>
      </c>
      <c r="AK139" s="171"/>
      <c r="AL139" s="174" t="str">
        <f t="shared" si="79"/>
        <v/>
      </c>
      <c r="AM139" s="179" t="str">
        <f t="shared" si="80"/>
        <v/>
      </c>
      <c r="AN139" s="183" t="str">
        <f t="shared" si="81"/>
        <v>未入力セル</v>
      </c>
      <c r="AO139" s="186" t="str">
        <f t="shared" si="61"/>
        <v/>
      </c>
      <c r="AP139" s="186" t="str">
        <f t="shared" si="62"/>
        <v/>
      </c>
      <c r="AQ139" s="39">
        <f t="shared" si="60"/>
        <v>0</v>
      </c>
      <c r="AR139" s="39" t="str">
        <f>IF(ISERROR(VLOOKUP($M139,#REF!,16,0)),"",VLOOKUP($M139,#REF!,16,0))</f>
        <v/>
      </c>
      <c r="AS139" s="196" t="str">
        <f>IF(ISERROR(VLOOKUP($M139,#REF!,7,0)),"",VLOOKUP($M139,#REF!,7,0))</f>
        <v/>
      </c>
      <c r="AT139" s="203">
        <f t="shared" si="82"/>
        <v>0</v>
      </c>
      <c r="AU139" s="208" t="str">
        <f t="shared" si="83"/>
        <v/>
      </c>
      <c r="AW139" s="208" t="str">
        <f>IF(ISERROR(VLOOKUP($M139,#REF!,10,0)),"",VLOOKUP($M139,#REF!,10,0))</f>
        <v/>
      </c>
      <c r="AX139" s="203">
        <f t="shared" si="84"/>
        <v>0</v>
      </c>
      <c r="AY139" s="208" t="str">
        <f t="shared" si="85"/>
        <v/>
      </c>
      <c r="BA139" s="225" t="str">
        <f t="shared" si="86"/>
        <v/>
      </c>
      <c r="BB139" s="225" t="str">
        <f t="shared" si="87"/>
        <v/>
      </c>
    </row>
    <row r="140" spans="1:54" s="39" customFormat="1" ht="25.2" customHeight="1" x14ac:dyDescent="0.2">
      <c r="A140" s="45"/>
      <c r="B140" s="48"/>
      <c r="C140" s="48"/>
      <c r="D140" s="53"/>
      <c r="E140" s="53"/>
      <c r="F140" s="55"/>
      <c r="G140" s="55"/>
      <c r="H140" s="60"/>
      <c r="I140" s="66"/>
      <c r="J140" s="68"/>
      <c r="L140" s="73">
        <f t="shared" si="63"/>
        <v>0</v>
      </c>
      <c r="M140" s="73" t="str">
        <f t="shared" si="64"/>
        <v xml:space="preserve"> </v>
      </c>
      <c r="N140" s="100">
        <f t="shared" si="65"/>
        <v>0</v>
      </c>
      <c r="O140" s="100">
        <f t="shared" si="66"/>
        <v>0</v>
      </c>
      <c r="P140" s="108">
        <f t="shared" si="67"/>
        <v>0</v>
      </c>
      <c r="Q140" s="108" t="str">
        <f>IF(OR($C140="LED",$C140="不明"),"",IF(ISERROR(VLOOKUP($M140,#REF!,2,0)),"",VLOOKUP($M140,#REF!,2,0)))</f>
        <v/>
      </c>
      <c r="R140" s="100">
        <f t="shared" si="68"/>
        <v>0</v>
      </c>
      <c r="S140" s="100">
        <f t="shared" si="69"/>
        <v>0</v>
      </c>
      <c r="T140" s="120" t="str">
        <f t="shared" si="70"/>
        <v/>
      </c>
      <c r="U140" s="124"/>
      <c r="V140" s="129" t="s">
        <v>164</v>
      </c>
      <c r="W140" s="131"/>
      <c r="X140" s="75" t="str">
        <f>IF(COUNTIF($M140,"*LED*"),"LED設置済",IF(COUNTIF($M140,"*不明*"),"該当不明",IF(ISERROR(VLOOKUP($M140,#REF!,4,0)),"",VLOOKUP($M140,#REF!,4,0))))</f>
        <v/>
      </c>
      <c r="Y140" s="139">
        <f t="shared" si="71"/>
        <v>0</v>
      </c>
      <c r="Z140" s="144" t="str">
        <f>IF(ISERROR(VLOOKUP($M140,#REF!,5,0)),"",VLOOKUP($M140,#REF!,5,0))</f>
        <v/>
      </c>
      <c r="AA140" s="147" t="str">
        <f t="shared" si="72"/>
        <v/>
      </c>
      <c r="AB140" s="147" t="str">
        <f t="shared" si="73"/>
        <v/>
      </c>
      <c r="AC140" s="147" t="str">
        <f>IF(ISERROR(VLOOKUP($M140,#REF!,6,0)),"",VLOOKUP($M140,#REF!,6,0))</f>
        <v/>
      </c>
      <c r="AD140" s="147" t="str">
        <f>IF(ISERROR(VLOOKUP($M140,#REF!,8,0)),"",VLOOKUP($M140,#REF!,8,0))</f>
        <v/>
      </c>
      <c r="AE140" s="152" t="str">
        <f t="shared" si="74"/>
        <v/>
      </c>
      <c r="AF140" s="155" t="str">
        <f t="shared" si="75"/>
        <v/>
      </c>
      <c r="AG140" s="146" t="str">
        <f t="shared" si="76"/>
        <v/>
      </c>
      <c r="AH140" s="146" t="str">
        <f>IF(ISERROR(VLOOKUP($M140,#REF!,9,0)),"",VLOOKUP($M140,#REF!,9,0))</f>
        <v/>
      </c>
      <c r="AI140" s="146" t="str">
        <f t="shared" si="77"/>
        <v/>
      </c>
      <c r="AJ140" s="168">
        <f t="shared" si="78"/>
        <v>0</v>
      </c>
      <c r="AK140" s="171"/>
      <c r="AL140" s="174" t="str">
        <f t="shared" si="79"/>
        <v/>
      </c>
      <c r="AM140" s="179" t="str">
        <f t="shared" si="80"/>
        <v/>
      </c>
      <c r="AN140" s="183" t="str">
        <f t="shared" si="81"/>
        <v>未入力セル</v>
      </c>
      <c r="AO140" s="186" t="str">
        <f t="shared" si="61"/>
        <v/>
      </c>
      <c r="AP140" s="186" t="str">
        <f t="shared" si="62"/>
        <v/>
      </c>
      <c r="AQ140" s="39">
        <f t="shared" si="60"/>
        <v>0</v>
      </c>
      <c r="AR140" s="39" t="str">
        <f>IF(ISERROR(VLOOKUP($M140,#REF!,16,0)),"",VLOOKUP($M140,#REF!,16,0))</f>
        <v/>
      </c>
      <c r="AS140" s="196" t="str">
        <f>IF(ISERROR(VLOOKUP($M140,#REF!,7,0)),"",VLOOKUP($M140,#REF!,7,0))</f>
        <v/>
      </c>
      <c r="AT140" s="203">
        <f t="shared" si="82"/>
        <v>0</v>
      </c>
      <c r="AU140" s="208" t="str">
        <f t="shared" si="83"/>
        <v/>
      </c>
      <c r="AW140" s="208" t="str">
        <f>IF(ISERROR(VLOOKUP($M140,#REF!,10,0)),"",VLOOKUP($M140,#REF!,10,0))</f>
        <v/>
      </c>
      <c r="AX140" s="203">
        <f t="shared" si="84"/>
        <v>0</v>
      </c>
      <c r="AY140" s="208" t="str">
        <f t="shared" si="85"/>
        <v/>
      </c>
      <c r="BA140" s="225" t="str">
        <f t="shared" si="86"/>
        <v/>
      </c>
      <c r="BB140" s="225" t="str">
        <f t="shared" si="87"/>
        <v/>
      </c>
    </row>
    <row r="141" spans="1:54" s="39" customFormat="1" ht="25.2" customHeight="1" x14ac:dyDescent="0.2">
      <c r="A141" s="45"/>
      <c r="B141" s="48"/>
      <c r="C141" s="48"/>
      <c r="D141" s="53"/>
      <c r="E141" s="53"/>
      <c r="F141" s="55"/>
      <c r="G141" s="55"/>
      <c r="H141" s="60"/>
      <c r="I141" s="66"/>
      <c r="J141" s="68"/>
      <c r="L141" s="73">
        <f t="shared" si="63"/>
        <v>0</v>
      </c>
      <c r="M141" s="73" t="str">
        <f t="shared" si="64"/>
        <v xml:space="preserve"> </v>
      </c>
      <c r="N141" s="100">
        <f t="shared" si="65"/>
        <v>0</v>
      </c>
      <c r="O141" s="100">
        <f t="shared" si="66"/>
        <v>0</v>
      </c>
      <c r="P141" s="108">
        <f t="shared" si="67"/>
        <v>0</v>
      </c>
      <c r="Q141" s="108" t="str">
        <f>IF(OR($C141="LED",$C141="不明"),"",IF(ISERROR(VLOOKUP($M141,#REF!,2,0)),"",VLOOKUP($M141,#REF!,2,0)))</f>
        <v/>
      </c>
      <c r="R141" s="100">
        <f t="shared" si="68"/>
        <v>0</v>
      </c>
      <c r="S141" s="100">
        <f t="shared" si="69"/>
        <v>0</v>
      </c>
      <c r="T141" s="120" t="str">
        <f t="shared" si="70"/>
        <v/>
      </c>
      <c r="U141" s="124"/>
      <c r="V141" s="129" t="s">
        <v>164</v>
      </c>
      <c r="W141" s="131"/>
      <c r="X141" s="75" t="str">
        <f>IF(COUNTIF($M141,"*LED*"),"LED設置済",IF(COUNTIF($M141,"*不明*"),"該当不明",IF(ISERROR(VLOOKUP($M141,#REF!,4,0)),"",VLOOKUP($M141,#REF!,4,0))))</f>
        <v/>
      </c>
      <c r="Y141" s="139">
        <f t="shared" si="71"/>
        <v>0</v>
      </c>
      <c r="Z141" s="144" t="str">
        <f>IF(ISERROR(VLOOKUP($M141,#REF!,5,0)),"",VLOOKUP($M141,#REF!,5,0))</f>
        <v/>
      </c>
      <c r="AA141" s="147" t="str">
        <f t="shared" si="72"/>
        <v/>
      </c>
      <c r="AB141" s="147" t="str">
        <f t="shared" si="73"/>
        <v/>
      </c>
      <c r="AC141" s="147" t="str">
        <f>IF(ISERROR(VLOOKUP($M141,#REF!,6,0)),"",VLOOKUP($M141,#REF!,6,0))</f>
        <v/>
      </c>
      <c r="AD141" s="147" t="str">
        <f>IF(ISERROR(VLOOKUP($M141,#REF!,8,0)),"",VLOOKUP($M141,#REF!,8,0))</f>
        <v/>
      </c>
      <c r="AE141" s="152" t="str">
        <f t="shared" si="74"/>
        <v/>
      </c>
      <c r="AF141" s="155" t="str">
        <f t="shared" si="75"/>
        <v/>
      </c>
      <c r="AG141" s="146" t="str">
        <f t="shared" si="76"/>
        <v/>
      </c>
      <c r="AH141" s="146" t="str">
        <f>IF(ISERROR(VLOOKUP($M141,#REF!,9,0)),"",VLOOKUP($M141,#REF!,9,0))</f>
        <v/>
      </c>
      <c r="AI141" s="146" t="str">
        <f t="shared" si="77"/>
        <v/>
      </c>
      <c r="AJ141" s="168">
        <f t="shared" si="78"/>
        <v>0</v>
      </c>
      <c r="AK141" s="171"/>
      <c r="AL141" s="174" t="str">
        <f t="shared" si="79"/>
        <v/>
      </c>
      <c r="AM141" s="179" t="str">
        <f t="shared" si="80"/>
        <v/>
      </c>
      <c r="AN141" s="183" t="str">
        <f t="shared" si="81"/>
        <v>未入力セル</v>
      </c>
      <c r="AO141" s="186" t="str">
        <f t="shared" si="61"/>
        <v/>
      </c>
      <c r="AP141" s="186" t="str">
        <f t="shared" si="62"/>
        <v/>
      </c>
      <c r="AQ141" s="39">
        <f t="shared" si="60"/>
        <v>0</v>
      </c>
      <c r="AR141" s="39" t="str">
        <f>IF(ISERROR(VLOOKUP($M141,#REF!,16,0)),"",VLOOKUP($M141,#REF!,16,0))</f>
        <v/>
      </c>
      <c r="AS141" s="196" t="str">
        <f>IF(ISERROR(VLOOKUP($M141,#REF!,7,0)),"",VLOOKUP($M141,#REF!,7,0))</f>
        <v/>
      </c>
      <c r="AT141" s="203">
        <f t="shared" si="82"/>
        <v>0</v>
      </c>
      <c r="AU141" s="208" t="str">
        <f t="shared" si="83"/>
        <v/>
      </c>
      <c r="AW141" s="208" t="str">
        <f>IF(ISERROR(VLOOKUP($M141,#REF!,10,0)),"",VLOOKUP($M141,#REF!,10,0))</f>
        <v/>
      </c>
      <c r="AX141" s="203">
        <f t="shared" si="84"/>
        <v>0</v>
      </c>
      <c r="AY141" s="208" t="str">
        <f t="shared" si="85"/>
        <v/>
      </c>
      <c r="BA141" s="225" t="str">
        <f t="shared" si="86"/>
        <v/>
      </c>
      <c r="BB141" s="225" t="str">
        <f t="shared" si="87"/>
        <v/>
      </c>
    </row>
    <row r="142" spans="1:54" s="39" customFormat="1" ht="25.2" customHeight="1" x14ac:dyDescent="0.2">
      <c r="A142" s="45"/>
      <c r="B142" s="48"/>
      <c r="C142" s="48"/>
      <c r="D142" s="53"/>
      <c r="E142" s="53"/>
      <c r="F142" s="55"/>
      <c r="G142" s="55"/>
      <c r="H142" s="60"/>
      <c r="I142" s="66"/>
      <c r="J142" s="68"/>
      <c r="L142" s="73">
        <f t="shared" si="63"/>
        <v>0</v>
      </c>
      <c r="M142" s="73" t="str">
        <f t="shared" si="64"/>
        <v xml:space="preserve"> </v>
      </c>
      <c r="N142" s="100">
        <f t="shared" si="65"/>
        <v>0</v>
      </c>
      <c r="O142" s="100">
        <f t="shared" si="66"/>
        <v>0</v>
      </c>
      <c r="P142" s="108">
        <f t="shared" si="67"/>
        <v>0</v>
      </c>
      <c r="Q142" s="108" t="str">
        <f>IF(OR($C142="LED",$C142="不明"),"",IF(ISERROR(VLOOKUP($M142,#REF!,2,0)),"",VLOOKUP($M142,#REF!,2,0)))</f>
        <v/>
      </c>
      <c r="R142" s="100">
        <f t="shared" si="68"/>
        <v>0</v>
      </c>
      <c r="S142" s="100">
        <f t="shared" si="69"/>
        <v>0</v>
      </c>
      <c r="T142" s="120" t="str">
        <f t="shared" si="70"/>
        <v/>
      </c>
      <c r="U142" s="124"/>
      <c r="V142" s="129" t="s">
        <v>164</v>
      </c>
      <c r="W142" s="131"/>
      <c r="X142" s="75" t="str">
        <f>IF(COUNTIF($M142,"*LED*"),"LED設置済",IF(COUNTIF($M142,"*不明*"),"該当不明",IF(ISERROR(VLOOKUP($M142,#REF!,4,0)),"",VLOOKUP($M142,#REF!,4,0))))</f>
        <v/>
      </c>
      <c r="Y142" s="139">
        <f t="shared" si="71"/>
        <v>0</v>
      </c>
      <c r="Z142" s="144" t="str">
        <f>IF(ISERROR(VLOOKUP($M142,#REF!,5,0)),"",VLOOKUP($M142,#REF!,5,0))</f>
        <v/>
      </c>
      <c r="AA142" s="147" t="str">
        <f t="shared" si="72"/>
        <v/>
      </c>
      <c r="AB142" s="147" t="str">
        <f t="shared" si="73"/>
        <v/>
      </c>
      <c r="AC142" s="147" t="str">
        <f>IF(ISERROR(VLOOKUP($M142,#REF!,6,0)),"",VLOOKUP($M142,#REF!,6,0))</f>
        <v/>
      </c>
      <c r="AD142" s="147" t="str">
        <f>IF(ISERROR(VLOOKUP($M142,#REF!,8,0)),"",VLOOKUP($M142,#REF!,8,0))</f>
        <v/>
      </c>
      <c r="AE142" s="152" t="str">
        <f t="shared" si="74"/>
        <v/>
      </c>
      <c r="AF142" s="155" t="str">
        <f t="shared" si="75"/>
        <v/>
      </c>
      <c r="AG142" s="146" t="str">
        <f t="shared" si="76"/>
        <v/>
      </c>
      <c r="AH142" s="146" t="str">
        <f>IF(ISERROR(VLOOKUP($M142,#REF!,9,0)),"",VLOOKUP($M142,#REF!,9,0))</f>
        <v/>
      </c>
      <c r="AI142" s="146" t="str">
        <f t="shared" si="77"/>
        <v/>
      </c>
      <c r="AJ142" s="168">
        <f t="shared" si="78"/>
        <v>0</v>
      </c>
      <c r="AK142" s="171"/>
      <c r="AL142" s="174" t="str">
        <f t="shared" si="79"/>
        <v/>
      </c>
      <c r="AM142" s="179" t="str">
        <f t="shared" si="80"/>
        <v/>
      </c>
      <c r="AN142" s="183" t="str">
        <f t="shared" si="81"/>
        <v>未入力セル</v>
      </c>
      <c r="AO142" s="186" t="str">
        <f t="shared" si="61"/>
        <v/>
      </c>
      <c r="AP142" s="186" t="str">
        <f t="shared" si="62"/>
        <v/>
      </c>
      <c r="AQ142" s="39">
        <f t="shared" si="60"/>
        <v>0</v>
      </c>
      <c r="AR142" s="39" t="str">
        <f>IF(ISERROR(VLOOKUP($M142,#REF!,16,0)),"",VLOOKUP($M142,#REF!,16,0))</f>
        <v/>
      </c>
      <c r="AS142" s="196" t="str">
        <f>IF(ISERROR(VLOOKUP($M142,#REF!,7,0)),"",VLOOKUP($M142,#REF!,7,0))</f>
        <v/>
      </c>
      <c r="AT142" s="203">
        <f t="shared" si="82"/>
        <v>0</v>
      </c>
      <c r="AU142" s="208" t="str">
        <f t="shared" si="83"/>
        <v/>
      </c>
      <c r="AW142" s="208" t="str">
        <f>IF(ISERROR(VLOOKUP($M142,#REF!,10,0)),"",VLOOKUP($M142,#REF!,10,0))</f>
        <v/>
      </c>
      <c r="AX142" s="203">
        <f t="shared" si="84"/>
        <v>0</v>
      </c>
      <c r="AY142" s="208" t="str">
        <f t="shared" si="85"/>
        <v/>
      </c>
      <c r="BA142" s="225" t="str">
        <f t="shared" si="86"/>
        <v/>
      </c>
      <c r="BB142" s="225" t="str">
        <f t="shared" si="87"/>
        <v/>
      </c>
    </row>
    <row r="143" spans="1:54" s="39" customFormat="1" ht="25.2" customHeight="1" x14ac:dyDescent="0.2">
      <c r="A143" s="45"/>
      <c r="B143" s="48"/>
      <c r="C143" s="48"/>
      <c r="D143" s="53"/>
      <c r="E143" s="53"/>
      <c r="F143" s="55"/>
      <c r="G143" s="55"/>
      <c r="H143" s="60"/>
      <c r="I143" s="66"/>
      <c r="J143" s="68"/>
      <c r="L143" s="73">
        <f t="shared" si="63"/>
        <v>0</v>
      </c>
      <c r="M143" s="73" t="str">
        <f t="shared" si="64"/>
        <v xml:space="preserve"> </v>
      </c>
      <c r="N143" s="100">
        <f t="shared" si="65"/>
        <v>0</v>
      </c>
      <c r="O143" s="100">
        <f t="shared" si="66"/>
        <v>0</v>
      </c>
      <c r="P143" s="108">
        <f t="shared" si="67"/>
        <v>0</v>
      </c>
      <c r="Q143" s="108" t="str">
        <f>IF(OR($C143="LED",$C143="不明"),"",IF(ISERROR(VLOOKUP($M143,#REF!,2,0)),"",VLOOKUP($M143,#REF!,2,0)))</f>
        <v/>
      </c>
      <c r="R143" s="100">
        <f t="shared" si="68"/>
        <v>0</v>
      </c>
      <c r="S143" s="100">
        <f t="shared" si="69"/>
        <v>0</v>
      </c>
      <c r="T143" s="120" t="str">
        <f t="shared" si="70"/>
        <v/>
      </c>
      <c r="U143" s="124"/>
      <c r="V143" s="129" t="s">
        <v>164</v>
      </c>
      <c r="W143" s="131"/>
      <c r="X143" s="75" t="str">
        <f>IF(COUNTIF($M143,"*LED*"),"LED設置済",IF(COUNTIF($M143,"*不明*"),"該当不明",IF(ISERROR(VLOOKUP($M143,#REF!,4,0)),"",VLOOKUP($M143,#REF!,4,0))))</f>
        <v/>
      </c>
      <c r="Y143" s="139">
        <f t="shared" si="71"/>
        <v>0</v>
      </c>
      <c r="Z143" s="144" t="str">
        <f>IF(ISERROR(VLOOKUP($M143,#REF!,5,0)),"",VLOOKUP($M143,#REF!,5,0))</f>
        <v/>
      </c>
      <c r="AA143" s="147" t="str">
        <f t="shared" si="72"/>
        <v/>
      </c>
      <c r="AB143" s="147" t="str">
        <f t="shared" si="73"/>
        <v/>
      </c>
      <c r="AC143" s="147" t="str">
        <f>IF(ISERROR(VLOOKUP($M143,#REF!,6,0)),"",VLOOKUP($M143,#REF!,6,0))</f>
        <v/>
      </c>
      <c r="AD143" s="147" t="str">
        <f>IF(ISERROR(VLOOKUP($M143,#REF!,8,0)),"",VLOOKUP($M143,#REF!,8,0))</f>
        <v/>
      </c>
      <c r="AE143" s="152" t="str">
        <f t="shared" si="74"/>
        <v/>
      </c>
      <c r="AF143" s="155" t="str">
        <f t="shared" si="75"/>
        <v/>
      </c>
      <c r="AG143" s="146" t="str">
        <f t="shared" si="76"/>
        <v/>
      </c>
      <c r="AH143" s="146" t="str">
        <f>IF(ISERROR(VLOOKUP($M143,#REF!,9,0)),"",VLOOKUP($M143,#REF!,9,0))</f>
        <v/>
      </c>
      <c r="AI143" s="146" t="str">
        <f t="shared" si="77"/>
        <v/>
      </c>
      <c r="AJ143" s="168">
        <f t="shared" si="78"/>
        <v>0</v>
      </c>
      <c r="AK143" s="171"/>
      <c r="AL143" s="174" t="str">
        <f t="shared" si="79"/>
        <v/>
      </c>
      <c r="AM143" s="179" t="str">
        <f t="shared" si="80"/>
        <v/>
      </c>
      <c r="AN143" s="183" t="str">
        <f t="shared" si="81"/>
        <v>未入力セル</v>
      </c>
      <c r="AO143" s="186" t="str">
        <f t="shared" si="61"/>
        <v/>
      </c>
      <c r="AP143" s="186" t="str">
        <f t="shared" si="62"/>
        <v/>
      </c>
      <c r="AQ143" s="39">
        <f t="shared" si="60"/>
        <v>0</v>
      </c>
      <c r="AR143" s="39" t="str">
        <f>IF(ISERROR(VLOOKUP($M143,#REF!,16,0)),"",VLOOKUP($M143,#REF!,16,0))</f>
        <v/>
      </c>
      <c r="AS143" s="196" t="str">
        <f>IF(ISERROR(VLOOKUP($M143,#REF!,7,0)),"",VLOOKUP($M143,#REF!,7,0))</f>
        <v/>
      </c>
      <c r="AT143" s="203">
        <f t="shared" si="82"/>
        <v>0</v>
      </c>
      <c r="AU143" s="208" t="str">
        <f t="shared" si="83"/>
        <v/>
      </c>
      <c r="AW143" s="208" t="str">
        <f>IF(ISERROR(VLOOKUP($M143,#REF!,10,0)),"",VLOOKUP($M143,#REF!,10,0))</f>
        <v/>
      </c>
      <c r="AX143" s="203">
        <f t="shared" si="84"/>
        <v>0</v>
      </c>
      <c r="AY143" s="208" t="str">
        <f t="shared" si="85"/>
        <v/>
      </c>
      <c r="BA143" s="225" t="str">
        <f t="shared" si="86"/>
        <v/>
      </c>
      <c r="BB143" s="225" t="str">
        <f t="shared" si="87"/>
        <v/>
      </c>
    </row>
    <row r="144" spans="1:54" s="39" customFormat="1" ht="25.2" customHeight="1" x14ac:dyDescent="0.2">
      <c r="A144" s="45"/>
      <c r="B144" s="48"/>
      <c r="C144" s="48"/>
      <c r="D144" s="53"/>
      <c r="E144" s="53"/>
      <c r="F144" s="55"/>
      <c r="G144" s="55"/>
      <c r="H144" s="60"/>
      <c r="I144" s="66"/>
      <c r="J144" s="68"/>
      <c r="L144" s="73">
        <f t="shared" si="63"/>
        <v>0</v>
      </c>
      <c r="M144" s="73" t="str">
        <f t="shared" si="64"/>
        <v xml:space="preserve"> </v>
      </c>
      <c r="N144" s="100">
        <f t="shared" si="65"/>
        <v>0</v>
      </c>
      <c r="O144" s="100">
        <f t="shared" si="66"/>
        <v>0</v>
      </c>
      <c r="P144" s="108">
        <f t="shared" si="67"/>
        <v>0</v>
      </c>
      <c r="Q144" s="108" t="str">
        <f>IF(OR($C144="LED",$C144="不明"),"",IF(ISERROR(VLOOKUP($M144,#REF!,2,0)),"",VLOOKUP($M144,#REF!,2,0)))</f>
        <v/>
      </c>
      <c r="R144" s="100">
        <f t="shared" si="68"/>
        <v>0</v>
      </c>
      <c r="S144" s="100">
        <f t="shared" si="69"/>
        <v>0</v>
      </c>
      <c r="T144" s="120" t="str">
        <f t="shared" si="70"/>
        <v/>
      </c>
      <c r="U144" s="124"/>
      <c r="V144" s="129" t="s">
        <v>164</v>
      </c>
      <c r="W144" s="131"/>
      <c r="X144" s="75" t="str">
        <f>IF(COUNTIF($M144,"*LED*"),"LED設置済",IF(COUNTIF($M144,"*不明*"),"該当不明",IF(ISERROR(VLOOKUP($M144,#REF!,4,0)),"",VLOOKUP($M144,#REF!,4,0))))</f>
        <v/>
      </c>
      <c r="Y144" s="139">
        <f t="shared" si="71"/>
        <v>0</v>
      </c>
      <c r="Z144" s="144" t="str">
        <f>IF(ISERROR(VLOOKUP($M144,#REF!,5,0)),"",VLOOKUP($M144,#REF!,5,0))</f>
        <v/>
      </c>
      <c r="AA144" s="147" t="str">
        <f t="shared" si="72"/>
        <v/>
      </c>
      <c r="AB144" s="147" t="str">
        <f t="shared" si="73"/>
        <v/>
      </c>
      <c r="AC144" s="147" t="str">
        <f>IF(ISERROR(VLOOKUP($M144,#REF!,6,0)),"",VLOOKUP($M144,#REF!,6,0))</f>
        <v/>
      </c>
      <c r="AD144" s="147" t="str">
        <f>IF(ISERROR(VLOOKUP($M144,#REF!,8,0)),"",VLOOKUP($M144,#REF!,8,0))</f>
        <v/>
      </c>
      <c r="AE144" s="152" t="str">
        <f t="shared" si="74"/>
        <v/>
      </c>
      <c r="AF144" s="155" t="str">
        <f t="shared" si="75"/>
        <v/>
      </c>
      <c r="AG144" s="146" t="str">
        <f t="shared" si="76"/>
        <v/>
      </c>
      <c r="AH144" s="146" t="str">
        <f>IF(ISERROR(VLOOKUP($M144,#REF!,9,0)),"",VLOOKUP($M144,#REF!,9,0))</f>
        <v/>
      </c>
      <c r="AI144" s="146" t="str">
        <f t="shared" si="77"/>
        <v/>
      </c>
      <c r="AJ144" s="168">
        <f t="shared" si="78"/>
        <v>0</v>
      </c>
      <c r="AK144" s="171"/>
      <c r="AL144" s="174" t="str">
        <f t="shared" si="79"/>
        <v/>
      </c>
      <c r="AM144" s="179" t="str">
        <f t="shared" si="80"/>
        <v/>
      </c>
      <c r="AN144" s="183" t="str">
        <f t="shared" si="81"/>
        <v>未入力セル</v>
      </c>
      <c r="AO144" s="186" t="str">
        <f t="shared" si="61"/>
        <v/>
      </c>
      <c r="AP144" s="186" t="str">
        <f t="shared" si="62"/>
        <v/>
      </c>
      <c r="AQ144" s="39">
        <f t="shared" si="60"/>
        <v>0</v>
      </c>
      <c r="AR144" s="39" t="str">
        <f>IF(ISERROR(VLOOKUP($M144,#REF!,16,0)),"",VLOOKUP($M144,#REF!,16,0))</f>
        <v/>
      </c>
      <c r="AS144" s="196" t="str">
        <f>IF(ISERROR(VLOOKUP($M144,#REF!,7,0)),"",VLOOKUP($M144,#REF!,7,0))</f>
        <v/>
      </c>
      <c r="AT144" s="203">
        <f t="shared" si="82"/>
        <v>0</v>
      </c>
      <c r="AU144" s="208" t="str">
        <f t="shared" si="83"/>
        <v/>
      </c>
      <c r="AW144" s="208" t="str">
        <f>IF(ISERROR(VLOOKUP($M144,#REF!,10,0)),"",VLOOKUP($M144,#REF!,10,0))</f>
        <v/>
      </c>
      <c r="AX144" s="203">
        <f t="shared" si="84"/>
        <v>0</v>
      </c>
      <c r="AY144" s="208" t="str">
        <f t="shared" si="85"/>
        <v/>
      </c>
      <c r="BA144" s="225" t="str">
        <f t="shared" si="86"/>
        <v/>
      </c>
      <c r="BB144" s="225" t="str">
        <f t="shared" si="87"/>
        <v/>
      </c>
    </row>
    <row r="145" spans="1:54" s="39" customFormat="1" ht="25.2" customHeight="1" x14ac:dyDescent="0.2">
      <c r="A145" s="45"/>
      <c r="B145" s="48"/>
      <c r="C145" s="48"/>
      <c r="D145" s="53"/>
      <c r="E145" s="53"/>
      <c r="F145" s="55"/>
      <c r="G145" s="55"/>
      <c r="H145" s="60"/>
      <c r="I145" s="66"/>
      <c r="J145" s="68"/>
      <c r="L145" s="73">
        <f t="shared" si="63"/>
        <v>0</v>
      </c>
      <c r="M145" s="73" t="str">
        <f t="shared" si="64"/>
        <v xml:space="preserve"> </v>
      </c>
      <c r="N145" s="100">
        <f t="shared" si="65"/>
        <v>0</v>
      </c>
      <c r="O145" s="100">
        <f t="shared" si="66"/>
        <v>0</v>
      </c>
      <c r="P145" s="108">
        <f t="shared" si="67"/>
        <v>0</v>
      </c>
      <c r="Q145" s="108" t="str">
        <f>IF(OR($C145="LED",$C145="不明"),"",IF(ISERROR(VLOOKUP($M145,#REF!,2,0)),"",VLOOKUP($M145,#REF!,2,0)))</f>
        <v/>
      </c>
      <c r="R145" s="100">
        <f t="shared" si="68"/>
        <v>0</v>
      </c>
      <c r="S145" s="100">
        <f t="shared" si="69"/>
        <v>0</v>
      </c>
      <c r="T145" s="120" t="str">
        <f t="shared" si="70"/>
        <v/>
      </c>
      <c r="U145" s="124"/>
      <c r="V145" s="129" t="s">
        <v>164</v>
      </c>
      <c r="W145" s="131"/>
      <c r="X145" s="75" t="str">
        <f>IF(COUNTIF($M145,"*LED*"),"LED設置済",IF(COUNTIF($M145,"*不明*"),"該当不明",IF(ISERROR(VLOOKUP($M145,#REF!,4,0)),"",VLOOKUP($M145,#REF!,4,0))))</f>
        <v/>
      </c>
      <c r="Y145" s="139">
        <f t="shared" si="71"/>
        <v>0</v>
      </c>
      <c r="Z145" s="144" t="str">
        <f>IF(ISERROR(VLOOKUP($M145,#REF!,5,0)),"",VLOOKUP($M145,#REF!,5,0))</f>
        <v/>
      </c>
      <c r="AA145" s="147" t="str">
        <f t="shared" si="72"/>
        <v/>
      </c>
      <c r="AB145" s="147" t="str">
        <f t="shared" si="73"/>
        <v/>
      </c>
      <c r="AC145" s="147" t="str">
        <f>IF(ISERROR(VLOOKUP($M145,#REF!,6,0)),"",VLOOKUP($M145,#REF!,6,0))</f>
        <v/>
      </c>
      <c r="AD145" s="147" t="str">
        <f>IF(ISERROR(VLOOKUP($M145,#REF!,8,0)),"",VLOOKUP($M145,#REF!,8,0))</f>
        <v/>
      </c>
      <c r="AE145" s="152" t="str">
        <f t="shared" si="74"/>
        <v/>
      </c>
      <c r="AF145" s="155" t="str">
        <f t="shared" si="75"/>
        <v/>
      </c>
      <c r="AG145" s="146" t="str">
        <f t="shared" si="76"/>
        <v/>
      </c>
      <c r="AH145" s="146" t="str">
        <f>IF(ISERROR(VLOOKUP($M145,#REF!,9,0)),"",VLOOKUP($M145,#REF!,9,0))</f>
        <v/>
      </c>
      <c r="AI145" s="146" t="str">
        <f t="shared" si="77"/>
        <v/>
      </c>
      <c r="AJ145" s="168">
        <f t="shared" si="78"/>
        <v>0</v>
      </c>
      <c r="AK145" s="171"/>
      <c r="AL145" s="174" t="str">
        <f t="shared" si="79"/>
        <v/>
      </c>
      <c r="AM145" s="179" t="str">
        <f t="shared" si="80"/>
        <v/>
      </c>
      <c r="AN145" s="183" t="str">
        <f t="shared" si="81"/>
        <v>未入力セル</v>
      </c>
      <c r="AO145" s="186" t="str">
        <f t="shared" si="61"/>
        <v/>
      </c>
      <c r="AP145" s="186" t="str">
        <f t="shared" si="62"/>
        <v/>
      </c>
      <c r="AQ145" s="39">
        <f t="shared" si="60"/>
        <v>0</v>
      </c>
      <c r="AR145" s="39" t="str">
        <f>IF(ISERROR(VLOOKUP($M145,#REF!,16,0)),"",VLOOKUP($M145,#REF!,16,0))</f>
        <v/>
      </c>
      <c r="AS145" s="196" t="str">
        <f>IF(ISERROR(VLOOKUP($M145,#REF!,7,0)),"",VLOOKUP($M145,#REF!,7,0))</f>
        <v/>
      </c>
      <c r="AT145" s="203">
        <f t="shared" si="82"/>
        <v>0</v>
      </c>
      <c r="AU145" s="208" t="str">
        <f t="shared" si="83"/>
        <v/>
      </c>
      <c r="AW145" s="208" t="str">
        <f>IF(ISERROR(VLOOKUP($M145,#REF!,10,0)),"",VLOOKUP($M145,#REF!,10,0))</f>
        <v/>
      </c>
      <c r="AX145" s="203">
        <f t="shared" si="84"/>
        <v>0</v>
      </c>
      <c r="AY145" s="208" t="str">
        <f t="shared" si="85"/>
        <v/>
      </c>
      <c r="BA145" s="225" t="str">
        <f t="shared" si="86"/>
        <v/>
      </c>
      <c r="BB145" s="225" t="str">
        <f t="shared" si="87"/>
        <v/>
      </c>
    </row>
    <row r="146" spans="1:54" s="39" customFormat="1" ht="25.2" customHeight="1" x14ac:dyDescent="0.2">
      <c r="A146" s="45"/>
      <c r="B146" s="48"/>
      <c r="C146" s="48"/>
      <c r="D146" s="53"/>
      <c r="E146" s="53"/>
      <c r="F146" s="55"/>
      <c r="G146" s="55"/>
      <c r="H146" s="60"/>
      <c r="I146" s="66"/>
      <c r="J146" s="68"/>
      <c r="L146" s="73">
        <f t="shared" si="63"/>
        <v>0</v>
      </c>
      <c r="M146" s="73" t="str">
        <f t="shared" si="64"/>
        <v xml:space="preserve"> </v>
      </c>
      <c r="N146" s="100">
        <f t="shared" si="65"/>
        <v>0</v>
      </c>
      <c r="O146" s="100">
        <f t="shared" si="66"/>
        <v>0</v>
      </c>
      <c r="P146" s="108">
        <f t="shared" si="67"/>
        <v>0</v>
      </c>
      <c r="Q146" s="108" t="str">
        <f>IF(OR($C146="LED",$C146="不明"),"",IF(ISERROR(VLOOKUP($M146,#REF!,2,0)),"",VLOOKUP($M146,#REF!,2,0)))</f>
        <v/>
      </c>
      <c r="R146" s="100">
        <f t="shared" si="68"/>
        <v>0</v>
      </c>
      <c r="S146" s="100">
        <f t="shared" si="69"/>
        <v>0</v>
      </c>
      <c r="T146" s="120" t="str">
        <f t="shared" si="70"/>
        <v/>
      </c>
      <c r="U146" s="124"/>
      <c r="V146" s="129" t="s">
        <v>164</v>
      </c>
      <c r="W146" s="131"/>
      <c r="X146" s="75" t="str">
        <f>IF(COUNTIF($M146,"*LED*"),"LED設置済",IF(COUNTIF($M146,"*不明*"),"該当不明",IF(ISERROR(VLOOKUP($M146,#REF!,4,0)),"",VLOOKUP($M146,#REF!,4,0))))</f>
        <v/>
      </c>
      <c r="Y146" s="139">
        <f t="shared" si="71"/>
        <v>0</v>
      </c>
      <c r="Z146" s="144" t="str">
        <f>IF(ISERROR(VLOOKUP($M146,#REF!,5,0)),"",VLOOKUP($M146,#REF!,5,0))</f>
        <v/>
      </c>
      <c r="AA146" s="147" t="str">
        <f t="shared" si="72"/>
        <v/>
      </c>
      <c r="AB146" s="147" t="str">
        <f t="shared" si="73"/>
        <v/>
      </c>
      <c r="AC146" s="147" t="str">
        <f>IF(ISERROR(VLOOKUP($M146,#REF!,6,0)),"",VLOOKUP($M146,#REF!,6,0))</f>
        <v/>
      </c>
      <c r="AD146" s="147" t="str">
        <f>IF(ISERROR(VLOOKUP($M146,#REF!,8,0)),"",VLOOKUP($M146,#REF!,8,0))</f>
        <v/>
      </c>
      <c r="AE146" s="152" t="str">
        <f t="shared" si="74"/>
        <v/>
      </c>
      <c r="AF146" s="155" t="str">
        <f t="shared" si="75"/>
        <v/>
      </c>
      <c r="AG146" s="146" t="str">
        <f t="shared" si="76"/>
        <v/>
      </c>
      <c r="AH146" s="146" t="str">
        <f>IF(ISERROR(VLOOKUP($M146,#REF!,9,0)),"",VLOOKUP($M146,#REF!,9,0))</f>
        <v/>
      </c>
      <c r="AI146" s="146" t="str">
        <f t="shared" si="77"/>
        <v/>
      </c>
      <c r="AJ146" s="168">
        <f t="shared" si="78"/>
        <v>0</v>
      </c>
      <c r="AK146" s="171"/>
      <c r="AL146" s="174" t="str">
        <f t="shared" si="79"/>
        <v/>
      </c>
      <c r="AM146" s="179" t="str">
        <f t="shared" si="80"/>
        <v/>
      </c>
      <c r="AN146" s="183" t="str">
        <f t="shared" si="81"/>
        <v>未入力セル</v>
      </c>
      <c r="AO146" s="186" t="str">
        <f t="shared" si="61"/>
        <v/>
      </c>
      <c r="AP146" s="186" t="str">
        <f t="shared" si="62"/>
        <v/>
      </c>
      <c r="AQ146" s="39">
        <f t="shared" si="60"/>
        <v>0</v>
      </c>
      <c r="AR146" s="39" t="str">
        <f>IF(ISERROR(VLOOKUP($M146,#REF!,16,0)),"",VLOOKUP($M146,#REF!,16,0))</f>
        <v/>
      </c>
      <c r="AS146" s="196" t="str">
        <f>IF(ISERROR(VLOOKUP($M146,#REF!,7,0)),"",VLOOKUP($M146,#REF!,7,0))</f>
        <v/>
      </c>
      <c r="AT146" s="203">
        <f t="shared" si="82"/>
        <v>0</v>
      </c>
      <c r="AU146" s="208" t="str">
        <f t="shared" si="83"/>
        <v/>
      </c>
      <c r="AW146" s="208" t="str">
        <f>IF(ISERROR(VLOOKUP($M146,#REF!,10,0)),"",VLOOKUP($M146,#REF!,10,0))</f>
        <v/>
      </c>
      <c r="AX146" s="203">
        <f t="shared" si="84"/>
        <v>0</v>
      </c>
      <c r="AY146" s="208" t="str">
        <f t="shared" si="85"/>
        <v/>
      </c>
      <c r="BA146" s="225" t="str">
        <f t="shared" si="86"/>
        <v/>
      </c>
      <c r="BB146" s="225" t="str">
        <f t="shared" si="87"/>
        <v/>
      </c>
    </row>
    <row r="147" spans="1:54" s="39" customFormat="1" ht="25.2" customHeight="1" x14ac:dyDescent="0.2">
      <c r="A147" s="45"/>
      <c r="B147" s="48"/>
      <c r="C147" s="48"/>
      <c r="D147" s="53"/>
      <c r="E147" s="53"/>
      <c r="F147" s="55"/>
      <c r="G147" s="55"/>
      <c r="H147" s="60"/>
      <c r="I147" s="66"/>
      <c r="J147" s="68"/>
      <c r="L147" s="73">
        <f t="shared" si="63"/>
        <v>0</v>
      </c>
      <c r="M147" s="73" t="str">
        <f t="shared" si="64"/>
        <v xml:space="preserve"> </v>
      </c>
      <c r="N147" s="100">
        <f t="shared" si="65"/>
        <v>0</v>
      </c>
      <c r="O147" s="100">
        <f t="shared" si="66"/>
        <v>0</v>
      </c>
      <c r="P147" s="108">
        <f t="shared" si="67"/>
        <v>0</v>
      </c>
      <c r="Q147" s="108" t="str">
        <f>IF(OR($C147="LED",$C147="不明"),"",IF(ISERROR(VLOOKUP($M147,#REF!,2,0)),"",VLOOKUP($M147,#REF!,2,0)))</f>
        <v/>
      </c>
      <c r="R147" s="100">
        <f t="shared" si="68"/>
        <v>0</v>
      </c>
      <c r="S147" s="100">
        <f t="shared" si="69"/>
        <v>0</v>
      </c>
      <c r="T147" s="120" t="str">
        <f t="shared" si="70"/>
        <v/>
      </c>
      <c r="U147" s="124"/>
      <c r="V147" s="129" t="s">
        <v>164</v>
      </c>
      <c r="W147" s="131"/>
      <c r="X147" s="75" t="str">
        <f>IF(COUNTIF($M147,"*LED*"),"LED設置済",IF(COUNTIF($M147,"*不明*"),"該当不明",IF(ISERROR(VLOOKUP($M147,#REF!,4,0)),"",VLOOKUP($M147,#REF!,4,0))))</f>
        <v/>
      </c>
      <c r="Y147" s="139">
        <f t="shared" si="71"/>
        <v>0</v>
      </c>
      <c r="Z147" s="144" t="str">
        <f>IF(ISERROR(VLOOKUP($M147,#REF!,5,0)),"",VLOOKUP($M147,#REF!,5,0))</f>
        <v/>
      </c>
      <c r="AA147" s="147" t="str">
        <f t="shared" si="72"/>
        <v/>
      </c>
      <c r="AB147" s="147" t="str">
        <f t="shared" si="73"/>
        <v/>
      </c>
      <c r="AC147" s="147" t="str">
        <f>IF(ISERROR(VLOOKUP($M147,#REF!,6,0)),"",VLOOKUP($M147,#REF!,6,0))</f>
        <v/>
      </c>
      <c r="AD147" s="147" t="str">
        <f>IF(ISERROR(VLOOKUP($M147,#REF!,8,0)),"",VLOOKUP($M147,#REF!,8,0))</f>
        <v/>
      </c>
      <c r="AE147" s="152" t="str">
        <f t="shared" si="74"/>
        <v/>
      </c>
      <c r="AF147" s="155" t="str">
        <f t="shared" si="75"/>
        <v/>
      </c>
      <c r="AG147" s="146" t="str">
        <f t="shared" si="76"/>
        <v/>
      </c>
      <c r="AH147" s="146" t="str">
        <f>IF(ISERROR(VLOOKUP($M147,#REF!,9,0)),"",VLOOKUP($M147,#REF!,9,0))</f>
        <v/>
      </c>
      <c r="AI147" s="146" t="str">
        <f t="shared" si="77"/>
        <v/>
      </c>
      <c r="AJ147" s="168">
        <f t="shared" si="78"/>
        <v>0</v>
      </c>
      <c r="AK147" s="171"/>
      <c r="AL147" s="174" t="str">
        <f t="shared" si="79"/>
        <v/>
      </c>
      <c r="AM147" s="179" t="str">
        <f t="shared" si="80"/>
        <v/>
      </c>
      <c r="AN147" s="183" t="str">
        <f t="shared" si="81"/>
        <v>未入力セル</v>
      </c>
      <c r="AO147" s="186" t="str">
        <f t="shared" si="61"/>
        <v/>
      </c>
      <c r="AP147" s="186" t="str">
        <f t="shared" si="62"/>
        <v/>
      </c>
      <c r="AQ147" s="39">
        <f t="shared" si="60"/>
        <v>0</v>
      </c>
      <c r="AR147" s="39" t="str">
        <f>IF(ISERROR(VLOOKUP($M147,#REF!,16,0)),"",VLOOKUP($M147,#REF!,16,0))</f>
        <v/>
      </c>
      <c r="AS147" s="196" t="str">
        <f>IF(ISERROR(VLOOKUP($M147,#REF!,7,0)),"",VLOOKUP($M147,#REF!,7,0))</f>
        <v/>
      </c>
      <c r="AT147" s="203">
        <f t="shared" si="82"/>
        <v>0</v>
      </c>
      <c r="AU147" s="208" t="str">
        <f t="shared" si="83"/>
        <v/>
      </c>
      <c r="AW147" s="208" t="str">
        <f>IF(ISERROR(VLOOKUP($M147,#REF!,10,0)),"",VLOOKUP($M147,#REF!,10,0))</f>
        <v/>
      </c>
      <c r="AX147" s="203">
        <f t="shared" si="84"/>
        <v>0</v>
      </c>
      <c r="AY147" s="208" t="str">
        <f t="shared" si="85"/>
        <v/>
      </c>
      <c r="BA147" s="225" t="str">
        <f t="shared" si="86"/>
        <v/>
      </c>
      <c r="BB147" s="225" t="str">
        <f t="shared" si="87"/>
        <v/>
      </c>
    </row>
    <row r="148" spans="1:54" s="39" customFormat="1" ht="25.2" customHeight="1" x14ac:dyDescent="0.2">
      <c r="A148" s="45"/>
      <c r="B148" s="48"/>
      <c r="C148" s="48"/>
      <c r="D148" s="53"/>
      <c r="E148" s="53"/>
      <c r="F148" s="55"/>
      <c r="G148" s="55"/>
      <c r="H148" s="60"/>
      <c r="I148" s="66"/>
      <c r="J148" s="68"/>
      <c r="L148" s="73">
        <f t="shared" si="63"/>
        <v>0</v>
      </c>
      <c r="M148" s="73" t="str">
        <f t="shared" si="64"/>
        <v xml:space="preserve"> </v>
      </c>
      <c r="N148" s="100">
        <f t="shared" si="65"/>
        <v>0</v>
      </c>
      <c r="O148" s="100">
        <f t="shared" si="66"/>
        <v>0</v>
      </c>
      <c r="P148" s="108">
        <f t="shared" si="67"/>
        <v>0</v>
      </c>
      <c r="Q148" s="108" t="str">
        <f>IF(OR($C148="LED",$C148="不明"),"",IF(ISERROR(VLOOKUP($M148,#REF!,2,0)),"",VLOOKUP($M148,#REF!,2,0)))</f>
        <v/>
      </c>
      <c r="R148" s="100">
        <f t="shared" si="68"/>
        <v>0</v>
      </c>
      <c r="S148" s="100">
        <f t="shared" si="69"/>
        <v>0</v>
      </c>
      <c r="T148" s="120" t="str">
        <f t="shared" si="70"/>
        <v/>
      </c>
      <c r="U148" s="124"/>
      <c r="V148" s="129" t="s">
        <v>164</v>
      </c>
      <c r="W148" s="131"/>
      <c r="X148" s="75" t="str">
        <f>IF(COUNTIF($M148,"*LED*"),"LED設置済",IF(COUNTIF($M148,"*不明*"),"該当不明",IF(ISERROR(VLOOKUP($M148,#REF!,4,0)),"",VLOOKUP($M148,#REF!,4,0))))</f>
        <v/>
      </c>
      <c r="Y148" s="139">
        <f t="shared" si="71"/>
        <v>0</v>
      </c>
      <c r="Z148" s="144" t="str">
        <f>IF(ISERROR(VLOOKUP($M148,#REF!,5,0)),"",VLOOKUP($M148,#REF!,5,0))</f>
        <v/>
      </c>
      <c r="AA148" s="147" t="str">
        <f t="shared" si="72"/>
        <v/>
      </c>
      <c r="AB148" s="147" t="str">
        <f t="shared" si="73"/>
        <v/>
      </c>
      <c r="AC148" s="147" t="str">
        <f>IF(ISERROR(VLOOKUP($M148,#REF!,6,0)),"",VLOOKUP($M148,#REF!,6,0))</f>
        <v/>
      </c>
      <c r="AD148" s="147" t="str">
        <f>IF(ISERROR(VLOOKUP($M148,#REF!,8,0)),"",VLOOKUP($M148,#REF!,8,0))</f>
        <v/>
      </c>
      <c r="AE148" s="152" t="str">
        <f t="shared" si="74"/>
        <v/>
      </c>
      <c r="AF148" s="155" t="str">
        <f t="shared" si="75"/>
        <v/>
      </c>
      <c r="AG148" s="146" t="str">
        <f t="shared" si="76"/>
        <v/>
      </c>
      <c r="AH148" s="146" t="str">
        <f>IF(ISERROR(VLOOKUP($M148,#REF!,9,0)),"",VLOOKUP($M148,#REF!,9,0))</f>
        <v/>
      </c>
      <c r="AI148" s="146" t="str">
        <f t="shared" si="77"/>
        <v/>
      </c>
      <c r="AJ148" s="168">
        <f t="shared" si="78"/>
        <v>0</v>
      </c>
      <c r="AK148" s="171"/>
      <c r="AL148" s="174" t="str">
        <f t="shared" si="79"/>
        <v/>
      </c>
      <c r="AM148" s="179" t="str">
        <f t="shared" si="80"/>
        <v/>
      </c>
      <c r="AN148" s="183" t="str">
        <f t="shared" si="81"/>
        <v>未入力セル</v>
      </c>
      <c r="AO148" s="186" t="str">
        <f t="shared" si="61"/>
        <v/>
      </c>
      <c r="AP148" s="186" t="str">
        <f t="shared" si="62"/>
        <v/>
      </c>
      <c r="AQ148" s="39">
        <f t="shared" si="60"/>
        <v>0</v>
      </c>
      <c r="AR148" s="39" t="str">
        <f>IF(ISERROR(VLOOKUP($M148,#REF!,16,0)),"",VLOOKUP($M148,#REF!,16,0))</f>
        <v/>
      </c>
      <c r="AS148" s="196" t="str">
        <f>IF(ISERROR(VLOOKUP($M148,#REF!,7,0)),"",VLOOKUP($M148,#REF!,7,0))</f>
        <v/>
      </c>
      <c r="AT148" s="203">
        <f t="shared" si="82"/>
        <v>0</v>
      </c>
      <c r="AU148" s="208" t="str">
        <f t="shared" si="83"/>
        <v/>
      </c>
      <c r="AW148" s="208" t="str">
        <f>IF(ISERROR(VLOOKUP($M148,#REF!,10,0)),"",VLOOKUP($M148,#REF!,10,0))</f>
        <v/>
      </c>
      <c r="AX148" s="203">
        <f t="shared" si="84"/>
        <v>0</v>
      </c>
      <c r="AY148" s="208" t="str">
        <f t="shared" si="85"/>
        <v/>
      </c>
      <c r="BA148" s="225" t="str">
        <f t="shared" si="86"/>
        <v/>
      </c>
      <c r="BB148" s="225" t="str">
        <f t="shared" si="87"/>
        <v/>
      </c>
    </row>
    <row r="149" spans="1:54" s="39" customFormat="1" ht="25.2" customHeight="1" x14ac:dyDescent="0.2">
      <c r="A149" s="45"/>
      <c r="B149" s="48"/>
      <c r="C149" s="48"/>
      <c r="D149" s="53"/>
      <c r="E149" s="53"/>
      <c r="F149" s="55"/>
      <c r="G149" s="55"/>
      <c r="H149" s="60"/>
      <c r="I149" s="66"/>
      <c r="J149" s="68"/>
      <c r="L149" s="73">
        <f t="shared" si="63"/>
        <v>0</v>
      </c>
      <c r="M149" s="73" t="str">
        <f t="shared" si="64"/>
        <v xml:space="preserve"> </v>
      </c>
      <c r="N149" s="100">
        <f t="shared" si="65"/>
        <v>0</v>
      </c>
      <c r="O149" s="100">
        <f t="shared" si="66"/>
        <v>0</v>
      </c>
      <c r="P149" s="108">
        <f t="shared" si="67"/>
        <v>0</v>
      </c>
      <c r="Q149" s="108" t="str">
        <f>IF(OR($C149="LED",$C149="不明"),"",IF(ISERROR(VLOOKUP($M149,#REF!,2,0)),"",VLOOKUP($M149,#REF!,2,0)))</f>
        <v/>
      </c>
      <c r="R149" s="100">
        <f t="shared" si="68"/>
        <v>0</v>
      </c>
      <c r="S149" s="100">
        <f t="shared" si="69"/>
        <v>0</v>
      </c>
      <c r="T149" s="120" t="str">
        <f t="shared" si="70"/>
        <v/>
      </c>
      <c r="U149" s="124"/>
      <c r="V149" s="129" t="s">
        <v>164</v>
      </c>
      <c r="W149" s="131"/>
      <c r="X149" s="75" t="str">
        <f>IF(COUNTIF($M149,"*LED*"),"LED設置済",IF(COUNTIF($M149,"*不明*"),"該当不明",IF(ISERROR(VLOOKUP($M149,#REF!,4,0)),"",VLOOKUP($M149,#REF!,4,0))))</f>
        <v/>
      </c>
      <c r="Y149" s="139">
        <f t="shared" si="71"/>
        <v>0</v>
      </c>
      <c r="Z149" s="144" t="str">
        <f>IF(ISERROR(VLOOKUP($M149,#REF!,5,0)),"",VLOOKUP($M149,#REF!,5,0))</f>
        <v/>
      </c>
      <c r="AA149" s="147" t="str">
        <f t="shared" si="72"/>
        <v/>
      </c>
      <c r="AB149" s="147" t="str">
        <f t="shared" si="73"/>
        <v/>
      </c>
      <c r="AC149" s="147" t="str">
        <f>IF(ISERROR(VLOOKUP($M149,#REF!,6,0)),"",VLOOKUP($M149,#REF!,6,0))</f>
        <v/>
      </c>
      <c r="AD149" s="147" t="str">
        <f>IF(ISERROR(VLOOKUP($M149,#REF!,8,0)),"",VLOOKUP($M149,#REF!,8,0))</f>
        <v/>
      </c>
      <c r="AE149" s="152" t="str">
        <f t="shared" si="74"/>
        <v/>
      </c>
      <c r="AF149" s="155" t="str">
        <f t="shared" si="75"/>
        <v/>
      </c>
      <c r="AG149" s="146" t="str">
        <f t="shared" si="76"/>
        <v/>
      </c>
      <c r="AH149" s="146" t="str">
        <f>IF(ISERROR(VLOOKUP($M149,#REF!,9,0)),"",VLOOKUP($M149,#REF!,9,0))</f>
        <v/>
      </c>
      <c r="AI149" s="146" t="str">
        <f t="shared" si="77"/>
        <v/>
      </c>
      <c r="AJ149" s="168">
        <f t="shared" si="78"/>
        <v>0</v>
      </c>
      <c r="AK149" s="171"/>
      <c r="AL149" s="174" t="str">
        <f t="shared" si="79"/>
        <v/>
      </c>
      <c r="AM149" s="179" t="str">
        <f t="shared" si="80"/>
        <v/>
      </c>
      <c r="AN149" s="183" t="str">
        <f t="shared" si="81"/>
        <v>未入力セル</v>
      </c>
      <c r="AO149" s="186" t="str">
        <f t="shared" si="61"/>
        <v/>
      </c>
      <c r="AP149" s="186" t="str">
        <f t="shared" si="62"/>
        <v/>
      </c>
      <c r="AQ149" s="39">
        <f t="shared" si="60"/>
        <v>0</v>
      </c>
      <c r="AR149" s="39" t="str">
        <f>IF(ISERROR(VLOOKUP($M149,#REF!,16,0)),"",VLOOKUP($M149,#REF!,16,0))</f>
        <v/>
      </c>
      <c r="AS149" s="196" t="str">
        <f>IF(ISERROR(VLOOKUP($M149,#REF!,7,0)),"",VLOOKUP($M149,#REF!,7,0))</f>
        <v/>
      </c>
      <c r="AT149" s="203">
        <f t="shared" si="82"/>
        <v>0</v>
      </c>
      <c r="AU149" s="208" t="str">
        <f t="shared" si="83"/>
        <v/>
      </c>
      <c r="AW149" s="208" t="str">
        <f>IF(ISERROR(VLOOKUP($M149,#REF!,10,0)),"",VLOOKUP($M149,#REF!,10,0))</f>
        <v/>
      </c>
      <c r="AX149" s="203">
        <f t="shared" si="84"/>
        <v>0</v>
      </c>
      <c r="AY149" s="208" t="str">
        <f t="shared" si="85"/>
        <v/>
      </c>
      <c r="BA149" s="225" t="str">
        <f t="shared" si="86"/>
        <v/>
      </c>
      <c r="BB149" s="225" t="str">
        <f t="shared" si="87"/>
        <v/>
      </c>
    </row>
    <row r="150" spans="1:54" s="39" customFormat="1" ht="25.2" customHeight="1" x14ac:dyDescent="0.2">
      <c r="A150" s="45"/>
      <c r="B150" s="48"/>
      <c r="C150" s="48"/>
      <c r="D150" s="53"/>
      <c r="E150" s="53"/>
      <c r="F150" s="55"/>
      <c r="G150" s="55"/>
      <c r="H150" s="60"/>
      <c r="I150" s="66"/>
      <c r="J150" s="68"/>
      <c r="L150" s="73">
        <f t="shared" si="63"/>
        <v>0</v>
      </c>
      <c r="M150" s="73" t="str">
        <f t="shared" si="64"/>
        <v xml:space="preserve"> </v>
      </c>
      <c r="N150" s="100">
        <f t="shared" si="65"/>
        <v>0</v>
      </c>
      <c r="O150" s="100">
        <f t="shared" si="66"/>
        <v>0</v>
      </c>
      <c r="P150" s="108">
        <f t="shared" si="67"/>
        <v>0</v>
      </c>
      <c r="Q150" s="108" t="str">
        <f>IF(OR($C150="LED",$C150="不明"),"",IF(ISERROR(VLOOKUP($M150,#REF!,2,0)),"",VLOOKUP($M150,#REF!,2,0)))</f>
        <v/>
      </c>
      <c r="R150" s="100">
        <f t="shared" si="68"/>
        <v>0</v>
      </c>
      <c r="S150" s="100">
        <f t="shared" si="69"/>
        <v>0</v>
      </c>
      <c r="T150" s="120" t="str">
        <f t="shared" si="70"/>
        <v/>
      </c>
      <c r="U150" s="124"/>
      <c r="V150" s="129" t="s">
        <v>164</v>
      </c>
      <c r="W150" s="131"/>
      <c r="X150" s="75" t="str">
        <f>IF(COUNTIF($M150,"*LED*"),"LED設置済",IF(COUNTIF($M150,"*不明*"),"該当不明",IF(ISERROR(VLOOKUP($M150,#REF!,4,0)),"",VLOOKUP($M150,#REF!,4,0))))</f>
        <v/>
      </c>
      <c r="Y150" s="139">
        <f t="shared" si="71"/>
        <v>0</v>
      </c>
      <c r="Z150" s="144" t="str">
        <f>IF(ISERROR(VLOOKUP($M150,#REF!,5,0)),"",VLOOKUP($M150,#REF!,5,0))</f>
        <v/>
      </c>
      <c r="AA150" s="147" t="str">
        <f t="shared" si="72"/>
        <v/>
      </c>
      <c r="AB150" s="147" t="str">
        <f t="shared" si="73"/>
        <v/>
      </c>
      <c r="AC150" s="147" t="str">
        <f>IF(ISERROR(VLOOKUP($M150,#REF!,6,0)),"",VLOOKUP($M150,#REF!,6,0))</f>
        <v/>
      </c>
      <c r="AD150" s="147" t="str">
        <f>IF(ISERROR(VLOOKUP($M150,#REF!,8,0)),"",VLOOKUP($M150,#REF!,8,0))</f>
        <v/>
      </c>
      <c r="AE150" s="152" t="str">
        <f t="shared" si="74"/>
        <v/>
      </c>
      <c r="AF150" s="155" t="str">
        <f t="shared" si="75"/>
        <v/>
      </c>
      <c r="AG150" s="146" t="str">
        <f t="shared" si="76"/>
        <v/>
      </c>
      <c r="AH150" s="146" t="str">
        <f>IF(ISERROR(VLOOKUP($M150,#REF!,9,0)),"",VLOOKUP($M150,#REF!,9,0))</f>
        <v/>
      </c>
      <c r="AI150" s="146" t="str">
        <f t="shared" si="77"/>
        <v/>
      </c>
      <c r="AJ150" s="168">
        <f t="shared" si="78"/>
        <v>0</v>
      </c>
      <c r="AK150" s="171"/>
      <c r="AL150" s="174" t="str">
        <f t="shared" si="79"/>
        <v/>
      </c>
      <c r="AM150" s="179" t="str">
        <f t="shared" si="80"/>
        <v/>
      </c>
      <c r="AN150" s="183" t="str">
        <f t="shared" si="81"/>
        <v>未入力セル</v>
      </c>
      <c r="AO150" s="186" t="str">
        <f t="shared" si="61"/>
        <v/>
      </c>
      <c r="AP150" s="186" t="str">
        <f t="shared" si="62"/>
        <v/>
      </c>
      <c r="AQ150" s="39">
        <f t="shared" si="60"/>
        <v>0</v>
      </c>
      <c r="AR150" s="39" t="str">
        <f>IF(ISERROR(VLOOKUP($M150,#REF!,16,0)),"",VLOOKUP($M150,#REF!,16,0))</f>
        <v/>
      </c>
      <c r="AS150" s="196" t="str">
        <f>IF(ISERROR(VLOOKUP($M150,#REF!,7,0)),"",VLOOKUP($M150,#REF!,7,0))</f>
        <v/>
      </c>
      <c r="AT150" s="203">
        <f t="shared" si="82"/>
        <v>0</v>
      </c>
      <c r="AU150" s="208" t="str">
        <f t="shared" si="83"/>
        <v/>
      </c>
      <c r="AW150" s="208" t="str">
        <f>IF(ISERROR(VLOOKUP($M150,#REF!,10,0)),"",VLOOKUP($M150,#REF!,10,0))</f>
        <v/>
      </c>
      <c r="AX150" s="203">
        <f t="shared" si="84"/>
        <v>0</v>
      </c>
      <c r="AY150" s="208" t="str">
        <f t="shared" si="85"/>
        <v/>
      </c>
      <c r="BA150" s="225" t="str">
        <f t="shared" si="86"/>
        <v/>
      </c>
      <c r="BB150" s="225" t="str">
        <f t="shared" si="87"/>
        <v/>
      </c>
    </row>
    <row r="151" spans="1:54" s="39" customFormat="1" ht="25.2" customHeight="1" x14ac:dyDescent="0.2">
      <c r="A151" s="45"/>
      <c r="B151" s="48"/>
      <c r="C151" s="48"/>
      <c r="D151" s="53"/>
      <c r="E151" s="53"/>
      <c r="F151" s="55"/>
      <c r="G151" s="55"/>
      <c r="H151" s="60"/>
      <c r="I151" s="66"/>
      <c r="J151" s="68"/>
      <c r="L151" s="73">
        <f t="shared" si="63"/>
        <v>0</v>
      </c>
      <c r="M151" s="73" t="str">
        <f t="shared" si="64"/>
        <v xml:space="preserve"> </v>
      </c>
      <c r="N151" s="100">
        <f t="shared" si="65"/>
        <v>0</v>
      </c>
      <c r="O151" s="100">
        <f t="shared" si="66"/>
        <v>0</v>
      </c>
      <c r="P151" s="108">
        <f t="shared" si="67"/>
        <v>0</v>
      </c>
      <c r="Q151" s="108" t="str">
        <f>IF(OR($C151="LED",$C151="不明"),"",IF(ISERROR(VLOOKUP($M151,#REF!,2,0)),"",VLOOKUP($M151,#REF!,2,0)))</f>
        <v/>
      </c>
      <c r="R151" s="100">
        <f t="shared" si="68"/>
        <v>0</v>
      </c>
      <c r="S151" s="100">
        <f t="shared" si="69"/>
        <v>0</v>
      </c>
      <c r="T151" s="120" t="str">
        <f t="shared" si="70"/>
        <v/>
      </c>
      <c r="U151" s="124"/>
      <c r="V151" s="129" t="s">
        <v>164</v>
      </c>
      <c r="W151" s="131"/>
      <c r="X151" s="75" t="str">
        <f>IF(COUNTIF($M151,"*LED*"),"LED設置済",IF(COUNTIF($M151,"*不明*"),"該当不明",IF(ISERROR(VLOOKUP($M151,#REF!,4,0)),"",VLOOKUP($M151,#REF!,4,0))))</f>
        <v/>
      </c>
      <c r="Y151" s="139">
        <f t="shared" si="71"/>
        <v>0</v>
      </c>
      <c r="Z151" s="144" t="str">
        <f>IF(ISERROR(VLOOKUP($M151,#REF!,5,0)),"",VLOOKUP($M151,#REF!,5,0))</f>
        <v/>
      </c>
      <c r="AA151" s="147" t="str">
        <f t="shared" si="72"/>
        <v/>
      </c>
      <c r="AB151" s="147" t="str">
        <f t="shared" si="73"/>
        <v/>
      </c>
      <c r="AC151" s="147" t="str">
        <f>IF(ISERROR(VLOOKUP($M151,#REF!,6,0)),"",VLOOKUP($M151,#REF!,6,0))</f>
        <v/>
      </c>
      <c r="AD151" s="147" t="str">
        <f>IF(ISERROR(VLOOKUP($M151,#REF!,8,0)),"",VLOOKUP($M151,#REF!,8,0))</f>
        <v/>
      </c>
      <c r="AE151" s="152" t="str">
        <f t="shared" si="74"/>
        <v/>
      </c>
      <c r="AF151" s="155" t="str">
        <f t="shared" si="75"/>
        <v/>
      </c>
      <c r="AG151" s="146" t="str">
        <f t="shared" si="76"/>
        <v/>
      </c>
      <c r="AH151" s="146" t="str">
        <f>IF(ISERROR(VLOOKUP($M151,#REF!,9,0)),"",VLOOKUP($M151,#REF!,9,0))</f>
        <v/>
      </c>
      <c r="AI151" s="146" t="str">
        <f t="shared" si="77"/>
        <v/>
      </c>
      <c r="AJ151" s="168">
        <f t="shared" si="78"/>
        <v>0</v>
      </c>
      <c r="AK151" s="171"/>
      <c r="AL151" s="174" t="str">
        <f t="shared" si="79"/>
        <v/>
      </c>
      <c r="AM151" s="179" t="str">
        <f t="shared" si="80"/>
        <v/>
      </c>
      <c r="AN151" s="183" t="str">
        <f t="shared" si="81"/>
        <v>未入力セル</v>
      </c>
      <c r="AO151" s="186" t="str">
        <f t="shared" si="61"/>
        <v/>
      </c>
      <c r="AP151" s="186" t="str">
        <f t="shared" si="62"/>
        <v/>
      </c>
      <c r="AQ151" s="39">
        <f t="shared" si="60"/>
        <v>0</v>
      </c>
      <c r="AR151" s="39" t="str">
        <f>IF(ISERROR(VLOOKUP($M151,#REF!,16,0)),"",VLOOKUP($M151,#REF!,16,0))</f>
        <v/>
      </c>
      <c r="AS151" s="196" t="str">
        <f>IF(ISERROR(VLOOKUP($M151,#REF!,7,0)),"",VLOOKUP($M151,#REF!,7,0))</f>
        <v/>
      </c>
      <c r="AT151" s="203">
        <f t="shared" si="82"/>
        <v>0</v>
      </c>
      <c r="AU151" s="208" t="str">
        <f t="shared" si="83"/>
        <v/>
      </c>
      <c r="AW151" s="208" t="str">
        <f>IF(ISERROR(VLOOKUP($M151,#REF!,10,0)),"",VLOOKUP($M151,#REF!,10,0))</f>
        <v/>
      </c>
      <c r="AX151" s="203">
        <f t="shared" si="84"/>
        <v>0</v>
      </c>
      <c r="AY151" s="208" t="str">
        <f t="shared" si="85"/>
        <v/>
      </c>
      <c r="BA151" s="225" t="str">
        <f t="shared" si="86"/>
        <v/>
      </c>
      <c r="BB151" s="225" t="str">
        <f t="shared" si="87"/>
        <v/>
      </c>
    </row>
    <row r="152" spans="1:54" s="39" customFormat="1" ht="25.2" customHeight="1" x14ac:dyDescent="0.2">
      <c r="A152" s="45"/>
      <c r="B152" s="48"/>
      <c r="C152" s="48"/>
      <c r="D152" s="53"/>
      <c r="E152" s="53"/>
      <c r="F152" s="55"/>
      <c r="G152" s="55"/>
      <c r="H152" s="60"/>
      <c r="I152" s="66"/>
      <c r="J152" s="68"/>
      <c r="L152" s="73">
        <f t="shared" si="63"/>
        <v>0</v>
      </c>
      <c r="M152" s="73" t="str">
        <f t="shared" si="64"/>
        <v xml:space="preserve"> </v>
      </c>
      <c r="N152" s="100">
        <f t="shared" si="65"/>
        <v>0</v>
      </c>
      <c r="O152" s="100">
        <f t="shared" si="66"/>
        <v>0</v>
      </c>
      <c r="P152" s="108">
        <f t="shared" si="67"/>
        <v>0</v>
      </c>
      <c r="Q152" s="108" t="str">
        <f>IF(OR($C152="LED",$C152="不明"),"",IF(ISERROR(VLOOKUP($M152,#REF!,2,0)),"",VLOOKUP($M152,#REF!,2,0)))</f>
        <v/>
      </c>
      <c r="R152" s="100">
        <f t="shared" si="68"/>
        <v>0</v>
      </c>
      <c r="S152" s="100">
        <f t="shared" si="69"/>
        <v>0</v>
      </c>
      <c r="T152" s="120" t="str">
        <f t="shared" si="70"/>
        <v/>
      </c>
      <c r="U152" s="124"/>
      <c r="V152" s="129" t="s">
        <v>164</v>
      </c>
      <c r="W152" s="131"/>
      <c r="X152" s="75" t="str">
        <f>IF(COUNTIF($M152,"*LED*"),"LED設置済",IF(COUNTIF($M152,"*不明*"),"該当不明",IF(ISERROR(VLOOKUP($M152,#REF!,4,0)),"",VLOOKUP($M152,#REF!,4,0))))</f>
        <v/>
      </c>
      <c r="Y152" s="139">
        <f t="shared" si="71"/>
        <v>0</v>
      </c>
      <c r="Z152" s="144" t="str">
        <f>IF(ISERROR(VLOOKUP($M152,#REF!,5,0)),"",VLOOKUP($M152,#REF!,5,0))</f>
        <v/>
      </c>
      <c r="AA152" s="147" t="str">
        <f t="shared" si="72"/>
        <v/>
      </c>
      <c r="AB152" s="147" t="str">
        <f t="shared" si="73"/>
        <v/>
      </c>
      <c r="AC152" s="147" t="str">
        <f>IF(ISERROR(VLOOKUP($M152,#REF!,6,0)),"",VLOOKUP($M152,#REF!,6,0))</f>
        <v/>
      </c>
      <c r="AD152" s="147" t="str">
        <f>IF(ISERROR(VLOOKUP($M152,#REF!,8,0)),"",VLOOKUP($M152,#REF!,8,0))</f>
        <v/>
      </c>
      <c r="AE152" s="152" t="str">
        <f t="shared" si="74"/>
        <v/>
      </c>
      <c r="AF152" s="155" t="str">
        <f t="shared" si="75"/>
        <v/>
      </c>
      <c r="AG152" s="146" t="str">
        <f t="shared" si="76"/>
        <v/>
      </c>
      <c r="AH152" s="146" t="str">
        <f>IF(ISERROR(VLOOKUP($M152,#REF!,9,0)),"",VLOOKUP($M152,#REF!,9,0))</f>
        <v/>
      </c>
      <c r="AI152" s="146" t="str">
        <f t="shared" si="77"/>
        <v/>
      </c>
      <c r="AJ152" s="168">
        <f t="shared" si="78"/>
        <v>0</v>
      </c>
      <c r="AK152" s="171"/>
      <c r="AL152" s="174" t="str">
        <f t="shared" si="79"/>
        <v/>
      </c>
      <c r="AM152" s="179" t="str">
        <f t="shared" si="80"/>
        <v/>
      </c>
      <c r="AN152" s="183" t="str">
        <f t="shared" si="81"/>
        <v>未入力セル</v>
      </c>
      <c r="AO152" s="186" t="str">
        <f t="shared" si="61"/>
        <v/>
      </c>
      <c r="AP152" s="186" t="str">
        <f t="shared" si="62"/>
        <v/>
      </c>
      <c r="AQ152" s="39">
        <f t="shared" si="60"/>
        <v>0</v>
      </c>
      <c r="AR152" s="39" t="str">
        <f>IF(ISERROR(VLOOKUP($M152,#REF!,16,0)),"",VLOOKUP($M152,#REF!,16,0))</f>
        <v/>
      </c>
      <c r="AS152" s="196" t="str">
        <f>IF(ISERROR(VLOOKUP($M152,#REF!,7,0)),"",VLOOKUP($M152,#REF!,7,0))</f>
        <v/>
      </c>
      <c r="AT152" s="203">
        <f t="shared" si="82"/>
        <v>0</v>
      </c>
      <c r="AU152" s="208" t="str">
        <f t="shared" si="83"/>
        <v/>
      </c>
      <c r="AW152" s="208" t="str">
        <f>IF(ISERROR(VLOOKUP($M152,#REF!,10,0)),"",VLOOKUP($M152,#REF!,10,0))</f>
        <v/>
      </c>
      <c r="AX152" s="203">
        <f t="shared" si="84"/>
        <v>0</v>
      </c>
      <c r="AY152" s="208" t="str">
        <f t="shared" si="85"/>
        <v/>
      </c>
      <c r="BA152" s="225" t="str">
        <f t="shared" si="86"/>
        <v/>
      </c>
      <c r="BB152" s="225" t="str">
        <f t="shared" si="87"/>
        <v/>
      </c>
    </row>
    <row r="153" spans="1:54" s="39" customFormat="1" ht="25.2" customHeight="1" x14ac:dyDescent="0.2">
      <c r="A153" s="45"/>
      <c r="B153" s="48"/>
      <c r="C153" s="48"/>
      <c r="D153" s="53"/>
      <c r="E153" s="53"/>
      <c r="F153" s="55"/>
      <c r="G153" s="55"/>
      <c r="H153" s="60"/>
      <c r="I153" s="66"/>
      <c r="J153" s="68"/>
      <c r="L153" s="73">
        <f t="shared" si="63"/>
        <v>0</v>
      </c>
      <c r="M153" s="73" t="str">
        <f t="shared" si="64"/>
        <v xml:space="preserve"> </v>
      </c>
      <c r="N153" s="100">
        <f t="shared" si="65"/>
        <v>0</v>
      </c>
      <c r="O153" s="100">
        <f t="shared" si="66"/>
        <v>0</v>
      </c>
      <c r="P153" s="108">
        <f t="shared" si="67"/>
        <v>0</v>
      </c>
      <c r="Q153" s="108" t="str">
        <f>IF(OR($C153="LED",$C153="不明"),"",IF(ISERROR(VLOOKUP($M153,#REF!,2,0)),"",VLOOKUP($M153,#REF!,2,0)))</f>
        <v/>
      </c>
      <c r="R153" s="100">
        <f t="shared" si="68"/>
        <v>0</v>
      </c>
      <c r="S153" s="100">
        <f t="shared" si="69"/>
        <v>0</v>
      </c>
      <c r="T153" s="120" t="str">
        <f t="shared" si="70"/>
        <v/>
      </c>
      <c r="U153" s="124"/>
      <c r="V153" s="129" t="s">
        <v>164</v>
      </c>
      <c r="W153" s="131"/>
      <c r="X153" s="75" t="str">
        <f>IF(COUNTIF($M153,"*LED*"),"LED設置済",IF(COUNTIF($M153,"*不明*"),"該当不明",IF(ISERROR(VLOOKUP($M153,#REF!,4,0)),"",VLOOKUP($M153,#REF!,4,0))))</f>
        <v/>
      </c>
      <c r="Y153" s="139">
        <f t="shared" si="71"/>
        <v>0</v>
      </c>
      <c r="Z153" s="144" t="str">
        <f>IF(ISERROR(VLOOKUP($M153,#REF!,5,0)),"",VLOOKUP($M153,#REF!,5,0))</f>
        <v/>
      </c>
      <c r="AA153" s="147" t="str">
        <f t="shared" si="72"/>
        <v/>
      </c>
      <c r="AB153" s="147" t="str">
        <f t="shared" si="73"/>
        <v/>
      </c>
      <c r="AC153" s="147" t="str">
        <f>IF(ISERROR(VLOOKUP($M153,#REF!,6,0)),"",VLOOKUP($M153,#REF!,6,0))</f>
        <v/>
      </c>
      <c r="AD153" s="147" t="str">
        <f>IF(ISERROR(VLOOKUP($M153,#REF!,8,0)),"",VLOOKUP($M153,#REF!,8,0))</f>
        <v/>
      </c>
      <c r="AE153" s="152" t="str">
        <f t="shared" si="74"/>
        <v/>
      </c>
      <c r="AF153" s="155" t="str">
        <f t="shared" si="75"/>
        <v/>
      </c>
      <c r="AG153" s="146" t="str">
        <f t="shared" si="76"/>
        <v/>
      </c>
      <c r="AH153" s="146" t="str">
        <f>IF(ISERROR(VLOOKUP($M153,#REF!,9,0)),"",VLOOKUP($M153,#REF!,9,0))</f>
        <v/>
      </c>
      <c r="AI153" s="146" t="str">
        <f t="shared" si="77"/>
        <v/>
      </c>
      <c r="AJ153" s="168">
        <f t="shared" si="78"/>
        <v>0</v>
      </c>
      <c r="AK153" s="171"/>
      <c r="AL153" s="174" t="str">
        <f t="shared" si="79"/>
        <v/>
      </c>
      <c r="AM153" s="179" t="str">
        <f t="shared" si="80"/>
        <v/>
      </c>
      <c r="AN153" s="183" t="str">
        <f t="shared" si="81"/>
        <v>未入力セル</v>
      </c>
      <c r="AO153" s="186" t="str">
        <f t="shared" si="61"/>
        <v/>
      </c>
      <c r="AP153" s="186" t="str">
        <f t="shared" si="62"/>
        <v/>
      </c>
      <c r="AQ153" s="39">
        <f t="shared" si="60"/>
        <v>0</v>
      </c>
      <c r="AR153" s="39" t="str">
        <f>IF(ISERROR(VLOOKUP($M153,#REF!,16,0)),"",VLOOKUP($M153,#REF!,16,0))</f>
        <v/>
      </c>
      <c r="AS153" s="196" t="str">
        <f>IF(ISERROR(VLOOKUP($M153,#REF!,7,0)),"",VLOOKUP($M153,#REF!,7,0))</f>
        <v/>
      </c>
      <c r="AT153" s="203">
        <f t="shared" si="82"/>
        <v>0</v>
      </c>
      <c r="AU153" s="208" t="str">
        <f t="shared" si="83"/>
        <v/>
      </c>
      <c r="AW153" s="208" t="str">
        <f>IF(ISERROR(VLOOKUP($M153,#REF!,10,0)),"",VLOOKUP($M153,#REF!,10,0))</f>
        <v/>
      </c>
      <c r="AX153" s="203">
        <f t="shared" si="84"/>
        <v>0</v>
      </c>
      <c r="AY153" s="208" t="str">
        <f t="shared" si="85"/>
        <v/>
      </c>
      <c r="BA153" s="225" t="str">
        <f t="shared" si="86"/>
        <v/>
      </c>
      <c r="BB153" s="225" t="str">
        <f t="shared" si="87"/>
        <v/>
      </c>
    </row>
    <row r="154" spans="1:54" s="39" customFormat="1" ht="25.2" customHeight="1" x14ac:dyDescent="0.2">
      <c r="A154" s="45"/>
      <c r="B154" s="48"/>
      <c r="C154" s="48"/>
      <c r="D154" s="53"/>
      <c r="E154" s="53"/>
      <c r="F154" s="55"/>
      <c r="G154" s="55"/>
      <c r="H154" s="60"/>
      <c r="I154" s="66"/>
      <c r="J154" s="68"/>
      <c r="L154" s="73">
        <f t="shared" si="63"/>
        <v>0</v>
      </c>
      <c r="M154" s="73" t="str">
        <f t="shared" si="64"/>
        <v xml:space="preserve"> </v>
      </c>
      <c r="N154" s="100">
        <f t="shared" si="65"/>
        <v>0</v>
      </c>
      <c r="O154" s="100">
        <f t="shared" si="66"/>
        <v>0</v>
      </c>
      <c r="P154" s="108">
        <f t="shared" si="67"/>
        <v>0</v>
      </c>
      <c r="Q154" s="108" t="str">
        <f>IF(OR($C154="LED",$C154="不明"),"",IF(ISERROR(VLOOKUP($M154,#REF!,2,0)),"",VLOOKUP($M154,#REF!,2,0)))</f>
        <v/>
      </c>
      <c r="R154" s="100">
        <f t="shared" si="68"/>
        <v>0</v>
      </c>
      <c r="S154" s="100">
        <f t="shared" si="69"/>
        <v>0</v>
      </c>
      <c r="T154" s="120" t="str">
        <f t="shared" si="70"/>
        <v/>
      </c>
      <c r="U154" s="124"/>
      <c r="V154" s="129" t="s">
        <v>164</v>
      </c>
      <c r="W154" s="131"/>
      <c r="X154" s="75" t="str">
        <f>IF(COUNTIF($M154,"*LED*"),"LED設置済",IF(COUNTIF($M154,"*不明*"),"該当不明",IF(ISERROR(VLOOKUP($M154,#REF!,4,0)),"",VLOOKUP($M154,#REF!,4,0))))</f>
        <v/>
      </c>
      <c r="Y154" s="139">
        <f t="shared" si="71"/>
        <v>0</v>
      </c>
      <c r="Z154" s="144" t="str">
        <f>IF(ISERROR(VLOOKUP($M154,#REF!,5,0)),"",VLOOKUP($M154,#REF!,5,0))</f>
        <v/>
      </c>
      <c r="AA154" s="147" t="str">
        <f t="shared" si="72"/>
        <v/>
      </c>
      <c r="AB154" s="147" t="str">
        <f t="shared" si="73"/>
        <v/>
      </c>
      <c r="AC154" s="147" t="str">
        <f>IF(ISERROR(VLOOKUP($M154,#REF!,6,0)),"",VLOOKUP($M154,#REF!,6,0))</f>
        <v/>
      </c>
      <c r="AD154" s="147" t="str">
        <f>IF(ISERROR(VLOOKUP($M154,#REF!,8,0)),"",VLOOKUP($M154,#REF!,8,0))</f>
        <v/>
      </c>
      <c r="AE154" s="152" t="str">
        <f t="shared" si="74"/>
        <v/>
      </c>
      <c r="AF154" s="155" t="str">
        <f t="shared" si="75"/>
        <v/>
      </c>
      <c r="AG154" s="146" t="str">
        <f t="shared" si="76"/>
        <v/>
      </c>
      <c r="AH154" s="146" t="str">
        <f>IF(ISERROR(VLOOKUP($M154,#REF!,9,0)),"",VLOOKUP($M154,#REF!,9,0))</f>
        <v/>
      </c>
      <c r="AI154" s="146" t="str">
        <f t="shared" si="77"/>
        <v/>
      </c>
      <c r="AJ154" s="168">
        <f t="shared" si="78"/>
        <v>0</v>
      </c>
      <c r="AK154" s="171"/>
      <c r="AL154" s="174" t="str">
        <f t="shared" si="79"/>
        <v/>
      </c>
      <c r="AM154" s="179" t="str">
        <f t="shared" si="80"/>
        <v/>
      </c>
      <c r="AN154" s="183" t="str">
        <f t="shared" si="81"/>
        <v>未入力セル</v>
      </c>
      <c r="AO154" s="186" t="str">
        <f t="shared" si="61"/>
        <v/>
      </c>
      <c r="AP154" s="186" t="str">
        <f t="shared" si="62"/>
        <v/>
      </c>
      <c r="AQ154" s="39">
        <f t="shared" si="60"/>
        <v>0</v>
      </c>
      <c r="AR154" s="39" t="str">
        <f>IF(ISERROR(VLOOKUP($M154,#REF!,16,0)),"",VLOOKUP($M154,#REF!,16,0))</f>
        <v/>
      </c>
      <c r="AS154" s="196" t="str">
        <f>IF(ISERROR(VLOOKUP($M154,#REF!,7,0)),"",VLOOKUP($M154,#REF!,7,0))</f>
        <v/>
      </c>
      <c r="AT154" s="203">
        <f t="shared" si="82"/>
        <v>0</v>
      </c>
      <c r="AU154" s="208" t="str">
        <f t="shared" si="83"/>
        <v/>
      </c>
      <c r="AW154" s="208" t="str">
        <f>IF(ISERROR(VLOOKUP($M154,#REF!,10,0)),"",VLOOKUP($M154,#REF!,10,0))</f>
        <v/>
      </c>
      <c r="AX154" s="203">
        <f t="shared" si="84"/>
        <v>0</v>
      </c>
      <c r="AY154" s="208" t="str">
        <f t="shared" si="85"/>
        <v/>
      </c>
      <c r="BA154" s="225" t="str">
        <f t="shared" si="86"/>
        <v/>
      </c>
      <c r="BB154" s="225" t="str">
        <f t="shared" si="87"/>
        <v/>
      </c>
    </row>
    <row r="155" spans="1:54" s="39" customFormat="1" ht="25.2" customHeight="1" x14ac:dyDescent="0.2">
      <c r="A155" s="45"/>
      <c r="B155" s="48"/>
      <c r="C155" s="48"/>
      <c r="D155" s="53"/>
      <c r="E155" s="53"/>
      <c r="F155" s="55"/>
      <c r="G155" s="55"/>
      <c r="H155" s="60"/>
      <c r="I155" s="66"/>
      <c r="J155" s="68"/>
      <c r="L155" s="73">
        <f t="shared" si="63"/>
        <v>0</v>
      </c>
      <c r="M155" s="73" t="str">
        <f t="shared" si="64"/>
        <v xml:space="preserve"> </v>
      </c>
      <c r="N155" s="100">
        <f t="shared" si="65"/>
        <v>0</v>
      </c>
      <c r="O155" s="100">
        <f t="shared" si="66"/>
        <v>0</v>
      </c>
      <c r="P155" s="108">
        <f t="shared" si="67"/>
        <v>0</v>
      </c>
      <c r="Q155" s="108" t="str">
        <f>IF(OR($C155="LED",$C155="不明"),"",IF(ISERROR(VLOOKUP($M155,#REF!,2,0)),"",VLOOKUP($M155,#REF!,2,0)))</f>
        <v/>
      </c>
      <c r="R155" s="100">
        <f t="shared" si="68"/>
        <v>0</v>
      </c>
      <c r="S155" s="100">
        <f t="shared" si="69"/>
        <v>0</v>
      </c>
      <c r="T155" s="120" t="str">
        <f t="shared" si="70"/>
        <v/>
      </c>
      <c r="U155" s="124"/>
      <c r="V155" s="129" t="s">
        <v>164</v>
      </c>
      <c r="W155" s="131"/>
      <c r="X155" s="75" t="str">
        <f>IF(COUNTIF($M155,"*LED*"),"LED設置済",IF(COUNTIF($M155,"*不明*"),"該当不明",IF(ISERROR(VLOOKUP($M155,#REF!,4,0)),"",VLOOKUP($M155,#REF!,4,0))))</f>
        <v/>
      </c>
      <c r="Y155" s="139">
        <f t="shared" si="71"/>
        <v>0</v>
      </c>
      <c r="Z155" s="144" t="str">
        <f>IF(ISERROR(VLOOKUP($M155,#REF!,5,0)),"",VLOOKUP($M155,#REF!,5,0))</f>
        <v/>
      </c>
      <c r="AA155" s="147" t="str">
        <f t="shared" si="72"/>
        <v/>
      </c>
      <c r="AB155" s="147" t="str">
        <f t="shared" si="73"/>
        <v/>
      </c>
      <c r="AC155" s="147" t="str">
        <f>IF(ISERROR(VLOOKUP($M155,#REF!,6,0)),"",VLOOKUP($M155,#REF!,6,0))</f>
        <v/>
      </c>
      <c r="AD155" s="147" t="str">
        <f>IF(ISERROR(VLOOKUP($M155,#REF!,8,0)),"",VLOOKUP($M155,#REF!,8,0))</f>
        <v/>
      </c>
      <c r="AE155" s="152" t="str">
        <f t="shared" si="74"/>
        <v/>
      </c>
      <c r="AF155" s="155" t="str">
        <f t="shared" si="75"/>
        <v/>
      </c>
      <c r="AG155" s="146" t="str">
        <f t="shared" si="76"/>
        <v/>
      </c>
      <c r="AH155" s="146" t="str">
        <f>IF(ISERROR(VLOOKUP($M155,#REF!,9,0)),"",VLOOKUP($M155,#REF!,9,0))</f>
        <v/>
      </c>
      <c r="AI155" s="146" t="str">
        <f t="shared" si="77"/>
        <v/>
      </c>
      <c r="AJ155" s="168">
        <f t="shared" si="78"/>
        <v>0</v>
      </c>
      <c r="AK155" s="171"/>
      <c r="AL155" s="174" t="str">
        <f t="shared" si="79"/>
        <v/>
      </c>
      <c r="AM155" s="179" t="str">
        <f t="shared" si="80"/>
        <v/>
      </c>
      <c r="AN155" s="183" t="str">
        <f t="shared" si="81"/>
        <v>未入力セル</v>
      </c>
      <c r="AO155" s="186" t="str">
        <f t="shared" si="61"/>
        <v/>
      </c>
      <c r="AP155" s="186" t="str">
        <f t="shared" si="62"/>
        <v/>
      </c>
      <c r="AQ155" s="39">
        <f t="shared" si="60"/>
        <v>0</v>
      </c>
      <c r="AR155" s="39" t="str">
        <f>IF(ISERROR(VLOOKUP($M155,#REF!,16,0)),"",VLOOKUP($M155,#REF!,16,0))</f>
        <v/>
      </c>
      <c r="AS155" s="196" t="str">
        <f>IF(ISERROR(VLOOKUP($M155,#REF!,7,0)),"",VLOOKUP($M155,#REF!,7,0))</f>
        <v/>
      </c>
      <c r="AT155" s="203">
        <f t="shared" si="82"/>
        <v>0</v>
      </c>
      <c r="AU155" s="208" t="str">
        <f t="shared" si="83"/>
        <v/>
      </c>
      <c r="AW155" s="208" t="str">
        <f>IF(ISERROR(VLOOKUP($M155,#REF!,10,0)),"",VLOOKUP($M155,#REF!,10,0))</f>
        <v/>
      </c>
      <c r="AX155" s="203">
        <f t="shared" si="84"/>
        <v>0</v>
      </c>
      <c r="AY155" s="208" t="str">
        <f t="shared" si="85"/>
        <v/>
      </c>
      <c r="BA155" s="225" t="str">
        <f t="shared" si="86"/>
        <v/>
      </c>
      <c r="BB155" s="225" t="str">
        <f t="shared" si="87"/>
        <v/>
      </c>
    </row>
    <row r="156" spans="1:54" s="39" customFormat="1" ht="25.2" customHeight="1" x14ac:dyDescent="0.2">
      <c r="A156" s="45"/>
      <c r="B156" s="48"/>
      <c r="C156" s="48"/>
      <c r="D156" s="53"/>
      <c r="E156" s="53"/>
      <c r="F156" s="55"/>
      <c r="G156" s="55"/>
      <c r="H156" s="60"/>
      <c r="I156" s="66"/>
      <c r="J156" s="68"/>
      <c r="L156" s="73">
        <f t="shared" si="63"/>
        <v>0</v>
      </c>
      <c r="M156" s="73" t="str">
        <f t="shared" si="64"/>
        <v xml:space="preserve"> </v>
      </c>
      <c r="N156" s="100">
        <f t="shared" si="65"/>
        <v>0</v>
      </c>
      <c r="O156" s="100">
        <f t="shared" si="66"/>
        <v>0</v>
      </c>
      <c r="P156" s="108">
        <f t="shared" si="67"/>
        <v>0</v>
      </c>
      <c r="Q156" s="108" t="str">
        <f>IF(OR($C156="LED",$C156="不明"),"",IF(ISERROR(VLOOKUP($M156,#REF!,2,0)),"",VLOOKUP($M156,#REF!,2,0)))</f>
        <v/>
      </c>
      <c r="R156" s="100">
        <f t="shared" si="68"/>
        <v>0</v>
      </c>
      <c r="S156" s="100">
        <f t="shared" si="69"/>
        <v>0</v>
      </c>
      <c r="T156" s="120" t="str">
        <f t="shared" si="70"/>
        <v/>
      </c>
      <c r="U156" s="124"/>
      <c r="V156" s="129" t="s">
        <v>164</v>
      </c>
      <c r="W156" s="131"/>
      <c r="X156" s="75" t="str">
        <f>IF(COUNTIF($M156,"*LED*"),"LED設置済",IF(COUNTIF($M156,"*不明*"),"該当不明",IF(ISERROR(VLOOKUP($M156,#REF!,4,0)),"",VLOOKUP($M156,#REF!,4,0))))</f>
        <v/>
      </c>
      <c r="Y156" s="139">
        <f t="shared" si="71"/>
        <v>0</v>
      </c>
      <c r="Z156" s="144" t="str">
        <f>IF(ISERROR(VLOOKUP($M156,#REF!,5,0)),"",VLOOKUP($M156,#REF!,5,0))</f>
        <v/>
      </c>
      <c r="AA156" s="147" t="str">
        <f t="shared" si="72"/>
        <v/>
      </c>
      <c r="AB156" s="147" t="str">
        <f t="shared" si="73"/>
        <v/>
      </c>
      <c r="AC156" s="147" t="str">
        <f>IF(ISERROR(VLOOKUP($M156,#REF!,6,0)),"",VLOOKUP($M156,#REF!,6,0))</f>
        <v/>
      </c>
      <c r="AD156" s="147" t="str">
        <f>IF(ISERROR(VLOOKUP($M156,#REF!,8,0)),"",VLOOKUP($M156,#REF!,8,0))</f>
        <v/>
      </c>
      <c r="AE156" s="152" t="str">
        <f t="shared" si="74"/>
        <v/>
      </c>
      <c r="AF156" s="155" t="str">
        <f t="shared" si="75"/>
        <v/>
      </c>
      <c r="AG156" s="146" t="str">
        <f t="shared" si="76"/>
        <v/>
      </c>
      <c r="AH156" s="146" t="str">
        <f>IF(ISERROR(VLOOKUP($M156,#REF!,9,0)),"",VLOOKUP($M156,#REF!,9,0))</f>
        <v/>
      </c>
      <c r="AI156" s="146" t="str">
        <f t="shared" si="77"/>
        <v/>
      </c>
      <c r="AJ156" s="168">
        <f t="shared" si="78"/>
        <v>0</v>
      </c>
      <c r="AK156" s="171"/>
      <c r="AL156" s="174" t="str">
        <f t="shared" si="79"/>
        <v/>
      </c>
      <c r="AM156" s="179" t="str">
        <f t="shared" si="80"/>
        <v/>
      </c>
      <c r="AN156" s="183" t="str">
        <f t="shared" si="81"/>
        <v>未入力セル</v>
      </c>
      <c r="AO156" s="186" t="str">
        <f t="shared" si="61"/>
        <v/>
      </c>
      <c r="AP156" s="186" t="str">
        <f t="shared" si="62"/>
        <v/>
      </c>
      <c r="AQ156" s="39">
        <f t="shared" si="60"/>
        <v>0</v>
      </c>
      <c r="AR156" s="39" t="str">
        <f>IF(ISERROR(VLOOKUP($M156,#REF!,16,0)),"",VLOOKUP($M156,#REF!,16,0))</f>
        <v/>
      </c>
      <c r="AS156" s="196" t="str">
        <f>IF(ISERROR(VLOOKUP($M156,#REF!,7,0)),"",VLOOKUP($M156,#REF!,7,0))</f>
        <v/>
      </c>
      <c r="AT156" s="203">
        <f t="shared" si="82"/>
        <v>0</v>
      </c>
      <c r="AU156" s="208" t="str">
        <f t="shared" si="83"/>
        <v/>
      </c>
      <c r="AW156" s="208" t="str">
        <f>IF(ISERROR(VLOOKUP($M156,#REF!,10,0)),"",VLOOKUP($M156,#REF!,10,0))</f>
        <v/>
      </c>
      <c r="AX156" s="203">
        <f t="shared" si="84"/>
        <v>0</v>
      </c>
      <c r="AY156" s="208" t="str">
        <f t="shared" si="85"/>
        <v/>
      </c>
      <c r="BA156" s="225" t="str">
        <f t="shared" si="86"/>
        <v/>
      </c>
      <c r="BB156" s="225" t="str">
        <f t="shared" si="87"/>
        <v/>
      </c>
    </row>
    <row r="157" spans="1:54" s="39" customFormat="1" ht="25.2" customHeight="1" x14ac:dyDescent="0.2">
      <c r="A157" s="45"/>
      <c r="B157" s="48"/>
      <c r="C157" s="48"/>
      <c r="D157" s="53"/>
      <c r="E157" s="53"/>
      <c r="F157" s="55"/>
      <c r="G157" s="55"/>
      <c r="H157" s="60"/>
      <c r="I157" s="66"/>
      <c r="J157" s="68"/>
      <c r="L157" s="73">
        <f t="shared" si="63"/>
        <v>0</v>
      </c>
      <c r="M157" s="73" t="str">
        <f t="shared" si="64"/>
        <v xml:space="preserve"> </v>
      </c>
      <c r="N157" s="100">
        <f t="shared" si="65"/>
        <v>0</v>
      </c>
      <c r="O157" s="100">
        <f t="shared" si="66"/>
        <v>0</v>
      </c>
      <c r="P157" s="108">
        <f t="shared" si="67"/>
        <v>0</v>
      </c>
      <c r="Q157" s="108" t="str">
        <f>IF(OR($C157="LED",$C157="不明"),"",IF(ISERROR(VLOOKUP($M157,#REF!,2,0)),"",VLOOKUP($M157,#REF!,2,0)))</f>
        <v/>
      </c>
      <c r="R157" s="100">
        <f t="shared" si="68"/>
        <v>0</v>
      </c>
      <c r="S157" s="100">
        <f t="shared" si="69"/>
        <v>0</v>
      </c>
      <c r="T157" s="120" t="str">
        <f t="shared" si="70"/>
        <v/>
      </c>
      <c r="U157" s="124"/>
      <c r="V157" s="129" t="s">
        <v>164</v>
      </c>
      <c r="W157" s="131"/>
      <c r="X157" s="75" t="str">
        <f>IF(COUNTIF($M157,"*LED*"),"LED設置済",IF(COUNTIF($M157,"*不明*"),"該当不明",IF(ISERROR(VLOOKUP($M157,#REF!,4,0)),"",VLOOKUP($M157,#REF!,4,0))))</f>
        <v/>
      </c>
      <c r="Y157" s="139">
        <f t="shared" si="71"/>
        <v>0</v>
      </c>
      <c r="Z157" s="144" t="str">
        <f>IF(ISERROR(VLOOKUP($M157,#REF!,5,0)),"",VLOOKUP($M157,#REF!,5,0))</f>
        <v/>
      </c>
      <c r="AA157" s="147" t="str">
        <f t="shared" si="72"/>
        <v/>
      </c>
      <c r="AB157" s="147" t="str">
        <f t="shared" si="73"/>
        <v/>
      </c>
      <c r="AC157" s="147" t="str">
        <f>IF(ISERROR(VLOOKUP($M157,#REF!,6,0)),"",VLOOKUP($M157,#REF!,6,0))</f>
        <v/>
      </c>
      <c r="AD157" s="147" t="str">
        <f>IF(ISERROR(VLOOKUP($M157,#REF!,8,0)),"",VLOOKUP($M157,#REF!,8,0))</f>
        <v/>
      </c>
      <c r="AE157" s="152" t="str">
        <f t="shared" si="74"/>
        <v/>
      </c>
      <c r="AF157" s="155" t="str">
        <f t="shared" si="75"/>
        <v/>
      </c>
      <c r="AG157" s="146" t="str">
        <f t="shared" si="76"/>
        <v/>
      </c>
      <c r="AH157" s="146" t="str">
        <f>IF(ISERROR(VLOOKUP($M157,#REF!,9,0)),"",VLOOKUP($M157,#REF!,9,0))</f>
        <v/>
      </c>
      <c r="AI157" s="146" t="str">
        <f t="shared" si="77"/>
        <v/>
      </c>
      <c r="AJ157" s="168">
        <f t="shared" si="78"/>
        <v>0</v>
      </c>
      <c r="AK157" s="171"/>
      <c r="AL157" s="174" t="str">
        <f t="shared" si="79"/>
        <v/>
      </c>
      <c r="AM157" s="179" t="str">
        <f t="shared" si="80"/>
        <v/>
      </c>
      <c r="AN157" s="183" t="str">
        <f t="shared" si="81"/>
        <v>未入力セル</v>
      </c>
      <c r="AO157" s="186" t="str">
        <f t="shared" si="61"/>
        <v/>
      </c>
      <c r="AP157" s="186" t="str">
        <f t="shared" si="62"/>
        <v/>
      </c>
      <c r="AQ157" s="39">
        <f t="shared" si="60"/>
        <v>0</v>
      </c>
      <c r="AR157" s="39" t="str">
        <f>IF(ISERROR(VLOOKUP($M157,#REF!,16,0)),"",VLOOKUP($M157,#REF!,16,0))</f>
        <v/>
      </c>
      <c r="AS157" s="196" t="str">
        <f>IF(ISERROR(VLOOKUP($M157,#REF!,7,0)),"",VLOOKUP($M157,#REF!,7,0))</f>
        <v/>
      </c>
      <c r="AT157" s="203">
        <f t="shared" si="82"/>
        <v>0</v>
      </c>
      <c r="AU157" s="208" t="str">
        <f t="shared" si="83"/>
        <v/>
      </c>
      <c r="AW157" s="208" t="str">
        <f>IF(ISERROR(VLOOKUP($M157,#REF!,10,0)),"",VLOOKUP($M157,#REF!,10,0))</f>
        <v/>
      </c>
      <c r="AX157" s="203">
        <f t="shared" si="84"/>
        <v>0</v>
      </c>
      <c r="AY157" s="208" t="str">
        <f t="shared" si="85"/>
        <v/>
      </c>
      <c r="BA157" s="225" t="str">
        <f t="shared" si="86"/>
        <v/>
      </c>
      <c r="BB157" s="225" t="str">
        <f t="shared" si="87"/>
        <v/>
      </c>
    </row>
    <row r="158" spans="1:54" s="39" customFormat="1" ht="25.2" customHeight="1" x14ac:dyDescent="0.2">
      <c r="A158" s="45"/>
      <c r="B158" s="48"/>
      <c r="C158" s="48"/>
      <c r="D158" s="53"/>
      <c r="E158" s="53"/>
      <c r="F158" s="55"/>
      <c r="G158" s="55"/>
      <c r="H158" s="60"/>
      <c r="I158" s="66"/>
      <c r="J158" s="68"/>
      <c r="L158" s="73">
        <f t="shared" si="63"/>
        <v>0</v>
      </c>
      <c r="M158" s="73" t="str">
        <f t="shared" si="64"/>
        <v xml:space="preserve"> </v>
      </c>
      <c r="N158" s="100">
        <f t="shared" si="65"/>
        <v>0</v>
      </c>
      <c r="O158" s="100">
        <f t="shared" si="66"/>
        <v>0</v>
      </c>
      <c r="P158" s="108">
        <f t="shared" si="67"/>
        <v>0</v>
      </c>
      <c r="Q158" s="108" t="str">
        <f>IF(OR($C158="LED",$C158="不明"),"",IF(ISERROR(VLOOKUP($M158,#REF!,2,0)),"",VLOOKUP($M158,#REF!,2,0)))</f>
        <v/>
      </c>
      <c r="R158" s="100">
        <f t="shared" si="68"/>
        <v>0</v>
      </c>
      <c r="S158" s="100">
        <f t="shared" si="69"/>
        <v>0</v>
      </c>
      <c r="T158" s="120" t="str">
        <f t="shared" si="70"/>
        <v/>
      </c>
      <c r="U158" s="124"/>
      <c r="V158" s="129" t="s">
        <v>164</v>
      </c>
      <c r="W158" s="131"/>
      <c r="X158" s="75" t="str">
        <f>IF(COUNTIF($M158,"*LED*"),"LED設置済",IF(COUNTIF($M158,"*不明*"),"該当不明",IF(ISERROR(VLOOKUP($M158,#REF!,4,0)),"",VLOOKUP($M158,#REF!,4,0))))</f>
        <v/>
      </c>
      <c r="Y158" s="139">
        <f t="shared" si="71"/>
        <v>0</v>
      </c>
      <c r="Z158" s="144" t="str">
        <f>IF(ISERROR(VLOOKUP($M158,#REF!,5,0)),"",VLOOKUP($M158,#REF!,5,0))</f>
        <v/>
      </c>
      <c r="AA158" s="147" t="str">
        <f t="shared" si="72"/>
        <v/>
      </c>
      <c r="AB158" s="147" t="str">
        <f t="shared" si="73"/>
        <v/>
      </c>
      <c r="AC158" s="147" t="str">
        <f>IF(ISERROR(VLOOKUP($M158,#REF!,6,0)),"",VLOOKUP($M158,#REF!,6,0))</f>
        <v/>
      </c>
      <c r="AD158" s="147" t="str">
        <f>IF(ISERROR(VLOOKUP($M158,#REF!,8,0)),"",VLOOKUP($M158,#REF!,8,0))</f>
        <v/>
      </c>
      <c r="AE158" s="152" t="str">
        <f t="shared" si="74"/>
        <v/>
      </c>
      <c r="AF158" s="155" t="str">
        <f t="shared" si="75"/>
        <v/>
      </c>
      <c r="AG158" s="146" t="str">
        <f t="shared" si="76"/>
        <v/>
      </c>
      <c r="AH158" s="146" t="str">
        <f>IF(ISERROR(VLOOKUP($M158,#REF!,9,0)),"",VLOOKUP($M158,#REF!,9,0))</f>
        <v/>
      </c>
      <c r="AI158" s="146" t="str">
        <f t="shared" si="77"/>
        <v/>
      </c>
      <c r="AJ158" s="168">
        <f t="shared" si="78"/>
        <v>0</v>
      </c>
      <c r="AK158" s="171"/>
      <c r="AL158" s="174" t="str">
        <f t="shared" si="79"/>
        <v/>
      </c>
      <c r="AM158" s="179" t="str">
        <f t="shared" si="80"/>
        <v/>
      </c>
      <c r="AN158" s="183" t="str">
        <f t="shared" si="81"/>
        <v>未入力セル</v>
      </c>
      <c r="AO158" s="186" t="str">
        <f t="shared" si="61"/>
        <v/>
      </c>
      <c r="AP158" s="186" t="str">
        <f t="shared" si="62"/>
        <v/>
      </c>
      <c r="AQ158" s="39">
        <f t="shared" si="60"/>
        <v>0</v>
      </c>
      <c r="AR158" s="39" t="str">
        <f>IF(ISERROR(VLOOKUP($M158,#REF!,16,0)),"",VLOOKUP($M158,#REF!,16,0))</f>
        <v/>
      </c>
      <c r="AS158" s="196" t="str">
        <f>IF(ISERROR(VLOOKUP($M158,#REF!,7,0)),"",VLOOKUP($M158,#REF!,7,0))</f>
        <v/>
      </c>
      <c r="AT158" s="203">
        <f t="shared" si="82"/>
        <v>0</v>
      </c>
      <c r="AU158" s="208" t="str">
        <f t="shared" si="83"/>
        <v/>
      </c>
      <c r="AW158" s="208" t="str">
        <f>IF(ISERROR(VLOOKUP($M158,#REF!,10,0)),"",VLOOKUP($M158,#REF!,10,0))</f>
        <v/>
      </c>
      <c r="AX158" s="203">
        <f t="shared" si="84"/>
        <v>0</v>
      </c>
      <c r="AY158" s="208" t="str">
        <f t="shared" si="85"/>
        <v/>
      </c>
      <c r="BA158" s="225" t="str">
        <f t="shared" si="86"/>
        <v/>
      </c>
      <c r="BB158" s="225" t="str">
        <f t="shared" si="87"/>
        <v/>
      </c>
    </row>
    <row r="159" spans="1:54" s="39" customFormat="1" ht="25.2" customHeight="1" x14ac:dyDescent="0.2">
      <c r="A159" s="45"/>
      <c r="B159" s="48"/>
      <c r="C159" s="48"/>
      <c r="D159" s="53"/>
      <c r="E159" s="53"/>
      <c r="F159" s="55"/>
      <c r="G159" s="55"/>
      <c r="H159" s="60"/>
      <c r="I159" s="66"/>
      <c r="J159" s="68"/>
      <c r="L159" s="73">
        <f t="shared" si="63"/>
        <v>0</v>
      </c>
      <c r="M159" s="73" t="str">
        <f t="shared" si="64"/>
        <v xml:space="preserve"> </v>
      </c>
      <c r="N159" s="100">
        <f t="shared" si="65"/>
        <v>0</v>
      </c>
      <c r="O159" s="100">
        <f t="shared" si="66"/>
        <v>0</v>
      </c>
      <c r="P159" s="108">
        <f t="shared" si="67"/>
        <v>0</v>
      </c>
      <c r="Q159" s="108" t="str">
        <f>IF(OR($C159="LED",$C159="不明"),"",IF(ISERROR(VLOOKUP($M159,#REF!,2,0)),"",VLOOKUP($M159,#REF!,2,0)))</f>
        <v/>
      </c>
      <c r="R159" s="100">
        <f t="shared" si="68"/>
        <v>0</v>
      </c>
      <c r="S159" s="100">
        <f t="shared" si="69"/>
        <v>0</v>
      </c>
      <c r="T159" s="120" t="str">
        <f t="shared" si="70"/>
        <v/>
      </c>
      <c r="U159" s="124"/>
      <c r="V159" s="129" t="s">
        <v>164</v>
      </c>
      <c r="W159" s="131"/>
      <c r="X159" s="75" t="str">
        <f>IF(COUNTIF($M159,"*LED*"),"LED設置済",IF(COUNTIF($M159,"*不明*"),"該当不明",IF(ISERROR(VLOOKUP($M159,#REF!,4,0)),"",VLOOKUP($M159,#REF!,4,0))))</f>
        <v/>
      </c>
      <c r="Y159" s="139">
        <f t="shared" si="71"/>
        <v>0</v>
      </c>
      <c r="Z159" s="144" t="str">
        <f>IF(ISERROR(VLOOKUP($M159,#REF!,5,0)),"",VLOOKUP($M159,#REF!,5,0))</f>
        <v/>
      </c>
      <c r="AA159" s="147" t="str">
        <f t="shared" si="72"/>
        <v/>
      </c>
      <c r="AB159" s="147" t="str">
        <f t="shared" si="73"/>
        <v/>
      </c>
      <c r="AC159" s="147" t="str">
        <f>IF(ISERROR(VLOOKUP($M159,#REF!,6,0)),"",VLOOKUP($M159,#REF!,6,0))</f>
        <v/>
      </c>
      <c r="AD159" s="147" t="str">
        <f>IF(ISERROR(VLOOKUP($M159,#REF!,8,0)),"",VLOOKUP($M159,#REF!,8,0))</f>
        <v/>
      </c>
      <c r="AE159" s="152" t="str">
        <f t="shared" si="74"/>
        <v/>
      </c>
      <c r="AF159" s="155" t="str">
        <f t="shared" si="75"/>
        <v/>
      </c>
      <c r="AG159" s="146" t="str">
        <f t="shared" si="76"/>
        <v/>
      </c>
      <c r="AH159" s="146" t="str">
        <f>IF(ISERROR(VLOOKUP($M159,#REF!,9,0)),"",VLOOKUP($M159,#REF!,9,0))</f>
        <v/>
      </c>
      <c r="AI159" s="146" t="str">
        <f t="shared" si="77"/>
        <v/>
      </c>
      <c r="AJ159" s="168">
        <f t="shared" si="78"/>
        <v>0</v>
      </c>
      <c r="AK159" s="171"/>
      <c r="AL159" s="174" t="str">
        <f t="shared" si="79"/>
        <v/>
      </c>
      <c r="AM159" s="179" t="str">
        <f t="shared" si="80"/>
        <v/>
      </c>
      <c r="AN159" s="183" t="str">
        <f t="shared" si="81"/>
        <v>未入力セル</v>
      </c>
      <c r="AO159" s="186" t="str">
        <f t="shared" si="61"/>
        <v/>
      </c>
      <c r="AP159" s="186" t="str">
        <f t="shared" si="62"/>
        <v/>
      </c>
      <c r="AQ159" s="39">
        <f t="shared" ref="AQ159:AQ222" si="88">R159*S159*N159</f>
        <v>0</v>
      </c>
      <c r="AR159" s="39" t="str">
        <f>IF(ISERROR(VLOOKUP($M159,#REF!,16,0)),"",VLOOKUP($M159,#REF!,16,0))</f>
        <v/>
      </c>
      <c r="AS159" s="196" t="str">
        <f>IF(ISERROR(VLOOKUP($M159,#REF!,7,0)),"",VLOOKUP($M159,#REF!,7,0))</f>
        <v/>
      </c>
      <c r="AT159" s="203">
        <f t="shared" si="82"/>
        <v>0</v>
      </c>
      <c r="AU159" s="208" t="str">
        <f t="shared" si="83"/>
        <v/>
      </c>
      <c r="AW159" s="208" t="str">
        <f>IF(ISERROR(VLOOKUP($M159,#REF!,10,0)),"",VLOOKUP($M159,#REF!,10,0))</f>
        <v/>
      </c>
      <c r="AX159" s="203">
        <f t="shared" si="84"/>
        <v>0</v>
      </c>
      <c r="AY159" s="208" t="str">
        <f t="shared" si="85"/>
        <v/>
      </c>
      <c r="BA159" s="225" t="str">
        <f t="shared" si="86"/>
        <v/>
      </c>
      <c r="BB159" s="225" t="str">
        <f t="shared" si="87"/>
        <v/>
      </c>
    </row>
    <row r="160" spans="1:54" s="39" customFormat="1" ht="25.2" customHeight="1" x14ac:dyDescent="0.2">
      <c r="A160" s="45"/>
      <c r="B160" s="48"/>
      <c r="C160" s="48"/>
      <c r="D160" s="53"/>
      <c r="E160" s="53"/>
      <c r="F160" s="55"/>
      <c r="G160" s="55"/>
      <c r="H160" s="60"/>
      <c r="I160" s="66"/>
      <c r="J160" s="68"/>
      <c r="L160" s="73">
        <f t="shared" si="63"/>
        <v>0</v>
      </c>
      <c r="M160" s="73" t="str">
        <f t="shared" si="64"/>
        <v xml:space="preserve"> </v>
      </c>
      <c r="N160" s="100">
        <f t="shared" si="65"/>
        <v>0</v>
      </c>
      <c r="O160" s="100">
        <f t="shared" si="66"/>
        <v>0</v>
      </c>
      <c r="P160" s="108">
        <f t="shared" si="67"/>
        <v>0</v>
      </c>
      <c r="Q160" s="108" t="str">
        <f>IF(OR($C160="LED",$C160="不明"),"",IF(ISERROR(VLOOKUP($M160,#REF!,2,0)),"",VLOOKUP($M160,#REF!,2,0)))</f>
        <v/>
      </c>
      <c r="R160" s="100">
        <f t="shared" si="68"/>
        <v>0</v>
      </c>
      <c r="S160" s="100">
        <f t="shared" si="69"/>
        <v>0</v>
      </c>
      <c r="T160" s="120" t="str">
        <f t="shared" si="70"/>
        <v/>
      </c>
      <c r="U160" s="124"/>
      <c r="V160" s="129" t="s">
        <v>164</v>
      </c>
      <c r="W160" s="131"/>
      <c r="X160" s="75" t="str">
        <f>IF(COUNTIF($M160,"*LED*"),"LED設置済",IF(COUNTIF($M160,"*不明*"),"該当不明",IF(ISERROR(VLOOKUP($M160,#REF!,4,0)),"",VLOOKUP($M160,#REF!,4,0))))</f>
        <v/>
      </c>
      <c r="Y160" s="139">
        <f t="shared" si="71"/>
        <v>0</v>
      </c>
      <c r="Z160" s="144" t="str">
        <f>IF(ISERROR(VLOOKUP($M160,#REF!,5,0)),"",VLOOKUP($M160,#REF!,5,0))</f>
        <v/>
      </c>
      <c r="AA160" s="147" t="str">
        <f t="shared" si="72"/>
        <v/>
      </c>
      <c r="AB160" s="147" t="str">
        <f t="shared" si="73"/>
        <v/>
      </c>
      <c r="AC160" s="147" t="str">
        <f>IF(ISERROR(VLOOKUP($M160,#REF!,6,0)),"",VLOOKUP($M160,#REF!,6,0))</f>
        <v/>
      </c>
      <c r="AD160" s="147" t="str">
        <f>IF(ISERROR(VLOOKUP($M160,#REF!,8,0)),"",VLOOKUP($M160,#REF!,8,0))</f>
        <v/>
      </c>
      <c r="AE160" s="152" t="str">
        <f t="shared" si="74"/>
        <v/>
      </c>
      <c r="AF160" s="155" t="str">
        <f t="shared" si="75"/>
        <v/>
      </c>
      <c r="AG160" s="146" t="str">
        <f t="shared" si="76"/>
        <v/>
      </c>
      <c r="AH160" s="146" t="str">
        <f>IF(ISERROR(VLOOKUP($M160,#REF!,9,0)),"",VLOOKUP($M160,#REF!,9,0))</f>
        <v/>
      </c>
      <c r="AI160" s="146" t="str">
        <f t="shared" si="77"/>
        <v/>
      </c>
      <c r="AJ160" s="168">
        <f t="shared" si="78"/>
        <v>0</v>
      </c>
      <c r="AK160" s="171"/>
      <c r="AL160" s="174" t="str">
        <f t="shared" si="79"/>
        <v/>
      </c>
      <c r="AM160" s="179" t="str">
        <f t="shared" si="80"/>
        <v/>
      </c>
      <c r="AN160" s="183" t="str">
        <f t="shared" si="81"/>
        <v>未入力セル</v>
      </c>
      <c r="AO160" s="186" t="str">
        <f t="shared" si="61"/>
        <v/>
      </c>
      <c r="AP160" s="186" t="str">
        <f t="shared" si="62"/>
        <v/>
      </c>
      <c r="AQ160" s="39">
        <f t="shared" si="88"/>
        <v>0</v>
      </c>
      <c r="AR160" s="39" t="str">
        <f>IF(ISERROR(VLOOKUP($M160,#REF!,16,0)),"",VLOOKUP($M160,#REF!,16,0))</f>
        <v/>
      </c>
      <c r="AS160" s="196" t="str">
        <f>IF(ISERROR(VLOOKUP($M160,#REF!,7,0)),"",VLOOKUP($M160,#REF!,7,0))</f>
        <v/>
      </c>
      <c r="AT160" s="203">
        <f t="shared" si="82"/>
        <v>0</v>
      </c>
      <c r="AU160" s="208" t="str">
        <f t="shared" si="83"/>
        <v/>
      </c>
      <c r="AW160" s="208" t="str">
        <f>IF(ISERROR(VLOOKUP($M160,#REF!,10,0)),"",VLOOKUP($M160,#REF!,10,0))</f>
        <v/>
      </c>
      <c r="AX160" s="203">
        <f t="shared" si="84"/>
        <v>0</v>
      </c>
      <c r="AY160" s="208" t="str">
        <f t="shared" si="85"/>
        <v/>
      </c>
      <c r="BA160" s="225" t="str">
        <f t="shared" si="86"/>
        <v/>
      </c>
      <c r="BB160" s="225" t="str">
        <f t="shared" si="87"/>
        <v/>
      </c>
    </row>
    <row r="161" spans="1:54" s="39" customFormat="1" ht="25.2" customHeight="1" x14ac:dyDescent="0.2">
      <c r="A161" s="45"/>
      <c r="B161" s="48"/>
      <c r="C161" s="48"/>
      <c r="D161" s="53"/>
      <c r="E161" s="53"/>
      <c r="F161" s="55"/>
      <c r="G161" s="55"/>
      <c r="H161" s="60"/>
      <c r="I161" s="66"/>
      <c r="J161" s="68"/>
      <c r="L161" s="73">
        <f t="shared" si="63"/>
        <v>0</v>
      </c>
      <c r="M161" s="73" t="str">
        <f t="shared" si="64"/>
        <v xml:space="preserve"> </v>
      </c>
      <c r="N161" s="100">
        <f t="shared" si="65"/>
        <v>0</v>
      </c>
      <c r="O161" s="100">
        <f t="shared" si="66"/>
        <v>0</v>
      </c>
      <c r="P161" s="108">
        <f t="shared" si="67"/>
        <v>0</v>
      </c>
      <c r="Q161" s="108" t="str">
        <f>IF(OR($C161="LED",$C161="不明"),"",IF(ISERROR(VLOOKUP($M161,#REF!,2,0)),"",VLOOKUP($M161,#REF!,2,0)))</f>
        <v/>
      </c>
      <c r="R161" s="100">
        <f t="shared" si="68"/>
        <v>0</v>
      </c>
      <c r="S161" s="100">
        <f t="shared" si="69"/>
        <v>0</v>
      </c>
      <c r="T161" s="120" t="str">
        <f t="shared" si="70"/>
        <v/>
      </c>
      <c r="U161" s="124"/>
      <c r="V161" s="129" t="s">
        <v>164</v>
      </c>
      <c r="W161" s="131"/>
      <c r="X161" s="75" t="str">
        <f>IF(COUNTIF($M161,"*LED*"),"LED設置済",IF(COUNTIF($M161,"*不明*"),"該当不明",IF(ISERROR(VLOOKUP($M161,#REF!,4,0)),"",VLOOKUP($M161,#REF!,4,0))))</f>
        <v/>
      </c>
      <c r="Y161" s="139">
        <f t="shared" si="71"/>
        <v>0</v>
      </c>
      <c r="Z161" s="144" t="str">
        <f>IF(ISERROR(VLOOKUP($M161,#REF!,5,0)),"",VLOOKUP($M161,#REF!,5,0))</f>
        <v/>
      </c>
      <c r="AA161" s="147" t="str">
        <f t="shared" si="72"/>
        <v/>
      </c>
      <c r="AB161" s="147" t="str">
        <f t="shared" si="73"/>
        <v/>
      </c>
      <c r="AC161" s="147" t="str">
        <f>IF(ISERROR(VLOOKUP($M161,#REF!,6,0)),"",VLOOKUP($M161,#REF!,6,0))</f>
        <v/>
      </c>
      <c r="AD161" s="147" t="str">
        <f>IF(ISERROR(VLOOKUP($M161,#REF!,8,0)),"",VLOOKUP($M161,#REF!,8,0))</f>
        <v/>
      </c>
      <c r="AE161" s="152" t="str">
        <f t="shared" si="74"/>
        <v/>
      </c>
      <c r="AF161" s="155" t="str">
        <f t="shared" si="75"/>
        <v/>
      </c>
      <c r="AG161" s="146" t="str">
        <f t="shared" si="76"/>
        <v/>
      </c>
      <c r="AH161" s="146" t="str">
        <f>IF(ISERROR(VLOOKUP($M161,#REF!,9,0)),"",VLOOKUP($M161,#REF!,9,0))</f>
        <v/>
      </c>
      <c r="AI161" s="146" t="str">
        <f t="shared" si="77"/>
        <v/>
      </c>
      <c r="AJ161" s="168">
        <f t="shared" si="78"/>
        <v>0</v>
      </c>
      <c r="AK161" s="171"/>
      <c r="AL161" s="174" t="str">
        <f t="shared" si="79"/>
        <v/>
      </c>
      <c r="AM161" s="179" t="str">
        <f t="shared" si="80"/>
        <v/>
      </c>
      <c r="AN161" s="183" t="str">
        <f t="shared" si="81"/>
        <v>未入力セル</v>
      </c>
      <c r="AO161" s="186" t="str">
        <f t="shared" si="61"/>
        <v/>
      </c>
      <c r="AP161" s="186" t="str">
        <f t="shared" si="62"/>
        <v/>
      </c>
      <c r="AQ161" s="39">
        <f t="shared" si="88"/>
        <v>0</v>
      </c>
      <c r="AR161" s="39" t="str">
        <f>IF(ISERROR(VLOOKUP($M161,#REF!,16,0)),"",VLOOKUP($M161,#REF!,16,0))</f>
        <v/>
      </c>
      <c r="AS161" s="196" t="str">
        <f>IF(ISERROR(VLOOKUP($M161,#REF!,7,0)),"",VLOOKUP($M161,#REF!,7,0))</f>
        <v/>
      </c>
      <c r="AT161" s="203">
        <f t="shared" si="82"/>
        <v>0</v>
      </c>
      <c r="AU161" s="208" t="str">
        <f t="shared" si="83"/>
        <v/>
      </c>
      <c r="AW161" s="208" t="str">
        <f>IF(ISERROR(VLOOKUP($M161,#REF!,10,0)),"",VLOOKUP($M161,#REF!,10,0))</f>
        <v/>
      </c>
      <c r="AX161" s="203">
        <f t="shared" si="84"/>
        <v>0</v>
      </c>
      <c r="AY161" s="208" t="str">
        <f t="shared" si="85"/>
        <v/>
      </c>
      <c r="BA161" s="225" t="str">
        <f t="shared" si="86"/>
        <v/>
      </c>
      <c r="BB161" s="225" t="str">
        <f t="shared" si="87"/>
        <v/>
      </c>
    </row>
    <row r="162" spans="1:54" s="39" customFormat="1" ht="25.2" customHeight="1" x14ac:dyDescent="0.2">
      <c r="A162" s="45"/>
      <c r="B162" s="48"/>
      <c r="C162" s="48"/>
      <c r="D162" s="53"/>
      <c r="E162" s="53"/>
      <c r="F162" s="55"/>
      <c r="G162" s="55"/>
      <c r="H162" s="60"/>
      <c r="I162" s="66"/>
      <c r="J162" s="68"/>
      <c r="L162" s="73">
        <f t="shared" si="63"/>
        <v>0</v>
      </c>
      <c r="M162" s="73" t="str">
        <f t="shared" si="64"/>
        <v xml:space="preserve"> </v>
      </c>
      <c r="N162" s="100">
        <f t="shared" si="65"/>
        <v>0</v>
      </c>
      <c r="O162" s="100">
        <f t="shared" si="66"/>
        <v>0</v>
      </c>
      <c r="P162" s="108">
        <f t="shared" si="67"/>
        <v>0</v>
      </c>
      <c r="Q162" s="108" t="str">
        <f>IF(OR($C162="LED",$C162="不明"),"",IF(ISERROR(VLOOKUP($M162,#REF!,2,0)),"",VLOOKUP($M162,#REF!,2,0)))</f>
        <v/>
      </c>
      <c r="R162" s="100">
        <f t="shared" si="68"/>
        <v>0</v>
      </c>
      <c r="S162" s="100">
        <f t="shared" si="69"/>
        <v>0</v>
      </c>
      <c r="T162" s="120" t="str">
        <f t="shared" si="70"/>
        <v/>
      </c>
      <c r="U162" s="124"/>
      <c r="V162" s="129" t="s">
        <v>164</v>
      </c>
      <c r="W162" s="131"/>
      <c r="X162" s="75" t="str">
        <f>IF(COUNTIF($M162,"*LED*"),"LED設置済",IF(COUNTIF($M162,"*不明*"),"該当不明",IF(ISERROR(VLOOKUP($M162,#REF!,4,0)),"",VLOOKUP($M162,#REF!,4,0))))</f>
        <v/>
      </c>
      <c r="Y162" s="139">
        <f t="shared" si="71"/>
        <v>0</v>
      </c>
      <c r="Z162" s="144" t="str">
        <f>IF(ISERROR(VLOOKUP($M162,#REF!,5,0)),"",VLOOKUP($M162,#REF!,5,0))</f>
        <v/>
      </c>
      <c r="AA162" s="147" t="str">
        <f t="shared" si="72"/>
        <v/>
      </c>
      <c r="AB162" s="147" t="str">
        <f t="shared" si="73"/>
        <v/>
      </c>
      <c r="AC162" s="147" t="str">
        <f>IF(ISERROR(VLOOKUP($M162,#REF!,6,0)),"",VLOOKUP($M162,#REF!,6,0))</f>
        <v/>
      </c>
      <c r="AD162" s="147" t="str">
        <f>IF(ISERROR(VLOOKUP($M162,#REF!,8,0)),"",VLOOKUP($M162,#REF!,8,0))</f>
        <v/>
      </c>
      <c r="AE162" s="152" t="str">
        <f t="shared" si="74"/>
        <v/>
      </c>
      <c r="AF162" s="155" t="str">
        <f t="shared" si="75"/>
        <v/>
      </c>
      <c r="AG162" s="146" t="str">
        <f t="shared" si="76"/>
        <v/>
      </c>
      <c r="AH162" s="146" t="str">
        <f>IF(ISERROR(VLOOKUP($M162,#REF!,9,0)),"",VLOOKUP($M162,#REF!,9,0))</f>
        <v/>
      </c>
      <c r="AI162" s="146" t="str">
        <f t="shared" si="77"/>
        <v/>
      </c>
      <c r="AJ162" s="168">
        <f t="shared" si="78"/>
        <v>0</v>
      </c>
      <c r="AK162" s="171"/>
      <c r="AL162" s="174" t="str">
        <f t="shared" si="79"/>
        <v/>
      </c>
      <c r="AM162" s="179" t="str">
        <f t="shared" si="80"/>
        <v/>
      </c>
      <c r="AN162" s="183" t="str">
        <f t="shared" si="81"/>
        <v>未入力セル</v>
      </c>
      <c r="AO162" s="186" t="str">
        <f t="shared" si="61"/>
        <v/>
      </c>
      <c r="AP162" s="186" t="str">
        <f t="shared" si="62"/>
        <v/>
      </c>
      <c r="AQ162" s="39">
        <f t="shared" si="88"/>
        <v>0</v>
      </c>
      <c r="AR162" s="39" t="str">
        <f>IF(ISERROR(VLOOKUP($M162,#REF!,16,0)),"",VLOOKUP($M162,#REF!,16,0))</f>
        <v/>
      </c>
      <c r="AS162" s="196" t="str">
        <f>IF(ISERROR(VLOOKUP($M162,#REF!,7,0)),"",VLOOKUP($M162,#REF!,7,0))</f>
        <v/>
      </c>
      <c r="AT162" s="203">
        <f t="shared" si="82"/>
        <v>0</v>
      </c>
      <c r="AU162" s="208" t="str">
        <f t="shared" si="83"/>
        <v/>
      </c>
      <c r="AW162" s="208" t="str">
        <f>IF(ISERROR(VLOOKUP($M162,#REF!,10,0)),"",VLOOKUP($M162,#REF!,10,0))</f>
        <v/>
      </c>
      <c r="AX162" s="203">
        <f t="shared" si="84"/>
        <v>0</v>
      </c>
      <c r="AY162" s="208" t="str">
        <f t="shared" si="85"/>
        <v/>
      </c>
      <c r="BA162" s="225" t="str">
        <f t="shared" si="86"/>
        <v/>
      </c>
      <c r="BB162" s="225" t="str">
        <f t="shared" si="87"/>
        <v/>
      </c>
    </row>
    <row r="163" spans="1:54" s="39" customFormat="1" ht="25.2" customHeight="1" x14ac:dyDescent="0.2">
      <c r="A163" s="45"/>
      <c r="B163" s="48"/>
      <c r="C163" s="48"/>
      <c r="D163" s="53"/>
      <c r="E163" s="53"/>
      <c r="F163" s="55"/>
      <c r="G163" s="55"/>
      <c r="H163" s="60"/>
      <c r="I163" s="66"/>
      <c r="J163" s="68"/>
      <c r="L163" s="73">
        <f t="shared" si="63"/>
        <v>0</v>
      </c>
      <c r="M163" s="73" t="str">
        <f t="shared" si="64"/>
        <v xml:space="preserve"> </v>
      </c>
      <c r="N163" s="100">
        <f t="shared" si="65"/>
        <v>0</v>
      </c>
      <c r="O163" s="100">
        <f t="shared" si="66"/>
        <v>0</v>
      </c>
      <c r="P163" s="108">
        <f t="shared" si="67"/>
        <v>0</v>
      </c>
      <c r="Q163" s="108" t="str">
        <f>IF(OR($C163="LED",$C163="不明"),"",IF(ISERROR(VLOOKUP($M163,#REF!,2,0)),"",VLOOKUP($M163,#REF!,2,0)))</f>
        <v/>
      </c>
      <c r="R163" s="100">
        <f t="shared" si="68"/>
        <v>0</v>
      </c>
      <c r="S163" s="100">
        <f t="shared" si="69"/>
        <v>0</v>
      </c>
      <c r="T163" s="120" t="str">
        <f t="shared" si="70"/>
        <v/>
      </c>
      <c r="U163" s="124"/>
      <c r="V163" s="129" t="s">
        <v>164</v>
      </c>
      <c r="W163" s="131"/>
      <c r="X163" s="75" t="str">
        <f>IF(COUNTIF($M163,"*LED*"),"LED設置済",IF(COUNTIF($M163,"*不明*"),"該当不明",IF(ISERROR(VLOOKUP($M163,#REF!,4,0)),"",VLOOKUP($M163,#REF!,4,0))))</f>
        <v/>
      </c>
      <c r="Y163" s="139">
        <f t="shared" si="71"/>
        <v>0</v>
      </c>
      <c r="Z163" s="144" t="str">
        <f>IF(ISERROR(VLOOKUP($M163,#REF!,5,0)),"",VLOOKUP($M163,#REF!,5,0))</f>
        <v/>
      </c>
      <c r="AA163" s="147" t="str">
        <f t="shared" si="72"/>
        <v/>
      </c>
      <c r="AB163" s="147" t="str">
        <f t="shared" si="73"/>
        <v/>
      </c>
      <c r="AC163" s="147" t="str">
        <f>IF(ISERROR(VLOOKUP($M163,#REF!,6,0)),"",VLOOKUP($M163,#REF!,6,0))</f>
        <v/>
      </c>
      <c r="AD163" s="147" t="str">
        <f>IF(ISERROR(VLOOKUP($M163,#REF!,8,0)),"",VLOOKUP($M163,#REF!,8,0))</f>
        <v/>
      </c>
      <c r="AE163" s="152" t="str">
        <f t="shared" si="74"/>
        <v/>
      </c>
      <c r="AF163" s="155" t="str">
        <f t="shared" si="75"/>
        <v/>
      </c>
      <c r="AG163" s="146" t="str">
        <f t="shared" si="76"/>
        <v/>
      </c>
      <c r="AH163" s="146" t="str">
        <f>IF(ISERROR(VLOOKUP($M163,#REF!,9,0)),"",VLOOKUP($M163,#REF!,9,0))</f>
        <v/>
      </c>
      <c r="AI163" s="146" t="str">
        <f t="shared" si="77"/>
        <v/>
      </c>
      <c r="AJ163" s="168">
        <f t="shared" si="78"/>
        <v>0</v>
      </c>
      <c r="AK163" s="171"/>
      <c r="AL163" s="174" t="str">
        <f t="shared" si="79"/>
        <v/>
      </c>
      <c r="AM163" s="179" t="str">
        <f t="shared" si="80"/>
        <v/>
      </c>
      <c r="AN163" s="183" t="str">
        <f t="shared" si="81"/>
        <v>未入力セル</v>
      </c>
      <c r="AO163" s="186" t="str">
        <f t="shared" si="61"/>
        <v/>
      </c>
      <c r="AP163" s="186" t="str">
        <f t="shared" si="62"/>
        <v/>
      </c>
      <c r="AQ163" s="39">
        <f t="shared" si="88"/>
        <v>0</v>
      </c>
      <c r="AR163" s="39" t="str">
        <f>IF(ISERROR(VLOOKUP($M163,#REF!,16,0)),"",VLOOKUP($M163,#REF!,16,0))</f>
        <v/>
      </c>
      <c r="AS163" s="196" t="str">
        <f>IF(ISERROR(VLOOKUP($M163,#REF!,7,0)),"",VLOOKUP($M163,#REF!,7,0))</f>
        <v/>
      </c>
      <c r="AT163" s="203">
        <f t="shared" si="82"/>
        <v>0</v>
      </c>
      <c r="AU163" s="208" t="str">
        <f t="shared" si="83"/>
        <v/>
      </c>
      <c r="AW163" s="208" t="str">
        <f>IF(ISERROR(VLOOKUP($M163,#REF!,10,0)),"",VLOOKUP($M163,#REF!,10,0))</f>
        <v/>
      </c>
      <c r="AX163" s="203">
        <f t="shared" si="84"/>
        <v>0</v>
      </c>
      <c r="AY163" s="208" t="str">
        <f t="shared" si="85"/>
        <v/>
      </c>
      <c r="BA163" s="225" t="str">
        <f t="shared" si="86"/>
        <v/>
      </c>
      <c r="BB163" s="225" t="str">
        <f t="shared" si="87"/>
        <v/>
      </c>
    </row>
    <row r="164" spans="1:54" s="39" customFormat="1" ht="25.2" customHeight="1" x14ac:dyDescent="0.2">
      <c r="A164" s="45"/>
      <c r="B164" s="48"/>
      <c r="C164" s="48"/>
      <c r="D164" s="53"/>
      <c r="E164" s="53"/>
      <c r="F164" s="55"/>
      <c r="G164" s="55"/>
      <c r="H164" s="60"/>
      <c r="I164" s="66"/>
      <c r="J164" s="68"/>
      <c r="L164" s="73">
        <f t="shared" si="63"/>
        <v>0</v>
      </c>
      <c r="M164" s="73" t="str">
        <f t="shared" si="64"/>
        <v xml:space="preserve"> </v>
      </c>
      <c r="N164" s="100">
        <f t="shared" si="65"/>
        <v>0</v>
      </c>
      <c r="O164" s="100">
        <f t="shared" si="66"/>
        <v>0</v>
      </c>
      <c r="P164" s="108">
        <f t="shared" si="67"/>
        <v>0</v>
      </c>
      <c r="Q164" s="108" t="str">
        <f>IF(OR($C164="LED",$C164="不明"),"",IF(ISERROR(VLOOKUP($M164,#REF!,2,0)),"",VLOOKUP($M164,#REF!,2,0)))</f>
        <v/>
      </c>
      <c r="R164" s="100">
        <f t="shared" si="68"/>
        <v>0</v>
      </c>
      <c r="S164" s="100">
        <f t="shared" si="69"/>
        <v>0</v>
      </c>
      <c r="T164" s="120" t="str">
        <f t="shared" si="70"/>
        <v/>
      </c>
      <c r="U164" s="124"/>
      <c r="V164" s="129" t="s">
        <v>164</v>
      </c>
      <c r="W164" s="131"/>
      <c r="X164" s="75" t="str">
        <f>IF(COUNTIF($M164,"*LED*"),"LED設置済",IF(COUNTIF($M164,"*不明*"),"該当不明",IF(ISERROR(VLOOKUP($M164,#REF!,4,0)),"",VLOOKUP($M164,#REF!,4,0))))</f>
        <v/>
      </c>
      <c r="Y164" s="139">
        <f t="shared" si="71"/>
        <v>0</v>
      </c>
      <c r="Z164" s="144" t="str">
        <f>IF(ISERROR(VLOOKUP($M164,#REF!,5,0)),"",VLOOKUP($M164,#REF!,5,0))</f>
        <v/>
      </c>
      <c r="AA164" s="147" t="str">
        <f t="shared" si="72"/>
        <v/>
      </c>
      <c r="AB164" s="147" t="str">
        <f t="shared" si="73"/>
        <v/>
      </c>
      <c r="AC164" s="147" t="str">
        <f>IF(ISERROR(VLOOKUP($M164,#REF!,6,0)),"",VLOOKUP($M164,#REF!,6,0))</f>
        <v/>
      </c>
      <c r="AD164" s="147" t="str">
        <f>IF(ISERROR(VLOOKUP($M164,#REF!,8,0)),"",VLOOKUP($M164,#REF!,8,0))</f>
        <v/>
      </c>
      <c r="AE164" s="152" t="str">
        <f t="shared" si="74"/>
        <v/>
      </c>
      <c r="AF164" s="155" t="str">
        <f t="shared" si="75"/>
        <v/>
      </c>
      <c r="AG164" s="146" t="str">
        <f t="shared" si="76"/>
        <v/>
      </c>
      <c r="AH164" s="146" t="str">
        <f>IF(ISERROR(VLOOKUP($M164,#REF!,9,0)),"",VLOOKUP($M164,#REF!,9,0))</f>
        <v/>
      </c>
      <c r="AI164" s="146" t="str">
        <f t="shared" si="77"/>
        <v/>
      </c>
      <c r="AJ164" s="168">
        <f t="shared" si="78"/>
        <v>0</v>
      </c>
      <c r="AK164" s="171"/>
      <c r="AL164" s="174" t="str">
        <f t="shared" si="79"/>
        <v/>
      </c>
      <c r="AM164" s="179" t="str">
        <f t="shared" si="80"/>
        <v/>
      </c>
      <c r="AN164" s="183" t="str">
        <f t="shared" si="81"/>
        <v>未入力セル</v>
      </c>
      <c r="AO164" s="186" t="str">
        <f t="shared" si="61"/>
        <v/>
      </c>
      <c r="AP164" s="186" t="str">
        <f t="shared" si="62"/>
        <v/>
      </c>
      <c r="AQ164" s="39">
        <f t="shared" si="88"/>
        <v>0</v>
      </c>
      <c r="AR164" s="39" t="str">
        <f>IF(ISERROR(VLOOKUP($M164,#REF!,16,0)),"",VLOOKUP($M164,#REF!,16,0))</f>
        <v/>
      </c>
      <c r="AS164" s="196" t="str">
        <f>IF(ISERROR(VLOOKUP($M164,#REF!,7,0)),"",VLOOKUP($M164,#REF!,7,0))</f>
        <v/>
      </c>
      <c r="AT164" s="203">
        <f t="shared" si="82"/>
        <v>0</v>
      </c>
      <c r="AU164" s="208" t="str">
        <f t="shared" si="83"/>
        <v/>
      </c>
      <c r="AW164" s="208" t="str">
        <f>IF(ISERROR(VLOOKUP($M164,#REF!,10,0)),"",VLOOKUP($M164,#REF!,10,0))</f>
        <v/>
      </c>
      <c r="AX164" s="203">
        <f t="shared" si="84"/>
        <v>0</v>
      </c>
      <c r="AY164" s="208" t="str">
        <f t="shared" si="85"/>
        <v/>
      </c>
      <c r="BA164" s="225" t="str">
        <f t="shared" si="86"/>
        <v/>
      </c>
      <c r="BB164" s="225" t="str">
        <f t="shared" si="87"/>
        <v/>
      </c>
    </row>
    <row r="165" spans="1:54" s="39" customFormat="1" ht="25.2" customHeight="1" x14ac:dyDescent="0.2">
      <c r="A165" s="45"/>
      <c r="B165" s="48"/>
      <c r="C165" s="48"/>
      <c r="D165" s="53"/>
      <c r="E165" s="53"/>
      <c r="F165" s="55"/>
      <c r="G165" s="55"/>
      <c r="H165" s="60"/>
      <c r="I165" s="66"/>
      <c r="J165" s="68"/>
      <c r="L165" s="73">
        <f t="shared" si="63"/>
        <v>0</v>
      </c>
      <c r="M165" s="73" t="str">
        <f t="shared" si="64"/>
        <v xml:space="preserve"> </v>
      </c>
      <c r="N165" s="100">
        <f t="shared" si="65"/>
        <v>0</v>
      </c>
      <c r="O165" s="100">
        <f t="shared" si="66"/>
        <v>0</v>
      </c>
      <c r="P165" s="108">
        <f t="shared" si="67"/>
        <v>0</v>
      </c>
      <c r="Q165" s="108" t="str">
        <f>IF(OR($C165="LED",$C165="不明"),"",IF(ISERROR(VLOOKUP($M165,#REF!,2,0)),"",VLOOKUP($M165,#REF!,2,0)))</f>
        <v/>
      </c>
      <c r="R165" s="100">
        <f t="shared" si="68"/>
        <v>0</v>
      </c>
      <c r="S165" s="100">
        <f t="shared" si="69"/>
        <v>0</v>
      </c>
      <c r="T165" s="120" t="str">
        <f t="shared" si="70"/>
        <v/>
      </c>
      <c r="U165" s="124"/>
      <c r="V165" s="129" t="s">
        <v>164</v>
      </c>
      <c r="W165" s="131"/>
      <c r="X165" s="75" t="str">
        <f>IF(COUNTIF($M165,"*LED*"),"LED設置済",IF(COUNTIF($M165,"*不明*"),"該当不明",IF(ISERROR(VLOOKUP($M165,#REF!,4,0)),"",VLOOKUP($M165,#REF!,4,0))))</f>
        <v/>
      </c>
      <c r="Y165" s="139">
        <f t="shared" si="71"/>
        <v>0</v>
      </c>
      <c r="Z165" s="144" t="str">
        <f>IF(ISERROR(VLOOKUP($M165,#REF!,5,0)),"",VLOOKUP($M165,#REF!,5,0))</f>
        <v/>
      </c>
      <c r="AA165" s="147" t="str">
        <f t="shared" si="72"/>
        <v/>
      </c>
      <c r="AB165" s="147" t="str">
        <f t="shared" si="73"/>
        <v/>
      </c>
      <c r="AC165" s="147" t="str">
        <f>IF(ISERROR(VLOOKUP($M165,#REF!,6,0)),"",VLOOKUP($M165,#REF!,6,0))</f>
        <v/>
      </c>
      <c r="AD165" s="147" t="str">
        <f>IF(ISERROR(VLOOKUP($M165,#REF!,8,0)),"",VLOOKUP($M165,#REF!,8,0))</f>
        <v/>
      </c>
      <c r="AE165" s="152" t="str">
        <f t="shared" si="74"/>
        <v/>
      </c>
      <c r="AF165" s="155" t="str">
        <f t="shared" si="75"/>
        <v/>
      </c>
      <c r="AG165" s="146" t="str">
        <f t="shared" si="76"/>
        <v/>
      </c>
      <c r="AH165" s="146" t="str">
        <f>IF(ISERROR(VLOOKUP($M165,#REF!,9,0)),"",VLOOKUP($M165,#REF!,9,0))</f>
        <v/>
      </c>
      <c r="AI165" s="146" t="str">
        <f t="shared" si="77"/>
        <v/>
      </c>
      <c r="AJ165" s="168">
        <f t="shared" si="78"/>
        <v>0</v>
      </c>
      <c r="AK165" s="171"/>
      <c r="AL165" s="174" t="str">
        <f t="shared" si="79"/>
        <v/>
      </c>
      <c r="AM165" s="179" t="str">
        <f t="shared" si="80"/>
        <v/>
      </c>
      <c r="AN165" s="183" t="str">
        <f t="shared" si="81"/>
        <v>未入力セル</v>
      </c>
      <c r="AO165" s="186" t="str">
        <f t="shared" si="61"/>
        <v/>
      </c>
      <c r="AP165" s="186" t="str">
        <f t="shared" si="62"/>
        <v/>
      </c>
      <c r="AQ165" s="39">
        <f t="shared" si="88"/>
        <v>0</v>
      </c>
      <c r="AR165" s="39" t="str">
        <f>IF(ISERROR(VLOOKUP($M165,#REF!,16,0)),"",VLOOKUP($M165,#REF!,16,0))</f>
        <v/>
      </c>
      <c r="AS165" s="196" t="str">
        <f>IF(ISERROR(VLOOKUP($M165,#REF!,7,0)),"",VLOOKUP($M165,#REF!,7,0))</f>
        <v/>
      </c>
      <c r="AT165" s="203">
        <f t="shared" si="82"/>
        <v>0</v>
      </c>
      <c r="AU165" s="208" t="str">
        <f t="shared" si="83"/>
        <v/>
      </c>
      <c r="AW165" s="208" t="str">
        <f>IF(ISERROR(VLOOKUP($M165,#REF!,10,0)),"",VLOOKUP($M165,#REF!,10,0))</f>
        <v/>
      </c>
      <c r="AX165" s="203">
        <f t="shared" si="84"/>
        <v>0</v>
      </c>
      <c r="AY165" s="208" t="str">
        <f t="shared" si="85"/>
        <v/>
      </c>
      <c r="BA165" s="225" t="str">
        <f t="shared" si="86"/>
        <v/>
      </c>
      <c r="BB165" s="225" t="str">
        <f t="shared" si="87"/>
        <v/>
      </c>
    </row>
    <row r="166" spans="1:54" s="39" customFormat="1" ht="25.2" customHeight="1" x14ac:dyDescent="0.2">
      <c r="A166" s="45"/>
      <c r="B166" s="48"/>
      <c r="C166" s="48"/>
      <c r="D166" s="53"/>
      <c r="E166" s="53"/>
      <c r="F166" s="55"/>
      <c r="G166" s="55"/>
      <c r="H166" s="60"/>
      <c r="I166" s="66"/>
      <c r="J166" s="68"/>
      <c r="L166" s="73">
        <f t="shared" si="63"/>
        <v>0</v>
      </c>
      <c r="M166" s="73" t="str">
        <f t="shared" si="64"/>
        <v xml:space="preserve"> </v>
      </c>
      <c r="N166" s="100">
        <f t="shared" si="65"/>
        <v>0</v>
      </c>
      <c r="O166" s="100">
        <f t="shared" si="66"/>
        <v>0</v>
      </c>
      <c r="P166" s="108">
        <f t="shared" si="67"/>
        <v>0</v>
      </c>
      <c r="Q166" s="108" t="str">
        <f>IF(OR($C166="LED",$C166="不明"),"",IF(ISERROR(VLOOKUP($M166,#REF!,2,0)),"",VLOOKUP($M166,#REF!,2,0)))</f>
        <v/>
      </c>
      <c r="R166" s="100">
        <f t="shared" si="68"/>
        <v>0</v>
      </c>
      <c r="S166" s="100">
        <f t="shared" si="69"/>
        <v>0</v>
      </c>
      <c r="T166" s="120" t="str">
        <f t="shared" si="70"/>
        <v/>
      </c>
      <c r="U166" s="124"/>
      <c r="V166" s="129" t="s">
        <v>164</v>
      </c>
      <c r="W166" s="131"/>
      <c r="X166" s="75" t="str">
        <f>IF(COUNTIF($M166,"*LED*"),"LED設置済",IF(COUNTIF($M166,"*不明*"),"該当不明",IF(ISERROR(VLOOKUP($M166,#REF!,4,0)),"",VLOOKUP($M166,#REF!,4,0))))</f>
        <v/>
      </c>
      <c r="Y166" s="139">
        <f t="shared" si="71"/>
        <v>0</v>
      </c>
      <c r="Z166" s="144" t="str">
        <f>IF(ISERROR(VLOOKUP($M166,#REF!,5,0)),"",VLOOKUP($M166,#REF!,5,0))</f>
        <v/>
      </c>
      <c r="AA166" s="147" t="str">
        <f t="shared" si="72"/>
        <v/>
      </c>
      <c r="AB166" s="147" t="str">
        <f t="shared" si="73"/>
        <v/>
      </c>
      <c r="AC166" s="147" t="str">
        <f>IF(ISERROR(VLOOKUP($M166,#REF!,6,0)),"",VLOOKUP($M166,#REF!,6,0))</f>
        <v/>
      </c>
      <c r="AD166" s="147" t="str">
        <f>IF(ISERROR(VLOOKUP($M166,#REF!,8,0)),"",VLOOKUP($M166,#REF!,8,0))</f>
        <v/>
      </c>
      <c r="AE166" s="152" t="str">
        <f t="shared" si="74"/>
        <v/>
      </c>
      <c r="AF166" s="155" t="str">
        <f t="shared" si="75"/>
        <v/>
      </c>
      <c r="AG166" s="146" t="str">
        <f t="shared" si="76"/>
        <v/>
      </c>
      <c r="AH166" s="146" t="str">
        <f>IF(ISERROR(VLOOKUP($M166,#REF!,9,0)),"",VLOOKUP($M166,#REF!,9,0))</f>
        <v/>
      </c>
      <c r="AI166" s="146" t="str">
        <f t="shared" si="77"/>
        <v/>
      </c>
      <c r="AJ166" s="168">
        <f t="shared" si="78"/>
        <v>0</v>
      </c>
      <c r="AK166" s="171"/>
      <c r="AL166" s="174" t="str">
        <f t="shared" si="79"/>
        <v/>
      </c>
      <c r="AM166" s="179" t="str">
        <f t="shared" si="80"/>
        <v/>
      </c>
      <c r="AN166" s="183" t="str">
        <f t="shared" si="81"/>
        <v>未入力セル</v>
      </c>
      <c r="AO166" s="186" t="str">
        <f t="shared" si="61"/>
        <v/>
      </c>
      <c r="AP166" s="186" t="str">
        <f t="shared" si="62"/>
        <v/>
      </c>
      <c r="AQ166" s="39">
        <f t="shared" si="88"/>
        <v>0</v>
      </c>
      <c r="AR166" s="39" t="str">
        <f>IF(ISERROR(VLOOKUP($M166,#REF!,16,0)),"",VLOOKUP($M166,#REF!,16,0))</f>
        <v/>
      </c>
      <c r="AS166" s="196" t="str">
        <f>IF(ISERROR(VLOOKUP($M166,#REF!,7,0)),"",VLOOKUP($M166,#REF!,7,0))</f>
        <v/>
      </c>
      <c r="AT166" s="203">
        <f t="shared" si="82"/>
        <v>0</v>
      </c>
      <c r="AU166" s="208" t="str">
        <f t="shared" si="83"/>
        <v/>
      </c>
      <c r="AW166" s="208" t="str">
        <f>IF(ISERROR(VLOOKUP($M166,#REF!,10,0)),"",VLOOKUP($M166,#REF!,10,0))</f>
        <v/>
      </c>
      <c r="AX166" s="203">
        <f t="shared" si="84"/>
        <v>0</v>
      </c>
      <c r="AY166" s="208" t="str">
        <f t="shared" si="85"/>
        <v/>
      </c>
      <c r="BA166" s="225" t="str">
        <f t="shared" si="86"/>
        <v/>
      </c>
      <c r="BB166" s="225" t="str">
        <f t="shared" si="87"/>
        <v/>
      </c>
    </row>
    <row r="167" spans="1:54" s="39" customFormat="1" ht="25.2" customHeight="1" x14ac:dyDescent="0.2">
      <c r="A167" s="45"/>
      <c r="B167" s="48"/>
      <c r="C167" s="48"/>
      <c r="D167" s="53"/>
      <c r="E167" s="53"/>
      <c r="F167" s="55"/>
      <c r="G167" s="55"/>
      <c r="H167" s="60"/>
      <c r="I167" s="66"/>
      <c r="J167" s="68"/>
      <c r="L167" s="73">
        <f t="shared" si="63"/>
        <v>0</v>
      </c>
      <c r="M167" s="73" t="str">
        <f t="shared" si="64"/>
        <v xml:space="preserve"> </v>
      </c>
      <c r="N167" s="100">
        <f t="shared" si="65"/>
        <v>0</v>
      </c>
      <c r="O167" s="100">
        <f t="shared" si="66"/>
        <v>0</v>
      </c>
      <c r="P167" s="108">
        <f t="shared" si="67"/>
        <v>0</v>
      </c>
      <c r="Q167" s="108" t="str">
        <f>IF(OR($C167="LED",$C167="不明"),"",IF(ISERROR(VLOOKUP($M167,#REF!,2,0)),"",VLOOKUP($M167,#REF!,2,0)))</f>
        <v/>
      </c>
      <c r="R167" s="100">
        <f t="shared" si="68"/>
        <v>0</v>
      </c>
      <c r="S167" s="100">
        <f t="shared" si="69"/>
        <v>0</v>
      </c>
      <c r="T167" s="120" t="str">
        <f t="shared" si="70"/>
        <v/>
      </c>
      <c r="U167" s="124"/>
      <c r="V167" s="129" t="s">
        <v>164</v>
      </c>
      <c r="W167" s="131"/>
      <c r="X167" s="75" t="str">
        <f>IF(COUNTIF($M167,"*LED*"),"LED設置済",IF(COUNTIF($M167,"*不明*"),"該当不明",IF(ISERROR(VLOOKUP($M167,#REF!,4,0)),"",VLOOKUP($M167,#REF!,4,0))))</f>
        <v/>
      </c>
      <c r="Y167" s="139">
        <f t="shared" si="71"/>
        <v>0</v>
      </c>
      <c r="Z167" s="144" t="str">
        <f>IF(ISERROR(VLOOKUP($M167,#REF!,5,0)),"",VLOOKUP($M167,#REF!,5,0))</f>
        <v/>
      </c>
      <c r="AA167" s="147" t="str">
        <f t="shared" si="72"/>
        <v/>
      </c>
      <c r="AB167" s="147" t="str">
        <f t="shared" si="73"/>
        <v/>
      </c>
      <c r="AC167" s="147" t="str">
        <f>IF(ISERROR(VLOOKUP($M167,#REF!,6,0)),"",VLOOKUP($M167,#REF!,6,0))</f>
        <v/>
      </c>
      <c r="AD167" s="147" t="str">
        <f>IF(ISERROR(VLOOKUP($M167,#REF!,8,0)),"",VLOOKUP($M167,#REF!,8,0))</f>
        <v/>
      </c>
      <c r="AE167" s="152" t="str">
        <f t="shared" si="74"/>
        <v/>
      </c>
      <c r="AF167" s="155" t="str">
        <f t="shared" si="75"/>
        <v/>
      </c>
      <c r="AG167" s="146" t="str">
        <f t="shared" si="76"/>
        <v/>
      </c>
      <c r="AH167" s="146" t="str">
        <f>IF(ISERROR(VLOOKUP($M167,#REF!,9,0)),"",VLOOKUP($M167,#REF!,9,0))</f>
        <v/>
      </c>
      <c r="AI167" s="146" t="str">
        <f t="shared" si="77"/>
        <v/>
      </c>
      <c r="AJ167" s="168">
        <f t="shared" si="78"/>
        <v>0</v>
      </c>
      <c r="AK167" s="171"/>
      <c r="AL167" s="174" t="str">
        <f t="shared" si="79"/>
        <v/>
      </c>
      <c r="AM167" s="179" t="str">
        <f t="shared" si="80"/>
        <v/>
      </c>
      <c r="AN167" s="183" t="str">
        <f t="shared" si="81"/>
        <v>未入力セル</v>
      </c>
      <c r="AO167" s="186" t="str">
        <f t="shared" si="61"/>
        <v/>
      </c>
      <c r="AP167" s="186" t="str">
        <f t="shared" si="62"/>
        <v/>
      </c>
      <c r="AQ167" s="39">
        <f t="shared" si="88"/>
        <v>0</v>
      </c>
      <c r="AR167" s="39" t="str">
        <f>IF(ISERROR(VLOOKUP($M167,#REF!,16,0)),"",VLOOKUP($M167,#REF!,16,0))</f>
        <v/>
      </c>
      <c r="AS167" s="196" t="str">
        <f>IF(ISERROR(VLOOKUP($M167,#REF!,7,0)),"",VLOOKUP($M167,#REF!,7,0))</f>
        <v/>
      </c>
      <c r="AT167" s="203">
        <f t="shared" si="82"/>
        <v>0</v>
      </c>
      <c r="AU167" s="208" t="str">
        <f t="shared" si="83"/>
        <v/>
      </c>
      <c r="AW167" s="208" t="str">
        <f>IF(ISERROR(VLOOKUP($M167,#REF!,10,0)),"",VLOOKUP($M167,#REF!,10,0))</f>
        <v/>
      </c>
      <c r="AX167" s="203">
        <f t="shared" si="84"/>
        <v>0</v>
      </c>
      <c r="AY167" s="208" t="str">
        <f t="shared" si="85"/>
        <v/>
      </c>
      <c r="BA167" s="225" t="str">
        <f t="shared" si="86"/>
        <v/>
      </c>
      <c r="BB167" s="225" t="str">
        <f t="shared" si="87"/>
        <v/>
      </c>
    </row>
    <row r="168" spans="1:54" s="39" customFormat="1" ht="25.2" customHeight="1" x14ac:dyDescent="0.2">
      <c r="A168" s="45"/>
      <c r="B168" s="48"/>
      <c r="C168" s="48"/>
      <c r="D168" s="53"/>
      <c r="E168" s="53"/>
      <c r="F168" s="55"/>
      <c r="G168" s="55"/>
      <c r="H168" s="60"/>
      <c r="I168" s="66"/>
      <c r="J168" s="68"/>
      <c r="L168" s="73">
        <f t="shared" si="63"/>
        <v>0</v>
      </c>
      <c r="M168" s="73" t="str">
        <f t="shared" si="64"/>
        <v xml:space="preserve"> </v>
      </c>
      <c r="N168" s="100">
        <f t="shared" si="65"/>
        <v>0</v>
      </c>
      <c r="O168" s="100">
        <f t="shared" si="66"/>
        <v>0</v>
      </c>
      <c r="P168" s="108">
        <f t="shared" si="67"/>
        <v>0</v>
      </c>
      <c r="Q168" s="108" t="str">
        <f>IF(OR($C168="LED",$C168="不明"),"",IF(ISERROR(VLOOKUP($M168,#REF!,2,0)),"",VLOOKUP($M168,#REF!,2,0)))</f>
        <v/>
      </c>
      <c r="R168" s="100">
        <f t="shared" si="68"/>
        <v>0</v>
      </c>
      <c r="S168" s="100">
        <f t="shared" si="69"/>
        <v>0</v>
      </c>
      <c r="T168" s="120" t="str">
        <f t="shared" si="70"/>
        <v/>
      </c>
      <c r="U168" s="124"/>
      <c r="V168" s="129" t="s">
        <v>164</v>
      </c>
      <c r="W168" s="131"/>
      <c r="X168" s="75" t="str">
        <f>IF(COUNTIF($M168,"*LED*"),"LED設置済",IF(COUNTIF($M168,"*不明*"),"該当不明",IF(ISERROR(VLOOKUP($M168,#REF!,4,0)),"",VLOOKUP($M168,#REF!,4,0))))</f>
        <v/>
      </c>
      <c r="Y168" s="139">
        <f t="shared" si="71"/>
        <v>0</v>
      </c>
      <c r="Z168" s="144" t="str">
        <f>IF(ISERROR(VLOOKUP($M168,#REF!,5,0)),"",VLOOKUP($M168,#REF!,5,0))</f>
        <v/>
      </c>
      <c r="AA168" s="147" t="str">
        <f t="shared" si="72"/>
        <v/>
      </c>
      <c r="AB168" s="147" t="str">
        <f t="shared" si="73"/>
        <v/>
      </c>
      <c r="AC168" s="147" t="str">
        <f>IF(ISERROR(VLOOKUP($M168,#REF!,6,0)),"",VLOOKUP($M168,#REF!,6,0))</f>
        <v/>
      </c>
      <c r="AD168" s="147" t="str">
        <f>IF(ISERROR(VLOOKUP($M168,#REF!,8,0)),"",VLOOKUP($M168,#REF!,8,0))</f>
        <v/>
      </c>
      <c r="AE168" s="152" t="str">
        <f t="shared" si="74"/>
        <v/>
      </c>
      <c r="AF168" s="155" t="str">
        <f t="shared" si="75"/>
        <v/>
      </c>
      <c r="AG168" s="146" t="str">
        <f t="shared" si="76"/>
        <v/>
      </c>
      <c r="AH168" s="146" t="str">
        <f>IF(ISERROR(VLOOKUP($M168,#REF!,9,0)),"",VLOOKUP($M168,#REF!,9,0))</f>
        <v/>
      </c>
      <c r="AI168" s="146" t="str">
        <f t="shared" si="77"/>
        <v/>
      </c>
      <c r="AJ168" s="168">
        <f t="shared" si="78"/>
        <v>0</v>
      </c>
      <c r="AK168" s="171"/>
      <c r="AL168" s="174" t="str">
        <f t="shared" si="79"/>
        <v/>
      </c>
      <c r="AM168" s="179" t="str">
        <f t="shared" si="80"/>
        <v/>
      </c>
      <c r="AN168" s="183" t="str">
        <f t="shared" si="81"/>
        <v>未入力セル</v>
      </c>
      <c r="AO168" s="186" t="str">
        <f t="shared" si="61"/>
        <v/>
      </c>
      <c r="AP168" s="186" t="str">
        <f t="shared" si="62"/>
        <v/>
      </c>
      <c r="AQ168" s="39">
        <f t="shared" si="88"/>
        <v>0</v>
      </c>
      <c r="AR168" s="39" t="str">
        <f>IF(ISERROR(VLOOKUP($M168,#REF!,16,0)),"",VLOOKUP($M168,#REF!,16,0))</f>
        <v/>
      </c>
      <c r="AS168" s="196" t="str">
        <f>IF(ISERROR(VLOOKUP($M168,#REF!,7,0)),"",VLOOKUP($M168,#REF!,7,0))</f>
        <v/>
      </c>
      <c r="AT168" s="203">
        <f t="shared" si="82"/>
        <v>0</v>
      </c>
      <c r="AU168" s="208" t="str">
        <f t="shared" si="83"/>
        <v/>
      </c>
      <c r="AW168" s="208" t="str">
        <f>IF(ISERROR(VLOOKUP($M168,#REF!,10,0)),"",VLOOKUP($M168,#REF!,10,0))</f>
        <v/>
      </c>
      <c r="AX168" s="203">
        <f t="shared" si="84"/>
        <v>0</v>
      </c>
      <c r="AY168" s="208" t="str">
        <f t="shared" si="85"/>
        <v/>
      </c>
      <c r="BA168" s="225" t="str">
        <f t="shared" si="86"/>
        <v/>
      </c>
      <c r="BB168" s="225" t="str">
        <f t="shared" si="87"/>
        <v/>
      </c>
    </row>
    <row r="169" spans="1:54" s="39" customFormat="1" ht="25.2" customHeight="1" x14ac:dyDescent="0.2">
      <c r="A169" s="45"/>
      <c r="B169" s="48"/>
      <c r="C169" s="48"/>
      <c r="D169" s="53"/>
      <c r="E169" s="53"/>
      <c r="F169" s="55"/>
      <c r="G169" s="55"/>
      <c r="H169" s="60"/>
      <c r="I169" s="66"/>
      <c r="J169" s="68"/>
      <c r="L169" s="73">
        <f t="shared" si="63"/>
        <v>0</v>
      </c>
      <c r="M169" s="73" t="str">
        <f t="shared" si="64"/>
        <v xml:space="preserve"> </v>
      </c>
      <c r="N169" s="100">
        <f t="shared" si="65"/>
        <v>0</v>
      </c>
      <c r="O169" s="100">
        <f t="shared" si="66"/>
        <v>0</v>
      </c>
      <c r="P169" s="108">
        <f t="shared" si="67"/>
        <v>0</v>
      </c>
      <c r="Q169" s="108" t="str">
        <f>IF(OR($C169="LED",$C169="不明"),"",IF(ISERROR(VLOOKUP($M169,#REF!,2,0)),"",VLOOKUP($M169,#REF!,2,0)))</f>
        <v/>
      </c>
      <c r="R169" s="100">
        <f t="shared" si="68"/>
        <v>0</v>
      </c>
      <c r="S169" s="100">
        <f t="shared" si="69"/>
        <v>0</v>
      </c>
      <c r="T169" s="120" t="str">
        <f t="shared" si="70"/>
        <v/>
      </c>
      <c r="U169" s="124"/>
      <c r="V169" s="129" t="s">
        <v>164</v>
      </c>
      <c r="W169" s="131"/>
      <c r="X169" s="75" t="str">
        <f>IF(COUNTIF($M169,"*LED*"),"LED設置済",IF(COUNTIF($M169,"*不明*"),"該当不明",IF(ISERROR(VLOOKUP($M169,#REF!,4,0)),"",VLOOKUP($M169,#REF!,4,0))))</f>
        <v/>
      </c>
      <c r="Y169" s="139">
        <f t="shared" si="71"/>
        <v>0</v>
      </c>
      <c r="Z169" s="144" t="str">
        <f>IF(ISERROR(VLOOKUP($M169,#REF!,5,0)),"",VLOOKUP($M169,#REF!,5,0))</f>
        <v/>
      </c>
      <c r="AA169" s="147" t="str">
        <f t="shared" si="72"/>
        <v/>
      </c>
      <c r="AB169" s="147" t="str">
        <f t="shared" si="73"/>
        <v/>
      </c>
      <c r="AC169" s="147" t="str">
        <f>IF(ISERROR(VLOOKUP($M169,#REF!,6,0)),"",VLOOKUP($M169,#REF!,6,0))</f>
        <v/>
      </c>
      <c r="AD169" s="147" t="str">
        <f>IF(ISERROR(VLOOKUP($M169,#REF!,8,0)),"",VLOOKUP($M169,#REF!,8,0))</f>
        <v/>
      </c>
      <c r="AE169" s="152" t="str">
        <f t="shared" si="74"/>
        <v/>
      </c>
      <c r="AF169" s="155" t="str">
        <f t="shared" si="75"/>
        <v/>
      </c>
      <c r="AG169" s="146" t="str">
        <f t="shared" si="76"/>
        <v/>
      </c>
      <c r="AH169" s="146" t="str">
        <f>IF(ISERROR(VLOOKUP($M169,#REF!,9,0)),"",VLOOKUP($M169,#REF!,9,0))</f>
        <v/>
      </c>
      <c r="AI169" s="146" t="str">
        <f t="shared" si="77"/>
        <v/>
      </c>
      <c r="AJ169" s="168">
        <f t="shared" si="78"/>
        <v>0</v>
      </c>
      <c r="AK169" s="171"/>
      <c r="AL169" s="174" t="str">
        <f t="shared" si="79"/>
        <v/>
      </c>
      <c r="AM169" s="179" t="str">
        <f t="shared" si="80"/>
        <v/>
      </c>
      <c r="AN169" s="183" t="str">
        <f t="shared" si="81"/>
        <v>未入力セル</v>
      </c>
      <c r="AO169" s="186" t="str">
        <f t="shared" si="61"/>
        <v/>
      </c>
      <c r="AP169" s="186" t="str">
        <f t="shared" si="62"/>
        <v/>
      </c>
      <c r="AQ169" s="39">
        <f t="shared" si="88"/>
        <v>0</v>
      </c>
      <c r="AR169" s="39" t="str">
        <f>IF(ISERROR(VLOOKUP($M169,#REF!,16,0)),"",VLOOKUP($M169,#REF!,16,0))</f>
        <v/>
      </c>
      <c r="AS169" s="196" t="str">
        <f>IF(ISERROR(VLOOKUP($M169,#REF!,7,0)),"",VLOOKUP($M169,#REF!,7,0))</f>
        <v/>
      </c>
      <c r="AT169" s="203">
        <f t="shared" si="82"/>
        <v>0</v>
      </c>
      <c r="AU169" s="208" t="str">
        <f t="shared" si="83"/>
        <v/>
      </c>
      <c r="AW169" s="208" t="str">
        <f>IF(ISERROR(VLOOKUP($M169,#REF!,10,0)),"",VLOOKUP($M169,#REF!,10,0))</f>
        <v/>
      </c>
      <c r="AX169" s="203">
        <f t="shared" si="84"/>
        <v>0</v>
      </c>
      <c r="AY169" s="208" t="str">
        <f t="shared" si="85"/>
        <v/>
      </c>
      <c r="BA169" s="225" t="str">
        <f t="shared" si="86"/>
        <v/>
      </c>
      <c r="BB169" s="225" t="str">
        <f t="shared" si="87"/>
        <v/>
      </c>
    </row>
    <row r="170" spans="1:54" s="39" customFormat="1" ht="25.2" customHeight="1" x14ac:dyDescent="0.2">
      <c r="A170" s="45"/>
      <c r="B170" s="48"/>
      <c r="C170" s="48"/>
      <c r="D170" s="53"/>
      <c r="E170" s="53"/>
      <c r="F170" s="55"/>
      <c r="G170" s="55"/>
      <c r="H170" s="60"/>
      <c r="I170" s="66"/>
      <c r="J170" s="68"/>
      <c r="L170" s="73">
        <f t="shared" si="63"/>
        <v>0</v>
      </c>
      <c r="M170" s="73" t="str">
        <f t="shared" si="64"/>
        <v xml:space="preserve"> </v>
      </c>
      <c r="N170" s="100">
        <f t="shared" si="65"/>
        <v>0</v>
      </c>
      <c r="O170" s="100">
        <f t="shared" si="66"/>
        <v>0</v>
      </c>
      <c r="P170" s="108">
        <f t="shared" si="67"/>
        <v>0</v>
      </c>
      <c r="Q170" s="108" t="str">
        <f>IF(OR($C170="LED",$C170="不明"),"",IF(ISERROR(VLOOKUP($M170,#REF!,2,0)),"",VLOOKUP($M170,#REF!,2,0)))</f>
        <v/>
      </c>
      <c r="R170" s="100">
        <f t="shared" si="68"/>
        <v>0</v>
      </c>
      <c r="S170" s="100">
        <f t="shared" si="69"/>
        <v>0</v>
      </c>
      <c r="T170" s="120" t="str">
        <f t="shared" si="70"/>
        <v/>
      </c>
      <c r="U170" s="124"/>
      <c r="V170" s="129" t="s">
        <v>164</v>
      </c>
      <c r="W170" s="131"/>
      <c r="X170" s="75" t="str">
        <f>IF(COUNTIF($M170,"*LED*"),"LED設置済",IF(COUNTIF($M170,"*不明*"),"該当不明",IF(ISERROR(VLOOKUP($M170,#REF!,4,0)),"",VLOOKUP($M170,#REF!,4,0))))</f>
        <v/>
      </c>
      <c r="Y170" s="139">
        <f t="shared" si="71"/>
        <v>0</v>
      </c>
      <c r="Z170" s="144" t="str">
        <f>IF(ISERROR(VLOOKUP($M170,#REF!,5,0)),"",VLOOKUP($M170,#REF!,5,0))</f>
        <v/>
      </c>
      <c r="AA170" s="147" t="str">
        <f t="shared" si="72"/>
        <v/>
      </c>
      <c r="AB170" s="147" t="str">
        <f t="shared" si="73"/>
        <v/>
      </c>
      <c r="AC170" s="147" t="str">
        <f>IF(ISERROR(VLOOKUP($M170,#REF!,6,0)),"",VLOOKUP($M170,#REF!,6,0))</f>
        <v/>
      </c>
      <c r="AD170" s="147" t="str">
        <f>IF(ISERROR(VLOOKUP($M170,#REF!,8,0)),"",VLOOKUP($M170,#REF!,8,0))</f>
        <v/>
      </c>
      <c r="AE170" s="152" t="str">
        <f t="shared" si="74"/>
        <v/>
      </c>
      <c r="AF170" s="155" t="str">
        <f t="shared" si="75"/>
        <v/>
      </c>
      <c r="AG170" s="146" t="str">
        <f t="shared" si="76"/>
        <v/>
      </c>
      <c r="AH170" s="146" t="str">
        <f>IF(ISERROR(VLOOKUP($M170,#REF!,9,0)),"",VLOOKUP($M170,#REF!,9,0))</f>
        <v/>
      </c>
      <c r="AI170" s="146" t="str">
        <f t="shared" si="77"/>
        <v/>
      </c>
      <c r="AJ170" s="168">
        <f t="shared" si="78"/>
        <v>0</v>
      </c>
      <c r="AK170" s="171"/>
      <c r="AL170" s="174" t="str">
        <f t="shared" si="79"/>
        <v/>
      </c>
      <c r="AM170" s="179" t="str">
        <f t="shared" si="80"/>
        <v/>
      </c>
      <c r="AN170" s="183" t="str">
        <f t="shared" si="81"/>
        <v>未入力セル</v>
      </c>
      <c r="AO170" s="186" t="str">
        <f t="shared" si="61"/>
        <v/>
      </c>
      <c r="AP170" s="186" t="str">
        <f t="shared" si="62"/>
        <v/>
      </c>
      <c r="AQ170" s="39">
        <f t="shared" si="88"/>
        <v>0</v>
      </c>
      <c r="AR170" s="39" t="str">
        <f>IF(ISERROR(VLOOKUP($M170,#REF!,16,0)),"",VLOOKUP($M170,#REF!,16,0))</f>
        <v/>
      </c>
      <c r="AS170" s="196" t="str">
        <f>IF(ISERROR(VLOOKUP($M170,#REF!,7,0)),"",VLOOKUP($M170,#REF!,7,0))</f>
        <v/>
      </c>
      <c r="AT170" s="203">
        <f t="shared" si="82"/>
        <v>0</v>
      </c>
      <c r="AU170" s="208" t="str">
        <f t="shared" si="83"/>
        <v/>
      </c>
      <c r="AW170" s="208" t="str">
        <f>IF(ISERROR(VLOOKUP($M170,#REF!,10,0)),"",VLOOKUP($M170,#REF!,10,0))</f>
        <v/>
      </c>
      <c r="AX170" s="203">
        <f t="shared" si="84"/>
        <v>0</v>
      </c>
      <c r="AY170" s="208" t="str">
        <f t="shared" si="85"/>
        <v/>
      </c>
      <c r="BA170" s="225" t="str">
        <f t="shared" si="86"/>
        <v/>
      </c>
      <c r="BB170" s="225" t="str">
        <f t="shared" si="87"/>
        <v/>
      </c>
    </row>
    <row r="171" spans="1:54" s="39" customFormat="1" ht="25.2" customHeight="1" x14ac:dyDescent="0.2">
      <c r="A171" s="45"/>
      <c r="B171" s="48"/>
      <c r="C171" s="48"/>
      <c r="D171" s="53"/>
      <c r="E171" s="53"/>
      <c r="F171" s="55"/>
      <c r="G171" s="55"/>
      <c r="H171" s="60"/>
      <c r="I171" s="66"/>
      <c r="J171" s="68"/>
      <c r="L171" s="73">
        <f t="shared" si="63"/>
        <v>0</v>
      </c>
      <c r="M171" s="73" t="str">
        <f t="shared" si="64"/>
        <v xml:space="preserve"> </v>
      </c>
      <c r="N171" s="100">
        <f t="shared" si="65"/>
        <v>0</v>
      </c>
      <c r="O171" s="100">
        <f t="shared" si="66"/>
        <v>0</v>
      </c>
      <c r="P171" s="108">
        <f t="shared" si="67"/>
        <v>0</v>
      </c>
      <c r="Q171" s="108" t="str">
        <f>IF(OR($C171="LED",$C171="不明"),"",IF(ISERROR(VLOOKUP($M171,#REF!,2,0)),"",VLOOKUP($M171,#REF!,2,0)))</f>
        <v/>
      </c>
      <c r="R171" s="100">
        <f t="shared" si="68"/>
        <v>0</v>
      </c>
      <c r="S171" s="100">
        <f t="shared" si="69"/>
        <v>0</v>
      </c>
      <c r="T171" s="120" t="str">
        <f t="shared" si="70"/>
        <v/>
      </c>
      <c r="U171" s="124"/>
      <c r="V171" s="129" t="s">
        <v>164</v>
      </c>
      <c r="W171" s="131"/>
      <c r="X171" s="75" t="str">
        <f>IF(COUNTIF($M171,"*LED*"),"LED設置済",IF(COUNTIF($M171,"*不明*"),"該当不明",IF(ISERROR(VLOOKUP($M171,#REF!,4,0)),"",VLOOKUP($M171,#REF!,4,0))))</f>
        <v/>
      </c>
      <c r="Y171" s="139">
        <f t="shared" si="71"/>
        <v>0</v>
      </c>
      <c r="Z171" s="144" t="str">
        <f>IF(ISERROR(VLOOKUP($M171,#REF!,5,0)),"",VLOOKUP($M171,#REF!,5,0))</f>
        <v/>
      </c>
      <c r="AA171" s="147" t="str">
        <f t="shared" si="72"/>
        <v/>
      </c>
      <c r="AB171" s="147" t="str">
        <f t="shared" si="73"/>
        <v/>
      </c>
      <c r="AC171" s="147" t="str">
        <f>IF(ISERROR(VLOOKUP($M171,#REF!,6,0)),"",VLOOKUP($M171,#REF!,6,0))</f>
        <v/>
      </c>
      <c r="AD171" s="147" t="str">
        <f>IF(ISERROR(VLOOKUP($M171,#REF!,8,0)),"",VLOOKUP($M171,#REF!,8,0))</f>
        <v/>
      </c>
      <c r="AE171" s="152" t="str">
        <f t="shared" si="74"/>
        <v/>
      </c>
      <c r="AF171" s="155" t="str">
        <f t="shared" si="75"/>
        <v/>
      </c>
      <c r="AG171" s="146" t="str">
        <f t="shared" si="76"/>
        <v/>
      </c>
      <c r="AH171" s="146" t="str">
        <f>IF(ISERROR(VLOOKUP($M171,#REF!,9,0)),"",VLOOKUP($M171,#REF!,9,0))</f>
        <v/>
      </c>
      <c r="AI171" s="146" t="str">
        <f t="shared" si="77"/>
        <v/>
      </c>
      <c r="AJ171" s="168">
        <f t="shared" si="78"/>
        <v>0</v>
      </c>
      <c r="AK171" s="171"/>
      <c r="AL171" s="174" t="str">
        <f t="shared" si="79"/>
        <v/>
      </c>
      <c r="AM171" s="179" t="str">
        <f t="shared" si="80"/>
        <v/>
      </c>
      <c r="AN171" s="183" t="str">
        <f t="shared" si="81"/>
        <v>未入力セル</v>
      </c>
      <c r="AO171" s="186" t="str">
        <f t="shared" si="61"/>
        <v/>
      </c>
      <c r="AP171" s="186" t="str">
        <f t="shared" si="62"/>
        <v/>
      </c>
      <c r="AQ171" s="39">
        <f t="shared" si="88"/>
        <v>0</v>
      </c>
      <c r="AR171" s="39" t="str">
        <f>IF(ISERROR(VLOOKUP($M171,#REF!,16,0)),"",VLOOKUP($M171,#REF!,16,0))</f>
        <v/>
      </c>
      <c r="AS171" s="196" t="str">
        <f>IF(ISERROR(VLOOKUP($M171,#REF!,7,0)),"",VLOOKUP($M171,#REF!,7,0))</f>
        <v/>
      </c>
      <c r="AT171" s="203">
        <f t="shared" si="82"/>
        <v>0</v>
      </c>
      <c r="AU171" s="208" t="str">
        <f t="shared" si="83"/>
        <v/>
      </c>
      <c r="AW171" s="208" t="str">
        <f>IF(ISERROR(VLOOKUP($M171,#REF!,10,0)),"",VLOOKUP($M171,#REF!,10,0))</f>
        <v/>
      </c>
      <c r="AX171" s="203">
        <f t="shared" si="84"/>
        <v>0</v>
      </c>
      <c r="AY171" s="208" t="str">
        <f t="shared" si="85"/>
        <v/>
      </c>
      <c r="BA171" s="225" t="str">
        <f t="shared" si="86"/>
        <v/>
      </c>
      <c r="BB171" s="225" t="str">
        <f t="shared" si="87"/>
        <v/>
      </c>
    </row>
    <row r="172" spans="1:54" s="39" customFormat="1" ht="25.2" customHeight="1" x14ac:dyDescent="0.2">
      <c r="A172" s="45"/>
      <c r="B172" s="48"/>
      <c r="C172" s="48"/>
      <c r="D172" s="53"/>
      <c r="E172" s="53"/>
      <c r="F172" s="55"/>
      <c r="G172" s="55"/>
      <c r="H172" s="60"/>
      <c r="I172" s="66"/>
      <c r="J172" s="68"/>
      <c r="L172" s="73">
        <f t="shared" si="63"/>
        <v>0</v>
      </c>
      <c r="M172" s="73" t="str">
        <f t="shared" si="64"/>
        <v xml:space="preserve"> </v>
      </c>
      <c r="N172" s="100">
        <f t="shared" si="65"/>
        <v>0</v>
      </c>
      <c r="O172" s="100">
        <f t="shared" si="66"/>
        <v>0</v>
      </c>
      <c r="P172" s="108">
        <f t="shared" si="67"/>
        <v>0</v>
      </c>
      <c r="Q172" s="108" t="str">
        <f>IF(OR($C172="LED",$C172="不明"),"",IF(ISERROR(VLOOKUP($M172,#REF!,2,0)),"",VLOOKUP($M172,#REF!,2,0)))</f>
        <v/>
      </c>
      <c r="R172" s="100">
        <f t="shared" si="68"/>
        <v>0</v>
      </c>
      <c r="S172" s="100">
        <f t="shared" si="69"/>
        <v>0</v>
      </c>
      <c r="T172" s="120" t="str">
        <f t="shared" si="70"/>
        <v/>
      </c>
      <c r="U172" s="124"/>
      <c r="V172" s="129" t="s">
        <v>164</v>
      </c>
      <c r="W172" s="131"/>
      <c r="X172" s="75" t="str">
        <f>IF(COUNTIF($M172,"*LED*"),"LED設置済",IF(COUNTIF($M172,"*不明*"),"該当不明",IF(ISERROR(VLOOKUP($M172,#REF!,4,0)),"",VLOOKUP($M172,#REF!,4,0))))</f>
        <v/>
      </c>
      <c r="Y172" s="139">
        <f t="shared" si="71"/>
        <v>0</v>
      </c>
      <c r="Z172" s="144" t="str">
        <f>IF(ISERROR(VLOOKUP($M172,#REF!,5,0)),"",VLOOKUP($M172,#REF!,5,0))</f>
        <v/>
      </c>
      <c r="AA172" s="147" t="str">
        <f t="shared" si="72"/>
        <v/>
      </c>
      <c r="AB172" s="147" t="str">
        <f t="shared" si="73"/>
        <v/>
      </c>
      <c r="AC172" s="147" t="str">
        <f>IF(ISERROR(VLOOKUP($M172,#REF!,6,0)),"",VLOOKUP($M172,#REF!,6,0))</f>
        <v/>
      </c>
      <c r="AD172" s="147" t="str">
        <f>IF(ISERROR(VLOOKUP($M172,#REF!,8,0)),"",VLOOKUP($M172,#REF!,8,0))</f>
        <v/>
      </c>
      <c r="AE172" s="152" t="str">
        <f t="shared" si="74"/>
        <v/>
      </c>
      <c r="AF172" s="155" t="str">
        <f t="shared" si="75"/>
        <v/>
      </c>
      <c r="AG172" s="146" t="str">
        <f t="shared" si="76"/>
        <v/>
      </c>
      <c r="AH172" s="146" t="str">
        <f>IF(ISERROR(VLOOKUP($M172,#REF!,9,0)),"",VLOOKUP($M172,#REF!,9,0))</f>
        <v/>
      </c>
      <c r="AI172" s="146" t="str">
        <f t="shared" si="77"/>
        <v/>
      </c>
      <c r="AJ172" s="168">
        <f t="shared" si="78"/>
        <v>0</v>
      </c>
      <c r="AK172" s="171"/>
      <c r="AL172" s="174" t="str">
        <f t="shared" si="79"/>
        <v/>
      </c>
      <c r="AM172" s="179" t="str">
        <f t="shared" si="80"/>
        <v/>
      </c>
      <c r="AN172" s="183" t="str">
        <f t="shared" si="81"/>
        <v>未入力セル</v>
      </c>
      <c r="AO172" s="186" t="str">
        <f t="shared" si="61"/>
        <v/>
      </c>
      <c r="AP172" s="186" t="str">
        <f t="shared" si="62"/>
        <v/>
      </c>
      <c r="AQ172" s="39">
        <f t="shared" si="88"/>
        <v>0</v>
      </c>
      <c r="AR172" s="39" t="str">
        <f>IF(ISERROR(VLOOKUP($M172,#REF!,16,0)),"",VLOOKUP($M172,#REF!,16,0))</f>
        <v/>
      </c>
      <c r="AS172" s="196" t="str">
        <f>IF(ISERROR(VLOOKUP($M172,#REF!,7,0)),"",VLOOKUP($M172,#REF!,7,0))</f>
        <v/>
      </c>
      <c r="AT172" s="203">
        <f t="shared" si="82"/>
        <v>0</v>
      </c>
      <c r="AU172" s="208" t="str">
        <f t="shared" si="83"/>
        <v/>
      </c>
      <c r="AW172" s="208" t="str">
        <f>IF(ISERROR(VLOOKUP($M172,#REF!,10,0)),"",VLOOKUP($M172,#REF!,10,0))</f>
        <v/>
      </c>
      <c r="AX172" s="203">
        <f t="shared" si="84"/>
        <v>0</v>
      </c>
      <c r="AY172" s="208" t="str">
        <f t="shared" si="85"/>
        <v/>
      </c>
      <c r="BA172" s="225" t="str">
        <f t="shared" si="86"/>
        <v/>
      </c>
      <c r="BB172" s="225" t="str">
        <f t="shared" si="87"/>
        <v/>
      </c>
    </row>
    <row r="173" spans="1:54" s="39" customFormat="1" ht="25.2" customHeight="1" x14ac:dyDescent="0.2">
      <c r="A173" s="45"/>
      <c r="B173" s="48"/>
      <c r="C173" s="48"/>
      <c r="D173" s="53"/>
      <c r="E173" s="53"/>
      <c r="F173" s="55"/>
      <c r="G173" s="55"/>
      <c r="H173" s="60"/>
      <c r="I173" s="66"/>
      <c r="J173" s="68"/>
      <c r="L173" s="73">
        <f t="shared" si="63"/>
        <v>0</v>
      </c>
      <c r="M173" s="73" t="str">
        <f t="shared" si="64"/>
        <v xml:space="preserve"> </v>
      </c>
      <c r="N173" s="100">
        <f t="shared" si="65"/>
        <v>0</v>
      </c>
      <c r="O173" s="100">
        <f t="shared" si="66"/>
        <v>0</v>
      </c>
      <c r="P173" s="108">
        <f t="shared" si="67"/>
        <v>0</v>
      </c>
      <c r="Q173" s="108" t="str">
        <f>IF(OR($C173="LED",$C173="不明"),"",IF(ISERROR(VLOOKUP($M173,#REF!,2,0)),"",VLOOKUP($M173,#REF!,2,0)))</f>
        <v/>
      </c>
      <c r="R173" s="100">
        <f t="shared" si="68"/>
        <v>0</v>
      </c>
      <c r="S173" s="100">
        <f t="shared" si="69"/>
        <v>0</v>
      </c>
      <c r="T173" s="120" t="str">
        <f t="shared" si="70"/>
        <v/>
      </c>
      <c r="U173" s="124"/>
      <c r="V173" s="129" t="s">
        <v>164</v>
      </c>
      <c r="W173" s="131"/>
      <c r="X173" s="75" t="str">
        <f>IF(COUNTIF($M173,"*LED*"),"LED設置済",IF(COUNTIF($M173,"*不明*"),"該当不明",IF(ISERROR(VLOOKUP($M173,#REF!,4,0)),"",VLOOKUP($M173,#REF!,4,0))))</f>
        <v/>
      </c>
      <c r="Y173" s="139">
        <f t="shared" si="71"/>
        <v>0</v>
      </c>
      <c r="Z173" s="144" t="str">
        <f>IF(ISERROR(VLOOKUP($M173,#REF!,5,0)),"",VLOOKUP($M173,#REF!,5,0))</f>
        <v/>
      </c>
      <c r="AA173" s="147" t="str">
        <f t="shared" si="72"/>
        <v/>
      </c>
      <c r="AB173" s="147" t="str">
        <f t="shared" si="73"/>
        <v/>
      </c>
      <c r="AC173" s="147" t="str">
        <f>IF(ISERROR(VLOOKUP($M173,#REF!,6,0)),"",VLOOKUP($M173,#REF!,6,0))</f>
        <v/>
      </c>
      <c r="AD173" s="147" t="str">
        <f>IF(ISERROR(VLOOKUP($M173,#REF!,8,0)),"",VLOOKUP($M173,#REF!,8,0))</f>
        <v/>
      </c>
      <c r="AE173" s="152" t="str">
        <f t="shared" si="74"/>
        <v/>
      </c>
      <c r="AF173" s="155" t="str">
        <f t="shared" si="75"/>
        <v/>
      </c>
      <c r="AG173" s="146" t="str">
        <f t="shared" si="76"/>
        <v/>
      </c>
      <c r="AH173" s="146" t="str">
        <f>IF(ISERROR(VLOOKUP($M173,#REF!,9,0)),"",VLOOKUP($M173,#REF!,9,0))</f>
        <v/>
      </c>
      <c r="AI173" s="146" t="str">
        <f t="shared" si="77"/>
        <v/>
      </c>
      <c r="AJ173" s="168">
        <f t="shared" si="78"/>
        <v>0</v>
      </c>
      <c r="AK173" s="171"/>
      <c r="AL173" s="174" t="str">
        <f t="shared" si="79"/>
        <v/>
      </c>
      <c r="AM173" s="179" t="str">
        <f t="shared" si="80"/>
        <v/>
      </c>
      <c r="AN173" s="183" t="str">
        <f t="shared" si="81"/>
        <v>未入力セル</v>
      </c>
      <c r="AO173" s="186" t="str">
        <f t="shared" si="61"/>
        <v/>
      </c>
      <c r="AP173" s="186" t="str">
        <f t="shared" si="62"/>
        <v/>
      </c>
      <c r="AQ173" s="39">
        <f t="shared" si="88"/>
        <v>0</v>
      </c>
      <c r="AR173" s="39" t="str">
        <f>IF(ISERROR(VLOOKUP($M173,#REF!,16,0)),"",VLOOKUP($M173,#REF!,16,0))</f>
        <v/>
      </c>
      <c r="AS173" s="196" t="str">
        <f>IF(ISERROR(VLOOKUP($M173,#REF!,7,0)),"",VLOOKUP($M173,#REF!,7,0))</f>
        <v/>
      </c>
      <c r="AT173" s="203">
        <f t="shared" si="82"/>
        <v>0</v>
      </c>
      <c r="AU173" s="208" t="str">
        <f t="shared" si="83"/>
        <v/>
      </c>
      <c r="AW173" s="208" t="str">
        <f>IF(ISERROR(VLOOKUP($M173,#REF!,10,0)),"",VLOOKUP($M173,#REF!,10,0))</f>
        <v/>
      </c>
      <c r="AX173" s="203">
        <f t="shared" si="84"/>
        <v>0</v>
      </c>
      <c r="AY173" s="208" t="str">
        <f t="shared" si="85"/>
        <v/>
      </c>
      <c r="BA173" s="225" t="str">
        <f t="shared" si="86"/>
        <v/>
      </c>
      <c r="BB173" s="225" t="str">
        <f t="shared" si="87"/>
        <v/>
      </c>
    </row>
    <row r="174" spans="1:54" s="39" customFormat="1" ht="25.2" customHeight="1" x14ac:dyDescent="0.2">
      <c r="A174" s="45"/>
      <c r="B174" s="48"/>
      <c r="C174" s="48"/>
      <c r="D174" s="53"/>
      <c r="E174" s="53"/>
      <c r="F174" s="55"/>
      <c r="G174" s="55"/>
      <c r="H174" s="60"/>
      <c r="I174" s="66"/>
      <c r="J174" s="68"/>
      <c r="L174" s="73">
        <f t="shared" si="63"/>
        <v>0</v>
      </c>
      <c r="M174" s="73" t="str">
        <f t="shared" si="64"/>
        <v xml:space="preserve"> </v>
      </c>
      <c r="N174" s="100">
        <f t="shared" si="65"/>
        <v>0</v>
      </c>
      <c r="O174" s="100">
        <f t="shared" si="66"/>
        <v>0</v>
      </c>
      <c r="P174" s="108">
        <f t="shared" si="67"/>
        <v>0</v>
      </c>
      <c r="Q174" s="108" t="str">
        <f>IF(OR($C174="LED",$C174="不明"),"",IF(ISERROR(VLOOKUP($M174,#REF!,2,0)),"",VLOOKUP($M174,#REF!,2,0)))</f>
        <v/>
      </c>
      <c r="R174" s="100">
        <f t="shared" si="68"/>
        <v>0</v>
      </c>
      <c r="S174" s="100">
        <f t="shared" si="69"/>
        <v>0</v>
      </c>
      <c r="T174" s="120" t="str">
        <f t="shared" si="70"/>
        <v/>
      </c>
      <c r="U174" s="124"/>
      <c r="V174" s="129" t="s">
        <v>164</v>
      </c>
      <c r="W174" s="131"/>
      <c r="X174" s="75" t="str">
        <f>IF(COUNTIF($M174,"*LED*"),"LED設置済",IF(COUNTIF($M174,"*不明*"),"該当不明",IF(ISERROR(VLOOKUP($M174,#REF!,4,0)),"",VLOOKUP($M174,#REF!,4,0))))</f>
        <v/>
      </c>
      <c r="Y174" s="139">
        <f t="shared" si="71"/>
        <v>0</v>
      </c>
      <c r="Z174" s="144" t="str">
        <f>IF(ISERROR(VLOOKUP($M174,#REF!,5,0)),"",VLOOKUP($M174,#REF!,5,0))</f>
        <v/>
      </c>
      <c r="AA174" s="147" t="str">
        <f t="shared" si="72"/>
        <v/>
      </c>
      <c r="AB174" s="147" t="str">
        <f t="shared" si="73"/>
        <v/>
      </c>
      <c r="AC174" s="147" t="str">
        <f>IF(ISERROR(VLOOKUP($M174,#REF!,6,0)),"",VLOOKUP($M174,#REF!,6,0))</f>
        <v/>
      </c>
      <c r="AD174" s="147" t="str">
        <f>IF(ISERROR(VLOOKUP($M174,#REF!,8,0)),"",VLOOKUP($M174,#REF!,8,0))</f>
        <v/>
      </c>
      <c r="AE174" s="152" t="str">
        <f t="shared" si="74"/>
        <v/>
      </c>
      <c r="AF174" s="155" t="str">
        <f t="shared" si="75"/>
        <v/>
      </c>
      <c r="AG174" s="146" t="str">
        <f t="shared" si="76"/>
        <v/>
      </c>
      <c r="AH174" s="146" t="str">
        <f>IF(ISERROR(VLOOKUP($M174,#REF!,9,0)),"",VLOOKUP($M174,#REF!,9,0))</f>
        <v/>
      </c>
      <c r="AI174" s="146" t="str">
        <f t="shared" si="77"/>
        <v/>
      </c>
      <c r="AJ174" s="168">
        <f t="shared" si="78"/>
        <v>0</v>
      </c>
      <c r="AK174" s="171"/>
      <c r="AL174" s="174" t="str">
        <f t="shared" si="79"/>
        <v/>
      </c>
      <c r="AM174" s="179" t="str">
        <f t="shared" si="80"/>
        <v/>
      </c>
      <c r="AN174" s="183" t="str">
        <f t="shared" si="81"/>
        <v>未入力セル</v>
      </c>
      <c r="AO174" s="186" t="str">
        <f t="shared" si="61"/>
        <v/>
      </c>
      <c r="AP174" s="186" t="str">
        <f t="shared" si="62"/>
        <v/>
      </c>
      <c r="AQ174" s="39">
        <f t="shared" si="88"/>
        <v>0</v>
      </c>
      <c r="AR174" s="39" t="str">
        <f>IF(ISERROR(VLOOKUP($M174,#REF!,16,0)),"",VLOOKUP($M174,#REF!,16,0))</f>
        <v/>
      </c>
      <c r="AS174" s="196" t="str">
        <f>IF(ISERROR(VLOOKUP($M174,#REF!,7,0)),"",VLOOKUP($M174,#REF!,7,0))</f>
        <v/>
      </c>
      <c r="AT174" s="203">
        <f t="shared" si="82"/>
        <v>0</v>
      </c>
      <c r="AU174" s="208" t="str">
        <f t="shared" si="83"/>
        <v/>
      </c>
      <c r="AW174" s="208" t="str">
        <f>IF(ISERROR(VLOOKUP($M174,#REF!,10,0)),"",VLOOKUP($M174,#REF!,10,0))</f>
        <v/>
      </c>
      <c r="AX174" s="203">
        <f t="shared" si="84"/>
        <v>0</v>
      </c>
      <c r="AY174" s="208" t="str">
        <f t="shared" si="85"/>
        <v/>
      </c>
      <c r="BA174" s="225" t="str">
        <f t="shared" si="86"/>
        <v/>
      </c>
      <c r="BB174" s="225" t="str">
        <f t="shared" si="87"/>
        <v/>
      </c>
    </row>
    <row r="175" spans="1:54" s="39" customFormat="1" ht="25.2" customHeight="1" x14ac:dyDescent="0.2">
      <c r="A175" s="45"/>
      <c r="B175" s="48"/>
      <c r="C175" s="48"/>
      <c r="D175" s="53"/>
      <c r="E175" s="53"/>
      <c r="F175" s="55"/>
      <c r="G175" s="55"/>
      <c r="H175" s="60"/>
      <c r="I175" s="66"/>
      <c r="J175" s="68"/>
      <c r="L175" s="73">
        <f t="shared" si="63"/>
        <v>0</v>
      </c>
      <c r="M175" s="73" t="str">
        <f t="shared" si="64"/>
        <v xml:space="preserve"> </v>
      </c>
      <c r="N175" s="100">
        <f t="shared" si="65"/>
        <v>0</v>
      </c>
      <c r="O175" s="100">
        <f t="shared" si="66"/>
        <v>0</v>
      </c>
      <c r="P175" s="108">
        <f t="shared" si="67"/>
        <v>0</v>
      </c>
      <c r="Q175" s="108" t="str">
        <f>IF(OR($C175="LED",$C175="不明"),"",IF(ISERROR(VLOOKUP($M175,#REF!,2,0)),"",VLOOKUP($M175,#REF!,2,0)))</f>
        <v/>
      </c>
      <c r="R175" s="100">
        <f t="shared" si="68"/>
        <v>0</v>
      </c>
      <c r="S175" s="100">
        <f t="shared" si="69"/>
        <v>0</v>
      </c>
      <c r="T175" s="120" t="str">
        <f t="shared" si="70"/>
        <v/>
      </c>
      <c r="U175" s="124"/>
      <c r="V175" s="129" t="s">
        <v>164</v>
      </c>
      <c r="W175" s="131"/>
      <c r="X175" s="75" t="str">
        <f>IF(COUNTIF($M175,"*LED*"),"LED設置済",IF(COUNTIF($M175,"*不明*"),"該当不明",IF(ISERROR(VLOOKUP($M175,#REF!,4,0)),"",VLOOKUP($M175,#REF!,4,0))))</f>
        <v/>
      </c>
      <c r="Y175" s="139">
        <f t="shared" si="71"/>
        <v>0</v>
      </c>
      <c r="Z175" s="144" t="str">
        <f>IF(ISERROR(VLOOKUP($M175,#REF!,5,0)),"",VLOOKUP($M175,#REF!,5,0))</f>
        <v/>
      </c>
      <c r="AA175" s="147" t="str">
        <f t="shared" si="72"/>
        <v/>
      </c>
      <c r="AB175" s="147" t="str">
        <f t="shared" si="73"/>
        <v/>
      </c>
      <c r="AC175" s="147" t="str">
        <f>IF(ISERROR(VLOOKUP($M175,#REF!,6,0)),"",VLOOKUP($M175,#REF!,6,0))</f>
        <v/>
      </c>
      <c r="AD175" s="147" t="str">
        <f>IF(ISERROR(VLOOKUP($M175,#REF!,8,0)),"",VLOOKUP($M175,#REF!,8,0))</f>
        <v/>
      </c>
      <c r="AE175" s="152" t="str">
        <f t="shared" si="74"/>
        <v/>
      </c>
      <c r="AF175" s="155" t="str">
        <f t="shared" si="75"/>
        <v/>
      </c>
      <c r="AG175" s="146" t="str">
        <f t="shared" si="76"/>
        <v/>
      </c>
      <c r="AH175" s="146" t="str">
        <f>IF(ISERROR(VLOOKUP($M175,#REF!,9,0)),"",VLOOKUP($M175,#REF!,9,0))</f>
        <v/>
      </c>
      <c r="AI175" s="146" t="str">
        <f t="shared" si="77"/>
        <v/>
      </c>
      <c r="AJ175" s="168">
        <f t="shared" si="78"/>
        <v>0</v>
      </c>
      <c r="AK175" s="171"/>
      <c r="AL175" s="174" t="str">
        <f t="shared" si="79"/>
        <v/>
      </c>
      <c r="AM175" s="179" t="str">
        <f t="shared" si="80"/>
        <v/>
      </c>
      <c r="AN175" s="183" t="str">
        <f t="shared" si="81"/>
        <v>未入力セル</v>
      </c>
      <c r="AO175" s="186" t="str">
        <f t="shared" si="61"/>
        <v/>
      </c>
      <c r="AP175" s="186" t="str">
        <f t="shared" si="62"/>
        <v/>
      </c>
      <c r="AQ175" s="39">
        <f t="shared" si="88"/>
        <v>0</v>
      </c>
      <c r="AR175" s="39" t="str">
        <f>IF(ISERROR(VLOOKUP($M175,#REF!,16,0)),"",VLOOKUP($M175,#REF!,16,0))</f>
        <v/>
      </c>
      <c r="AS175" s="196" t="str">
        <f>IF(ISERROR(VLOOKUP($M175,#REF!,7,0)),"",VLOOKUP($M175,#REF!,7,0))</f>
        <v/>
      </c>
      <c r="AT175" s="203">
        <f t="shared" si="82"/>
        <v>0</v>
      </c>
      <c r="AU175" s="208" t="str">
        <f t="shared" si="83"/>
        <v/>
      </c>
      <c r="AW175" s="208" t="str">
        <f>IF(ISERROR(VLOOKUP($M175,#REF!,10,0)),"",VLOOKUP($M175,#REF!,10,0))</f>
        <v/>
      </c>
      <c r="AX175" s="203">
        <f t="shared" si="84"/>
        <v>0</v>
      </c>
      <c r="AY175" s="208" t="str">
        <f t="shared" si="85"/>
        <v/>
      </c>
      <c r="BA175" s="225" t="str">
        <f t="shared" si="86"/>
        <v/>
      </c>
      <c r="BB175" s="225" t="str">
        <f t="shared" si="87"/>
        <v/>
      </c>
    </row>
    <row r="176" spans="1:54" s="39" customFormat="1" ht="25.2" customHeight="1" x14ac:dyDescent="0.2">
      <c r="A176" s="45"/>
      <c r="B176" s="48"/>
      <c r="C176" s="48"/>
      <c r="D176" s="53"/>
      <c r="E176" s="53"/>
      <c r="F176" s="55"/>
      <c r="G176" s="55"/>
      <c r="H176" s="60"/>
      <c r="I176" s="66"/>
      <c r="J176" s="68"/>
      <c r="L176" s="73">
        <f t="shared" si="63"/>
        <v>0</v>
      </c>
      <c r="M176" s="73" t="str">
        <f t="shared" si="64"/>
        <v xml:space="preserve"> </v>
      </c>
      <c r="N176" s="100">
        <f t="shared" si="65"/>
        <v>0</v>
      </c>
      <c r="O176" s="100">
        <f t="shared" si="66"/>
        <v>0</v>
      </c>
      <c r="P176" s="108">
        <f t="shared" si="67"/>
        <v>0</v>
      </c>
      <c r="Q176" s="108" t="str">
        <f>IF(OR($C176="LED",$C176="不明"),"",IF(ISERROR(VLOOKUP($M176,#REF!,2,0)),"",VLOOKUP($M176,#REF!,2,0)))</f>
        <v/>
      </c>
      <c r="R176" s="100">
        <f t="shared" si="68"/>
        <v>0</v>
      </c>
      <c r="S176" s="100">
        <f t="shared" si="69"/>
        <v>0</v>
      </c>
      <c r="T176" s="120" t="str">
        <f t="shared" si="70"/>
        <v/>
      </c>
      <c r="U176" s="124"/>
      <c r="V176" s="129" t="s">
        <v>164</v>
      </c>
      <c r="W176" s="131"/>
      <c r="X176" s="75" t="str">
        <f>IF(COUNTIF($M176,"*LED*"),"LED設置済",IF(COUNTIF($M176,"*不明*"),"該当不明",IF(ISERROR(VLOOKUP($M176,#REF!,4,0)),"",VLOOKUP($M176,#REF!,4,0))))</f>
        <v/>
      </c>
      <c r="Y176" s="139">
        <f t="shared" si="71"/>
        <v>0</v>
      </c>
      <c r="Z176" s="144" t="str">
        <f>IF(ISERROR(VLOOKUP($M176,#REF!,5,0)),"",VLOOKUP($M176,#REF!,5,0))</f>
        <v/>
      </c>
      <c r="AA176" s="147" t="str">
        <f t="shared" si="72"/>
        <v/>
      </c>
      <c r="AB176" s="147" t="str">
        <f t="shared" si="73"/>
        <v/>
      </c>
      <c r="AC176" s="147" t="str">
        <f>IF(ISERROR(VLOOKUP($M176,#REF!,6,0)),"",VLOOKUP($M176,#REF!,6,0))</f>
        <v/>
      </c>
      <c r="AD176" s="147" t="str">
        <f>IF(ISERROR(VLOOKUP($M176,#REF!,8,0)),"",VLOOKUP($M176,#REF!,8,0))</f>
        <v/>
      </c>
      <c r="AE176" s="152" t="str">
        <f t="shared" si="74"/>
        <v/>
      </c>
      <c r="AF176" s="155" t="str">
        <f t="shared" si="75"/>
        <v/>
      </c>
      <c r="AG176" s="146" t="str">
        <f t="shared" si="76"/>
        <v/>
      </c>
      <c r="AH176" s="146" t="str">
        <f>IF(ISERROR(VLOOKUP($M176,#REF!,9,0)),"",VLOOKUP($M176,#REF!,9,0))</f>
        <v/>
      </c>
      <c r="AI176" s="146" t="str">
        <f t="shared" si="77"/>
        <v/>
      </c>
      <c r="AJ176" s="168">
        <f t="shared" si="78"/>
        <v>0</v>
      </c>
      <c r="AK176" s="171"/>
      <c r="AL176" s="174" t="str">
        <f t="shared" si="79"/>
        <v/>
      </c>
      <c r="AM176" s="179" t="str">
        <f t="shared" si="80"/>
        <v/>
      </c>
      <c r="AN176" s="183" t="str">
        <f t="shared" si="81"/>
        <v>未入力セル</v>
      </c>
      <c r="AO176" s="186" t="str">
        <f t="shared" si="61"/>
        <v/>
      </c>
      <c r="AP176" s="186" t="str">
        <f t="shared" si="62"/>
        <v/>
      </c>
      <c r="AQ176" s="39">
        <f t="shared" si="88"/>
        <v>0</v>
      </c>
      <c r="AR176" s="39" t="str">
        <f>IF(ISERROR(VLOOKUP($M176,#REF!,16,0)),"",VLOOKUP($M176,#REF!,16,0))</f>
        <v/>
      </c>
      <c r="AS176" s="196" t="str">
        <f>IF(ISERROR(VLOOKUP($M176,#REF!,7,0)),"",VLOOKUP($M176,#REF!,7,0))</f>
        <v/>
      </c>
      <c r="AT176" s="203">
        <f t="shared" si="82"/>
        <v>0</v>
      </c>
      <c r="AU176" s="208" t="str">
        <f t="shared" si="83"/>
        <v/>
      </c>
      <c r="AW176" s="208" t="str">
        <f>IF(ISERROR(VLOOKUP($M176,#REF!,10,0)),"",VLOOKUP($M176,#REF!,10,0))</f>
        <v/>
      </c>
      <c r="AX176" s="203">
        <f t="shared" si="84"/>
        <v>0</v>
      </c>
      <c r="AY176" s="208" t="str">
        <f t="shared" si="85"/>
        <v/>
      </c>
      <c r="BA176" s="225" t="str">
        <f t="shared" si="86"/>
        <v/>
      </c>
      <c r="BB176" s="225" t="str">
        <f t="shared" si="87"/>
        <v/>
      </c>
    </row>
    <row r="177" spans="1:54" s="39" customFormat="1" ht="25.2" customHeight="1" x14ac:dyDescent="0.2">
      <c r="A177" s="45"/>
      <c r="B177" s="48"/>
      <c r="C177" s="48"/>
      <c r="D177" s="53"/>
      <c r="E177" s="53"/>
      <c r="F177" s="55"/>
      <c r="G177" s="55"/>
      <c r="H177" s="60"/>
      <c r="I177" s="66"/>
      <c r="J177" s="68"/>
      <c r="L177" s="73">
        <f t="shared" si="63"/>
        <v>0</v>
      </c>
      <c r="M177" s="73" t="str">
        <f t="shared" si="64"/>
        <v xml:space="preserve"> </v>
      </c>
      <c r="N177" s="100">
        <f t="shared" si="65"/>
        <v>0</v>
      </c>
      <c r="O177" s="100">
        <f t="shared" si="66"/>
        <v>0</v>
      </c>
      <c r="P177" s="108">
        <f t="shared" si="67"/>
        <v>0</v>
      </c>
      <c r="Q177" s="108" t="str">
        <f>IF(OR($C177="LED",$C177="不明"),"",IF(ISERROR(VLOOKUP($M177,#REF!,2,0)),"",VLOOKUP($M177,#REF!,2,0)))</f>
        <v/>
      </c>
      <c r="R177" s="100">
        <f t="shared" si="68"/>
        <v>0</v>
      </c>
      <c r="S177" s="100">
        <f t="shared" si="69"/>
        <v>0</v>
      </c>
      <c r="T177" s="120" t="str">
        <f t="shared" si="70"/>
        <v/>
      </c>
      <c r="U177" s="124"/>
      <c r="V177" s="129" t="s">
        <v>164</v>
      </c>
      <c r="W177" s="131"/>
      <c r="X177" s="75" t="str">
        <f>IF(COUNTIF($M177,"*LED*"),"LED設置済",IF(COUNTIF($M177,"*不明*"),"該当不明",IF(ISERROR(VLOOKUP($M177,#REF!,4,0)),"",VLOOKUP($M177,#REF!,4,0))))</f>
        <v/>
      </c>
      <c r="Y177" s="139">
        <f t="shared" si="71"/>
        <v>0</v>
      </c>
      <c r="Z177" s="144" t="str">
        <f>IF(ISERROR(VLOOKUP($M177,#REF!,5,0)),"",VLOOKUP($M177,#REF!,5,0))</f>
        <v/>
      </c>
      <c r="AA177" s="147" t="str">
        <f t="shared" si="72"/>
        <v/>
      </c>
      <c r="AB177" s="147" t="str">
        <f t="shared" si="73"/>
        <v/>
      </c>
      <c r="AC177" s="147" t="str">
        <f>IF(ISERROR(VLOOKUP($M177,#REF!,6,0)),"",VLOOKUP($M177,#REF!,6,0))</f>
        <v/>
      </c>
      <c r="AD177" s="147" t="str">
        <f>IF(ISERROR(VLOOKUP($M177,#REF!,8,0)),"",VLOOKUP($M177,#REF!,8,0))</f>
        <v/>
      </c>
      <c r="AE177" s="152" t="str">
        <f t="shared" si="74"/>
        <v/>
      </c>
      <c r="AF177" s="155" t="str">
        <f t="shared" si="75"/>
        <v/>
      </c>
      <c r="AG177" s="146" t="str">
        <f t="shared" si="76"/>
        <v/>
      </c>
      <c r="AH177" s="146" t="str">
        <f>IF(ISERROR(VLOOKUP($M177,#REF!,9,0)),"",VLOOKUP($M177,#REF!,9,0))</f>
        <v/>
      </c>
      <c r="AI177" s="146" t="str">
        <f t="shared" si="77"/>
        <v/>
      </c>
      <c r="AJ177" s="168">
        <f t="shared" si="78"/>
        <v>0</v>
      </c>
      <c r="AK177" s="171"/>
      <c r="AL177" s="174" t="str">
        <f t="shared" si="79"/>
        <v/>
      </c>
      <c r="AM177" s="179" t="str">
        <f t="shared" si="80"/>
        <v/>
      </c>
      <c r="AN177" s="183" t="str">
        <f t="shared" si="81"/>
        <v>未入力セル</v>
      </c>
      <c r="AO177" s="186" t="str">
        <f t="shared" si="61"/>
        <v/>
      </c>
      <c r="AP177" s="186" t="str">
        <f t="shared" si="62"/>
        <v/>
      </c>
      <c r="AQ177" s="39">
        <f t="shared" si="88"/>
        <v>0</v>
      </c>
      <c r="AR177" s="39" t="str">
        <f>IF(ISERROR(VLOOKUP($M177,#REF!,16,0)),"",VLOOKUP($M177,#REF!,16,0))</f>
        <v/>
      </c>
      <c r="AS177" s="196" t="str">
        <f>IF(ISERROR(VLOOKUP($M177,#REF!,7,0)),"",VLOOKUP($M177,#REF!,7,0))</f>
        <v/>
      </c>
      <c r="AT177" s="203">
        <f t="shared" si="82"/>
        <v>0</v>
      </c>
      <c r="AU177" s="208" t="str">
        <f t="shared" si="83"/>
        <v/>
      </c>
      <c r="AW177" s="208" t="str">
        <f>IF(ISERROR(VLOOKUP($M177,#REF!,10,0)),"",VLOOKUP($M177,#REF!,10,0))</f>
        <v/>
      </c>
      <c r="AX177" s="203">
        <f t="shared" si="84"/>
        <v>0</v>
      </c>
      <c r="AY177" s="208" t="str">
        <f t="shared" si="85"/>
        <v/>
      </c>
      <c r="BA177" s="225" t="str">
        <f t="shared" si="86"/>
        <v/>
      </c>
      <c r="BB177" s="225" t="str">
        <f t="shared" si="87"/>
        <v/>
      </c>
    </row>
    <row r="178" spans="1:54" s="39" customFormat="1" ht="25.2" customHeight="1" x14ac:dyDescent="0.2">
      <c r="A178" s="45"/>
      <c r="B178" s="48"/>
      <c r="C178" s="48"/>
      <c r="D178" s="53"/>
      <c r="E178" s="53"/>
      <c r="F178" s="55"/>
      <c r="G178" s="55"/>
      <c r="H178" s="60"/>
      <c r="I178" s="66"/>
      <c r="J178" s="68"/>
      <c r="L178" s="73">
        <f t="shared" si="63"/>
        <v>0</v>
      </c>
      <c r="M178" s="73" t="str">
        <f t="shared" si="64"/>
        <v xml:space="preserve"> </v>
      </c>
      <c r="N178" s="100">
        <f t="shared" si="65"/>
        <v>0</v>
      </c>
      <c r="O178" s="100">
        <f t="shared" si="66"/>
        <v>0</v>
      </c>
      <c r="P178" s="108">
        <f t="shared" si="67"/>
        <v>0</v>
      </c>
      <c r="Q178" s="108" t="str">
        <f>IF(OR($C178="LED",$C178="不明"),"",IF(ISERROR(VLOOKUP($M178,#REF!,2,0)),"",VLOOKUP($M178,#REF!,2,0)))</f>
        <v/>
      </c>
      <c r="R178" s="100">
        <f t="shared" si="68"/>
        <v>0</v>
      </c>
      <c r="S178" s="100">
        <f t="shared" si="69"/>
        <v>0</v>
      </c>
      <c r="T178" s="120" t="str">
        <f t="shared" si="70"/>
        <v/>
      </c>
      <c r="U178" s="124"/>
      <c r="V178" s="129" t="s">
        <v>164</v>
      </c>
      <c r="W178" s="131"/>
      <c r="X178" s="75" t="str">
        <f>IF(COUNTIF($M178,"*LED*"),"LED設置済",IF(COUNTIF($M178,"*不明*"),"該当不明",IF(ISERROR(VLOOKUP($M178,#REF!,4,0)),"",VLOOKUP($M178,#REF!,4,0))))</f>
        <v/>
      </c>
      <c r="Y178" s="139">
        <f t="shared" si="71"/>
        <v>0</v>
      </c>
      <c r="Z178" s="144" t="str">
        <f>IF(ISERROR(VLOOKUP($M178,#REF!,5,0)),"",VLOOKUP($M178,#REF!,5,0))</f>
        <v/>
      </c>
      <c r="AA178" s="147" t="str">
        <f t="shared" si="72"/>
        <v/>
      </c>
      <c r="AB178" s="147" t="str">
        <f t="shared" si="73"/>
        <v/>
      </c>
      <c r="AC178" s="147" t="str">
        <f>IF(ISERROR(VLOOKUP($M178,#REF!,6,0)),"",VLOOKUP($M178,#REF!,6,0))</f>
        <v/>
      </c>
      <c r="AD178" s="147" t="str">
        <f>IF(ISERROR(VLOOKUP($M178,#REF!,8,0)),"",VLOOKUP($M178,#REF!,8,0))</f>
        <v/>
      </c>
      <c r="AE178" s="152" t="str">
        <f t="shared" si="74"/>
        <v/>
      </c>
      <c r="AF178" s="155" t="str">
        <f t="shared" si="75"/>
        <v/>
      </c>
      <c r="AG178" s="146" t="str">
        <f t="shared" si="76"/>
        <v/>
      </c>
      <c r="AH178" s="146" t="str">
        <f>IF(ISERROR(VLOOKUP($M178,#REF!,9,0)),"",VLOOKUP($M178,#REF!,9,0))</f>
        <v/>
      </c>
      <c r="AI178" s="146" t="str">
        <f t="shared" si="77"/>
        <v/>
      </c>
      <c r="AJ178" s="168">
        <f t="shared" si="78"/>
        <v>0</v>
      </c>
      <c r="AK178" s="171"/>
      <c r="AL178" s="174" t="str">
        <f t="shared" si="79"/>
        <v/>
      </c>
      <c r="AM178" s="179" t="str">
        <f t="shared" si="80"/>
        <v/>
      </c>
      <c r="AN178" s="183" t="str">
        <f t="shared" si="81"/>
        <v>未入力セル</v>
      </c>
      <c r="AO178" s="186" t="str">
        <f t="shared" si="61"/>
        <v/>
      </c>
      <c r="AP178" s="186" t="str">
        <f t="shared" si="62"/>
        <v/>
      </c>
      <c r="AQ178" s="39">
        <f t="shared" si="88"/>
        <v>0</v>
      </c>
      <c r="AR178" s="39" t="str">
        <f>IF(ISERROR(VLOOKUP($M178,#REF!,16,0)),"",VLOOKUP($M178,#REF!,16,0))</f>
        <v/>
      </c>
      <c r="AS178" s="196" t="str">
        <f>IF(ISERROR(VLOOKUP($M178,#REF!,7,0)),"",VLOOKUP($M178,#REF!,7,0))</f>
        <v/>
      </c>
      <c r="AT178" s="203">
        <f t="shared" si="82"/>
        <v>0</v>
      </c>
      <c r="AU178" s="208" t="str">
        <f t="shared" si="83"/>
        <v/>
      </c>
      <c r="AW178" s="208" t="str">
        <f>IF(ISERROR(VLOOKUP($M178,#REF!,10,0)),"",VLOOKUP($M178,#REF!,10,0))</f>
        <v/>
      </c>
      <c r="AX178" s="203">
        <f t="shared" si="84"/>
        <v>0</v>
      </c>
      <c r="AY178" s="208" t="str">
        <f t="shared" si="85"/>
        <v/>
      </c>
      <c r="BA178" s="225" t="str">
        <f t="shared" si="86"/>
        <v/>
      </c>
      <c r="BB178" s="225" t="str">
        <f t="shared" si="87"/>
        <v/>
      </c>
    </row>
    <row r="179" spans="1:54" s="39" customFormat="1" ht="25.2" customHeight="1" x14ac:dyDescent="0.2">
      <c r="A179" s="45"/>
      <c r="B179" s="48"/>
      <c r="C179" s="48"/>
      <c r="D179" s="53"/>
      <c r="E179" s="53"/>
      <c r="F179" s="55"/>
      <c r="G179" s="55"/>
      <c r="H179" s="60"/>
      <c r="I179" s="66"/>
      <c r="J179" s="68"/>
      <c r="L179" s="73">
        <f t="shared" si="63"/>
        <v>0</v>
      </c>
      <c r="M179" s="73" t="str">
        <f t="shared" si="64"/>
        <v xml:space="preserve"> </v>
      </c>
      <c r="N179" s="100">
        <f t="shared" si="65"/>
        <v>0</v>
      </c>
      <c r="O179" s="100">
        <f t="shared" si="66"/>
        <v>0</v>
      </c>
      <c r="P179" s="108">
        <f t="shared" si="67"/>
        <v>0</v>
      </c>
      <c r="Q179" s="108" t="str">
        <f>IF(OR($C179="LED",$C179="不明"),"",IF(ISERROR(VLOOKUP($M179,#REF!,2,0)),"",VLOOKUP($M179,#REF!,2,0)))</f>
        <v/>
      </c>
      <c r="R179" s="100">
        <f t="shared" si="68"/>
        <v>0</v>
      </c>
      <c r="S179" s="100">
        <f t="shared" si="69"/>
        <v>0</v>
      </c>
      <c r="T179" s="120" t="str">
        <f t="shared" si="70"/>
        <v/>
      </c>
      <c r="U179" s="124"/>
      <c r="V179" s="129" t="s">
        <v>164</v>
      </c>
      <c r="W179" s="131"/>
      <c r="X179" s="75" t="str">
        <f>IF(COUNTIF($M179,"*LED*"),"LED設置済",IF(COUNTIF($M179,"*不明*"),"該当不明",IF(ISERROR(VLOOKUP($M179,#REF!,4,0)),"",VLOOKUP($M179,#REF!,4,0))))</f>
        <v/>
      </c>
      <c r="Y179" s="139">
        <f t="shared" si="71"/>
        <v>0</v>
      </c>
      <c r="Z179" s="144" t="str">
        <f>IF(ISERROR(VLOOKUP($M179,#REF!,5,0)),"",VLOOKUP($M179,#REF!,5,0))</f>
        <v/>
      </c>
      <c r="AA179" s="147" t="str">
        <f t="shared" si="72"/>
        <v/>
      </c>
      <c r="AB179" s="147" t="str">
        <f t="shared" si="73"/>
        <v/>
      </c>
      <c r="AC179" s="147" t="str">
        <f>IF(ISERROR(VLOOKUP($M179,#REF!,6,0)),"",VLOOKUP($M179,#REF!,6,0))</f>
        <v/>
      </c>
      <c r="AD179" s="147" t="str">
        <f>IF(ISERROR(VLOOKUP($M179,#REF!,8,0)),"",VLOOKUP($M179,#REF!,8,0))</f>
        <v/>
      </c>
      <c r="AE179" s="152" t="str">
        <f t="shared" si="74"/>
        <v/>
      </c>
      <c r="AF179" s="155" t="str">
        <f t="shared" si="75"/>
        <v/>
      </c>
      <c r="AG179" s="146" t="str">
        <f t="shared" si="76"/>
        <v/>
      </c>
      <c r="AH179" s="146" t="str">
        <f>IF(ISERROR(VLOOKUP($M179,#REF!,9,0)),"",VLOOKUP($M179,#REF!,9,0))</f>
        <v/>
      </c>
      <c r="AI179" s="146" t="str">
        <f t="shared" si="77"/>
        <v/>
      </c>
      <c r="AJ179" s="168">
        <f t="shared" si="78"/>
        <v>0</v>
      </c>
      <c r="AK179" s="171"/>
      <c r="AL179" s="174" t="str">
        <f t="shared" si="79"/>
        <v/>
      </c>
      <c r="AM179" s="179" t="str">
        <f t="shared" si="80"/>
        <v/>
      </c>
      <c r="AN179" s="183" t="str">
        <f t="shared" si="81"/>
        <v>未入力セル</v>
      </c>
      <c r="AO179" s="186" t="str">
        <f t="shared" si="61"/>
        <v/>
      </c>
      <c r="AP179" s="186" t="str">
        <f t="shared" si="62"/>
        <v/>
      </c>
      <c r="AQ179" s="39">
        <f t="shared" si="88"/>
        <v>0</v>
      </c>
      <c r="AR179" s="39" t="str">
        <f>IF(ISERROR(VLOOKUP($M179,#REF!,16,0)),"",VLOOKUP($M179,#REF!,16,0))</f>
        <v/>
      </c>
      <c r="AS179" s="196" t="str">
        <f>IF(ISERROR(VLOOKUP($M179,#REF!,7,0)),"",VLOOKUP($M179,#REF!,7,0))</f>
        <v/>
      </c>
      <c r="AT179" s="203">
        <f t="shared" si="82"/>
        <v>0</v>
      </c>
      <c r="AU179" s="208" t="str">
        <f t="shared" si="83"/>
        <v/>
      </c>
      <c r="AW179" s="208" t="str">
        <f>IF(ISERROR(VLOOKUP($M179,#REF!,10,0)),"",VLOOKUP($M179,#REF!,10,0))</f>
        <v/>
      </c>
      <c r="AX179" s="203">
        <f t="shared" si="84"/>
        <v>0</v>
      </c>
      <c r="AY179" s="208" t="str">
        <f t="shared" si="85"/>
        <v/>
      </c>
      <c r="BA179" s="225" t="str">
        <f t="shared" si="86"/>
        <v/>
      </c>
      <c r="BB179" s="225" t="str">
        <f t="shared" si="87"/>
        <v/>
      </c>
    </row>
    <row r="180" spans="1:54" s="39" customFormat="1" ht="25.2" customHeight="1" x14ac:dyDescent="0.2">
      <c r="A180" s="45"/>
      <c r="B180" s="48"/>
      <c r="C180" s="48"/>
      <c r="D180" s="53"/>
      <c r="E180" s="53"/>
      <c r="F180" s="55"/>
      <c r="G180" s="55"/>
      <c r="H180" s="60"/>
      <c r="I180" s="66"/>
      <c r="J180" s="68"/>
      <c r="L180" s="73">
        <f t="shared" si="63"/>
        <v>0</v>
      </c>
      <c r="M180" s="73" t="str">
        <f t="shared" si="64"/>
        <v xml:space="preserve"> </v>
      </c>
      <c r="N180" s="100">
        <f t="shared" si="65"/>
        <v>0</v>
      </c>
      <c r="O180" s="100">
        <f t="shared" si="66"/>
        <v>0</v>
      </c>
      <c r="P180" s="108">
        <f t="shared" si="67"/>
        <v>0</v>
      </c>
      <c r="Q180" s="108" t="str">
        <f>IF(OR($C180="LED",$C180="不明"),"",IF(ISERROR(VLOOKUP($M180,#REF!,2,0)),"",VLOOKUP($M180,#REF!,2,0)))</f>
        <v/>
      </c>
      <c r="R180" s="100">
        <f t="shared" si="68"/>
        <v>0</v>
      </c>
      <c r="S180" s="100">
        <f t="shared" si="69"/>
        <v>0</v>
      </c>
      <c r="T180" s="120" t="str">
        <f t="shared" si="70"/>
        <v/>
      </c>
      <c r="U180" s="124"/>
      <c r="V180" s="129" t="s">
        <v>164</v>
      </c>
      <c r="W180" s="131"/>
      <c r="X180" s="75" t="str">
        <f>IF(COUNTIF($M180,"*LED*"),"LED設置済",IF(COUNTIF($M180,"*不明*"),"該当不明",IF(ISERROR(VLOOKUP($M180,#REF!,4,0)),"",VLOOKUP($M180,#REF!,4,0))))</f>
        <v/>
      </c>
      <c r="Y180" s="139">
        <f t="shared" si="71"/>
        <v>0</v>
      </c>
      <c r="Z180" s="144" t="str">
        <f>IF(ISERROR(VLOOKUP($M180,#REF!,5,0)),"",VLOOKUP($M180,#REF!,5,0))</f>
        <v/>
      </c>
      <c r="AA180" s="147" t="str">
        <f t="shared" si="72"/>
        <v/>
      </c>
      <c r="AB180" s="147" t="str">
        <f t="shared" si="73"/>
        <v/>
      </c>
      <c r="AC180" s="147" t="str">
        <f>IF(ISERROR(VLOOKUP($M180,#REF!,6,0)),"",VLOOKUP($M180,#REF!,6,0))</f>
        <v/>
      </c>
      <c r="AD180" s="147" t="str">
        <f>IF(ISERROR(VLOOKUP($M180,#REF!,8,0)),"",VLOOKUP($M180,#REF!,8,0))</f>
        <v/>
      </c>
      <c r="AE180" s="152" t="str">
        <f t="shared" si="74"/>
        <v/>
      </c>
      <c r="AF180" s="155" t="str">
        <f t="shared" si="75"/>
        <v/>
      </c>
      <c r="AG180" s="146" t="str">
        <f t="shared" si="76"/>
        <v/>
      </c>
      <c r="AH180" s="146" t="str">
        <f>IF(ISERROR(VLOOKUP($M180,#REF!,9,0)),"",VLOOKUP($M180,#REF!,9,0))</f>
        <v/>
      </c>
      <c r="AI180" s="146" t="str">
        <f t="shared" si="77"/>
        <v/>
      </c>
      <c r="AJ180" s="168">
        <f t="shared" si="78"/>
        <v>0</v>
      </c>
      <c r="AK180" s="171"/>
      <c r="AL180" s="174" t="str">
        <f t="shared" si="79"/>
        <v/>
      </c>
      <c r="AM180" s="179" t="str">
        <f t="shared" si="80"/>
        <v/>
      </c>
      <c r="AN180" s="183" t="str">
        <f t="shared" si="81"/>
        <v>未入力セル</v>
      </c>
      <c r="AO180" s="186" t="str">
        <f t="shared" si="61"/>
        <v/>
      </c>
      <c r="AP180" s="186" t="str">
        <f t="shared" si="62"/>
        <v/>
      </c>
      <c r="AQ180" s="39">
        <f t="shared" si="88"/>
        <v>0</v>
      </c>
      <c r="AR180" s="39" t="str">
        <f>IF(ISERROR(VLOOKUP($M180,#REF!,16,0)),"",VLOOKUP($M180,#REF!,16,0))</f>
        <v/>
      </c>
      <c r="AS180" s="196" t="str">
        <f>IF(ISERROR(VLOOKUP($M180,#REF!,7,0)),"",VLOOKUP($M180,#REF!,7,0))</f>
        <v/>
      </c>
      <c r="AT180" s="203">
        <f t="shared" si="82"/>
        <v>0</v>
      </c>
      <c r="AU180" s="208" t="str">
        <f t="shared" si="83"/>
        <v/>
      </c>
      <c r="AW180" s="208" t="str">
        <f>IF(ISERROR(VLOOKUP($M180,#REF!,10,0)),"",VLOOKUP($M180,#REF!,10,0))</f>
        <v/>
      </c>
      <c r="AX180" s="203">
        <f t="shared" si="84"/>
        <v>0</v>
      </c>
      <c r="AY180" s="208" t="str">
        <f t="shared" si="85"/>
        <v/>
      </c>
      <c r="BA180" s="225" t="str">
        <f t="shared" si="86"/>
        <v/>
      </c>
      <c r="BB180" s="225" t="str">
        <f t="shared" si="87"/>
        <v/>
      </c>
    </row>
    <row r="181" spans="1:54" s="39" customFormat="1" ht="25.2" customHeight="1" x14ac:dyDescent="0.2">
      <c r="A181" s="45"/>
      <c r="B181" s="48"/>
      <c r="C181" s="48"/>
      <c r="D181" s="53"/>
      <c r="E181" s="53"/>
      <c r="F181" s="55"/>
      <c r="G181" s="55"/>
      <c r="H181" s="60"/>
      <c r="I181" s="66"/>
      <c r="J181" s="68"/>
      <c r="L181" s="73">
        <f t="shared" si="63"/>
        <v>0</v>
      </c>
      <c r="M181" s="73" t="str">
        <f t="shared" si="64"/>
        <v xml:space="preserve"> </v>
      </c>
      <c r="N181" s="100">
        <f t="shared" si="65"/>
        <v>0</v>
      </c>
      <c r="O181" s="100">
        <f t="shared" si="66"/>
        <v>0</v>
      </c>
      <c r="P181" s="108">
        <f t="shared" si="67"/>
        <v>0</v>
      </c>
      <c r="Q181" s="108" t="str">
        <f>IF(OR($C181="LED",$C181="不明"),"",IF(ISERROR(VLOOKUP($M181,#REF!,2,0)),"",VLOOKUP($M181,#REF!,2,0)))</f>
        <v/>
      </c>
      <c r="R181" s="100">
        <f t="shared" si="68"/>
        <v>0</v>
      </c>
      <c r="S181" s="100">
        <f t="shared" si="69"/>
        <v>0</v>
      </c>
      <c r="T181" s="120" t="str">
        <f t="shared" si="70"/>
        <v/>
      </c>
      <c r="U181" s="124"/>
      <c r="V181" s="129" t="s">
        <v>164</v>
      </c>
      <c r="W181" s="131"/>
      <c r="X181" s="75" t="str">
        <f>IF(COUNTIF($M181,"*LED*"),"LED設置済",IF(COUNTIF($M181,"*不明*"),"該当不明",IF(ISERROR(VLOOKUP($M181,#REF!,4,0)),"",VLOOKUP($M181,#REF!,4,0))))</f>
        <v/>
      </c>
      <c r="Y181" s="139">
        <f t="shared" si="71"/>
        <v>0</v>
      </c>
      <c r="Z181" s="144" t="str">
        <f>IF(ISERROR(VLOOKUP($M181,#REF!,5,0)),"",VLOOKUP($M181,#REF!,5,0))</f>
        <v/>
      </c>
      <c r="AA181" s="147" t="str">
        <f t="shared" si="72"/>
        <v/>
      </c>
      <c r="AB181" s="147" t="str">
        <f t="shared" si="73"/>
        <v/>
      </c>
      <c r="AC181" s="147" t="str">
        <f>IF(ISERROR(VLOOKUP($M181,#REF!,6,0)),"",VLOOKUP($M181,#REF!,6,0))</f>
        <v/>
      </c>
      <c r="AD181" s="147" t="str">
        <f>IF(ISERROR(VLOOKUP($M181,#REF!,8,0)),"",VLOOKUP($M181,#REF!,8,0))</f>
        <v/>
      </c>
      <c r="AE181" s="152" t="str">
        <f t="shared" si="74"/>
        <v/>
      </c>
      <c r="AF181" s="155" t="str">
        <f t="shared" si="75"/>
        <v/>
      </c>
      <c r="AG181" s="146" t="str">
        <f t="shared" si="76"/>
        <v/>
      </c>
      <c r="AH181" s="146" t="str">
        <f>IF(ISERROR(VLOOKUP($M181,#REF!,9,0)),"",VLOOKUP($M181,#REF!,9,0))</f>
        <v/>
      </c>
      <c r="AI181" s="146" t="str">
        <f t="shared" si="77"/>
        <v/>
      </c>
      <c r="AJ181" s="168">
        <f t="shared" si="78"/>
        <v>0</v>
      </c>
      <c r="AK181" s="171"/>
      <c r="AL181" s="174" t="str">
        <f t="shared" si="79"/>
        <v/>
      </c>
      <c r="AM181" s="179" t="str">
        <f t="shared" si="80"/>
        <v/>
      </c>
      <c r="AN181" s="183" t="str">
        <f t="shared" si="81"/>
        <v>未入力セル</v>
      </c>
      <c r="AO181" s="186" t="str">
        <f t="shared" si="61"/>
        <v/>
      </c>
      <c r="AP181" s="186" t="str">
        <f t="shared" si="62"/>
        <v/>
      </c>
      <c r="AQ181" s="39">
        <f t="shared" si="88"/>
        <v>0</v>
      </c>
      <c r="AR181" s="39" t="str">
        <f>IF(ISERROR(VLOOKUP($M181,#REF!,16,0)),"",VLOOKUP($M181,#REF!,16,0))</f>
        <v/>
      </c>
      <c r="AS181" s="196" t="str">
        <f>IF(ISERROR(VLOOKUP($M181,#REF!,7,0)),"",VLOOKUP($M181,#REF!,7,0))</f>
        <v/>
      </c>
      <c r="AT181" s="203">
        <f t="shared" si="82"/>
        <v>0</v>
      </c>
      <c r="AU181" s="208" t="str">
        <f t="shared" si="83"/>
        <v/>
      </c>
      <c r="AW181" s="208" t="str">
        <f>IF(ISERROR(VLOOKUP($M181,#REF!,10,0)),"",VLOOKUP($M181,#REF!,10,0))</f>
        <v/>
      </c>
      <c r="AX181" s="203">
        <f t="shared" si="84"/>
        <v>0</v>
      </c>
      <c r="AY181" s="208" t="str">
        <f t="shared" si="85"/>
        <v/>
      </c>
      <c r="BA181" s="225" t="str">
        <f t="shared" si="86"/>
        <v/>
      </c>
      <c r="BB181" s="225" t="str">
        <f t="shared" si="87"/>
        <v/>
      </c>
    </row>
    <row r="182" spans="1:54" s="39" customFormat="1" ht="25.2" customHeight="1" x14ac:dyDescent="0.2">
      <c r="A182" s="45"/>
      <c r="B182" s="48"/>
      <c r="C182" s="48"/>
      <c r="D182" s="53"/>
      <c r="E182" s="53"/>
      <c r="F182" s="55"/>
      <c r="G182" s="55"/>
      <c r="H182" s="60"/>
      <c r="I182" s="66"/>
      <c r="J182" s="68"/>
      <c r="L182" s="73">
        <f t="shared" si="63"/>
        <v>0</v>
      </c>
      <c r="M182" s="73" t="str">
        <f t="shared" si="64"/>
        <v xml:space="preserve"> </v>
      </c>
      <c r="N182" s="100">
        <f t="shared" si="65"/>
        <v>0</v>
      </c>
      <c r="O182" s="100">
        <f t="shared" si="66"/>
        <v>0</v>
      </c>
      <c r="P182" s="108">
        <f t="shared" si="67"/>
        <v>0</v>
      </c>
      <c r="Q182" s="108" t="str">
        <f>IF(OR($C182="LED",$C182="不明"),"",IF(ISERROR(VLOOKUP($M182,#REF!,2,0)),"",VLOOKUP($M182,#REF!,2,0)))</f>
        <v/>
      </c>
      <c r="R182" s="100">
        <f t="shared" si="68"/>
        <v>0</v>
      </c>
      <c r="S182" s="100">
        <f t="shared" si="69"/>
        <v>0</v>
      </c>
      <c r="T182" s="120" t="str">
        <f t="shared" si="70"/>
        <v/>
      </c>
      <c r="U182" s="124"/>
      <c r="V182" s="129" t="s">
        <v>164</v>
      </c>
      <c r="W182" s="131"/>
      <c r="X182" s="75" t="str">
        <f>IF(COUNTIF($M182,"*LED*"),"LED設置済",IF(COUNTIF($M182,"*不明*"),"該当不明",IF(ISERROR(VLOOKUP($M182,#REF!,4,0)),"",VLOOKUP($M182,#REF!,4,0))))</f>
        <v/>
      </c>
      <c r="Y182" s="139">
        <f t="shared" si="71"/>
        <v>0</v>
      </c>
      <c r="Z182" s="144" t="str">
        <f>IF(ISERROR(VLOOKUP($M182,#REF!,5,0)),"",VLOOKUP($M182,#REF!,5,0))</f>
        <v/>
      </c>
      <c r="AA182" s="147" t="str">
        <f t="shared" si="72"/>
        <v/>
      </c>
      <c r="AB182" s="147" t="str">
        <f t="shared" si="73"/>
        <v/>
      </c>
      <c r="AC182" s="147" t="str">
        <f>IF(ISERROR(VLOOKUP($M182,#REF!,6,0)),"",VLOOKUP($M182,#REF!,6,0))</f>
        <v/>
      </c>
      <c r="AD182" s="147" t="str">
        <f>IF(ISERROR(VLOOKUP($M182,#REF!,8,0)),"",VLOOKUP($M182,#REF!,8,0))</f>
        <v/>
      </c>
      <c r="AE182" s="152" t="str">
        <f t="shared" si="74"/>
        <v/>
      </c>
      <c r="AF182" s="155" t="str">
        <f t="shared" si="75"/>
        <v/>
      </c>
      <c r="AG182" s="146" t="str">
        <f t="shared" si="76"/>
        <v/>
      </c>
      <c r="AH182" s="146" t="str">
        <f>IF(ISERROR(VLOOKUP($M182,#REF!,9,0)),"",VLOOKUP($M182,#REF!,9,0))</f>
        <v/>
      </c>
      <c r="AI182" s="146" t="str">
        <f t="shared" si="77"/>
        <v/>
      </c>
      <c r="AJ182" s="168">
        <f t="shared" si="78"/>
        <v>0</v>
      </c>
      <c r="AK182" s="171"/>
      <c r="AL182" s="174" t="str">
        <f t="shared" si="79"/>
        <v/>
      </c>
      <c r="AM182" s="179" t="str">
        <f t="shared" si="80"/>
        <v/>
      </c>
      <c r="AN182" s="183" t="str">
        <f t="shared" si="81"/>
        <v>未入力セル</v>
      </c>
      <c r="AO182" s="186" t="str">
        <f t="shared" si="61"/>
        <v/>
      </c>
      <c r="AP182" s="186" t="str">
        <f t="shared" si="62"/>
        <v/>
      </c>
      <c r="AQ182" s="39">
        <f t="shared" si="88"/>
        <v>0</v>
      </c>
      <c r="AR182" s="39" t="str">
        <f>IF(ISERROR(VLOOKUP($M182,#REF!,16,0)),"",VLOOKUP($M182,#REF!,16,0))</f>
        <v/>
      </c>
      <c r="AS182" s="196" t="str">
        <f>IF(ISERROR(VLOOKUP($M182,#REF!,7,0)),"",VLOOKUP($M182,#REF!,7,0))</f>
        <v/>
      </c>
      <c r="AT182" s="203">
        <f t="shared" si="82"/>
        <v>0</v>
      </c>
      <c r="AU182" s="208" t="str">
        <f t="shared" si="83"/>
        <v/>
      </c>
      <c r="AW182" s="208" t="str">
        <f>IF(ISERROR(VLOOKUP($M182,#REF!,10,0)),"",VLOOKUP($M182,#REF!,10,0))</f>
        <v/>
      </c>
      <c r="AX182" s="203">
        <f t="shared" si="84"/>
        <v>0</v>
      </c>
      <c r="AY182" s="208" t="str">
        <f t="shared" si="85"/>
        <v/>
      </c>
      <c r="BA182" s="225" t="str">
        <f t="shared" si="86"/>
        <v/>
      </c>
      <c r="BB182" s="225" t="str">
        <f t="shared" si="87"/>
        <v/>
      </c>
    </row>
    <row r="183" spans="1:54" s="39" customFormat="1" ht="25.2" customHeight="1" x14ac:dyDescent="0.2">
      <c r="A183" s="45"/>
      <c r="B183" s="48"/>
      <c r="C183" s="48"/>
      <c r="D183" s="53"/>
      <c r="E183" s="53"/>
      <c r="F183" s="55"/>
      <c r="G183" s="55"/>
      <c r="H183" s="60"/>
      <c r="I183" s="66"/>
      <c r="J183" s="68"/>
      <c r="L183" s="73">
        <f t="shared" si="63"/>
        <v>0</v>
      </c>
      <c r="M183" s="73" t="str">
        <f t="shared" si="64"/>
        <v xml:space="preserve"> </v>
      </c>
      <c r="N183" s="100">
        <f t="shared" si="65"/>
        <v>0</v>
      </c>
      <c r="O183" s="100">
        <f t="shared" si="66"/>
        <v>0</v>
      </c>
      <c r="P183" s="108">
        <f t="shared" si="67"/>
        <v>0</v>
      </c>
      <c r="Q183" s="108" t="str">
        <f>IF(OR($C183="LED",$C183="不明"),"",IF(ISERROR(VLOOKUP($M183,#REF!,2,0)),"",VLOOKUP($M183,#REF!,2,0)))</f>
        <v/>
      </c>
      <c r="R183" s="100">
        <f t="shared" si="68"/>
        <v>0</v>
      </c>
      <c r="S183" s="100">
        <f t="shared" si="69"/>
        <v>0</v>
      </c>
      <c r="T183" s="120" t="str">
        <f t="shared" si="70"/>
        <v/>
      </c>
      <c r="U183" s="124"/>
      <c r="V183" s="129" t="s">
        <v>164</v>
      </c>
      <c r="W183" s="131"/>
      <c r="X183" s="75" t="str">
        <f>IF(COUNTIF($M183,"*LED*"),"LED設置済",IF(COUNTIF($M183,"*不明*"),"該当不明",IF(ISERROR(VLOOKUP($M183,#REF!,4,0)),"",VLOOKUP($M183,#REF!,4,0))))</f>
        <v/>
      </c>
      <c r="Y183" s="139">
        <f t="shared" si="71"/>
        <v>0</v>
      </c>
      <c r="Z183" s="144" t="str">
        <f>IF(ISERROR(VLOOKUP($M183,#REF!,5,0)),"",VLOOKUP($M183,#REF!,5,0))</f>
        <v/>
      </c>
      <c r="AA183" s="147" t="str">
        <f t="shared" si="72"/>
        <v/>
      </c>
      <c r="AB183" s="147" t="str">
        <f t="shared" si="73"/>
        <v/>
      </c>
      <c r="AC183" s="147" t="str">
        <f>IF(ISERROR(VLOOKUP($M183,#REF!,6,0)),"",VLOOKUP($M183,#REF!,6,0))</f>
        <v/>
      </c>
      <c r="AD183" s="147" t="str">
        <f>IF(ISERROR(VLOOKUP($M183,#REF!,8,0)),"",VLOOKUP($M183,#REF!,8,0))</f>
        <v/>
      </c>
      <c r="AE183" s="152" t="str">
        <f t="shared" si="74"/>
        <v/>
      </c>
      <c r="AF183" s="155" t="str">
        <f t="shared" si="75"/>
        <v/>
      </c>
      <c r="AG183" s="146" t="str">
        <f t="shared" si="76"/>
        <v/>
      </c>
      <c r="AH183" s="146" t="str">
        <f>IF(ISERROR(VLOOKUP($M183,#REF!,9,0)),"",VLOOKUP($M183,#REF!,9,0))</f>
        <v/>
      </c>
      <c r="AI183" s="146" t="str">
        <f t="shared" si="77"/>
        <v/>
      </c>
      <c r="AJ183" s="168">
        <f t="shared" si="78"/>
        <v>0</v>
      </c>
      <c r="AK183" s="171"/>
      <c r="AL183" s="174" t="str">
        <f t="shared" si="79"/>
        <v/>
      </c>
      <c r="AM183" s="179" t="str">
        <f t="shared" si="80"/>
        <v/>
      </c>
      <c r="AN183" s="183" t="str">
        <f t="shared" si="81"/>
        <v>未入力セル</v>
      </c>
      <c r="AO183" s="186" t="str">
        <f t="shared" si="61"/>
        <v/>
      </c>
      <c r="AP183" s="186" t="str">
        <f t="shared" si="62"/>
        <v/>
      </c>
      <c r="AQ183" s="39">
        <f t="shared" si="88"/>
        <v>0</v>
      </c>
      <c r="AR183" s="39" t="str">
        <f>IF(ISERROR(VLOOKUP($M183,#REF!,16,0)),"",VLOOKUP($M183,#REF!,16,0))</f>
        <v/>
      </c>
      <c r="AS183" s="196" t="str">
        <f>IF(ISERROR(VLOOKUP($M183,#REF!,7,0)),"",VLOOKUP($M183,#REF!,7,0))</f>
        <v/>
      </c>
      <c r="AT183" s="203">
        <f t="shared" si="82"/>
        <v>0</v>
      </c>
      <c r="AU183" s="208" t="str">
        <f t="shared" si="83"/>
        <v/>
      </c>
      <c r="AW183" s="208" t="str">
        <f>IF(ISERROR(VLOOKUP($M183,#REF!,10,0)),"",VLOOKUP($M183,#REF!,10,0))</f>
        <v/>
      </c>
      <c r="AX183" s="203">
        <f t="shared" si="84"/>
        <v>0</v>
      </c>
      <c r="AY183" s="208" t="str">
        <f t="shared" si="85"/>
        <v/>
      </c>
      <c r="BA183" s="225" t="str">
        <f t="shared" si="86"/>
        <v/>
      </c>
      <c r="BB183" s="225" t="str">
        <f t="shared" si="87"/>
        <v/>
      </c>
    </row>
    <row r="184" spans="1:54" s="39" customFormat="1" ht="25.2" customHeight="1" x14ac:dyDescent="0.2">
      <c r="A184" s="45"/>
      <c r="B184" s="48"/>
      <c r="C184" s="48"/>
      <c r="D184" s="53"/>
      <c r="E184" s="53"/>
      <c r="F184" s="55"/>
      <c r="G184" s="55"/>
      <c r="H184" s="60"/>
      <c r="I184" s="66"/>
      <c r="J184" s="68"/>
      <c r="L184" s="73">
        <f t="shared" si="63"/>
        <v>0</v>
      </c>
      <c r="M184" s="73" t="str">
        <f t="shared" si="64"/>
        <v xml:space="preserve"> </v>
      </c>
      <c r="N184" s="100">
        <f t="shared" si="65"/>
        <v>0</v>
      </c>
      <c r="O184" s="100">
        <f t="shared" si="66"/>
        <v>0</v>
      </c>
      <c r="P184" s="108">
        <f t="shared" si="67"/>
        <v>0</v>
      </c>
      <c r="Q184" s="108" t="str">
        <f>IF(OR($C184="LED",$C184="不明"),"",IF(ISERROR(VLOOKUP($M184,#REF!,2,0)),"",VLOOKUP($M184,#REF!,2,0)))</f>
        <v/>
      </c>
      <c r="R184" s="100">
        <f t="shared" si="68"/>
        <v>0</v>
      </c>
      <c r="S184" s="100">
        <f t="shared" si="69"/>
        <v>0</v>
      </c>
      <c r="T184" s="120" t="str">
        <f t="shared" si="70"/>
        <v/>
      </c>
      <c r="U184" s="124"/>
      <c r="V184" s="129" t="s">
        <v>164</v>
      </c>
      <c r="W184" s="131"/>
      <c r="X184" s="75" t="str">
        <f>IF(COUNTIF($M184,"*LED*"),"LED設置済",IF(COUNTIF($M184,"*不明*"),"該当不明",IF(ISERROR(VLOOKUP($M184,#REF!,4,0)),"",VLOOKUP($M184,#REF!,4,0))))</f>
        <v/>
      </c>
      <c r="Y184" s="139">
        <f t="shared" si="71"/>
        <v>0</v>
      </c>
      <c r="Z184" s="144" t="str">
        <f>IF(ISERROR(VLOOKUP($M184,#REF!,5,0)),"",VLOOKUP($M184,#REF!,5,0))</f>
        <v/>
      </c>
      <c r="AA184" s="147" t="str">
        <f t="shared" si="72"/>
        <v/>
      </c>
      <c r="AB184" s="147" t="str">
        <f t="shared" si="73"/>
        <v/>
      </c>
      <c r="AC184" s="147" t="str">
        <f>IF(ISERROR(VLOOKUP($M184,#REF!,6,0)),"",VLOOKUP($M184,#REF!,6,0))</f>
        <v/>
      </c>
      <c r="AD184" s="147" t="str">
        <f>IF(ISERROR(VLOOKUP($M184,#REF!,8,0)),"",VLOOKUP($M184,#REF!,8,0))</f>
        <v/>
      </c>
      <c r="AE184" s="152" t="str">
        <f t="shared" si="74"/>
        <v/>
      </c>
      <c r="AF184" s="155" t="str">
        <f t="shared" si="75"/>
        <v/>
      </c>
      <c r="AG184" s="146" t="str">
        <f t="shared" si="76"/>
        <v/>
      </c>
      <c r="AH184" s="146" t="str">
        <f>IF(ISERROR(VLOOKUP($M184,#REF!,9,0)),"",VLOOKUP($M184,#REF!,9,0))</f>
        <v/>
      </c>
      <c r="AI184" s="146" t="str">
        <f t="shared" si="77"/>
        <v/>
      </c>
      <c r="AJ184" s="168">
        <f t="shared" si="78"/>
        <v>0</v>
      </c>
      <c r="AK184" s="171"/>
      <c r="AL184" s="174" t="str">
        <f t="shared" si="79"/>
        <v/>
      </c>
      <c r="AM184" s="179" t="str">
        <f t="shared" si="80"/>
        <v/>
      </c>
      <c r="AN184" s="183" t="str">
        <f t="shared" si="81"/>
        <v>未入力セル</v>
      </c>
      <c r="AO184" s="186" t="str">
        <f t="shared" si="61"/>
        <v/>
      </c>
      <c r="AP184" s="186" t="str">
        <f t="shared" si="62"/>
        <v/>
      </c>
      <c r="AQ184" s="39">
        <f t="shared" si="88"/>
        <v>0</v>
      </c>
      <c r="AR184" s="39" t="str">
        <f>IF(ISERROR(VLOOKUP($M184,#REF!,16,0)),"",VLOOKUP($M184,#REF!,16,0))</f>
        <v/>
      </c>
      <c r="AS184" s="196" t="str">
        <f>IF(ISERROR(VLOOKUP($M184,#REF!,7,0)),"",VLOOKUP($M184,#REF!,7,0))</f>
        <v/>
      </c>
      <c r="AT184" s="203">
        <f t="shared" si="82"/>
        <v>0</v>
      </c>
      <c r="AU184" s="208" t="str">
        <f t="shared" si="83"/>
        <v/>
      </c>
      <c r="AW184" s="208" t="str">
        <f>IF(ISERROR(VLOOKUP($M184,#REF!,10,0)),"",VLOOKUP($M184,#REF!,10,0))</f>
        <v/>
      </c>
      <c r="AX184" s="203">
        <f t="shared" si="84"/>
        <v>0</v>
      </c>
      <c r="AY184" s="208" t="str">
        <f t="shared" si="85"/>
        <v/>
      </c>
      <c r="BA184" s="225" t="str">
        <f t="shared" si="86"/>
        <v/>
      </c>
      <c r="BB184" s="225" t="str">
        <f t="shared" si="87"/>
        <v/>
      </c>
    </row>
    <row r="185" spans="1:54" s="39" customFormat="1" ht="25.2" customHeight="1" x14ac:dyDescent="0.2">
      <c r="A185" s="45"/>
      <c r="B185" s="48"/>
      <c r="C185" s="48"/>
      <c r="D185" s="53"/>
      <c r="E185" s="53"/>
      <c r="F185" s="55"/>
      <c r="G185" s="55"/>
      <c r="H185" s="60"/>
      <c r="I185" s="66"/>
      <c r="J185" s="68"/>
      <c r="L185" s="73">
        <f t="shared" si="63"/>
        <v>0</v>
      </c>
      <c r="M185" s="73" t="str">
        <f t="shared" si="64"/>
        <v xml:space="preserve"> </v>
      </c>
      <c r="N185" s="100">
        <f t="shared" si="65"/>
        <v>0</v>
      </c>
      <c r="O185" s="100">
        <f t="shared" si="66"/>
        <v>0</v>
      </c>
      <c r="P185" s="108">
        <f t="shared" si="67"/>
        <v>0</v>
      </c>
      <c r="Q185" s="108" t="str">
        <f>IF(OR($C185="LED",$C185="不明"),"",IF(ISERROR(VLOOKUP($M185,#REF!,2,0)),"",VLOOKUP($M185,#REF!,2,0)))</f>
        <v/>
      </c>
      <c r="R185" s="100">
        <f t="shared" si="68"/>
        <v>0</v>
      </c>
      <c r="S185" s="100">
        <f t="shared" si="69"/>
        <v>0</v>
      </c>
      <c r="T185" s="120" t="str">
        <f t="shared" si="70"/>
        <v/>
      </c>
      <c r="U185" s="124"/>
      <c r="V185" s="129" t="s">
        <v>164</v>
      </c>
      <c r="W185" s="131"/>
      <c r="X185" s="75" t="str">
        <f>IF(COUNTIF($M185,"*LED*"),"LED設置済",IF(COUNTIF($M185,"*不明*"),"該当不明",IF(ISERROR(VLOOKUP($M185,#REF!,4,0)),"",VLOOKUP($M185,#REF!,4,0))))</f>
        <v/>
      </c>
      <c r="Y185" s="139">
        <f t="shared" si="71"/>
        <v>0</v>
      </c>
      <c r="Z185" s="144" t="str">
        <f>IF(ISERROR(VLOOKUP($M185,#REF!,5,0)),"",VLOOKUP($M185,#REF!,5,0))</f>
        <v/>
      </c>
      <c r="AA185" s="147" t="str">
        <f t="shared" si="72"/>
        <v/>
      </c>
      <c r="AB185" s="147" t="str">
        <f t="shared" si="73"/>
        <v/>
      </c>
      <c r="AC185" s="147" t="str">
        <f>IF(ISERROR(VLOOKUP($M185,#REF!,6,0)),"",VLOOKUP($M185,#REF!,6,0))</f>
        <v/>
      </c>
      <c r="AD185" s="147" t="str">
        <f>IF(ISERROR(VLOOKUP($M185,#REF!,8,0)),"",VLOOKUP($M185,#REF!,8,0))</f>
        <v/>
      </c>
      <c r="AE185" s="152" t="str">
        <f t="shared" si="74"/>
        <v/>
      </c>
      <c r="AF185" s="155" t="str">
        <f t="shared" si="75"/>
        <v/>
      </c>
      <c r="AG185" s="146" t="str">
        <f t="shared" si="76"/>
        <v/>
      </c>
      <c r="AH185" s="146" t="str">
        <f>IF(ISERROR(VLOOKUP($M185,#REF!,9,0)),"",VLOOKUP($M185,#REF!,9,0))</f>
        <v/>
      </c>
      <c r="AI185" s="146" t="str">
        <f t="shared" si="77"/>
        <v/>
      </c>
      <c r="AJ185" s="168">
        <f t="shared" si="78"/>
        <v>0</v>
      </c>
      <c r="AK185" s="171"/>
      <c r="AL185" s="174" t="str">
        <f t="shared" si="79"/>
        <v/>
      </c>
      <c r="AM185" s="179" t="str">
        <f t="shared" si="80"/>
        <v/>
      </c>
      <c r="AN185" s="183" t="str">
        <f t="shared" si="81"/>
        <v>未入力セル</v>
      </c>
      <c r="AO185" s="186" t="str">
        <f t="shared" si="61"/>
        <v/>
      </c>
      <c r="AP185" s="186" t="str">
        <f t="shared" si="62"/>
        <v/>
      </c>
      <c r="AQ185" s="39">
        <f t="shared" si="88"/>
        <v>0</v>
      </c>
      <c r="AR185" s="39" t="str">
        <f>IF(ISERROR(VLOOKUP($M185,#REF!,16,0)),"",VLOOKUP($M185,#REF!,16,0))</f>
        <v/>
      </c>
      <c r="AS185" s="196" t="str">
        <f>IF(ISERROR(VLOOKUP($M185,#REF!,7,0)),"",VLOOKUP($M185,#REF!,7,0))</f>
        <v/>
      </c>
      <c r="AT185" s="203">
        <f t="shared" si="82"/>
        <v>0</v>
      </c>
      <c r="AU185" s="208" t="str">
        <f t="shared" si="83"/>
        <v/>
      </c>
      <c r="AW185" s="208" t="str">
        <f>IF(ISERROR(VLOOKUP($M185,#REF!,10,0)),"",VLOOKUP($M185,#REF!,10,0))</f>
        <v/>
      </c>
      <c r="AX185" s="203">
        <f t="shared" si="84"/>
        <v>0</v>
      </c>
      <c r="AY185" s="208" t="str">
        <f t="shared" si="85"/>
        <v/>
      </c>
      <c r="BA185" s="225" t="str">
        <f t="shared" si="86"/>
        <v/>
      </c>
      <c r="BB185" s="225" t="str">
        <f t="shared" si="87"/>
        <v/>
      </c>
    </row>
    <row r="186" spans="1:54" s="39" customFormat="1" ht="25.2" customHeight="1" x14ac:dyDescent="0.2">
      <c r="A186" s="45"/>
      <c r="B186" s="48"/>
      <c r="C186" s="48"/>
      <c r="D186" s="53"/>
      <c r="E186" s="53"/>
      <c r="F186" s="55"/>
      <c r="G186" s="55"/>
      <c r="H186" s="60"/>
      <c r="I186" s="66"/>
      <c r="J186" s="68"/>
      <c r="L186" s="73">
        <f t="shared" si="63"/>
        <v>0</v>
      </c>
      <c r="M186" s="73" t="str">
        <f t="shared" si="64"/>
        <v xml:space="preserve"> </v>
      </c>
      <c r="N186" s="100">
        <f t="shared" si="65"/>
        <v>0</v>
      </c>
      <c r="O186" s="100">
        <f t="shared" si="66"/>
        <v>0</v>
      </c>
      <c r="P186" s="108">
        <f t="shared" si="67"/>
        <v>0</v>
      </c>
      <c r="Q186" s="108" t="str">
        <f>IF(OR($C186="LED",$C186="不明"),"",IF(ISERROR(VLOOKUP($M186,#REF!,2,0)),"",VLOOKUP($M186,#REF!,2,0)))</f>
        <v/>
      </c>
      <c r="R186" s="100">
        <f t="shared" si="68"/>
        <v>0</v>
      </c>
      <c r="S186" s="100">
        <f t="shared" si="69"/>
        <v>0</v>
      </c>
      <c r="T186" s="120" t="str">
        <f t="shared" si="70"/>
        <v/>
      </c>
      <c r="U186" s="124"/>
      <c r="V186" s="129" t="s">
        <v>164</v>
      </c>
      <c r="W186" s="131"/>
      <c r="X186" s="75" t="str">
        <f>IF(COUNTIF($M186,"*LED*"),"LED設置済",IF(COUNTIF($M186,"*不明*"),"該当不明",IF(ISERROR(VLOOKUP($M186,#REF!,4,0)),"",VLOOKUP($M186,#REF!,4,0))))</f>
        <v/>
      </c>
      <c r="Y186" s="139">
        <f t="shared" si="71"/>
        <v>0</v>
      </c>
      <c r="Z186" s="144" t="str">
        <f>IF(ISERROR(VLOOKUP($M186,#REF!,5,0)),"",VLOOKUP($M186,#REF!,5,0))</f>
        <v/>
      </c>
      <c r="AA186" s="147" t="str">
        <f t="shared" si="72"/>
        <v/>
      </c>
      <c r="AB186" s="147" t="str">
        <f t="shared" si="73"/>
        <v/>
      </c>
      <c r="AC186" s="147" t="str">
        <f>IF(ISERROR(VLOOKUP($M186,#REF!,6,0)),"",VLOOKUP($M186,#REF!,6,0))</f>
        <v/>
      </c>
      <c r="AD186" s="147" t="str">
        <f>IF(ISERROR(VLOOKUP($M186,#REF!,8,0)),"",VLOOKUP($M186,#REF!,8,0))</f>
        <v/>
      </c>
      <c r="AE186" s="152" t="str">
        <f t="shared" si="74"/>
        <v/>
      </c>
      <c r="AF186" s="155" t="str">
        <f t="shared" si="75"/>
        <v/>
      </c>
      <c r="AG186" s="146" t="str">
        <f t="shared" si="76"/>
        <v/>
      </c>
      <c r="AH186" s="146" t="str">
        <f>IF(ISERROR(VLOOKUP($M186,#REF!,9,0)),"",VLOOKUP($M186,#REF!,9,0))</f>
        <v/>
      </c>
      <c r="AI186" s="146" t="str">
        <f t="shared" si="77"/>
        <v/>
      </c>
      <c r="AJ186" s="168">
        <f t="shared" si="78"/>
        <v>0</v>
      </c>
      <c r="AK186" s="171"/>
      <c r="AL186" s="174" t="str">
        <f t="shared" si="79"/>
        <v/>
      </c>
      <c r="AM186" s="179" t="str">
        <f t="shared" si="80"/>
        <v/>
      </c>
      <c r="AN186" s="183" t="str">
        <f t="shared" si="81"/>
        <v>未入力セル</v>
      </c>
      <c r="AO186" s="186" t="str">
        <f t="shared" si="61"/>
        <v/>
      </c>
      <c r="AP186" s="186" t="str">
        <f t="shared" si="62"/>
        <v/>
      </c>
      <c r="AQ186" s="39">
        <f t="shared" si="88"/>
        <v>0</v>
      </c>
      <c r="AR186" s="39" t="str">
        <f>IF(ISERROR(VLOOKUP($M186,#REF!,16,0)),"",VLOOKUP($M186,#REF!,16,0))</f>
        <v/>
      </c>
      <c r="AS186" s="196" t="str">
        <f>IF(ISERROR(VLOOKUP($M186,#REF!,7,0)),"",VLOOKUP($M186,#REF!,7,0))</f>
        <v/>
      </c>
      <c r="AT186" s="203">
        <f t="shared" si="82"/>
        <v>0</v>
      </c>
      <c r="AU186" s="208" t="str">
        <f t="shared" si="83"/>
        <v/>
      </c>
      <c r="AW186" s="208" t="str">
        <f>IF(ISERROR(VLOOKUP($M186,#REF!,10,0)),"",VLOOKUP($M186,#REF!,10,0))</f>
        <v/>
      </c>
      <c r="AX186" s="203">
        <f t="shared" si="84"/>
        <v>0</v>
      </c>
      <c r="AY186" s="208" t="str">
        <f t="shared" si="85"/>
        <v/>
      </c>
      <c r="BA186" s="225" t="str">
        <f t="shared" si="86"/>
        <v/>
      </c>
      <c r="BB186" s="225" t="str">
        <f t="shared" si="87"/>
        <v/>
      </c>
    </row>
    <row r="187" spans="1:54" s="39" customFormat="1" ht="25.2" customHeight="1" x14ac:dyDescent="0.2">
      <c r="A187" s="45"/>
      <c r="B187" s="48"/>
      <c r="C187" s="48"/>
      <c r="D187" s="53"/>
      <c r="E187" s="53"/>
      <c r="F187" s="55"/>
      <c r="G187" s="55"/>
      <c r="H187" s="60"/>
      <c r="I187" s="66"/>
      <c r="J187" s="68"/>
      <c r="L187" s="73">
        <f t="shared" si="63"/>
        <v>0</v>
      </c>
      <c r="M187" s="73" t="str">
        <f t="shared" si="64"/>
        <v xml:space="preserve"> </v>
      </c>
      <c r="N187" s="100">
        <f t="shared" si="65"/>
        <v>0</v>
      </c>
      <c r="O187" s="100">
        <f t="shared" si="66"/>
        <v>0</v>
      </c>
      <c r="P187" s="108">
        <f t="shared" si="67"/>
        <v>0</v>
      </c>
      <c r="Q187" s="108" t="str">
        <f>IF(OR($C187="LED",$C187="不明"),"",IF(ISERROR(VLOOKUP($M187,#REF!,2,0)),"",VLOOKUP($M187,#REF!,2,0)))</f>
        <v/>
      </c>
      <c r="R187" s="100">
        <f t="shared" si="68"/>
        <v>0</v>
      </c>
      <c r="S187" s="100">
        <f t="shared" si="69"/>
        <v>0</v>
      </c>
      <c r="T187" s="120" t="str">
        <f t="shared" si="70"/>
        <v/>
      </c>
      <c r="U187" s="124"/>
      <c r="V187" s="129" t="s">
        <v>164</v>
      </c>
      <c r="W187" s="131"/>
      <c r="X187" s="75" t="str">
        <f>IF(COUNTIF($M187,"*LED*"),"LED設置済",IF(COUNTIF($M187,"*不明*"),"該当不明",IF(ISERROR(VLOOKUP($M187,#REF!,4,0)),"",VLOOKUP($M187,#REF!,4,0))))</f>
        <v/>
      </c>
      <c r="Y187" s="139">
        <f t="shared" si="71"/>
        <v>0</v>
      </c>
      <c r="Z187" s="144" t="str">
        <f>IF(ISERROR(VLOOKUP($M187,#REF!,5,0)),"",VLOOKUP($M187,#REF!,5,0))</f>
        <v/>
      </c>
      <c r="AA187" s="147" t="str">
        <f t="shared" si="72"/>
        <v/>
      </c>
      <c r="AB187" s="147" t="str">
        <f t="shared" si="73"/>
        <v/>
      </c>
      <c r="AC187" s="147" t="str">
        <f>IF(ISERROR(VLOOKUP($M187,#REF!,6,0)),"",VLOOKUP($M187,#REF!,6,0))</f>
        <v/>
      </c>
      <c r="AD187" s="147" t="str">
        <f>IF(ISERROR(VLOOKUP($M187,#REF!,8,0)),"",VLOOKUP($M187,#REF!,8,0))</f>
        <v/>
      </c>
      <c r="AE187" s="152" t="str">
        <f t="shared" si="74"/>
        <v/>
      </c>
      <c r="AF187" s="155" t="str">
        <f t="shared" si="75"/>
        <v/>
      </c>
      <c r="AG187" s="146" t="str">
        <f t="shared" si="76"/>
        <v/>
      </c>
      <c r="AH187" s="146" t="str">
        <f>IF(ISERROR(VLOOKUP($M187,#REF!,9,0)),"",VLOOKUP($M187,#REF!,9,0))</f>
        <v/>
      </c>
      <c r="AI187" s="146" t="str">
        <f t="shared" si="77"/>
        <v/>
      </c>
      <c r="AJ187" s="168">
        <f t="shared" si="78"/>
        <v>0</v>
      </c>
      <c r="AK187" s="171"/>
      <c r="AL187" s="174" t="str">
        <f t="shared" si="79"/>
        <v/>
      </c>
      <c r="AM187" s="179" t="str">
        <f t="shared" si="80"/>
        <v/>
      </c>
      <c r="AN187" s="183" t="str">
        <f t="shared" si="81"/>
        <v>未入力セル</v>
      </c>
      <c r="AO187" s="186" t="str">
        <f t="shared" si="61"/>
        <v/>
      </c>
      <c r="AP187" s="186" t="str">
        <f t="shared" si="62"/>
        <v/>
      </c>
      <c r="AQ187" s="39">
        <f t="shared" si="88"/>
        <v>0</v>
      </c>
      <c r="AR187" s="39" t="str">
        <f>IF(ISERROR(VLOOKUP($M187,#REF!,16,0)),"",VLOOKUP($M187,#REF!,16,0))</f>
        <v/>
      </c>
      <c r="AS187" s="196" t="str">
        <f>IF(ISERROR(VLOOKUP($M187,#REF!,7,0)),"",VLOOKUP($M187,#REF!,7,0))</f>
        <v/>
      </c>
      <c r="AT187" s="203">
        <f t="shared" si="82"/>
        <v>0</v>
      </c>
      <c r="AU187" s="208" t="str">
        <f t="shared" si="83"/>
        <v/>
      </c>
      <c r="AW187" s="208" t="str">
        <f>IF(ISERROR(VLOOKUP($M187,#REF!,10,0)),"",VLOOKUP($M187,#REF!,10,0))</f>
        <v/>
      </c>
      <c r="AX187" s="203">
        <f t="shared" si="84"/>
        <v>0</v>
      </c>
      <c r="AY187" s="208" t="str">
        <f t="shared" si="85"/>
        <v/>
      </c>
      <c r="BA187" s="225" t="str">
        <f t="shared" si="86"/>
        <v/>
      </c>
      <c r="BB187" s="225" t="str">
        <f t="shared" si="87"/>
        <v/>
      </c>
    </row>
    <row r="188" spans="1:54" s="39" customFormat="1" ht="25.2" customHeight="1" x14ac:dyDescent="0.2">
      <c r="A188" s="45"/>
      <c r="B188" s="48"/>
      <c r="C188" s="48"/>
      <c r="D188" s="53"/>
      <c r="E188" s="53"/>
      <c r="F188" s="55"/>
      <c r="G188" s="55"/>
      <c r="H188" s="60"/>
      <c r="I188" s="66"/>
      <c r="J188" s="68"/>
      <c r="L188" s="73">
        <f t="shared" si="63"/>
        <v>0</v>
      </c>
      <c r="M188" s="73" t="str">
        <f t="shared" si="64"/>
        <v xml:space="preserve"> </v>
      </c>
      <c r="N188" s="100">
        <f t="shared" si="65"/>
        <v>0</v>
      </c>
      <c r="O188" s="100">
        <f t="shared" si="66"/>
        <v>0</v>
      </c>
      <c r="P188" s="108">
        <f t="shared" si="67"/>
        <v>0</v>
      </c>
      <c r="Q188" s="108" t="str">
        <f>IF(OR($C188="LED",$C188="不明"),"",IF(ISERROR(VLOOKUP($M188,#REF!,2,0)),"",VLOOKUP($M188,#REF!,2,0)))</f>
        <v/>
      </c>
      <c r="R188" s="100">
        <f t="shared" si="68"/>
        <v>0</v>
      </c>
      <c r="S188" s="100">
        <f t="shared" si="69"/>
        <v>0</v>
      </c>
      <c r="T188" s="120" t="str">
        <f t="shared" si="70"/>
        <v/>
      </c>
      <c r="U188" s="124"/>
      <c r="V188" s="129" t="s">
        <v>164</v>
      </c>
      <c r="W188" s="131"/>
      <c r="X188" s="75" t="str">
        <f>IF(COUNTIF($M188,"*LED*"),"LED設置済",IF(COUNTIF($M188,"*不明*"),"該当不明",IF(ISERROR(VLOOKUP($M188,#REF!,4,0)),"",VLOOKUP($M188,#REF!,4,0))))</f>
        <v/>
      </c>
      <c r="Y188" s="139">
        <f t="shared" si="71"/>
        <v>0</v>
      </c>
      <c r="Z188" s="144" t="str">
        <f>IF(ISERROR(VLOOKUP($M188,#REF!,5,0)),"",VLOOKUP($M188,#REF!,5,0))</f>
        <v/>
      </c>
      <c r="AA188" s="147" t="str">
        <f t="shared" si="72"/>
        <v/>
      </c>
      <c r="AB188" s="147" t="str">
        <f t="shared" si="73"/>
        <v/>
      </c>
      <c r="AC188" s="147" t="str">
        <f>IF(ISERROR(VLOOKUP($M188,#REF!,6,0)),"",VLOOKUP($M188,#REF!,6,0))</f>
        <v/>
      </c>
      <c r="AD188" s="147" t="str">
        <f>IF(ISERROR(VLOOKUP($M188,#REF!,8,0)),"",VLOOKUP($M188,#REF!,8,0))</f>
        <v/>
      </c>
      <c r="AE188" s="152" t="str">
        <f t="shared" si="74"/>
        <v/>
      </c>
      <c r="AF188" s="155" t="str">
        <f t="shared" si="75"/>
        <v/>
      </c>
      <c r="AG188" s="146" t="str">
        <f t="shared" si="76"/>
        <v/>
      </c>
      <c r="AH188" s="146" t="str">
        <f>IF(ISERROR(VLOOKUP($M188,#REF!,9,0)),"",VLOOKUP($M188,#REF!,9,0))</f>
        <v/>
      </c>
      <c r="AI188" s="146" t="str">
        <f t="shared" si="77"/>
        <v/>
      </c>
      <c r="AJ188" s="168">
        <f t="shared" si="78"/>
        <v>0</v>
      </c>
      <c r="AK188" s="171"/>
      <c r="AL188" s="174" t="str">
        <f t="shared" si="79"/>
        <v/>
      </c>
      <c r="AM188" s="179" t="str">
        <f t="shared" si="80"/>
        <v/>
      </c>
      <c r="AN188" s="183" t="str">
        <f t="shared" si="81"/>
        <v>未入力セル</v>
      </c>
      <c r="AO188" s="186" t="str">
        <f t="shared" si="61"/>
        <v/>
      </c>
      <c r="AP188" s="186" t="str">
        <f t="shared" si="62"/>
        <v/>
      </c>
      <c r="AQ188" s="39">
        <f t="shared" si="88"/>
        <v>0</v>
      </c>
      <c r="AR188" s="39" t="str">
        <f>IF(ISERROR(VLOOKUP($M188,#REF!,16,0)),"",VLOOKUP($M188,#REF!,16,0))</f>
        <v/>
      </c>
      <c r="AS188" s="196" t="str">
        <f>IF(ISERROR(VLOOKUP($M188,#REF!,7,0)),"",VLOOKUP($M188,#REF!,7,0))</f>
        <v/>
      </c>
      <c r="AT188" s="203">
        <f t="shared" si="82"/>
        <v>0</v>
      </c>
      <c r="AU188" s="208" t="str">
        <f t="shared" si="83"/>
        <v/>
      </c>
      <c r="AW188" s="208" t="str">
        <f>IF(ISERROR(VLOOKUP($M188,#REF!,10,0)),"",VLOOKUP($M188,#REF!,10,0))</f>
        <v/>
      </c>
      <c r="AX188" s="203">
        <f t="shared" si="84"/>
        <v>0</v>
      </c>
      <c r="AY188" s="208" t="str">
        <f t="shared" si="85"/>
        <v/>
      </c>
      <c r="BA188" s="225" t="str">
        <f t="shared" si="86"/>
        <v/>
      </c>
      <c r="BB188" s="225" t="str">
        <f t="shared" si="87"/>
        <v/>
      </c>
    </row>
    <row r="189" spans="1:54" s="39" customFormat="1" ht="25.2" customHeight="1" x14ac:dyDescent="0.2">
      <c r="A189" s="45"/>
      <c r="B189" s="48"/>
      <c r="C189" s="48"/>
      <c r="D189" s="53"/>
      <c r="E189" s="53"/>
      <c r="F189" s="55"/>
      <c r="G189" s="55"/>
      <c r="H189" s="60"/>
      <c r="I189" s="66"/>
      <c r="J189" s="68"/>
      <c r="L189" s="73">
        <f t="shared" si="63"/>
        <v>0</v>
      </c>
      <c r="M189" s="73" t="str">
        <f t="shared" si="64"/>
        <v xml:space="preserve"> </v>
      </c>
      <c r="N189" s="100">
        <f t="shared" si="65"/>
        <v>0</v>
      </c>
      <c r="O189" s="100">
        <f t="shared" si="66"/>
        <v>0</v>
      </c>
      <c r="P189" s="108">
        <f t="shared" si="67"/>
        <v>0</v>
      </c>
      <c r="Q189" s="108" t="str">
        <f>IF(OR($C189="LED",$C189="不明"),"",IF(ISERROR(VLOOKUP($M189,#REF!,2,0)),"",VLOOKUP($M189,#REF!,2,0)))</f>
        <v/>
      </c>
      <c r="R189" s="100">
        <f t="shared" si="68"/>
        <v>0</v>
      </c>
      <c r="S189" s="100">
        <f t="shared" si="69"/>
        <v>0</v>
      </c>
      <c r="T189" s="120" t="str">
        <f t="shared" si="70"/>
        <v/>
      </c>
      <c r="U189" s="124"/>
      <c r="V189" s="129" t="s">
        <v>164</v>
      </c>
      <c r="W189" s="131"/>
      <c r="X189" s="75" t="str">
        <f>IF(COUNTIF($M189,"*LED*"),"LED設置済",IF(COUNTIF($M189,"*不明*"),"該当不明",IF(ISERROR(VLOOKUP($M189,#REF!,4,0)),"",VLOOKUP($M189,#REF!,4,0))))</f>
        <v/>
      </c>
      <c r="Y189" s="139">
        <f t="shared" si="71"/>
        <v>0</v>
      </c>
      <c r="Z189" s="144" t="str">
        <f>IF(ISERROR(VLOOKUP($M189,#REF!,5,0)),"",VLOOKUP($M189,#REF!,5,0))</f>
        <v/>
      </c>
      <c r="AA189" s="147" t="str">
        <f t="shared" si="72"/>
        <v/>
      </c>
      <c r="AB189" s="147" t="str">
        <f t="shared" si="73"/>
        <v/>
      </c>
      <c r="AC189" s="147" t="str">
        <f>IF(ISERROR(VLOOKUP($M189,#REF!,6,0)),"",VLOOKUP($M189,#REF!,6,0))</f>
        <v/>
      </c>
      <c r="AD189" s="147" t="str">
        <f>IF(ISERROR(VLOOKUP($M189,#REF!,8,0)),"",VLOOKUP($M189,#REF!,8,0))</f>
        <v/>
      </c>
      <c r="AE189" s="152" t="str">
        <f t="shared" si="74"/>
        <v/>
      </c>
      <c r="AF189" s="155" t="str">
        <f t="shared" si="75"/>
        <v/>
      </c>
      <c r="AG189" s="146" t="str">
        <f t="shared" si="76"/>
        <v/>
      </c>
      <c r="AH189" s="146" t="str">
        <f>IF(ISERROR(VLOOKUP($M189,#REF!,9,0)),"",VLOOKUP($M189,#REF!,9,0))</f>
        <v/>
      </c>
      <c r="AI189" s="146" t="str">
        <f t="shared" si="77"/>
        <v/>
      </c>
      <c r="AJ189" s="168">
        <f t="shared" si="78"/>
        <v>0</v>
      </c>
      <c r="AK189" s="171"/>
      <c r="AL189" s="174" t="str">
        <f t="shared" si="79"/>
        <v/>
      </c>
      <c r="AM189" s="179" t="str">
        <f t="shared" si="80"/>
        <v/>
      </c>
      <c r="AN189" s="183" t="str">
        <f t="shared" si="81"/>
        <v>未入力セル</v>
      </c>
      <c r="AO189" s="186" t="str">
        <f t="shared" si="61"/>
        <v/>
      </c>
      <c r="AP189" s="186" t="str">
        <f t="shared" si="62"/>
        <v/>
      </c>
      <c r="AQ189" s="39">
        <f t="shared" si="88"/>
        <v>0</v>
      </c>
      <c r="AR189" s="39" t="str">
        <f>IF(ISERROR(VLOOKUP($M189,#REF!,16,0)),"",VLOOKUP($M189,#REF!,16,0))</f>
        <v/>
      </c>
      <c r="AS189" s="196" t="str">
        <f>IF(ISERROR(VLOOKUP($M189,#REF!,7,0)),"",VLOOKUP($M189,#REF!,7,0))</f>
        <v/>
      </c>
      <c r="AT189" s="203">
        <f t="shared" si="82"/>
        <v>0</v>
      </c>
      <c r="AU189" s="208" t="str">
        <f t="shared" si="83"/>
        <v/>
      </c>
      <c r="AW189" s="208" t="str">
        <f>IF(ISERROR(VLOOKUP($M189,#REF!,10,0)),"",VLOOKUP($M189,#REF!,10,0))</f>
        <v/>
      </c>
      <c r="AX189" s="203">
        <f t="shared" si="84"/>
        <v>0</v>
      </c>
      <c r="AY189" s="208" t="str">
        <f t="shared" si="85"/>
        <v/>
      </c>
      <c r="BA189" s="225" t="str">
        <f t="shared" si="86"/>
        <v/>
      </c>
      <c r="BB189" s="225" t="str">
        <f t="shared" si="87"/>
        <v/>
      </c>
    </row>
    <row r="190" spans="1:54" s="39" customFormat="1" ht="25.2" customHeight="1" x14ac:dyDescent="0.2">
      <c r="A190" s="45"/>
      <c r="B190" s="48"/>
      <c r="C190" s="48"/>
      <c r="D190" s="53"/>
      <c r="E190" s="53"/>
      <c r="F190" s="55"/>
      <c r="G190" s="55"/>
      <c r="H190" s="60"/>
      <c r="I190" s="66"/>
      <c r="J190" s="68"/>
      <c r="L190" s="73">
        <f t="shared" si="63"/>
        <v>0</v>
      </c>
      <c r="M190" s="73" t="str">
        <f t="shared" si="64"/>
        <v xml:space="preserve"> </v>
      </c>
      <c r="N190" s="100">
        <f t="shared" si="65"/>
        <v>0</v>
      </c>
      <c r="O190" s="100">
        <f t="shared" si="66"/>
        <v>0</v>
      </c>
      <c r="P190" s="108">
        <f t="shared" si="67"/>
        <v>0</v>
      </c>
      <c r="Q190" s="108" t="str">
        <f>IF(OR($C190="LED",$C190="不明"),"",IF(ISERROR(VLOOKUP($M190,#REF!,2,0)),"",VLOOKUP($M190,#REF!,2,0)))</f>
        <v/>
      </c>
      <c r="R190" s="100">
        <f t="shared" si="68"/>
        <v>0</v>
      </c>
      <c r="S190" s="100">
        <f t="shared" si="69"/>
        <v>0</v>
      </c>
      <c r="T190" s="120" t="str">
        <f t="shared" si="70"/>
        <v/>
      </c>
      <c r="U190" s="124"/>
      <c r="V190" s="129" t="s">
        <v>164</v>
      </c>
      <c r="W190" s="131"/>
      <c r="X190" s="75" t="str">
        <f>IF(COUNTIF($M190,"*LED*"),"LED設置済",IF(COUNTIF($M190,"*不明*"),"該当不明",IF(ISERROR(VLOOKUP($M190,#REF!,4,0)),"",VLOOKUP($M190,#REF!,4,0))))</f>
        <v/>
      </c>
      <c r="Y190" s="139">
        <f t="shared" si="71"/>
        <v>0</v>
      </c>
      <c r="Z190" s="144" t="str">
        <f>IF(ISERROR(VLOOKUP($M190,#REF!,5,0)),"",VLOOKUP($M190,#REF!,5,0))</f>
        <v/>
      </c>
      <c r="AA190" s="147" t="str">
        <f t="shared" si="72"/>
        <v/>
      </c>
      <c r="AB190" s="147" t="str">
        <f t="shared" si="73"/>
        <v/>
      </c>
      <c r="AC190" s="147" t="str">
        <f>IF(ISERROR(VLOOKUP($M190,#REF!,6,0)),"",VLOOKUP($M190,#REF!,6,0))</f>
        <v/>
      </c>
      <c r="AD190" s="147" t="str">
        <f>IF(ISERROR(VLOOKUP($M190,#REF!,8,0)),"",VLOOKUP($M190,#REF!,8,0))</f>
        <v/>
      </c>
      <c r="AE190" s="152" t="str">
        <f t="shared" si="74"/>
        <v/>
      </c>
      <c r="AF190" s="155" t="str">
        <f t="shared" si="75"/>
        <v/>
      </c>
      <c r="AG190" s="146" t="str">
        <f t="shared" si="76"/>
        <v/>
      </c>
      <c r="AH190" s="146" t="str">
        <f>IF(ISERROR(VLOOKUP($M190,#REF!,9,0)),"",VLOOKUP($M190,#REF!,9,0))</f>
        <v/>
      </c>
      <c r="AI190" s="146" t="str">
        <f t="shared" si="77"/>
        <v/>
      </c>
      <c r="AJ190" s="168">
        <f t="shared" si="78"/>
        <v>0</v>
      </c>
      <c r="AK190" s="171"/>
      <c r="AL190" s="174" t="str">
        <f t="shared" si="79"/>
        <v/>
      </c>
      <c r="AM190" s="179" t="str">
        <f t="shared" si="80"/>
        <v/>
      </c>
      <c r="AN190" s="183" t="str">
        <f t="shared" si="81"/>
        <v>未入力セル</v>
      </c>
      <c r="AO190" s="186" t="str">
        <f t="shared" si="61"/>
        <v/>
      </c>
      <c r="AP190" s="186" t="str">
        <f t="shared" si="62"/>
        <v/>
      </c>
      <c r="AQ190" s="39">
        <f t="shared" si="88"/>
        <v>0</v>
      </c>
      <c r="AR190" s="39" t="str">
        <f>IF(ISERROR(VLOOKUP($M190,#REF!,16,0)),"",VLOOKUP($M190,#REF!,16,0))</f>
        <v/>
      </c>
      <c r="AS190" s="196" t="str">
        <f>IF(ISERROR(VLOOKUP($M190,#REF!,7,0)),"",VLOOKUP($M190,#REF!,7,0))</f>
        <v/>
      </c>
      <c r="AT190" s="203">
        <f t="shared" si="82"/>
        <v>0</v>
      </c>
      <c r="AU190" s="208" t="str">
        <f t="shared" si="83"/>
        <v/>
      </c>
      <c r="AW190" s="208" t="str">
        <f>IF(ISERROR(VLOOKUP($M190,#REF!,10,0)),"",VLOOKUP($M190,#REF!,10,0))</f>
        <v/>
      </c>
      <c r="AX190" s="203">
        <f t="shared" si="84"/>
        <v>0</v>
      </c>
      <c r="AY190" s="208" t="str">
        <f t="shared" si="85"/>
        <v/>
      </c>
      <c r="BA190" s="225" t="str">
        <f t="shared" si="86"/>
        <v/>
      </c>
      <c r="BB190" s="225" t="str">
        <f t="shared" si="87"/>
        <v/>
      </c>
    </row>
    <row r="191" spans="1:54" s="39" customFormat="1" ht="25.2" customHeight="1" x14ac:dyDescent="0.2">
      <c r="A191" s="45"/>
      <c r="B191" s="48"/>
      <c r="C191" s="48"/>
      <c r="D191" s="53"/>
      <c r="E191" s="53"/>
      <c r="F191" s="55"/>
      <c r="G191" s="55"/>
      <c r="H191" s="60"/>
      <c r="I191" s="66"/>
      <c r="J191" s="68"/>
      <c r="L191" s="73">
        <f t="shared" si="63"/>
        <v>0</v>
      </c>
      <c r="M191" s="73" t="str">
        <f t="shared" si="64"/>
        <v xml:space="preserve"> </v>
      </c>
      <c r="N191" s="100">
        <f t="shared" si="65"/>
        <v>0</v>
      </c>
      <c r="O191" s="100">
        <f t="shared" si="66"/>
        <v>0</v>
      </c>
      <c r="P191" s="108">
        <f t="shared" si="67"/>
        <v>0</v>
      </c>
      <c r="Q191" s="108" t="str">
        <f>IF(OR($C191="LED",$C191="不明"),"",IF(ISERROR(VLOOKUP($M191,#REF!,2,0)),"",VLOOKUP($M191,#REF!,2,0)))</f>
        <v/>
      </c>
      <c r="R191" s="100">
        <f t="shared" si="68"/>
        <v>0</v>
      </c>
      <c r="S191" s="100">
        <f t="shared" si="69"/>
        <v>0</v>
      </c>
      <c r="T191" s="120" t="str">
        <f t="shared" si="70"/>
        <v/>
      </c>
      <c r="U191" s="124"/>
      <c r="V191" s="129" t="s">
        <v>164</v>
      </c>
      <c r="W191" s="131"/>
      <c r="X191" s="75" t="str">
        <f>IF(COUNTIF($M191,"*LED*"),"LED設置済",IF(COUNTIF($M191,"*不明*"),"該当不明",IF(ISERROR(VLOOKUP($M191,#REF!,4,0)),"",VLOOKUP($M191,#REF!,4,0))))</f>
        <v/>
      </c>
      <c r="Y191" s="139">
        <f t="shared" si="71"/>
        <v>0</v>
      </c>
      <c r="Z191" s="144" t="str">
        <f>IF(ISERROR(VLOOKUP($M191,#REF!,5,0)),"",VLOOKUP($M191,#REF!,5,0))</f>
        <v/>
      </c>
      <c r="AA191" s="147" t="str">
        <f t="shared" si="72"/>
        <v/>
      </c>
      <c r="AB191" s="147" t="str">
        <f t="shared" si="73"/>
        <v/>
      </c>
      <c r="AC191" s="147" t="str">
        <f>IF(ISERROR(VLOOKUP($M191,#REF!,6,0)),"",VLOOKUP($M191,#REF!,6,0))</f>
        <v/>
      </c>
      <c r="AD191" s="147" t="str">
        <f>IF(ISERROR(VLOOKUP($M191,#REF!,8,0)),"",VLOOKUP($M191,#REF!,8,0))</f>
        <v/>
      </c>
      <c r="AE191" s="152" t="str">
        <f t="shared" si="74"/>
        <v/>
      </c>
      <c r="AF191" s="155" t="str">
        <f t="shared" si="75"/>
        <v/>
      </c>
      <c r="AG191" s="146" t="str">
        <f t="shared" si="76"/>
        <v/>
      </c>
      <c r="AH191" s="146" t="str">
        <f>IF(ISERROR(VLOOKUP($M191,#REF!,9,0)),"",VLOOKUP($M191,#REF!,9,0))</f>
        <v/>
      </c>
      <c r="AI191" s="146" t="str">
        <f t="shared" si="77"/>
        <v/>
      </c>
      <c r="AJ191" s="168">
        <f t="shared" si="78"/>
        <v>0</v>
      </c>
      <c r="AK191" s="171"/>
      <c r="AL191" s="174" t="str">
        <f t="shared" si="79"/>
        <v/>
      </c>
      <c r="AM191" s="179" t="str">
        <f t="shared" si="80"/>
        <v/>
      </c>
      <c r="AN191" s="183" t="str">
        <f t="shared" si="81"/>
        <v>未入力セル</v>
      </c>
      <c r="AO191" s="186" t="str">
        <f t="shared" si="61"/>
        <v/>
      </c>
      <c r="AP191" s="186" t="str">
        <f t="shared" si="62"/>
        <v/>
      </c>
      <c r="AQ191" s="39">
        <f t="shared" si="88"/>
        <v>0</v>
      </c>
      <c r="AR191" s="39" t="str">
        <f>IF(ISERROR(VLOOKUP($M191,#REF!,16,0)),"",VLOOKUP($M191,#REF!,16,0))</f>
        <v/>
      </c>
      <c r="AS191" s="196" t="str">
        <f>IF(ISERROR(VLOOKUP($M191,#REF!,7,0)),"",VLOOKUP($M191,#REF!,7,0))</f>
        <v/>
      </c>
      <c r="AT191" s="203">
        <f t="shared" si="82"/>
        <v>0</v>
      </c>
      <c r="AU191" s="208" t="str">
        <f t="shared" si="83"/>
        <v/>
      </c>
      <c r="AW191" s="208" t="str">
        <f>IF(ISERROR(VLOOKUP($M191,#REF!,10,0)),"",VLOOKUP($M191,#REF!,10,0))</f>
        <v/>
      </c>
      <c r="AX191" s="203">
        <f t="shared" si="84"/>
        <v>0</v>
      </c>
      <c r="AY191" s="208" t="str">
        <f t="shared" si="85"/>
        <v/>
      </c>
      <c r="BA191" s="225" t="str">
        <f t="shared" si="86"/>
        <v/>
      </c>
      <c r="BB191" s="225" t="str">
        <f t="shared" si="87"/>
        <v/>
      </c>
    </row>
    <row r="192" spans="1:54" s="39" customFormat="1" ht="25.2" customHeight="1" x14ac:dyDescent="0.2">
      <c r="A192" s="45"/>
      <c r="B192" s="48"/>
      <c r="C192" s="48"/>
      <c r="D192" s="53"/>
      <c r="E192" s="53"/>
      <c r="F192" s="55"/>
      <c r="G192" s="55"/>
      <c r="H192" s="60"/>
      <c r="I192" s="66"/>
      <c r="J192" s="68"/>
      <c r="L192" s="73">
        <f t="shared" si="63"/>
        <v>0</v>
      </c>
      <c r="M192" s="73" t="str">
        <f t="shared" si="64"/>
        <v xml:space="preserve"> </v>
      </c>
      <c r="N192" s="100">
        <f t="shared" si="65"/>
        <v>0</v>
      </c>
      <c r="O192" s="100">
        <f t="shared" si="66"/>
        <v>0</v>
      </c>
      <c r="P192" s="108">
        <f t="shared" si="67"/>
        <v>0</v>
      </c>
      <c r="Q192" s="108" t="str">
        <f>IF(OR($C192="LED",$C192="不明"),"",IF(ISERROR(VLOOKUP($M192,#REF!,2,0)),"",VLOOKUP($M192,#REF!,2,0)))</f>
        <v/>
      </c>
      <c r="R192" s="100">
        <f t="shared" si="68"/>
        <v>0</v>
      </c>
      <c r="S192" s="100">
        <f t="shared" si="69"/>
        <v>0</v>
      </c>
      <c r="T192" s="120" t="str">
        <f t="shared" si="70"/>
        <v/>
      </c>
      <c r="U192" s="124"/>
      <c r="V192" s="129" t="s">
        <v>164</v>
      </c>
      <c r="W192" s="131"/>
      <c r="X192" s="75" t="str">
        <f>IF(COUNTIF($M192,"*LED*"),"LED設置済",IF(COUNTIF($M192,"*不明*"),"該当不明",IF(ISERROR(VLOOKUP($M192,#REF!,4,0)),"",VLOOKUP($M192,#REF!,4,0))))</f>
        <v/>
      </c>
      <c r="Y192" s="139">
        <f t="shared" si="71"/>
        <v>0</v>
      </c>
      <c r="Z192" s="144" t="str">
        <f>IF(ISERROR(VLOOKUP($M192,#REF!,5,0)),"",VLOOKUP($M192,#REF!,5,0))</f>
        <v/>
      </c>
      <c r="AA192" s="147" t="str">
        <f t="shared" si="72"/>
        <v/>
      </c>
      <c r="AB192" s="147" t="str">
        <f t="shared" si="73"/>
        <v/>
      </c>
      <c r="AC192" s="147" t="str">
        <f>IF(ISERROR(VLOOKUP($M192,#REF!,6,0)),"",VLOOKUP($M192,#REF!,6,0))</f>
        <v/>
      </c>
      <c r="AD192" s="147" t="str">
        <f>IF(ISERROR(VLOOKUP($M192,#REF!,8,0)),"",VLOOKUP($M192,#REF!,8,0))</f>
        <v/>
      </c>
      <c r="AE192" s="152" t="str">
        <f t="shared" si="74"/>
        <v/>
      </c>
      <c r="AF192" s="155" t="str">
        <f t="shared" si="75"/>
        <v/>
      </c>
      <c r="AG192" s="146" t="str">
        <f t="shared" si="76"/>
        <v/>
      </c>
      <c r="AH192" s="146" t="str">
        <f>IF(ISERROR(VLOOKUP($M192,#REF!,9,0)),"",VLOOKUP($M192,#REF!,9,0))</f>
        <v/>
      </c>
      <c r="AI192" s="146" t="str">
        <f t="shared" si="77"/>
        <v/>
      </c>
      <c r="AJ192" s="168">
        <f t="shared" si="78"/>
        <v>0</v>
      </c>
      <c r="AK192" s="171"/>
      <c r="AL192" s="174" t="str">
        <f t="shared" si="79"/>
        <v/>
      </c>
      <c r="AM192" s="179" t="str">
        <f t="shared" si="80"/>
        <v/>
      </c>
      <c r="AN192" s="183" t="str">
        <f t="shared" si="81"/>
        <v>未入力セル</v>
      </c>
      <c r="AO192" s="186" t="str">
        <f t="shared" si="61"/>
        <v/>
      </c>
      <c r="AP192" s="186" t="str">
        <f t="shared" si="62"/>
        <v/>
      </c>
      <c r="AQ192" s="39">
        <f t="shared" si="88"/>
        <v>0</v>
      </c>
      <c r="AR192" s="39" t="str">
        <f>IF(ISERROR(VLOOKUP($M192,#REF!,16,0)),"",VLOOKUP($M192,#REF!,16,0))</f>
        <v/>
      </c>
      <c r="AS192" s="196" t="str">
        <f>IF(ISERROR(VLOOKUP($M192,#REF!,7,0)),"",VLOOKUP($M192,#REF!,7,0))</f>
        <v/>
      </c>
      <c r="AT192" s="203">
        <f t="shared" si="82"/>
        <v>0</v>
      </c>
      <c r="AU192" s="208" t="str">
        <f t="shared" si="83"/>
        <v/>
      </c>
      <c r="AW192" s="208" t="str">
        <f>IF(ISERROR(VLOOKUP($M192,#REF!,10,0)),"",VLOOKUP($M192,#REF!,10,0))</f>
        <v/>
      </c>
      <c r="AX192" s="203">
        <f t="shared" si="84"/>
        <v>0</v>
      </c>
      <c r="AY192" s="208" t="str">
        <f t="shared" si="85"/>
        <v/>
      </c>
      <c r="BA192" s="225" t="str">
        <f t="shared" si="86"/>
        <v/>
      </c>
      <c r="BB192" s="225" t="str">
        <f t="shared" si="87"/>
        <v/>
      </c>
    </row>
    <row r="193" spans="1:54" s="39" customFormat="1" ht="25.2" customHeight="1" x14ac:dyDescent="0.2">
      <c r="A193" s="45"/>
      <c r="B193" s="48"/>
      <c r="C193" s="48"/>
      <c r="D193" s="53"/>
      <c r="E193" s="53"/>
      <c r="F193" s="55"/>
      <c r="G193" s="55"/>
      <c r="H193" s="60"/>
      <c r="I193" s="66"/>
      <c r="J193" s="68"/>
      <c r="L193" s="73">
        <f t="shared" si="63"/>
        <v>0</v>
      </c>
      <c r="M193" s="73" t="str">
        <f t="shared" si="64"/>
        <v xml:space="preserve"> </v>
      </c>
      <c r="N193" s="100">
        <f t="shared" si="65"/>
        <v>0</v>
      </c>
      <c r="O193" s="100">
        <f t="shared" si="66"/>
        <v>0</v>
      </c>
      <c r="P193" s="108">
        <f t="shared" si="67"/>
        <v>0</v>
      </c>
      <c r="Q193" s="108" t="str">
        <f>IF(OR($C193="LED",$C193="不明"),"",IF(ISERROR(VLOOKUP($M193,#REF!,2,0)),"",VLOOKUP($M193,#REF!,2,0)))</f>
        <v/>
      </c>
      <c r="R193" s="100">
        <f t="shared" si="68"/>
        <v>0</v>
      </c>
      <c r="S193" s="100">
        <f t="shared" si="69"/>
        <v>0</v>
      </c>
      <c r="T193" s="120" t="str">
        <f t="shared" si="70"/>
        <v/>
      </c>
      <c r="U193" s="124"/>
      <c r="V193" s="129" t="s">
        <v>164</v>
      </c>
      <c r="W193" s="131"/>
      <c r="X193" s="75" t="str">
        <f>IF(COUNTIF($M193,"*LED*"),"LED設置済",IF(COUNTIF($M193,"*不明*"),"該当不明",IF(ISERROR(VLOOKUP($M193,#REF!,4,0)),"",VLOOKUP($M193,#REF!,4,0))))</f>
        <v/>
      </c>
      <c r="Y193" s="139">
        <f t="shared" si="71"/>
        <v>0</v>
      </c>
      <c r="Z193" s="144" t="str">
        <f>IF(ISERROR(VLOOKUP($M193,#REF!,5,0)),"",VLOOKUP($M193,#REF!,5,0))</f>
        <v/>
      </c>
      <c r="AA193" s="147" t="str">
        <f t="shared" si="72"/>
        <v/>
      </c>
      <c r="AB193" s="147" t="str">
        <f t="shared" si="73"/>
        <v/>
      </c>
      <c r="AC193" s="147" t="str">
        <f>IF(ISERROR(VLOOKUP($M193,#REF!,6,0)),"",VLOOKUP($M193,#REF!,6,0))</f>
        <v/>
      </c>
      <c r="AD193" s="147" t="str">
        <f>IF(ISERROR(VLOOKUP($M193,#REF!,8,0)),"",VLOOKUP($M193,#REF!,8,0))</f>
        <v/>
      </c>
      <c r="AE193" s="152" t="str">
        <f t="shared" si="74"/>
        <v/>
      </c>
      <c r="AF193" s="155" t="str">
        <f t="shared" si="75"/>
        <v/>
      </c>
      <c r="AG193" s="146" t="str">
        <f t="shared" si="76"/>
        <v/>
      </c>
      <c r="AH193" s="146" t="str">
        <f>IF(ISERROR(VLOOKUP($M193,#REF!,9,0)),"",VLOOKUP($M193,#REF!,9,0))</f>
        <v/>
      </c>
      <c r="AI193" s="146" t="str">
        <f t="shared" si="77"/>
        <v/>
      </c>
      <c r="AJ193" s="168">
        <f t="shared" si="78"/>
        <v>0</v>
      </c>
      <c r="AK193" s="171"/>
      <c r="AL193" s="174" t="str">
        <f t="shared" si="79"/>
        <v/>
      </c>
      <c r="AM193" s="179" t="str">
        <f t="shared" si="80"/>
        <v/>
      </c>
      <c r="AN193" s="183" t="str">
        <f t="shared" si="81"/>
        <v>未入力セル</v>
      </c>
      <c r="AO193" s="186" t="str">
        <f t="shared" ref="AO193:AO256" si="89">IF(ISERROR((Q193*Y193)/1000),"",((Q193*Y193)/1000))</f>
        <v/>
      </c>
      <c r="AP193" s="186" t="str">
        <f t="shared" ref="AP193:AP256" si="90">IF(ISERROR((Z193*Y193)/1000),"",((Z193*Y193)/1000))</f>
        <v/>
      </c>
      <c r="AQ193" s="39">
        <f t="shared" si="88"/>
        <v>0</v>
      </c>
      <c r="AR193" s="39" t="str">
        <f>IF(ISERROR(VLOOKUP($M193,#REF!,16,0)),"",VLOOKUP($M193,#REF!,16,0))</f>
        <v/>
      </c>
      <c r="AS193" s="196" t="str">
        <f>IF(ISERROR(VLOOKUP($M193,#REF!,7,0)),"",VLOOKUP($M193,#REF!,7,0))</f>
        <v/>
      </c>
      <c r="AT193" s="203">
        <f t="shared" si="82"/>
        <v>0</v>
      </c>
      <c r="AU193" s="208" t="str">
        <f t="shared" si="83"/>
        <v/>
      </c>
      <c r="AW193" s="208" t="str">
        <f>IF(ISERROR(VLOOKUP($M193,#REF!,10,0)),"",VLOOKUP($M193,#REF!,10,0))</f>
        <v/>
      </c>
      <c r="AX193" s="203">
        <f t="shared" si="84"/>
        <v>0</v>
      </c>
      <c r="AY193" s="208" t="str">
        <f t="shared" si="85"/>
        <v/>
      </c>
      <c r="BA193" s="225" t="str">
        <f t="shared" si="86"/>
        <v/>
      </c>
      <c r="BB193" s="225" t="str">
        <f t="shared" si="87"/>
        <v/>
      </c>
    </row>
    <row r="194" spans="1:54" s="39" customFormat="1" ht="25.2" customHeight="1" x14ac:dyDescent="0.2">
      <c r="A194" s="45"/>
      <c r="B194" s="48"/>
      <c r="C194" s="48"/>
      <c r="D194" s="53"/>
      <c r="E194" s="53"/>
      <c r="F194" s="55"/>
      <c r="G194" s="55"/>
      <c r="H194" s="60"/>
      <c r="I194" s="66"/>
      <c r="J194" s="68"/>
      <c r="L194" s="73">
        <f t="shared" si="63"/>
        <v>0</v>
      </c>
      <c r="M194" s="73" t="str">
        <f t="shared" si="64"/>
        <v xml:space="preserve"> </v>
      </c>
      <c r="N194" s="100">
        <f t="shared" si="65"/>
        <v>0</v>
      </c>
      <c r="O194" s="100">
        <f t="shared" si="66"/>
        <v>0</v>
      </c>
      <c r="P194" s="108">
        <f t="shared" si="67"/>
        <v>0</v>
      </c>
      <c r="Q194" s="108" t="str">
        <f>IF(OR($C194="LED",$C194="不明"),"",IF(ISERROR(VLOOKUP($M194,#REF!,2,0)),"",VLOOKUP($M194,#REF!,2,0)))</f>
        <v/>
      </c>
      <c r="R194" s="100">
        <f t="shared" si="68"/>
        <v>0</v>
      </c>
      <c r="S194" s="100">
        <f t="shared" si="69"/>
        <v>0</v>
      </c>
      <c r="T194" s="120" t="str">
        <f t="shared" si="70"/>
        <v/>
      </c>
      <c r="U194" s="124"/>
      <c r="V194" s="129" t="s">
        <v>164</v>
      </c>
      <c r="W194" s="131"/>
      <c r="X194" s="75" t="str">
        <f>IF(COUNTIF($M194,"*LED*"),"LED設置済",IF(COUNTIF($M194,"*不明*"),"該当不明",IF(ISERROR(VLOOKUP($M194,#REF!,4,0)),"",VLOOKUP($M194,#REF!,4,0))))</f>
        <v/>
      </c>
      <c r="Y194" s="139">
        <f t="shared" si="71"/>
        <v>0</v>
      </c>
      <c r="Z194" s="144" t="str">
        <f>IF(ISERROR(VLOOKUP($M194,#REF!,5,0)),"",VLOOKUP($M194,#REF!,5,0))</f>
        <v/>
      </c>
      <c r="AA194" s="147" t="str">
        <f t="shared" si="72"/>
        <v/>
      </c>
      <c r="AB194" s="147" t="str">
        <f t="shared" si="73"/>
        <v/>
      </c>
      <c r="AC194" s="147" t="str">
        <f>IF(ISERROR(VLOOKUP($M194,#REF!,6,0)),"",VLOOKUP($M194,#REF!,6,0))</f>
        <v/>
      </c>
      <c r="AD194" s="147" t="str">
        <f>IF(ISERROR(VLOOKUP($M194,#REF!,8,0)),"",VLOOKUP($M194,#REF!,8,0))</f>
        <v/>
      </c>
      <c r="AE194" s="152" t="str">
        <f t="shared" si="74"/>
        <v/>
      </c>
      <c r="AF194" s="155" t="str">
        <f t="shared" si="75"/>
        <v/>
      </c>
      <c r="AG194" s="146" t="str">
        <f t="shared" si="76"/>
        <v/>
      </c>
      <c r="AH194" s="146" t="str">
        <f>IF(ISERROR(VLOOKUP($M194,#REF!,9,0)),"",VLOOKUP($M194,#REF!,9,0))</f>
        <v/>
      </c>
      <c r="AI194" s="146" t="str">
        <f t="shared" si="77"/>
        <v/>
      </c>
      <c r="AJ194" s="168">
        <f t="shared" si="78"/>
        <v>0</v>
      </c>
      <c r="AK194" s="171"/>
      <c r="AL194" s="174" t="str">
        <f t="shared" si="79"/>
        <v/>
      </c>
      <c r="AM194" s="179" t="str">
        <f t="shared" si="80"/>
        <v/>
      </c>
      <c r="AN194" s="183" t="str">
        <f t="shared" si="81"/>
        <v>未入力セル</v>
      </c>
      <c r="AO194" s="186" t="str">
        <f t="shared" si="89"/>
        <v/>
      </c>
      <c r="AP194" s="186" t="str">
        <f t="shared" si="90"/>
        <v/>
      </c>
      <c r="AQ194" s="39">
        <f t="shared" si="88"/>
        <v>0</v>
      </c>
      <c r="AR194" s="39" t="str">
        <f>IF(ISERROR(VLOOKUP($M194,#REF!,16,0)),"",VLOOKUP($M194,#REF!,16,0))</f>
        <v/>
      </c>
      <c r="AS194" s="196" t="str">
        <f>IF(ISERROR(VLOOKUP($M194,#REF!,7,0)),"",VLOOKUP($M194,#REF!,7,0))</f>
        <v/>
      </c>
      <c r="AT194" s="203">
        <f t="shared" si="82"/>
        <v>0</v>
      </c>
      <c r="AU194" s="208" t="str">
        <f t="shared" si="83"/>
        <v/>
      </c>
      <c r="AW194" s="208" t="str">
        <f>IF(ISERROR(VLOOKUP($M194,#REF!,10,0)),"",VLOOKUP($M194,#REF!,10,0))</f>
        <v/>
      </c>
      <c r="AX194" s="203">
        <f t="shared" si="84"/>
        <v>0</v>
      </c>
      <c r="AY194" s="208" t="str">
        <f t="shared" si="85"/>
        <v/>
      </c>
      <c r="BA194" s="225" t="str">
        <f t="shared" si="86"/>
        <v/>
      </c>
      <c r="BB194" s="225" t="str">
        <f t="shared" si="87"/>
        <v/>
      </c>
    </row>
    <row r="195" spans="1:54" s="39" customFormat="1" ht="25.2" customHeight="1" x14ac:dyDescent="0.2">
      <c r="A195" s="45"/>
      <c r="B195" s="48"/>
      <c r="C195" s="48"/>
      <c r="D195" s="53"/>
      <c r="E195" s="53"/>
      <c r="F195" s="55"/>
      <c r="G195" s="55"/>
      <c r="H195" s="60"/>
      <c r="I195" s="66"/>
      <c r="J195" s="68"/>
      <c r="L195" s="73">
        <f t="shared" si="63"/>
        <v>0</v>
      </c>
      <c r="M195" s="73" t="str">
        <f t="shared" si="64"/>
        <v xml:space="preserve"> </v>
      </c>
      <c r="N195" s="100">
        <f t="shared" si="65"/>
        <v>0</v>
      </c>
      <c r="O195" s="100">
        <f t="shared" si="66"/>
        <v>0</v>
      </c>
      <c r="P195" s="108">
        <f t="shared" si="67"/>
        <v>0</v>
      </c>
      <c r="Q195" s="108" t="str">
        <f>IF(OR($C195="LED",$C195="不明"),"",IF(ISERROR(VLOOKUP($M195,#REF!,2,0)),"",VLOOKUP($M195,#REF!,2,0)))</f>
        <v/>
      </c>
      <c r="R195" s="100">
        <f t="shared" si="68"/>
        <v>0</v>
      </c>
      <c r="S195" s="100">
        <f t="shared" si="69"/>
        <v>0</v>
      </c>
      <c r="T195" s="120" t="str">
        <f t="shared" si="70"/>
        <v/>
      </c>
      <c r="U195" s="124"/>
      <c r="V195" s="129" t="s">
        <v>164</v>
      </c>
      <c r="W195" s="131"/>
      <c r="X195" s="75" t="str">
        <f>IF(COUNTIF($M195,"*LED*"),"LED設置済",IF(COUNTIF($M195,"*不明*"),"該当不明",IF(ISERROR(VLOOKUP($M195,#REF!,4,0)),"",VLOOKUP($M195,#REF!,4,0))))</f>
        <v/>
      </c>
      <c r="Y195" s="139">
        <f t="shared" si="71"/>
        <v>0</v>
      </c>
      <c r="Z195" s="144" t="str">
        <f>IF(ISERROR(VLOOKUP($M195,#REF!,5,0)),"",VLOOKUP($M195,#REF!,5,0))</f>
        <v/>
      </c>
      <c r="AA195" s="147" t="str">
        <f t="shared" si="72"/>
        <v/>
      </c>
      <c r="AB195" s="147" t="str">
        <f t="shared" si="73"/>
        <v/>
      </c>
      <c r="AC195" s="147" t="str">
        <f>IF(ISERROR(VLOOKUP($M195,#REF!,6,0)),"",VLOOKUP($M195,#REF!,6,0))</f>
        <v/>
      </c>
      <c r="AD195" s="147" t="str">
        <f>IF(ISERROR(VLOOKUP($M195,#REF!,8,0)),"",VLOOKUP($M195,#REF!,8,0))</f>
        <v/>
      </c>
      <c r="AE195" s="152" t="str">
        <f t="shared" si="74"/>
        <v/>
      </c>
      <c r="AF195" s="155" t="str">
        <f t="shared" si="75"/>
        <v/>
      </c>
      <c r="AG195" s="146" t="str">
        <f t="shared" si="76"/>
        <v/>
      </c>
      <c r="AH195" s="146" t="str">
        <f>IF(ISERROR(VLOOKUP($M195,#REF!,9,0)),"",VLOOKUP($M195,#REF!,9,0))</f>
        <v/>
      </c>
      <c r="AI195" s="146" t="str">
        <f t="shared" si="77"/>
        <v/>
      </c>
      <c r="AJ195" s="168">
        <f t="shared" si="78"/>
        <v>0</v>
      </c>
      <c r="AK195" s="171"/>
      <c r="AL195" s="174" t="str">
        <f t="shared" si="79"/>
        <v/>
      </c>
      <c r="AM195" s="179" t="str">
        <f t="shared" si="80"/>
        <v/>
      </c>
      <c r="AN195" s="183" t="str">
        <f t="shared" si="81"/>
        <v>未入力セル</v>
      </c>
      <c r="AO195" s="186" t="str">
        <f t="shared" si="89"/>
        <v/>
      </c>
      <c r="AP195" s="186" t="str">
        <f t="shared" si="90"/>
        <v/>
      </c>
      <c r="AQ195" s="39">
        <f t="shared" si="88"/>
        <v>0</v>
      </c>
      <c r="AR195" s="39" t="str">
        <f>IF(ISERROR(VLOOKUP($M195,#REF!,16,0)),"",VLOOKUP($M195,#REF!,16,0))</f>
        <v/>
      </c>
      <c r="AS195" s="196" t="str">
        <f>IF(ISERROR(VLOOKUP($M195,#REF!,7,0)),"",VLOOKUP($M195,#REF!,7,0))</f>
        <v/>
      </c>
      <c r="AT195" s="203">
        <f t="shared" si="82"/>
        <v>0</v>
      </c>
      <c r="AU195" s="208" t="str">
        <f t="shared" si="83"/>
        <v/>
      </c>
      <c r="AW195" s="208" t="str">
        <f>IF(ISERROR(VLOOKUP($M195,#REF!,10,0)),"",VLOOKUP($M195,#REF!,10,0))</f>
        <v/>
      </c>
      <c r="AX195" s="203">
        <f t="shared" si="84"/>
        <v>0</v>
      </c>
      <c r="AY195" s="208" t="str">
        <f t="shared" si="85"/>
        <v/>
      </c>
      <c r="BA195" s="225" t="str">
        <f t="shared" si="86"/>
        <v/>
      </c>
      <c r="BB195" s="225" t="str">
        <f t="shared" si="87"/>
        <v/>
      </c>
    </row>
    <row r="196" spans="1:54" s="39" customFormat="1" ht="25.2" customHeight="1" x14ac:dyDescent="0.2">
      <c r="A196" s="45"/>
      <c r="B196" s="48"/>
      <c r="C196" s="48"/>
      <c r="D196" s="53"/>
      <c r="E196" s="53"/>
      <c r="F196" s="55"/>
      <c r="G196" s="55"/>
      <c r="H196" s="60"/>
      <c r="I196" s="66"/>
      <c r="J196" s="68"/>
      <c r="L196" s="73">
        <f t="shared" si="63"/>
        <v>0</v>
      </c>
      <c r="M196" s="73" t="str">
        <f t="shared" si="64"/>
        <v xml:space="preserve"> </v>
      </c>
      <c r="N196" s="100">
        <f t="shared" si="65"/>
        <v>0</v>
      </c>
      <c r="O196" s="100">
        <f t="shared" si="66"/>
        <v>0</v>
      </c>
      <c r="P196" s="108">
        <f t="shared" si="67"/>
        <v>0</v>
      </c>
      <c r="Q196" s="108" t="str">
        <f>IF(OR($C196="LED",$C196="不明"),"",IF(ISERROR(VLOOKUP($M196,#REF!,2,0)),"",VLOOKUP($M196,#REF!,2,0)))</f>
        <v/>
      </c>
      <c r="R196" s="100">
        <f t="shared" si="68"/>
        <v>0</v>
      </c>
      <c r="S196" s="100">
        <f t="shared" si="69"/>
        <v>0</v>
      </c>
      <c r="T196" s="120" t="str">
        <f t="shared" si="70"/>
        <v/>
      </c>
      <c r="U196" s="124"/>
      <c r="V196" s="129" t="s">
        <v>164</v>
      </c>
      <c r="W196" s="131"/>
      <c r="X196" s="75" t="str">
        <f>IF(COUNTIF($M196,"*LED*"),"LED設置済",IF(COUNTIF($M196,"*不明*"),"該当不明",IF(ISERROR(VLOOKUP($M196,#REF!,4,0)),"",VLOOKUP($M196,#REF!,4,0))))</f>
        <v/>
      </c>
      <c r="Y196" s="139">
        <f t="shared" si="71"/>
        <v>0</v>
      </c>
      <c r="Z196" s="144" t="str">
        <f>IF(ISERROR(VLOOKUP($M196,#REF!,5,0)),"",VLOOKUP($M196,#REF!,5,0))</f>
        <v/>
      </c>
      <c r="AA196" s="147" t="str">
        <f t="shared" si="72"/>
        <v/>
      </c>
      <c r="AB196" s="147" t="str">
        <f t="shared" si="73"/>
        <v/>
      </c>
      <c r="AC196" s="147" t="str">
        <f>IF(ISERROR(VLOOKUP($M196,#REF!,6,0)),"",VLOOKUP($M196,#REF!,6,0))</f>
        <v/>
      </c>
      <c r="AD196" s="147" t="str">
        <f>IF(ISERROR(VLOOKUP($M196,#REF!,8,0)),"",VLOOKUP($M196,#REF!,8,0))</f>
        <v/>
      </c>
      <c r="AE196" s="152" t="str">
        <f t="shared" si="74"/>
        <v/>
      </c>
      <c r="AF196" s="155" t="str">
        <f t="shared" si="75"/>
        <v/>
      </c>
      <c r="AG196" s="146" t="str">
        <f t="shared" si="76"/>
        <v/>
      </c>
      <c r="AH196" s="146" t="str">
        <f>IF(ISERROR(VLOOKUP($M196,#REF!,9,0)),"",VLOOKUP($M196,#REF!,9,0))</f>
        <v/>
      </c>
      <c r="AI196" s="146" t="str">
        <f t="shared" si="77"/>
        <v/>
      </c>
      <c r="AJ196" s="168">
        <f t="shared" si="78"/>
        <v>0</v>
      </c>
      <c r="AK196" s="171"/>
      <c r="AL196" s="174" t="str">
        <f t="shared" si="79"/>
        <v/>
      </c>
      <c r="AM196" s="179" t="str">
        <f t="shared" si="80"/>
        <v/>
      </c>
      <c r="AN196" s="183" t="str">
        <f t="shared" si="81"/>
        <v>未入力セル</v>
      </c>
      <c r="AO196" s="186" t="str">
        <f t="shared" si="89"/>
        <v/>
      </c>
      <c r="AP196" s="186" t="str">
        <f t="shared" si="90"/>
        <v/>
      </c>
      <c r="AQ196" s="39">
        <f t="shared" si="88"/>
        <v>0</v>
      </c>
      <c r="AR196" s="39" t="str">
        <f>IF(ISERROR(VLOOKUP($M196,#REF!,16,0)),"",VLOOKUP($M196,#REF!,16,0))</f>
        <v/>
      </c>
      <c r="AS196" s="196" t="str">
        <f>IF(ISERROR(VLOOKUP($M196,#REF!,7,0)),"",VLOOKUP($M196,#REF!,7,0))</f>
        <v/>
      </c>
      <c r="AT196" s="203">
        <f t="shared" si="82"/>
        <v>0</v>
      </c>
      <c r="AU196" s="208" t="str">
        <f t="shared" si="83"/>
        <v/>
      </c>
      <c r="AW196" s="208" t="str">
        <f>IF(ISERROR(VLOOKUP($M196,#REF!,10,0)),"",VLOOKUP($M196,#REF!,10,0))</f>
        <v/>
      </c>
      <c r="AX196" s="203">
        <f t="shared" si="84"/>
        <v>0</v>
      </c>
      <c r="AY196" s="208" t="str">
        <f t="shared" si="85"/>
        <v/>
      </c>
      <c r="BA196" s="225" t="str">
        <f t="shared" si="86"/>
        <v/>
      </c>
      <c r="BB196" s="225" t="str">
        <f t="shared" si="87"/>
        <v/>
      </c>
    </row>
    <row r="197" spans="1:54" s="39" customFormat="1" ht="25.2" customHeight="1" x14ac:dyDescent="0.2">
      <c r="A197" s="45"/>
      <c r="B197" s="48"/>
      <c r="C197" s="48"/>
      <c r="D197" s="53"/>
      <c r="E197" s="53"/>
      <c r="F197" s="55"/>
      <c r="G197" s="55"/>
      <c r="H197" s="60"/>
      <c r="I197" s="66"/>
      <c r="J197" s="68"/>
      <c r="L197" s="73">
        <f t="shared" si="63"/>
        <v>0</v>
      </c>
      <c r="M197" s="73" t="str">
        <f t="shared" si="64"/>
        <v xml:space="preserve"> </v>
      </c>
      <c r="N197" s="100">
        <f t="shared" si="65"/>
        <v>0</v>
      </c>
      <c r="O197" s="100">
        <f t="shared" si="66"/>
        <v>0</v>
      </c>
      <c r="P197" s="108">
        <f t="shared" si="67"/>
        <v>0</v>
      </c>
      <c r="Q197" s="108" t="str">
        <f>IF(OR($C197="LED",$C197="不明"),"",IF(ISERROR(VLOOKUP($M197,#REF!,2,0)),"",VLOOKUP($M197,#REF!,2,0)))</f>
        <v/>
      </c>
      <c r="R197" s="100">
        <f t="shared" si="68"/>
        <v>0</v>
      </c>
      <c r="S197" s="100">
        <f t="shared" si="69"/>
        <v>0</v>
      </c>
      <c r="T197" s="120" t="str">
        <f t="shared" si="70"/>
        <v/>
      </c>
      <c r="U197" s="124"/>
      <c r="V197" s="129" t="s">
        <v>164</v>
      </c>
      <c r="W197" s="131"/>
      <c r="X197" s="75" t="str">
        <f>IF(COUNTIF($M197,"*LED*"),"LED設置済",IF(COUNTIF($M197,"*不明*"),"該当不明",IF(ISERROR(VLOOKUP($M197,#REF!,4,0)),"",VLOOKUP($M197,#REF!,4,0))))</f>
        <v/>
      </c>
      <c r="Y197" s="139">
        <f t="shared" si="71"/>
        <v>0</v>
      </c>
      <c r="Z197" s="144" t="str">
        <f>IF(ISERROR(VLOOKUP($M197,#REF!,5,0)),"",VLOOKUP($M197,#REF!,5,0))</f>
        <v/>
      </c>
      <c r="AA197" s="147" t="str">
        <f t="shared" si="72"/>
        <v/>
      </c>
      <c r="AB197" s="147" t="str">
        <f t="shared" si="73"/>
        <v/>
      </c>
      <c r="AC197" s="147" t="str">
        <f>IF(ISERROR(VLOOKUP($M197,#REF!,6,0)),"",VLOOKUP($M197,#REF!,6,0))</f>
        <v/>
      </c>
      <c r="AD197" s="147" t="str">
        <f>IF(ISERROR(VLOOKUP($M197,#REF!,8,0)),"",VLOOKUP($M197,#REF!,8,0))</f>
        <v/>
      </c>
      <c r="AE197" s="152" t="str">
        <f t="shared" si="74"/>
        <v/>
      </c>
      <c r="AF197" s="155" t="str">
        <f t="shared" si="75"/>
        <v/>
      </c>
      <c r="AG197" s="146" t="str">
        <f t="shared" si="76"/>
        <v/>
      </c>
      <c r="AH197" s="146" t="str">
        <f>IF(ISERROR(VLOOKUP($M197,#REF!,9,0)),"",VLOOKUP($M197,#REF!,9,0))</f>
        <v/>
      </c>
      <c r="AI197" s="146" t="str">
        <f t="shared" si="77"/>
        <v/>
      </c>
      <c r="AJ197" s="168">
        <f t="shared" si="78"/>
        <v>0</v>
      </c>
      <c r="AK197" s="171"/>
      <c r="AL197" s="174" t="str">
        <f t="shared" si="79"/>
        <v/>
      </c>
      <c r="AM197" s="179" t="str">
        <f t="shared" si="80"/>
        <v/>
      </c>
      <c r="AN197" s="183" t="str">
        <f t="shared" si="81"/>
        <v>未入力セル</v>
      </c>
      <c r="AO197" s="186" t="str">
        <f t="shared" si="89"/>
        <v/>
      </c>
      <c r="AP197" s="186" t="str">
        <f t="shared" si="90"/>
        <v/>
      </c>
      <c r="AQ197" s="39">
        <f t="shared" si="88"/>
        <v>0</v>
      </c>
      <c r="AR197" s="39" t="str">
        <f>IF(ISERROR(VLOOKUP($M197,#REF!,16,0)),"",VLOOKUP($M197,#REF!,16,0))</f>
        <v/>
      </c>
      <c r="AS197" s="196" t="str">
        <f>IF(ISERROR(VLOOKUP($M197,#REF!,7,0)),"",VLOOKUP($M197,#REF!,7,0))</f>
        <v/>
      </c>
      <c r="AT197" s="203">
        <f t="shared" si="82"/>
        <v>0</v>
      </c>
      <c r="AU197" s="208" t="str">
        <f t="shared" si="83"/>
        <v/>
      </c>
      <c r="AW197" s="208" t="str">
        <f>IF(ISERROR(VLOOKUP($M197,#REF!,10,0)),"",VLOOKUP($M197,#REF!,10,0))</f>
        <v/>
      </c>
      <c r="AX197" s="203">
        <f t="shared" si="84"/>
        <v>0</v>
      </c>
      <c r="AY197" s="208" t="str">
        <f t="shared" si="85"/>
        <v/>
      </c>
      <c r="BA197" s="225" t="str">
        <f t="shared" si="86"/>
        <v/>
      </c>
      <c r="BB197" s="225" t="str">
        <f t="shared" si="87"/>
        <v/>
      </c>
    </row>
    <row r="198" spans="1:54" s="39" customFormat="1" ht="25.2" customHeight="1" x14ac:dyDescent="0.2">
      <c r="A198" s="45"/>
      <c r="B198" s="48"/>
      <c r="C198" s="48"/>
      <c r="D198" s="53"/>
      <c r="E198" s="53"/>
      <c r="F198" s="55"/>
      <c r="G198" s="55"/>
      <c r="H198" s="60"/>
      <c r="I198" s="66"/>
      <c r="J198" s="68"/>
      <c r="L198" s="73">
        <f t="shared" si="63"/>
        <v>0</v>
      </c>
      <c r="M198" s="73" t="str">
        <f t="shared" si="64"/>
        <v xml:space="preserve"> </v>
      </c>
      <c r="N198" s="100">
        <f t="shared" si="65"/>
        <v>0</v>
      </c>
      <c r="O198" s="100">
        <f t="shared" si="66"/>
        <v>0</v>
      </c>
      <c r="P198" s="108">
        <f t="shared" si="67"/>
        <v>0</v>
      </c>
      <c r="Q198" s="108" t="str">
        <f>IF(OR($C198="LED",$C198="不明"),"",IF(ISERROR(VLOOKUP($M198,#REF!,2,0)),"",VLOOKUP($M198,#REF!,2,0)))</f>
        <v/>
      </c>
      <c r="R198" s="100">
        <f t="shared" si="68"/>
        <v>0</v>
      </c>
      <c r="S198" s="100">
        <f t="shared" si="69"/>
        <v>0</v>
      </c>
      <c r="T198" s="120" t="str">
        <f t="shared" si="70"/>
        <v/>
      </c>
      <c r="U198" s="124"/>
      <c r="V198" s="129" t="s">
        <v>164</v>
      </c>
      <c r="W198" s="131"/>
      <c r="X198" s="75" t="str">
        <f>IF(COUNTIF($M198,"*LED*"),"LED設置済",IF(COUNTIF($M198,"*不明*"),"該当不明",IF(ISERROR(VLOOKUP($M198,#REF!,4,0)),"",VLOOKUP($M198,#REF!,4,0))))</f>
        <v/>
      </c>
      <c r="Y198" s="139">
        <f t="shared" si="71"/>
        <v>0</v>
      </c>
      <c r="Z198" s="144" t="str">
        <f>IF(ISERROR(VLOOKUP($M198,#REF!,5,0)),"",VLOOKUP($M198,#REF!,5,0))</f>
        <v/>
      </c>
      <c r="AA198" s="147" t="str">
        <f t="shared" si="72"/>
        <v/>
      </c>
      <c r="AB198" s="147" t="str">
        <f t="shared" si="73"/>
        <v/>
      </c>
      <c r="AC198" s="147" t="str">
        <f>IF(ISERROR(VLOOKUP($M198,#REF!,6,0)),"",VLOOKUP($M198,#REF!,6,0))</f>
        <v/>
      </c>
      <c r="AD198" s="147" t="str">
        <f>IF(ISERROR(VLOOKUP($M198,#REF!,8,0)),"",VLOOKUP($M198,#REF!,8,0))</f>
        <v/>
      </c>
      <c r="AE198" s="152" t="str">
        <f t="shared" si="74"/>
        <v/>
      </c>
      <c r="AF198" s="155" t="str">
        <f t="shared" si="75"/>
        <v/>
      </c>
      <c r="AG198" s="146" t="str">
        <f t="shared" si="76"/>
        <v/>
      </c>
      <c r="AH198" s="146" t="str">
        <f>IF(ISERROR(VLOOKUP($M198,#REF!,9,0)),"",VLOOKUP($M198,#REF!,9,0))</f>
        <v/>
      </c>
      <c r="AI198" s="146" t="str">
        <f t="shared" si="77"/>
        <v/>
      </c>
      <c r="AJ198" s="168">
        <f t="shared" si="78"/>
        <v>0</v>
      </c>
      <c r="AK198" s="171"/>
      <c r="AL198" s="174" t="str">
        <f t="shared" si="79"/>
        <v/>
      </c>
      <c r="AM198" s="179" t="str">
        <f t="shared" si="80"/>
        <v/>
      </c>
      <c r="AN198" s="183" t="str">
        <f t="shared" si="81"/>
        <v>未入力セル</v>
      </c>
      <c r="AO198" s="186" t="str">
        <f t="shared" si="89"/>
        <v/>
      </c>
      <c r="AP198" s="186" t="str">
        <f t="shared" si="90"/>
        <v/>
      </c>
      <c r="AQ198" s="39">
        <f t="shared" si="88"/>
        <v>0</v>
      </c>
      <c r="AR198" s="39" t="str">
        <f>IF(ISERROR(VLOOKUP($M198,#REF!,16,0)),"",VLOOKUP($M198,#REF!,16,0))</f>
        <v/>
      </c>
      <c r="AS198" s="196" t="str">
        <f>IF(ISERROR(VLOOKUP($M198,#REF!,7,0)),"",VLOOKUP($M198,#REF!,7,0))</f>
        <v/>
      </c>
      <c r="AT198" s="203">
        <f t="shared" si="82"/>
        <v>0</v>
      </c>
      <c r="AU198" s="208" t="str">
        <f t="shared" si="83"/>
        <v/>
      </c>
      <c r="AW198" s="208" t="str">
        <f>IF(ISERROR(VLOOKUP($M198,#REF!,10,0)),"",VLOOKUP($M198,#REF!,10,0))</f>
        <v/>
      </c>
      <c r="AX198" s="203">
        <f t="shared" si="84"/>
        <v>0</v>
      </c>
      <c r="AY198" s="208" t="str">
        <f t="shared" si="85"/>
        <v/>
      </c>
      <c r="BA198" s="225" t="str">
        <f t="shared" si="86"/>
        <v/>
      </c>
      <c r="BB198" s="225" t="str">
        <f t="shared" si="87"/>
        <v/>
      </c>
    </row>
    <row r="199" spans="1:54" s="39" customFormat="1" ht="25.2" customHeight="1" x14ac:dyDescent="0.2">
      <c r="A199" s="45"/>
      <c r="B199" s="48"/>
      <c r="C199" s="48"/>
      <c r="D199" s="53"/>
      <c r="E199" s="53"/>
      <c r="F199" s="55"/>
      <c r="G199" s="55"/>
      <c r="H199" s="60"/>
      <c r="I199" s="66"/>
      <c r="J199" s="68"/>
      <c r="L199" s="73">
        <f t="shared" si="63"/>
        <v>0</v>
      </c>
      <c r="M199" s="73" t="str">
        <f t="shared" si="64"/>
        <v xml:space="preserve"> </v>
      </c>
      <c r="N199" s="100">
        <f t="shared" si="65"/>
        <v>0</v>
      </c>
      <c r="O199" s="100">
        <f t="shared" si="66"/>
        <v>0</v>
      </c>
      <c r="P199" s="108">
        <f t="shared" si="67"/>
        <v>0</v>
      </c>
      <c r="Q199" s="108" t="str">
        <f>IF(OR($C199="LED",$C199="不明"),"",IF(ISERROR(VLOOKUP($M199,#REF!,2,0)),"",VLOOKUP($M199,#REF!,2,0)))</f>
        <v/>
      </c>
      <c r="R199" s="100">
        <f t="shared" si="68"/>
        <v>0</v>
      </c>
      <c r="S199" s="100">
        <f t="shared" si="69"/>
        <v>0</v>
      </c>
      <c r="T199" s="120" t="str">
        <f t="shared" si="70"/>
        <v/>
      </c>
      <c r="U199" s="124"/>
      <c r="V199" s="129" t="s">
        <v>164</v>
      </c>
      <c r="W199" s="131"/>
      <c r="X199" s="75" t="str">
        <f>IF(COUNTIF($M199,"*LED*"),"LED設置済",IF(COUNTIF($M199,"*不明*"),"該当不明",IF(ISERROR(VLOOKUP($M199,#REF!,4,0)),"",VLOOKUP($M199,#REF!,4,0))))</f>
        <v/>
      </c>
      <c r="Y199" s="139">
        <f t="shared" si="71"/>
        <v>0</v>
      </c>
      <c r="Z199" s="144" t="str">
        <f>IF(ISERROR(VLOOKUP($M199,#REF!,5,0)),"",VLOOKUP($M199,#REF!,5,0))</f>
        <v/>
      </c>
      <c r="AA199" s="147" t="str">
        <f t="shared" si="72"/>
        <v/>
      </c>
      <c r="AB199" s="147" t="str">
        <f t="shared" si="73"/>
        <v/>
      </c>
      <c r="AC199" s="147" t="str">
        <f>IF(ISERROR(VLOOKUP($M199,#REF!,6,0)),"",VLOOKUP($M199,#REF!,6,0))</f>
        <v/>
      </c>
      <c r="AD199" s="147" t="str">
        <f>IF(ISERROR(VLOOKUP($M199,#REF!,8,0)),"",VLOOKUP($M199,#REF!,8,0))</f>
        <v/>
      </c>
      <c r="AE199" s="152" t="str">
        <f t="shared" si="74"/>
        <v/>
      </c>
      <c r="AF199" s="155" t="str">
        <f t="shared" si="75"/>
        <v/>
      </c>
      <c r="AG199" s="146" t="str">
        <f t="shared" si="76"/>
        <v/>
      </c>
      <c r="AH199" s="146" t="str">
        <f>IF(ISERROR(VLOOKUP($M199,#REF!,9,0)),"",VLOOKUP($M199,#REF!,9,0))</f>
        <v/>
      </c>
      <c r="AI199" s="146" t="str">
        <f t="shared" si="77"/>
        <v/>
      </c>
      <c r="AJ199" s="168">
        <f t="shared" si="78"/>
        <v>0</v>
      </c>
      <c r="AK199" s="171"/>
      <c r="AL199" s="174" t="str">
        <f t="shared" si="79"/>
        <v/>
      </c>
      <c r="AM199" s="179" t="str">
        <f t="shared" si="80"/>
        <v/>
      </c>
      <c r="AN199" s="183" t="str">
        <f t="shared" si="81"/>
        <v>未入力セル</v>
      </c>
      <c r="AO199" s="186" t="str">
        <f t="shared" si="89"/>
        <v/>
      </c>
      <c r="AP199" s="186" t="str">
        <f t="shared" si="90"/>
        <v/>
      </c>
      <c r="AQ199" s="39">
        <f t="shared" si="88"/>
        <v>0</v>
      </c>
      <c r="AR199" s="39" t="str">
        <f>IF(ISERROR(VLOOKUP($M199,#REF!,16,0)),"",VLOOKUP($M199,#REF!,16,0))</f>
        <v/>
      </c>
      <c r="AS199" s="196" t="str">
        <f>IF(ISERROR(VLOOKUP($M199,#REF!,7,0)),"",VLOOKUP($M199,#REF!,7,0))</f>
        <v/>
      </c>
      <c r="AT199" s="203">
        <f t="shared" si="82"/>
        <v>0</v>
      </c>
      <c r="AU199" s="208" t="str">
        <f t="shared" si="83"/>
        <v/>
      </c>
      <c r="AW199" s="208" t="str">
        <f>IF(ISERROR(VLOOKUP($M199,#REF!,10,0)),"",VLOOKUP($M199,#REF!,10,0))</f>
        <v/>
      </c>
      <c r="AX199" s="203">
        <f t="shared" si="84"/>
        <v>0</v>
      </c>
      <c r="AY199" s="208" t="str">
        <f t="shared" si="85"/>
        <v/>
      </c>
      <c r="BA199" s="225" t="str">
        <f t="shared" si="86"/>
        <v/>
      </c>
      <c r="BB199" s="225" t="str">
        <f t="shared" si="87"/>
        <v/>
      </c>
    </row>
    <row r="200" spans="1:54" s="39" customFormat="1" ht="25.2" customHeight="1" x14ac:dyDescent="0.2">
      <c r="A200" s="45"/>
      <c r="B200" s="48"/>
      <c r="C200" s="48"/>
      <c r="D200" s="53"/>
      <c r="E200" s="53"/>
      <c r="F200" s="55"/>
      <c r="G200" s="55"/>
      <c r="H200" s="60"/>
      <c r="I200" s="66"/>
      <c r="J200" s="68"/>
      <c r="L200" s="73">
        <f t="shared" si="63"/>
        <v>0</v>
      </c>
      <c r="M200" s="73" t="str">
        <f t="shared" si="64"/>
        <v xml:space="preserve"> </v>
      </c>
      <c r="N200" s="100">
        <f t="shared" si="65"/>
        <v>0</v>
      </c>
      <c r="O200" s="100">
        <f t="shared" si="66"/>
        <v>0</v>
      </c>
      <c r="P200" s="108">
        <f t="shared" si="67"/>
        <v>0</v>
      </c>
      <c r="Q200" s="108" t="str">
        <f>IF(OR($C200="LED",$C200="不明"),"",IF(ISERROR(VLOOKUP($M200,#REF!,2,0)),"",VLOOKUP($M200,#REF!,2,0)))</f>
        <v/>
      </c>
      <c r="R200" s="100">
        <f t="shared" si="68"/>
        <v>0</v>
      </c>
      <c r="S200" s="100">
        <f t="shared" si="69"/>
        <v>0</v>
      </c>
      <c r="T200" s="120" t="str">
        <f t="shared" si="70"/>
        <v/>
      </c>
      <c r="U200" s="124"/>
      <c r="V200" s="129" t="s">
        <v>164</v>
      </c>
      <c r="W200" s="131"/>
      <c r="X200" s="75" t="str">
        <f>IF(COUNTIF($M200,"*LED*"),"LED設置済",IF(COUNTIF($M200,"*不明*"),"該当不明",IF(ISERROR(VLOOKUP($M200,#REF!,4,0)),"",VLOOKUP($M200,#REF!,4,0))))</f>
        <v/>
      </c>
      <c r="Y200" s="139">
        <f t="shared" si="71"/>
        <v>0</v>
      </c>
      <c r="Z200" s="144" t="str">
        <f>IF(ISERROR(VLOOKUP($M200,#REF!,5,0)),"",VLOOKUP($M200,#REF!,5,0))</f>
        <v/>
      </c>
      <c r="AA200" s="147" t="str">
        <f t="shared" si="72"/>
        <v/>
      </c>
      <c r="AB200" s="147" t="str">
        <f t="shared" si="73"/>
        <v/>
      </c>
      <c r="AC200" s="147" t="str">
        <f>IF(ISERROR(VLOOKUP($M200,#REF!,6,0)),"",VLOOKUP($M200,#REF!,6,0))</f>
        <v/>
      </c>
      <c r="AD200" s="147" t="str">
        <f>IF(ISERROR(VLOOKUP($M200,#REF!,8,0)),"",VLOOKUP($M200,#REF!,8,0))</f>
        <v/>
      </c>
      <c r="AE200" s="152" t="str">
        <f t="shared" si="74"/>
        <v/>
      </c>
      <c r="AF200" s="155" t="str">
        <f t="shared" si="75"/>
        <v/>
      </c>
      <c r="AG200" s="146" t="str">
        <f t="shared" si="76"/>
        <v/>
      </c>
      <c r="AH200" s="146" t="str">
        <f>IF(ISERROR(VLOOKUP($M200,#REF!,9,0)),"",VLOOKUP($M200,#REF!,9,0))</f>
        <v/>
      </c>
      <c r="AI200" s="146" t="str">
        <f t="shared" si="77"/>
        <v/>
      </c>
      <c r="AJ200" s="168">
        <f t="shared" si="78"/>
        <v>0</v>
      </c>
      <c r="AK200" s="171"/>
      <c r="AL200" s="174" t="str">
        <f t="shared" si="79"/>
        <v/>
      </c>
      <c r="AM200" s="179" t="str">
        <f t="shared" si="80"/>
        <v/>
      </c>
      <c r="AN200" s="183" t="str">
        <f t="shared" si="81"/>
        <v>未入力セル</v>
      </c>
      <c r="AO200" s="186" t="str">
        <f t="shared" si="89"/>
        <v/>
      </c>
      <c r="AP200" s="186" t="str">
        <f t="shared" si="90"/>
        <v/>
      </c>
      <c r="AQ200" s="39">
        <f t="shared" si="88"/>
        <v>0</v>
      </c>
      <c r="AR200" s="39" t="str">
        <f>IF(ISERROR(VLOOKUP($M200,#REF!,16,0)),"",VLOOKUP($M200,#REF!,16,0))</f>
        <v/>
      </c>
      <c r="AS200" s="196" t="str">
        <f>IF(ISERROR(VLOOKUP($M200,#REF!,7,0)),"",VLOOKUP($M200,#REF!,7,0))</f>
        <v/>
      </c>
      <c r="AT200" s="203">
        <f t="shared" si="82"/>
        <v>0</v>
      </c>
      <c r="AU200" s="208" t="str">
        <f t="shared" si="83"/>
        <v/>
      </c>
      <c r="AW200" s="208" t="str">
        <f>IF(ISERROR(VLOOKUP($M200,#REF!,10,0)),"",VLOOKUP($M200,#REF!,10,0))</f>
        <v/>
      </c>
      <c r="AX200" s="203">
        <f t="shared" si="84"/>
        <v>0</v>
      </c>
      <c r="AY200" s="208" t="str">
        <f t="shared" si="85"/>
        <v/>
      </c>
      <c r="BA200" s="225" t="str">
        <f t="shared" si="86"/>
        <v/>
      </c>
      <c r="BB200" s="225" t="str">
        <f t="shared" si="87"/>
        <v/>
      </c>
    </row>
    <row r="201" spans="1:54" s="39" customFormat="1" ht="25.2" customHeight="1" x14ac:dyDescent="0.2">
      <c r="A201" s="45"/>
      <c r="B201" s="48"/>
      <c r="C201" s="48"/>
      <c r="D201" s="53"/>
      <c r="E201" s="53"/>
      <c r="F201" s="55"/>
      <c r="G201" s="55"/>
      <c r="H201" s="60"/>
      <c r="I201" s="66"/>
      <c r="J201" s="68"/>
      <c r="L201" s="73">
        <f t="shared" si="63"/>
        <v>0</v>
      </c>
      <c r="M201" s="73" t="str">
        <f t="shared" si="64"/>
        <v xml:space="preserve"> </v>
      </c>
      <c r="N201" s="100">
        <f t="shared" si="65"/>
        <v>0</v>
      </c>
      <c r="O201" s="100">
        <f t="shared" si="66"/>
        <v>0</v>
      </c>
      <c r="P201" s="108">
        <f t="shared" si="67"/>
        <v>0</v>
      </c>
      <c r="Q201" s="108" t="str">
        <f>IF(OR($C201="LED",$C201="不明"),"",IF(ISERROR(VLOOKUP($M201,#REF!,2,0)),"",VLOOKUP($M201,#REF!,2,0)))</f>
        <v/>
      </c>
      <c r="R201" s="100">
        <f t="shared" si="68"/>
        <v>0</v>
      </c>
      <c r="S201" s="100">
        <f t="shared" si="69"/>
        <v>0</v>
      </c>
      <c r="T201" s="120" t="str">
        <f t="shared" si="70"/>
        <v/>
      </c>
      <c r="U201" s="124"/>
      <c r="V201" s="129" t="s">
        <v>164</v>
      </c>
      <c r="W201" s="131"/>
      <c r="X201" s="75" t="str">
        <f>IF(COUNTIF($M201,"*LED*"),"LED設置済",IF(COUNTIF($M201,"*不明*"),"該当不明",IF(ISERROR(VLOOKUP($M201,#REF!,4,0)),"",VLOOKUP($M201,#REF!,4,0))))</f>
        <v/>
      </c>
      <c r="Y201" s="139">
        <f t="shared" si="71"/>
        <v>0</v>
      </c>
      <c r="Z201" s="144" t="str">
        <f>IF(ISERROR(VLOOKUP($M201,#REF!,5,0)),"",VLOOKUP($M201,#REF!,5,0))</f>
        <v/>
      </c>
      <c r="AA201" s="147" t="str">
        <f t="shared" si="72"/>
        <v/>
      </c>
      <c r="AB201" s="147" t="str">
        <f t="shared" si="73"/>
        <v/>
      </c>
      <c r="AC201" s="147" t="str">
        <f>IF(ISERROR(VLOOKUP($M201,#REF!,6,0)),"",VLOOKUP($M201,#REF!,6,0))</f>
        <v/>
      </c>
      <c r="AD201" s="147" t="str">
        <f>IF(ISERROR(VLOOKUP($M201,#REF!,8,0)),"",VLOOKUP($M201,#REF!,8,0))</f>
        <v/>
      </c>
      <c r="AE201" s="152" t="str">
        <f t="shared" si="74"/>
        <v/>
      </c>
      <c r="AF201" s="155" t="str">
        <f t="shared" si="75"/>
        <v/>
      </c>
      <c r="AG201" s="146" t="str">
        <f t="shared" si="76"/>
        <v/>
      </c>
      <c r="AH201" s="146" t="str">
        <f>IF(ISERROR(VLOOKUP($M201,#REF!,9,0)),"",VLOOKUP($M201,#REF!,9,0))</f>
        <v/>
      </c>
      <c r="AI201" s="146" t="str">
        <f t="shared" si="77"/>
        <v/>
      </c>
      <c r="AJ201" s="168">
        <f t="shared" si="78"/>
        <v>0</v>
      </c>
      <c r="AK201" s="171"/>
      <c r="AL201" s="174" t="str">
        <f t="shared" si="79"/>
        <v/>
      </c>
      <c r="AM201" s="179" t="str">
        <f t="shared" si="80"/>
        <v/>
      </c>
      <c r="AN201" s="183" t="str">
        <f t="shared" si="81"/>
        <v>未入力セル</v>
      </c>
      <c r="AO201" s="186" t="str">
        <f t="shared" si="89"/>
        <v/>
      </c>
      <c r="AP201" s="186" t="str">
        <f t="shared" si="90"/>
        <v/>
      </c>
      <c r="AQ201" s="39">
        <f t="shared" si="88"/>
        <v>0</v>
      </c>
      <c r="AR201" s="39" t="str">
        <f>IF(ISERROR(VLOOKUP($M201,#REF!,16,0)),"",VLOOKUP($M201,#REF!,16,0))</f>
        <v/>
      </c>
      <c r="AS201" s="196" t="str">
        <f>IF(ISERROR(VLOOKUP($M201,#REF!,7,0)),"",VLOOKUP($M201,#REF!,7,0))</f>
        <v/>
      </c>
      <c r="AT201" s="203">
        <f t="shared" si="82"/>
        <v>0</v>
      </c>
      <c r="AU201" s="208" t="str">
        <f t="shared" si="83"/>
        <v/>
      </c>
      <c r="AW201" s="208" t="str">
        <f>IF(ISERROR(VLOOKUP($M201,#REF!,10,0)),"",VLOOKUP($M201,#REF!,10,0))</f>
        <v/>
      </c>
      <c r="AX201" s="203">
        <f t="shared" si="84"/>
        <v>0</v>
      </c>
      <c r="AY201" s="208" t="str">
        <f t="shared" si="85"/>
        <v/>
      </c>
      <c r="BA201" s="225" t="str">
        <f t="shared" si="86"/>
        <v/>
      </c>
      <c r="BB201" s="225" t="str">
        <f t="shared" si="87"/>
        <v/>
      </c>
    </row>
    <row r="202" spans="1:54" s="39" customFormat="1" ht="25.2" customHeight="1" x14ac:dyDescent="0.2">
      <c r="A202" s="45"/>
      <c r="B202" s="48"/>
      <c r="C202" s="48"/>
      <c r="D202" s="53"/>
      <c r="E202" s="53"/>
      <c r="F202" s="55"/>
      <c r="G202" s="55"/>
      <c r="H202" s="60"/>
      <c r="I202" s="66"/>
      <c r="J202" s="68"/>
      <c r="L202" s="73">
        <f t="shared" ref="L202:L265" si="91">IFERROR($A202,"")</f>
        <v>0</v>
      </c>
      <c r="M202" s="73" t="str">
        <f t="shared" ref="M202:M265" si="92">IFERROR($B202&amp;" "&amp;$C202,"")</f>
        <v xml:space="preserve"> </v>
      </c>
      <c r="N202" s="100">
        <f t="shared" ref="N202:N265" si="93">IFERROR($E202,"")</f>
        <v>0</v>
      </c>
      <c r="O202" s="100">
        <f t="shared" ref="O202:O265" si="94">IFERROR($D202*$E202,"")</f>
        <v>0</v>
      </c>
      <c r="P202" s="108">
        <f t="shared" ref="P202:P265" si="95">O202</f>
        <v>0</v>
      </c>
      <c r="Q202" s="108" t="str">
        <f>IF(OR($C202="LED",$C202="不明"),"",IF(ISERROR(VLOOKUP($M202,#REF!,2,0)),"",VLOOKUP($M202,#REF!,2,0)))</f>
        <v/>
      </c>
      <c r="R202" s="100">
        <f t="shared" ref="R202:R265" si="96">IFERROR($F202,"")</f>
        <v>0</v>
      </c>
      <c r="S202" s="100">
        <f t="shared" ref="S202:S265" si="97">IFERROR($G202,"")</f>
        <v>0</v>
      </c>
      <c r="T202" s="120" t="str">
        <f t="shared" ref="T202:T265" si="98">IF(ISERROR(P202*Q202*R202*S202/1000),"",(P202*Q202*R202*S202/1000))</f>
        <v/>
      </c>
      <c r="U202" s="124"/>
      <c r="V202" s="129" t="s">
        <v>164</v>
      </c>
      <c r="W202" s="131"/>
      <c r="X202" s="75" t="str">
        <f>IF(COUNTIF($M202,"*LED*"),"LED設置済",IF(COUNTIF($M202,"*不明*"),"該当不明",IF(ISERROR(VLOOKUP($M202,#REF!,4,0)),"",VLOOKUP($M202,#REF!,4,0))))</f>
        <v/>
      </c>
      <c r="Y202" s="139">
        <f t="shared" ref="Y202:Y265" si="99">O202</f>
        <v>0</v>
      </c>
      <c r="Z202" s="144" t="str">
        <f>IF(ISERROR(VLOOKUP($M202,#REF!,5,0)),"",VLOOKUP($M202,#REF!,5,0))</f>
        <v/>
      </c>
      <c r="AA202" s="147" t="str">
        <f t="shared" ref="AA202:AA265" si="100">IF(ISERROR(R202*S202*Y202*Z202/1000),"",(R202*S202*Y202*Z202/1000))</f>
        <v/>
      </c>
      <c r="AB202" s="147" t="str">
        <f t="shared" ref="AB202:AB265" si="101">IF(ISERROR(T202-AA202),"",(T202-AA202))</f>
        <v/>
      </c>
      <c r="AC202" s="147" t="str">
        <f>IF(ISERROR(VLOOKUP($M202,#REF!,6,0)),"",VLOOKUP($M202,#REF!,6,0))</f>
        <v/>
      </c>
      <c r="AD202" s="147" t="str">
        <f>IF(ISERROR(VLOOKUP($M202,#REF!,8,0)),"",VLOOKUP($M202,#REF!,8,0))</f>
        <v/>
      </c>
      <c r="AE202" s="152" t="str">
        <f t="shared" ref="AE202:AE265" si="102">IF(AF202="","","▲")</f>
        <v/>
      </c>
      <c r="AF202" s="155" t="str">
        <f t="shared" ref="AF202:AF265" si="103">IF(ISERROR(1-(AD202/AC202)),"",(1-(AD202/AC202)))</f>
        <v/>
      </c>
      <c r="AG202" s="146" t="str">
        <f t="shared" ref="AG202:AG265" si="104">IF(ISERROR(Y202*AD202),"",(Y202*AD202))</f>
        <v/>
      </c>
      <c r="AH202" s="146" t="str">
        <f>IF(ISERROR(VLOOKUP($M202,#REF!,9,0)),"",VLOOKUP($M202,#REF!,9,0))</f>
        <v/>
      </c>
      <c r="AI202" s="146" t="str">
        <f t="shared" ref="AI202:AI265" si="105">IF(ISERROR(Y202*AH202),"",(Y202*AH202))</f>
        <v/>
      </c>
      <c r="AJ202" s="168">
        <f t="shared" ref="AJ202:AJ265" si="106">IFERROR($J202,"")</f>
        <v>0</v>
      </c>
      <c r="AK202" s="171"/>
      <c r="AL202" s="174" t="str">
        <f t="shared" ref="AL202:AL265" si="107">IF(ISERROR(Q202-Z202),"",(Q202-Z202))</f>
        <v/>
      </c>
      <c r="AM202" s="179" t="str">
        <f t="shared" ref="AM202:AM265" si="108">IF(ISERROR((AL202*Y202)/1000),"",((AL202*Y202)/1000))</f>
        <v/>
      </c>
      <c r="AN202" s="183" t="str">
        <f t="shared" ref="AN202:AN265" si="109">IF(L202=0,IF(M202=" ","未入力セル",""),"")</f>
        <v>未入力セル</v>
      </c>
      <c r="AO202" s="186" t="str">
        <f t="shared" si="89"/>
        <v/>
      </c>
      <c r="AP202" s="186" t="str">
        <f t="shared" si="90"/>
        <v/>
      </c>
      <c r="AQ202" s="39">
        <f t="shared" si="88"/>
        <v>0</v>
      </c>
      <c r="AR202" s="39" t="str">
        <f>IF(ISERROR(VLOOKUP($M202,#REF!,16,0)),"",VLOOKUP($M202,#REF!,16,0))</f>
        <v/>
      </c>
      <c r="AS202" s="196" t="str">
        <f>IF(ISERROR(VLOOKUP($M202,#REF!,7,0)),"",VLOOKUP($M202,#REF!,7,0))</f>
        <v/>
      </c>
      <c r="AT202" s="203">
        <f t="shared" ref="AT202:AT265" si="110">Y202</f>
        <v>0</v>
      </c>
      <c r="AU202" s="208" t="str">
        <f t="shared" ref="AU202:AU265" si="111">IF(ISERROR(AS202*AT202),"",(AS202*AT202))</f>
        <v/>
      </c>
      <c r="AW202" s="208" t="str">
        <f>IF(ISERROR(VLOOKUP($M202,#REF!,10,0)),"",VLOOKUP($M202,#REF!,10,0))</f>
        <v/>
      </c>
      <c r="AX202" s="203">
        <f t="shared" ref="AX202:AX265" si="112">Y202</f>
        <v>0</v>
      </c>
      <c r="AY202" s="208" t="str">
        <f t="shared" ref="AY202:AY265" si="113">IF(ISERROR(AW202*AX202),"",(AW202*AX202))</f>
        <v/>
      </c>
      <c r="BA202" s="225" t="str">
        <f t="shared" ref="BA202:BA265" si="114">IF(ISERROR((Q202*P202)/1000),"",((Q202*P202)/1000))</f>
        <v/>
      </c>
      <c r="BB202" s="225" t="str">
        <f t="shared" ref="BB202:BB265" si="115">IF(ISERROR((Z202*Y202)/1000),"",((Z202*Y202)/1000))</f>
        <v/>
      </c>
    </row>
    <row r="203" spans="1:54" s="39" customFormat="1" ht="25.2" customHeight="1" x14ac:dyDescent="0.2">
      <c r="A203" s="45"/>
      <c r="B203" s="48"/>
      <c r="C203" s="48"/>
      <c r="D203" s="53"/>
      <c r="E203" s="53"/>
      <c r="F203" s="55"/>
      <c r="G203" s="55"/>
      <c r="H203" s="60"/>
      <c r="I203" s="66"/>
      <c r="J203" s="68"/>
      <c r="L203" s="73">
        <f t="shared" si="91"/>
        <v>0</v>
      </c>
      <c r="M203" s="73" t="str">
        <f t="shared" si="92"/>
        <v xml:space="preserve"> </v>
      </c>
      <c r="N203" s="100">
        <f t="shared" si="93"/>
        <v>0</v>
      </c>
      <c r="O203" s="100">
        <f t="shared" si="94"/>
        <v>0</v>
      </c>
      <c r="P203" s="108">
        <f t="shared" si="95"/>
        <v>0</v>
      </c>
      <c r="Q203" s="108" t="str">
        <f>IF(OR($C203="LED",$C203="不明"),"",IF(ISERROR(VLOOKUP($M203,#REF!,2,0)),"",VLOOKUP($M203,#REF!,2,0)))</f>
        <v/>
      </c>
      <c r="R203" s="100">
        <f t="shared" si="96"/>
        <v>0</v>
      </c>
      <c r="S203" s="100">
        <f t="shared" si="97"/>
        <v>0</v>
      </c>
      <c r="T203" s="120" t="str">
        <f t="shared" si="98"/>
        <v/>
      </c>
      <c r="U203" s="124"/>
      <c r="V203" s="129" t="s">
        <v>164</v>
      </c>
      <c r="W203" s="131"/>
      <c r="X203" s="75" t="str">
        <f>IF(COUNTIF($M203,"*LED*"),"LED設置済",IF(COUNTIF($M203,"*不明*"),"該当不明",IF(ISERROR(VLOOKUP($M203,#REF!,4,0)),"",VLOOKUP($M203,#REF!,4,0))))</f>
        <v/>
      </c>
      <c r="Y203" s="139">
        <f t="shared" si="99"/>
        <v>0</v>
      </c>
      <c r="Z203" s="144" t="str">
        <f>IF(ISERROR(VLOOKUP($M203,#REF!,5,0)),"",VLOOKUP($M203,#REF!,5,0))</f>
        <v/>
      </c>
      <c r="AA203" s="147" t="str">
        <f t="shared" si="100"/>
        <v/>
      </c>
      <c r="AB203" s="147" t="str">
        <f t="shared" si="101"/>
        <v/>
      </c>
      <c r="AC203" s="147" t="str">
        <f>IF(ISERROR(VLOOKUP($M203,#REF!,6,0)),"",VLOOKUP($M203,#REF!,6,0))</f>
        <v/>
      </c>
      <c r="AD203" s="147" t="str">
        <f>IF(ISERROR(VLOOKUP($M203,#REF!,8,0)),"",VLOOKUP($M203,#REF!,8,0))</f>
        <v/>
      </c>
      <c r="AE203" s="152" t="str">
        <f t="shared" si="102"/>
        <v/>
      </c>
      <c r="AF203" s="155" t="str">
        <f t="shared" si="103"/>
        <v/>
      </c>
      <c r="AG203" s="146" t="str">
        <f t="shared" si="104"/>
        <v/>
      </c>
      <c r="AH203" s="146" t="str">
        <f>IF(ISERROR(VLOOKUP($M203,#REF!,9,0)),"",VLOOKUP($M203,#REF!,9,0))</f>
        <v/>
      </c>
      <c r="AI203" s="146" t="str">
        <f t="shared" si="105"/>
        <v/>
      </c>
      <c r="AJ203" s="168">
        <f t="shared" si="106"/>
        <v>0</v>
      </c>
      <c r="AK203" s="171"/>
      <c r="AL203" s="174" t="str">
        <f t="shared" si="107"/>
        <v/>
      </c>
      <c r="AM203" s="179" t="str">
        <f t="shared" si="108"/>
        <v/>
      </c>
      <c r="AN203" s="183" t="str">
        <f t="shared" si="109"/>
        <v>未入力セル</v>
      </c>
      <c r="AO203" s="186" t="str">
        <f t="shared" si="89"/>
        <v/>
      </c>
      <c r="AP203" s="186" t="str">
        <f t="shared" si="90"/>
        <v/>
      </c>
      <c r="AQ203" s="39">
        <f t="shared" si="88"/>
        <v>0</v>
      </c>
      <c r="AR203" s="39" t="str">
        <f>IF(ISERROR(VLOOKUP($M203,#REF!,16,0)),"",VLOOKUP($M203,#REF!,16,0))</f>
        <v/>
      </c>
      <c r="AS203" s="196" t="str">
        <f>IF(ISERROR(VLOOKUP($M203,#REF!,7,0)),"",VLOOKUP($M203,#REF!,7,0))</f>
        <v/>
      </c>
      <c r="AT203" s="203">
        <f t="shared" si="110"/>
        <v>0</v>
      </c>
      <c r="AU203" s="208" t="str">
        <f t="shared" si="111"/>
        <v/>
      </c>
      <c r="AW203" s="208" t="str">
        <f>IF(ISERROR(VLOOKUP($M203,#REF!,10,0)),"",VLOOKUP($M203,#REF!,10,0))</f>
        <v/>
      </c>
      <c r="AX203" s="203">
        <f t="shared" si="112"/>
        <v>0</v>
      </c>
      <c r="AY203" s="208" t="str">
        <f t="shared" si="113"/>
        <v/>
      </c>
      <c r="BA203" s="225" t="str">
        <f t="shared" si="114"/>
        <v/>
      </c>
      <c r="BB203" s="225" t="str">
        <f t="shared" si="115"/>
        <v/>
      </c>
    </row>
    <row r="204" spans="1:54" s="39" customFormat="1" ht="25.2" customHeight="1" x14ac:dyDescent="0.2">
      <c r="A204" s="45"/>
      <c r="B204" s="48"/>
      <c r="C204" s="48"/>
      <c r="D204" s="53"/>
      <c r="E204" s="53"/>
      <c r="F204" s="55"/>
      <c r="G204" s="55"/>
      <c r="H204" s="60"/>
      <c r="I204" s="66"/>
      <c r="J204" s="68"/>
      <c r="L204" s="73">
        <f t="shared" si="91"/>
        <v>0</v>
      </c>
      <c r="M204" s="73" t="str">
        <f t="shared" si="92"/>
        <v xml:space="preserve"> </v>
      </c>
      <c r="N204" s="100">
        <f t="shared" si="93"/>
        <v>0</v>
      </c>
      <c r="O204" s="100">
        <f t="shared" si="94"/>
        <v>0</v>
      </c>
      <c r="P204" s="108">
        <f t="shared" si="95"/>
        <v>0</v>
      </c>
      <c r="Q204" s="108" t="str">
        <f>IF(OR($C204="LED",$C204="不明"),"",IF(ISERROR(VLOOKUP($M204,#REF!,2,0)),"",VLOOKUP($M204,#REF!,2,0)))</f>
        <v/>
      </c>
      <c r="R204" s="100">
        <f t="shared" si="96"/>
        <v>0</v>
      </c>
      <c r="S204" s="100">
        <f t="shared" si="97"/>
        <v>0</v>
      </c>
      <c r="T204" s="120" t="str">
        <f t="shared" si="98"/>
        <v/>
      </c>
      <c r="U204" s="124"/>
      <c r="V204" s="129" t="s">
        <v>164</v>
      </c>
      <c r="W204" s="131"/>
      <c r="X204" s="75" t="str">
        <f>IF(COUNTIF($M204,"*LED*"),"LED設置済",IF(COUNTIF($M204,"*不明*"),"該当不明",IF(ISERROR(VLOOKUP($M204,#REF!,4,0)),"",VLOOKUP($M204,#REF!,4,0))))</f>
        <v/>
      </c>
      <c r="Y204" s="139">
        <f t="shared" si="99"/>
        <v>0</v>
      </c>
      <c r="Z204" s="144" t="str">
        <f>IF(ISERROR(VLOOKUP($M204,#REF!,5,0)),"",VLOOKUP($M204,#REF!,5,0))</f>
        <v/>
      </c>
      <c r="AA204" s="147" t="str">
        <f t="shared" si="100"/>
        <v/>
      </c>
      <c r="AB204" s="147" t="str">
        <f t="shared" si="101"/>
        <v/>
      </c>
      <c r="AC204" s="147" t="str">
        <f>IF(ISERROR(VLOOKUP($M204,#REF!,6,0)),"",VLOOKUP($M204,#REF!,6,0))</f>
        <v/>
      </c>
      <c r="AD204" s="147" t="str">
        <f>IF(ISERROR(VLOOKUP($M204,#REF!,8,0)),"",VLOOKUP($M204,#REF!,8,0))</f>
        <v/>
      </c>
      <c r="AE204" s="152" t="str">
        <f t="shared" si="102"/>
        <v/>
      </c>
      <c r="AF204" s="155" t="str">
        <f t="shared" si="103"/>
        <v/>
      </c>
      <c r="AG204" s="146" t="str">
        <f t="shared" si="104"/>
        <v/>
      </c>
      <c r="AH204" s="146" t="str">
        <f>IF(ISERROR(VLOOKUP($M204,#REF!,9,0)),"",VLOOKUP($M204,#REF!,9,0))</f>
        <v/>
      </c>
      <c r="AI204" s="146" t="str">
        <f t="shared" si="105"/>
        <v/>
      </c>
      <c r="AJ204" s="168">
        <f t="shared" si="106"/>
        <v>0</v>
      </c>
      <c r="AK204" s="171"/>
      <c r="AL204" s="174" t="str">
        <f t="shared" si="107"/>
        <v/>
      </c>
      <c r="AM204" s="179" t="str">
        <f t="shared" si="108"/>
        <v/>
      </c>
      <c r="AN204" s="183" t="str">
        <f t="shared" si="109"/>
        <v>未入力セル</v>
      </c>
      <c r="AO204" s="186" t="str">
        <f t="shared" si="89"/>
        <v/>
      </c>
      <c r="AP204" s="186" t="str">
        <f t="shared" si="90"/>
        <v/>
      </c>
      <c r="AQ204" s="39">
        <f t="shared" si="88"/>
        <v>0</v>
      </c>
      <c r="AR204" s="39" t="str">
        <f>IF(ISERROR(VLOOKUP($M204,#REF!,16,0)),"",VLOOKUP($M204,#REF!,16,0))</f>
        <v/>
      </c>
      <c r="AS204" s="196" t="str">
        <f>IF(ISERROR(VLOOKUP($M204,#REF!,7,0)),"",VLOOKUP($M204,#REF!,7,0))</f>
        <v/>
      </c>
      <c r="AT204" s="203">
        <f t="shared" si="110"/>
        <v>0</v>
      </c>
      <c r="AU204" s="208" t="str">
        <f t="shared" si="111"/>
        <v/>
      </c>
      <c r="AW204" s="208" t="str">
        <f>IF(ISERROR(VLOOKUP($M204,#REF!,10,0)),"",VLOOKUP($M204,#REF!,10,0))</f>
        <v/>
      </c>
      <c r="AX204" s="203">
        <f t="shared" si="112"/>
        <v>0</v>
      </c>
      <c r="AY204" s="208" t="str">
        <f t="shared" si="113"/>
        <v/>
      </c>
      <c r="BA204" s="225" t="str">
        <f t="shared" si="114"/>
        <v/>
      </c>
      <c r="BB204" s="225" t="str">
        <f t="shared" si="115"/>
        <v/>
      </c>
    </row>
    <row r="205" spans="1:54" s="39" customFormat="1" ht="25.2" customHeight="1" x14ac:dyDescent="0.2">
      <c r="A205" s="45"/>
      <c r="B205" s="48"/>
      <c r="C205" s="48"/>
      <c r="D205" s="53"/>
      <c r="E205" s="53"/>
      <c r="F205" s="55"/>
      <c r="G205" s="55"/>
      <c r="H205" s="60"/>
      <c r="I205" s="66"/>
      <c r="J205" s="68"/>
      <c r="L205" s="73">
        <f t="shared" si="91"/>
        <v>0</v>
      </c>
      <c r="M205" s="73" t="str">
        <f t="shared" si="92"/>
        <v xml:space="preserve"> </v>
      </c>
      <c r="N205" s="100">
        <f t="shared" si="93"/>
        <v>0</v>
      </c>
      <c r="O205" s="100">
        <f t="shared" si="94"/>
        <v>0</v>
      </c>
      <c r="P205" s="108">
        <f t="shared" si="95"/>
        <v>0</v>
      </c>
      <c r="Q205" s="108" t="str">
        <f>IF(OR($C205="LED",$C205="不明"),"",IF(ISERROR(VLOOKUP($M205,#REF!,2,0)),"",VLOOKUP($M205,#REF!,2,0)))</f>
        <v/>
      </c>
      <c r="R205" s="100">
        <f t="shared" si="96"/>
        <v>0</v>
      </c>
      <c r="S205" s="100">
        <f t="shared" si="97"/>
        <v>0</v>
      </c>
      <c r="T205" s="120" t="str">
        <f t="shared" si="98"/>
        <v/>
      </c>
      <c r="U205" s="124"/>
      <c r="V205" s="129" t="s">
        <v>164</v>
      </c>
      <c r="W205" s="131"/>
      <c r="X205" s="75" t="str">
        <f>IF(COUNTIF($M205,"*LED*"),"LED設置済",IF(COUNTIF($M205,"*不明*"),"該当不明",IF(ISERROR(VLOOKUP($M205,#REF!,4,0)),"",VLOOKUP($M205,#REF!,4,0))))</f>
        <v/>
      </c>
      <c r="Y205" s="139">
        <f t="shared" si="99"/>
        <v>0</v>
      </c>
      <c r="Z205" s="144" t="str">
        <f>IF(ISERROR(VLOOKUP($M205,#REF!,5,0)),"",VLOOKUP($M205,#REF!,5,0))</f>
        <v/>
      </c>
      <c r="AA205" s="147" t="str">
        <f t="shared" si="100"/>
        <v/>
      </c>
      <c r="AB205" s="147" t="str">
        <f t="shared" si="101"/>
        <v/>
      </c>
      <c r="AC205" s="147" t="str">
        <f>IF(ISERROR(VLOOKUP($M205,#REF!,6,0)),"",VLOOKUP($M205,#REF!,6,0))</f>
        <v/>
      </c>
      <c r="AD205" s="147" t="str">
        <f>IF(ISERROR(VLOOKUP($M205,#REF!,8,0)),"",VLOOKUP($M205,#REF!,8,0))</f>
        <v/>
      </c>
      <c r="AE205" s="152" t="str">
        <f t="shared" si="102"/>
        <v/>
      </c>
      <c r="AF205" s="155" t="str">
        <f t="shared" si="103"/>
        <v/>
      </c>
      <c r="AG205" s="146" t="str">
        <f t="shared" si="104"/>
        <v/>
      </c>
      <c r="AH205" s="146" t="str">
        <f>IF(ISERROR(VLOOKUP($M205,#REF!,9,0)),"",VLOOKUP($M205,#REF!,9,0))</f>
        <v/>
      </c>
      <c r="AI205" s="146" t="str">
        <f t="shared" si="105"/>
        <v/>
      </c>
      <c r="AJ205" s="168">
        <f t="shared" si="106"/>
        <v>0</v>
      </c>
      <c r="AK205" s="171"/>
      <c r="AL205" s="174" t="str">
        <f t="shared" si="107"/>
        <v/>
      </c>
      <c r="AM205" s="179" t="str">
        <f t="shared" si="108"/>
        <v/>
      </c>
      <c r="AN205" s="183" t="str">
        <f t="shared" si="109"/>
        <v>未入力セル</v>
      </c>
      <c r="AO205" s="186" t="str">
        <f t="shared" si="89"/>
        <v/>
      </c>
      <c r="AP205" s="186" t="str">
        <f t="shared" si="90"/>
        <v/>
      </c>
      <c r="AQ205" s="39">
        <f t="shared" si="88"/>
        <v>0</v>
      </c>
      <c r="AR205" s="39" t="str">
        <f>IF(ISERROR(VLOOKUP($M205,#REF!,16,0)),"",VLOOKUP($M205,#REF!,16,0))</f>
        <v/>
      </c>
      <c r="AS205" s="196" t="str">
        <f>IF(ISERROR(VLOOKUP($M205,#REF!,7,0)),"",VLOOKUP($M205,#REF!,7,0))</f>
        <v/>
      </c>
      <c r="AT205" s="203">
        <f t="shared" si="110"/>
        <v>0</v>
      </c>
      <c r="AU205" s="208" t="str">
        <f t="shared" si="111"/>
        <v/>
      </c>
      <c r="AW205" s="208" t="str">
        <f>IF(ISERROR(VLOOKUP($M205,#REF!,10,0)),"",VLOOKUP($M205,#REF!,10,0))</f>
        <v/>
      </c>
      <c r="AX205" s="203">
        <f t="shared" si="112"/>
        <v>0</v>
      </c>
      <c r="AY205" s="208" t="str">
        <f t="shared" si="113"/>
        <v/>
      </c>
      <c r="BA205" s="225" t="str">
        <f t="shared" si="114"/>
        <v/>
      </c>
      <c r="BB205" s="225" t="str">
        <f t="shared" si="115"/>
        <v/>
      </c>
    </row>
    <row r="206" spans="1:54" s="39" customFormat="1" ht="25.2" customHeight="1" x14ac:dyDescent="0.2">
      <c r="A206" s="45"/>
      <c r="B206" s="48"/>
      <c r="C206" s="48"/>
      <c r="D206" s="53"/>
      <c r="E206" s="53"/>
      <c r="F206" s="55"/>
      <c r="G206" s="55"/>
      <c r="H206" s="60"/>
      <c r="I206" s="66"/>
      <c r="J206" s="68"/>
      <c r="L206" s="73">
        <f t="shared" si="91"/>
        <v>0</v>
      </c>
      <c r="M206" s="73" t="str">
        <f t="shared" si="92"/>
        <v xml:space="preserve"> </v>
      </c>
      <c r="N206" s="100">
        <f t="shared" si="93"/>
        <v>0</v>
      </c>
      <c r="O206" s="100">
        <f t="shared" si="94"/>
        <v>0</v>
      </c>
      <c r="P206" s="108">
        <f t="shared" si="95"/>
        <v>0</v>
      </c>
      <c r="Q206" s="108" t="str">
        <f>IF(OR($C206="LED",$C206="不明"),"",IF(ISERROR(VLOOKUP($M206,#REF!,2,0)),"",VLOOKUP($M206,#REF!,2,0)))</f>
        <v/>
      </c>
      <c r="R206" s="100">
        <f t="shared" si="96"/>
        <v>0</v>
      </c>
      <c r="S206" s="100">
        <f t="shared" si="97"/>
        <v>0</v>
      </c>
      <c r="T206" s="120" t="str">
        <f t="shared" si="98"/>
        <v/>
      </c>
      <c r="U206" s="124"/>
      <c r="V206" s="129" t="s">
        <v>164</v>
      </c>
      <c r="W206" s="131"/>
      <c r="X206" s="75" t="str">
        <f>IF(COUNTIF($M206,"*LED*"),"LED設置済",IF(COUNTIF($M206,"*不明*"),"該当不明",IF(ISERROR(VLOOKUP($M206,#REF!,4,0)),"",VLOOKUP($M206,#REF!,4,0))))</f>
        <v/>
      </c>
      <c r="Y206" s="139">
        <f t="shared" si="99"/>
        <v>0</v>
      </c>
      <c r="Z206" s="144" t="str">
        <f>IF(ISERROR(VLOOKUP($M206,#REF!,5,0)),"",VLOOKUP($M206,#REF!,5,0))</f>
        <v/>
      </c>
      <c r="AA206" s="147" t="str">
        <f t="shared" si="100"/>
        <v/>
      </c>
      <c r="AB206" s="147" t="str">
        <f t="shared" si="101"/>
        <v/>
      </c>
      <c r="AC206" s="147" t="str">
        <f>IF(ISERROR(VLOOKUP($M206,#REF!,6,0)),"",VLOOKUP($M206,#REF!,6,0))</f>
        <v/>
      </c>
      <c r="AD206" s="147" t="str">
        <f>IF(ISERROR(VLOOKUP($M206,#REF!,8,0)),"",VLOOKUP($M206,#REF!,8,0))</f>
        <v/>
      </c>
      <c r="AE206" s="152" t="str">
        <f t="shared" si="102"/>
        <v/>
      </c>
      <c r="AF206" s="155" t="str">
        <f t="shared" si="103"/>
        <v/>
      </c>
      <c r="AG206" s="146" t="str">
        <f t="shared" si="104"/>
        <v/>
      </c>
      <c r="AH206" s="146" t="str">
        <f>IF(ISERROR(VLOOKUP($M206,#REF!,9,0)),"",VLOOKUP($M206,#REF!,9,0))</f>
        <v/>
      </c>
      <c r="AI206" s="146" t="str">
        <f t="shared" si="105"/>
        <v/>
      </c>
      <c r="AJ206" s="168">
        <f t="shared" si="106"/>
        <v>0</v>
      </c>
      <c r="AK206" s="171"/>
      <c r="AL206" s="174" t="str">
        <f t="shared" si="107"/>
        <v/>
      </c>
      <c r="AM206" s="179" t="str">
        <f t="shared" si="108"/>
        <v/>
      </c>
      <c r="AN206" s="183" t="str">
        <f t="shared" si="109"/>
        <v>未入力セル</v>
      </c>
      <c r="AO206" s="186" t="str">
        <f t="shared" si="89"/>
        <v/>
      </c>
      <c r="AP206" s="186" t="str">
        <f t="shared" si="90"/>
        <v/>
      </c>
      <c r="AQ206" s="39">
        <f t="shared" si="88"/>
        <v>0</v>
      </c>
      <c r="AR206" s="39" t="str">
        <f>IF(ISERROR(VLOOKUP($M206,#REF!,16,0)),"",VLOOKUP($M206,#REF!,16,0))</f>
        <v/>
      </c>
      <c r="AS206" s="196" t="str">
        <f>IF(ISERROR(VLOOKUP($M206,#REF!,7,0)),"",VLOOKUP($M206,#REF!,7,0))</f>
        <v/>
      </c>
      <c r="AT206" s="203">
        <f t="shared" si="110"/>
        <v>0</v>
      </c>
      <c r="AU206" s="208" t="str">
        <f t="shared" si="111"/>
        <v/>
      </c>
      <c r="AW206" s="208" t="str">
        <f>IF(ISERROR(VLOOKUP($M206,#REF!,10,0)),"",VLOOKUP($M206,#REF!,10,0))</f>
        <v/>
      </c>
      <c r="AX206" s="203">
        <f t="shared" si="112"/>
        <v>0</v>
      </c>
      <c r="AY206" s="208" t="str">
        <f t="shared" si="113"/>
        <v/>
      </c>
      <c r="BA206" s="225" t="str">
        <f t="shared" si="114"/>
        <v/>
      </c>
      <c r="BB206" s="225" t="str">
        <f t="shared" si="115"/>
        <v/>
      </c>
    </row>
    <row r="207" spans="1:54" s="39" customFormat="1" ht="25.2" customHeight="1" x14ac:dyDescent="0.2">
      <c r="A207" s="45"/>
      <c r="B207" s="48"/>
      <c r="C207" s="48"/>
      <c r="D207" s="53"/>
      <c r="E207" s="53"/>
      <c r="F207" s="55"/>
      <c r="G207" s="55"/>
      <c r="H207" s="60"/>
      <c r="I207" s="66"/>
      <c r="J207" s="68"/>
      <c r="L207" s="73">
        <f t="shared" si="91"/>
        <v>0</v>
      </c>
      <c r="M207" s="73" t="str">
        <f t="shared" si="92"/>
        <v xml:space="preserve"> </v>
      </c>
      <c r="N207" s="100">
        <f t="shared" si="93"/>
        <v>0</v>
      </c>
      <c r="O207" s="100">
        <f t="shared" si="94"/>
        <v>0</v>
      </c>
      <c r="P207" s="108">
        <f t="shared" si="95"/>
        <v>0</v>
      </c>
      <c r="Q207" s="108" t="str">
        <f>IF(OR($C207="LED",$C207="不明"),"",IF(ISERROR(VLOOKUP($M207,#REF!,2,0)),"",VLOOKUP($M207,#REF!,2,0)))</f>
        <v/>
      </c>
      <c r="R207" s="100">
        <f t="shared" si="96"/>
        <v>0</v>
      </c>
      <c r="S207" s="100">
        <f t="shared" si="97"/>
        <v>0</v>
      </c>
      <c r="T207" s="120" t="str">
        <f t="shared" si="98"/>
        <v/>
      </c>
      <c r="U207" s="124"/>
      <c r="V207" s="129" t="s">
        <v>164</v>
      </c>
      <c r="W207" s="131"/>
      <c r="X207" s="75" t="str">
        <f>IF(COUNTIF($M207,"*LED*"),"LED設置済",IF(COUNTIF($M207,"*不明*"),"該当不明",IF(ISERROR(VLOOKUP($M207,#REF!,4,0)),"",VLOOKUP($M207,#REF!,4,0))))</f>
        <v/>
      </c>
      <c r="Y207" s="139">
        <f t="shared" si="99"/>
        <v>0</v>
      </c>
      <c r="Z207" s="144" t="str">
        <f>IF(ISERROR(VLOOKUP($M207,#REF!,5,0)),"",VLOOKUP($M207,#REF!,5,0))</f>
        <v/>
      </c>
      <c r="AA207" s="147" t="str">
        <f t="shared" si="100"/>
        <v/>
      </c>
      <c r="AB207" s="147" t="str">
        <f t="shared" si="101"/>
        <v/>
      </c>
      <c r="AC207" s="147" t="str">
        <f>IF(ISERROR(VLOOKUP($M207,#REF!,6,0)),"",VLOOKUP($M207,#REF!,6,0))</f>
        <v/>
      </c>
      <c r="AD207" s="147" t="str">
        <f>IF(ISERROR(VLOOKUP($M207,#REF!,8,0)),"",VLOOKUP($M207,#REF!,8,0))</f>
        <v/>
      </c>
      <c r="AE207" s="152" t="str">
        <f t="shared" si="102"/>
        <v/>
      </c>
      <c r="AF207" s="155" t="str">
        <f t="shared" si="103"/>
        <v/>
      </c>
      <c r="AG207" s="146" t="str">
        <f t="shared" si="104"/>
        <v/>
      </c>
      <c r="AH207" s="146" t="str">
        <f>IF(ISERROR(VLOOKUP($M207,#REF!,9,0)),"",VLOOKUP($M207,#REF!,9,0))</f>
        <v/>
      </c>
      <c r="AI207" s="146" t="str">
        <f t="shared" si="105"/>
        <v/>
      </c>
      <c r="AJ207" s="168">
        <f t="shared" si="106"/>
        <v>0</v>
      </c>
      <c r="AK207" s="171"/>
      <c r="AL207" s="174" t="str">
        <f t="shared" si="107"/>
        <v/>
      </c>
      <c r="AM207" s="179" t="str">
        <f t="shared" si="108"/>
        <v/>
      </c>
      <c r="AN207" s="183" t="str">
        <f t="shared" si="109"/>
        <v>未入力セル</v>
      </c>
      <c r="AO207" s="186" t="str">
        <f t="shared" si="89"/>
        <v/>
      </c>
      <c r="AP207" s="186" t="str">
        <f t="shared" si="90"/>
        <v/>
      </c>
      <c r="AQ207" s="39">
        <f t="shared" si="88"/>
        <v>0</v>
      </c>
      <c r="AR207" s="39" t="str">
        <f>IF(ISERROR(VLOOKUP($M207,#REF!,16,0)),"",VLOOKUP($M207,#REF!,16,0))</f>
        <v/>
      </c>
      <c r="AS207" s="196" t="str">
        <f>IF(ISERROR(VLOOKUP($M207,#REF!,7,0)),"",VLOOKUP($M207,#REF!,7,0))</f>
        <v/>
      </c>
      <c r="AT207" s="203">
        <f t="shared" si="110"/>
        <v>0</v>
      </c>
      <c r="AU207" s="208" t="str">
        <f t="shared" si="111"/>
        <v/>
      </c>
      <c r="AW207" s="208" t="str">
        <f>IF(ISERROR(VLOOKUP($M207,#REF!,10,0)),"",VLOOKUP($M207,#REF!,10,0))</f>
        <v/>
      </c>
      <c r="AX207" s="203">
        <f t="shared" si="112"/>
        <v>0</v>
      </c>
      <c r="AY207" s="208" t="str">
        <f t="shared" si="113"/>
        <v/>
      </c>
      <c r="BA207" s="225" t="str">
        <f t="shared" si="114"/>
        <v/>
      </c>
      <c r="BB207" s="225" t="str">
        <f t="shared" si="115"/>
        <v/>
      </c>
    </row>
    <row r="208" spans="1:54" s="39" customFormat="1" ht="25.2" customHeight="1" x14ac:dyDescent="0.2">
      <c r="A208" s="45"/>
      <c r="B208" s="48"/>
      <c r="C208" s="48"/>
      <c r="D208" s="53"/>
      <c r="E208" s="53"/>
      <c r="F208" s="55"/>
      <c r="G208" s="55"/>
      <c r="H208" s="60"/>
      <c r="I208" s="66"/>
      <c r="J208" s="68"/>
      <c r="L208" s="73">
        <f t="shared" si="91"/>
        <v>0</v>
      </c>
      <c r="M208" s="73" t="str">
        <f t="shared" si="92"/>
        <v xml:space="preserve"> </v>
      </c>
      <c r="N208" s="100">
        <f t="shared" si="93"/>
        <v>0</v>
      </c>
      <c r="O208" s="100">
        <f t="shared" si="94"/>
        <v>0</v>
      </c>
      <c r="P208" s="108">
        <f t="shared" si="95"/>
        <v>0</v>
      </c>
      <c r="Q208" s="108" t="str">
        <f>IF(OR($C208="LED",$C208="不明"),"",IF(ISERROR(VLOOKUP($M208,#REF!,2,0)),"",VLOOKUP($M208,#REF!,2,0)))</f>
        <v/>
      </c>
      <c r="R208" s="100">
        <f t="shared" si="96"/>
        <v>0</v>
      </c>
      <c r="S208" s="100">
        <f t="shared" si="97"/>
        <v>0</v>
      </c>
      <c r="T208" s="120" t="str">
        <f t="shared" si="98"/>
        <v/>
      </c>
      <c r="U208" s="124"/>
      <c r="V208" s="129" t="s">
        <v>164</v>
      </c>
      <c r="W208" s="131"/>
      <c r="X208" s="75" t="str">
        <f>IF(COUNTIF($M208,"*LED*"),"LED設置済",IF(COUNTIF($M208,"*不明*"),"該当不明",IF(ISERROR(VLOOKUP($M208,#REF!,4,0)),"",VLOOKUP($M208,#REF!,4,0))))</f>
        <v/>
      </c>
      <c r="Y208" s="139">
        <f t="shared" si="99"/>
        <v>0</v>
      </c>
      <c r="Z208" s="144" t="str">
        <f>IF(ISERROR(VLOOKUP($M208,#REF!,5,0)),"",VLOOKUP($M208,#REF!,5,0))</f>
        <v/>
      </c>
      <c r="AA208" s="147" t="str">
        <f t="shared" si="100"/>
        <v/>
      </c>
      <c r="AB208" s="147" t="str">
        <f t="shared" si="101"/>
        <v/>
      </c>
      <c r="AC208" s="147" t="str">
        <f>IF(ISERROR(VLOOKUP($M208,#REF!,6,0)),"",VLOOKUP($M208,#REF!,6,0))</f>
        <v/>
      </c>
      <c r="AD208" s="147" t="str">
        <f>IF(ISERROR(VLOOKUP($M208,#REF!,8,0)),"",VLOOKUP($M208,#REF!,8,0))</f>
        <v/>
      </c>
      <c r="AE208" s="152" t="str">
        <f t="shared" si="102"/>
        <v/>
      </c>
      <c r="AF208" s="155" t="str">
        <f t="shared" si="103"/>
        <v/>
      </c>
      <c r="AG208" s="146" t="str">
        <f t="shared" si="104"/>
        <v/>
      </c>
      <c r="AH208" s="146" t="str">
        <f>IF(ISERROR(VLOOKUP($M208,#REF!,9,0)),"",VLOOKUP($M208,#REF!,9,0))</f>
        <v/>
      </c>
      <c r="AI208" s="146" t="str">
        <f t="shared" si="105"/>
        <v/>
      </c>
      <c r="AJ208" s="168">
        <f t="shared" si="106"/>
        <v>0</v>
      </c>
      <c r="AK208" s="171"/>
      <c r="AL208" s="174" t="str">
        <f t="shared" si="107"/>
        <v/>
      </c>
      <c r="AM208" s="179" t="str">
        <f t="shared" si="108"/>
        <v/>
      </c>
      <c r="AN208" s="183" t="str">
        <f t="shared" si="109"/>
        <v>未入力セル</v>
      </c>
      <c r="AO208" s="186" t="str">
        <f t="shared" si="89"/>
        <v/>
      </c>
      <c r="AP208" s="186" t="str">
        <f t="shared" si="90"/>
        <v/>
      </c>
      <c r="AQ208" s="39">
        <f t="shared" si="88"/>
        <v>0</v>
      </c>
      <c r="AR208" s="39" t="str">
        <f>IF(ISERROR(VLOOKUP($M208,#REF!,16,0)),"",VLOOKUP($M208,#REF!,16,0))</f>
        <v/>
      </c>
      <c r="AS208" s="196" t="str">
        <f>IF(ISERROR(VLOOKUP($M208,#REF!,7,0)),"",VLOOKUP($M208,#REF!,7,0))</f>
        <v/>
      </c>
      <c r="AT208" s="203">
        <f t="shared" si="110"/>
        <v>0</v>
      </c>
      <c r="AU208" s="208" t="str">
        <f t="shared" si="111"/>
        <v/>
      </c>
      <c r="AW208" s="208" t="str">
        <f>IF(ISERROR(VLOOKUP($M208,#REF!,10,0)),"",VLOOKUP($M208,#REF!,10,0))</f>
        <v/>
      </c>
      <c r="AX208" s="203">
        <f t="shared" si="112"/>
        <v>0</v>
      </c>
      <c r="AY208" s="208" t="str">
        <f t="shared" si="113"/>
        <v/>
      </c>
      <c r="BA208" s="225" t="str">
        <f t="shared" si="114"/>
        <v/>
      </c>
      <c r="BB208" s="225" t="str">
        <f t="shared" si="115"/>
        <v/>
      </c>
    </row>
    <row r="209" spans="1:54" s="39" customFormat="1" ht="25.2" customHeight="1" x14ac:dyDescent="0.2">
      <c r="A209" s="45"/>
      <c r="B209" s="48"/>
      <c r="C209" s="48"/>
      <c r="D209" s="53"/>
      <c r="E209" s="53"/>
      <c r="F209" s="55"/>
      <c r="G209" s="55"/>
      <c r="H209" s="60"/>
      <c r="I209" s="66"/>
      <c r="J209" s="68"/>
      <c r="L209" s="73">
        <f t="shared" si="91"/>
        <v>0</v>
      </c>
      <c r="M209" s="73" t="str">
        <f t="shared" si="92"/>
        <v xml:space="preserve"> </v>
      </c>
      <c r="N209" s="100">
        <f t="shared" si="93"/>
        <v>0</v>
      </c>
      <c r="O209" s="100">
        <f t="shared" si="94"/>
        <v>0</v>
      </c>
      <c r="P209" s="108">
        <f t="shared" si="95"/>
        <v>0</v>
      </c>
      <c r="Q209" s="108" t="str">
        <f>IF(OR($C209="LED",$C209="不明"),"",IF(ISERROR(VLOOKUP($M209,#REF!,2,0)),"",VLOOKUP($M209,#REF!,2,0)))</f>
        <v/>
      </c>
      <c r="R209" s="100">
        <f t="shared" si="96"/>
        <v>0</v>
      </c>
      <c r="S209" s="100">
        <f t="shared" si="97"/>
        <v>0</v>
      </c>
      <c r="T209" s="120" t="str">
        <f t="shared" si="98"/>
        <v/>
      </c>
      <c r="U209" s="124"/>
      <c r="V209" s="129" t="s">
        <v>164</v>
      </c>
      <c r="W209" s="131"/>
      <c r="X209" s="75" t="str">
        <f>IF(COUNTIF($M209,"*LED*"),"LED設置済",IF(COUNTIF($M209,"*不明*"),"該当不明",IF(ISERROR(VLOOKUP($M209,#REF!,4,0)),"",VLOOKUP($M209,#REF!,4,0))))</f>
        <v/>
      </c>
      <c r="Y209" s="139">
        <f t="shared" si="99"/>
        <v>0</v>
      </c>
      <c r="Z209" s="144" t="str">
        <f>IF(ISERROR(VLOOKUP($M209,#REF!,5,0)),"",VLOOKUP($M209,#REF!,5,0))</f>
        <v/>
      </c>
      <c r="AA209" s="147" t="str">
        <f t="shared" si="100"/>
        <v/>
      </c>
      <c r="AB209" s="147" t="str">
        <f t="shared" si="101"/>
        <v/>
      </c>
      <c r="AC209" s="147" t="str">
        <f>IF(ISERROR(VLOOKUP($M209,#REF!,6,0)),"",VLOOKUP($M209,#REF!,6,0))</f>
        <v/>
      </c>
      <c r="AD209" s="147" t="str">
        <f>IF(ISERROR(VLOOKUP($M209,#REF!,8,0)),"",VLOOKUP($M209,#REF!,8,0))</f>
        <v/>
      </c>
      <c r="AE209" s="152" t="str">
        <f t="shared" si="102"/>
        <v/>
      </c>
      <c r="AF209" s="155" t="str">
        <f t="shared" si="103"/>
        <v/>
      </c>
      <c r="AG209" s="146" t="str">
        <f t="shared" si="104"/>
        <v/>
      </c>
      <c r="AH209" s="146" t="str">
        <f>IF(ISERROR(VLOOKUP($M209,#REF!,9,0)),"",VLOOKUP($M209,#REF!,9,0))</f>
        <v/>
      </c>
      <c r="AI209" s="146" t="str">
        <f t="shared" si="105"/>
        <v/>
      </c>
      <c r="AJ209" s="168">
        <f t="shared" si="106"/>
        <v>0</v>
      </c>
      <c r="AK209" s="171"/>
      <c r="AL209" s="174" t="str">
        <f t="shared" si="107"/>
        <v/>
      </c>
      <c r="AM209" s="179" t="str">
        <f t="shared" si="108"/>
        <v/>
      </c>
      <c r="AN209" s="183" t="str">
        <f t="shared" si="109"/>
        <v>未入力セル</v>
      </c>
      <c r="AO209" s="186" t="str">
        <f t="shared" si="89"/>
        <v/>
      </c>
      <c r="AP209" s="186" t="str">
        <f t="shared" si="90"/>
        <v/>
      </c>
      <c r="AQ209" s="39">
        <f t="shared" si="88"/>
        <v>0</v>
      </c>
      <c r="AR209" s="39" t="str">
        <f>IF(ISERROR(VLOOKUP($M209,#REF!,16,0)),"",VLOOKUP($M209,#REF!,16,0))</f>
        <v/>
      </c>
      <c r="AS209" s="196" t="str">
        <f>IF(ISERROR(VLOOKUP($M209,#REF!,7,0)),"",VLOOKUP($M209,#REF!,7,0))</f>
        <v/>
      </c>
      <c r="AT209" s="203">
        <f t="shared" si="110"/>
        <v>0</v>
      </c>
      <c r="AU209" s="208" t="str">
        <f t="shared" si="111"/>
        <v/>
      </c>
      <c r="AW209" s="208" t="str">
        <f>IF(ISERROR(VLOOKUP($M209,#REF!,10,0)),"",VLOOKUP($M209,#REF!,10,0))</f>
        <v/>
      </c>
      <c r="AX209" s="203">
        <f t="shared" si="112"/>
        <v>0</v>
      </c>
      <c r="AY209" s="208" t="str">
        <f t="shared" si="113"/>
        <v/>
      </c>
      <c r="BA209" s="225" t="str">
        <f t="shared" si="114"/>
        <v/>
      </c>
      <c r="BB209" s="225" t="str">
        <f t="shared" si="115"/>
        <v/>
      </c>
    </row>
    <row r="210" spans="1:54" s="39" customFormat="1" ht="25.2" customHeight="1" x14ac:dyDescent="0.2">
      <c r="A210" s="45"/>
      <c r="B210" s="48"/>
      <c r="C210" s="48"/>
      <c r="D210" s="53"/>
      <c r="E210" s="53"/>
      <c r="F210" s="55"/>
      <c r="G210" s="55"/>
      <c r="H210" s="60"/>
      <c r="I210" s="66"/>
      <c r="J210" s="68"/>
      <c r="L210" s="73">
        <f t="shared" si="91"/>
        <v>0</v>
      </c>
      <c r="M210" s="73" t="str">
        <f t="shared" si="92"/>
        <v xml:space="preserve"> </v>
      </c>
      <c r="N210" s="100">
        <f t="shared" si="93"/>
        <v>0</v>
      </c>
      <c r="O210" s="100">
        <f t="shared" si="94"/>
        <v>0</v>
      </c>
      <c r="P210" s="108">
        <f t="shared" si="95"/>
        <v>0</v>
      </c>
      <c r="Q210" s="108" t="str">
        <f>IF(OR($C210="LED",$C210="不明"),"",IF(ISERROR(VLOOKUP($M210,#REF!,2,0)),"",VLOOKUP($M210,#REF!,2,0)))</f>
        <v/>
      </c>
      <c r="R210" s="100">
        <f t="shared" si="96"/>
        <v>0</v>
      </c>
      <c r="S210" s="100">
        <f t="shared" si="97"/>
        <v>0</v>
      </c>
      <c r="T210" s="120" t="str">
        <f t="shared" si="98"/>
        <v/>
      </c>
      <c r="U210" s="124"/>
      <c r="V210" s="129" t="s">
        <v>164</v>
      </c>
      <c r="W210" s="131"/>
      <c r="X210" s="75" t="str">
        <f>IF(COUNTIF($M210,"*LED*"),"LED設置済",IF(COUNTIF($M210,"*不明*"),"該当不明",IF(ISERROR(VLOOKUP($M210,#REF!,4,0)),"",VLOOKUP($M210,#REF!,4,0))))</f>
        <v/>
      </c>
      <c r="Y210" s="139">
        <f t="shared" si="99"/>
        <v>0</v>
      </c>
      <c r="Z210" s="144" t="str">
        <f>IF(ISERROR(VLOOKUP($M210,#REF!,5,0)),"",VLOOKUP($M210,#REF!,5,0))</f>
        <v/>
      </c>
      <c r="AA210" s="147" t="str">
        <f t="shared" si="100"/>
        <v/>
      </c>
      <c r="AB210" s="147" t="str">
        <f t="shared" si="101"/>
        <v/>
      </c>
      <c r="AC210" s="147" t="str">
        <f>IF(ISERROR(VLOOKUP($M210,#REF!,6,0)),"",VLOOKUP($M210,#REF!,6,0))</f>
        <v/>
      </c>
      <c r="AD210" s="147" t="str">
        <f>IF(ISERROR(VLOOKUP($M210,#REF!,8,0)),"",VLOOKUP($M210,#REF!,8,0))</f>
        <v/>
      </c>
      <c r="AE210" s="152" t="str">
        <f t="shared" si="102"/>
        <v/>
      </c>
      <c r="AF210" s="155" t="str">
        <f t="shared" si="103"/>
        <v/>
      </c>
      <c r="AG210" s="146" t="str">
        <f t="shared" si="104"/>
        <v/>
      </c>
      <c r="AH210" s="146" t="str">
        <f>IF(ISERROR(VLOOKUP($M210,#REF!,9,0)),"",VLOOKUP($M210,#REF!,9,0))</f>
        <v/>
      </c>
      <c r="AI210" s="146" t="str">
        <f t="shared" si="105"/>
        <v/>
      </c>
      <c r="AJ210" s="168">
        <f t="shared" si="106"/>
        <v>0</v>
      </c>
      <c r="AK210" s="171"/>
      <c r="AL210" s="174" t="str">
        <f t="shared" si="107"/>
        <v/>
      </c>
      <c r="AM210" s="179" t="str">
        <f t="shared" si="108"/>
        <v/>
      </c>
      <c r="AN210" s="183" t="str">
        <f t="shared" si="109"/>
        <v>未入力セル</v>
      </c>
      <c r="AO210" s="186" t="str">
        <f t="shared" si="89"/>
        <v/>
      </c>
      <c r="AP210" s="186" t="str">
        <f t="shared" si="90"/>
        <v/>
      </c>
      <c r="AQ210" s="39">
        <f t="shared" si="88"/>
        <v>0</v>
      </c>
      <c r="AR210" s="39" t="str">
        <f>IF(ISERROR(VLOOKUP($M210,#REF!,16,0)),"",VLOOKUP($M210,#REF!,16,0))</f>
        <v/>
      </c>
      <c r="AS210" s="196" t="str">
        <f>IF(ISERROR(VLOOKUP($M210,#REF!,7,0)),"",VLOOKUP($M210,#REF!,7,0))</f>
        <v/>
      </c>
      <c r="AT210" s="203">
        <f t="shared" si="110"/>
        <v>0</v>
      </c>
      <c r="AU210" s="208" t="str">
        <f t="shared" si="111"/>
        <v/>
      </c>
      <c r="AW210" s="208" t="str">
        <f>IF(ISERROR(VLOOKUP($M210,#REF!,10,0)),"",VLOOKUP($M210,#REF!,10,0))</f>
        <v/>
      </c>
      <c r="AX210" s="203">
        <f t="shared" si="112"/>
        <v>0</v>
      </c>
      <c r="AY210" s="208" t="str">
        <f t="shared" si="113"/>
        <v/>
      </c>
      <c r="BA210" s="225" t="str">
        <f t="shared" si="114"/>
        <v/>
      </c>
      <c r="BB210" s="225" t="str">
        <f t="shared" si="115"/>
        <v/>
      </c>
    </row>
    <row r="211" spans="1:54" s="39" customFormat="1" ht="25.2" customHeight="1" x14ac:dyDescent="0.2">
      <c r="A211" s="45"/>
      <c r="B211" s="48"/>
      <c r="C211" s="48"/>
      <c r="D211" s="53"/>
      <c r="E211" s="53"/>
      <c r="F211" s="55"/>
      <c r="G211" s="55"/>
      <c r="H211" s="60"/>
      <c r="I211" s="66"/>
      <c r="J211" s="68"/>
      <c r="L211" s="73">
        <f t="shared" si="91"/>
        <v>0</v>
      </c>
      <c r="M211" s="73" t="str">
        <f t="shared" si="92"/>
        <v xml:space="preserve"> </v>
      </c>
      <c r="N211" s="100">
        <f t="shared" si="93"/>
        <v>0</v>
      </c>
      <c r="O211" s="100">
        <f t="shared" si="94"/>
        <v>0</v>
      </c>
      <c r="P211" s="108">
        <f t="shared" si="95"/>
        <v>0</v>
      </c>
      <c r="Q211" s="108" t="str">
        <f>IF(OR($C211="LED",$C211="不明"),"",IF(ISERROR(VLOOKUP($M211,#REF!,2,0)),"",VLOOKUP($M211,#REF!,2,0)))</f>
        <v/>
      </c>
      <c r="R211" s="100">
        <f t="shared" si="96"/>
        <v>0</v>
      </c>
      <c r="S211" s="100">
        <f t="shared" si="97"/>
        <v>0</v>
      </c>
      <c r="T211" s="120" t="str">
        <f t="shared" si="98"/>
        <v/>
      </c>
      <c r="U211" s="124"/>
      <c r="V211" s="129" t="s">
        <v>164</v>
      </c>
      <c r="W211" s="131"/>
      <c r="X211" s="75" t="str">
        <f>IF(COUNTIF($M211,"*LED*"),"LED設置済",IF(COUNTIF($M211,"*不明*"),"該当不明",IF(ISERROR(VLOOKUP($M211,#REF!,4,0)),"",VLOOKUP($M211,#REF!,4,0))))</f>
        <v/>
      </c>
      <c r="Y211" s="139">
        <f t="shared" si="99"/>
        <v>0</v>
      </c>
      <c r="Z211" s="144" t="str">
        <f>IF(ISERROR(VLOOKUP($M211,#REF!,5,0)),"",VLOOKUP($M211,#REF!,5,0))</f>
        <v/>
      </c>
      <c r="AA211" s="147" t="str">
        <f t="shared" si="100"/>
        <v/>
      </c>
      <c r="AB211" s="147" t="str">
        <f t="shared" si="101"/>
        <v/>
      </c>
      <c r="AC211" s="147" t="str">
        <f>IF(ISERROR(VLOOKUP($M211,#REF!,6,0)),"",VLOOKUP($M211,#REF!,6,0))</f>
        <v/>
      </c>
      <c r="AD211" s="147" t="str">
        <f>IF(ISERROR(VLOOKUP($M211,#REF!,8,0)),"",VLOOKUP($M211,#REF!,8,0))</f>
        <v/>
      </c>
      <c r="AE211" s="152" t="str">
        <f t="shared" si="102"/>
        <v/>
      </c>
      <c r="AF211" s="155" t="str">
        <f t="shared" si="103"/>
        <v/>
      </c>
      <c r="AG211" s="146" t="str">
        <f t="shared" si="104"/>
        <v/>
      </c>
      <c r="AH211" s="146" t="str">
        <f>IF(ISERROR(VLOOKUP($M211,#REF!,9,0)),"",VLOOKUP($M211,#REF!,9,0))</f>
        <v/>
      </c>
      <c r="AI211" s="146" t="str">
        <f t="shared" si="105"/>
        <v/>
      </c>
      <c r="AJ211" s="168">
        <f t="shared" si="106"/>
        <v>0</v>
      </c>
      <c r="AK211" s="171"/>
      <c r="AL211" s="174" t="str">
        <f t="shared" si="107"/>
        <v/>
      </c>
      <c r="AM211" s="179" t="str">
        <f t="shared" si="108"/>
        <v/>
      </c>
      <c r="AN211" s="183" t="str">
        <f t="shared" si="109"/>
        <v>未入力セル</v>
      </c>
      <c r="AO211" s="186" t="str">
        <f t="shared" si="89"/>
        <v/>
      </c>
      <c r="AP211" s="186" t="str">
        <f t="shared" si="90"/>
        <v/>
      </c>
      <c r="AQ211" s="39">
        <f t="shared" si="88"/>
        <v>0</v>
      </c>
      <c r="AR211" s="39" t="str">
        <f>IF(ISERROR(VLOOKUP($M211,#REF!,16,0)),"",VLOOKUP($M211,#REF!,16,0))</f>
        <v/>
      </c>
      <c r="AS211" s="196" t="str">
        <f>IF(ISERROR(VLOOKUP($M211,#REF!,7,0)),"",VLOOKUP($M211,#REF!,7,0))</f>
        <v/>
      </c>
      <c r="AT211" s="203">
        <f t="shared" si="110"/>
        <v>0</v>
      </c>
      <c r="AU211" s="208" t="str">
        <f t="shared" si="111"/>
        <v/>
      </c>
      <c r="AW211" s="208" t="str">
        <f>IF(ISERROR(VLOOKUP($M211,#REF!,10,0)),"",VLOOKUP($M211,#REF!,10,0))</f>
        <v/>
      </c>
      <c r="AX211" s="203">
        <f t="shared" si="112"/>
        <v>0</v>
      </c>
      <c r="AY211" s="208" t="str">
        <f t="shared" si="113"/>
        <v/>
      </c>
      <c r="BA211" s="225" t="str">
        <f t="shared" si="114"/>
        <v/>
      </c>
      <c r="BB211" s="225" t="str">
        <f t="shared" si="115"/>
        <v/>
      </c>
    </row>
    <row r="212" spans="1:54" s="39" customFormat="1" ht="25.2" customHeight="1" x14ac:dyDescent="0.2">
      <c r="A212" s="45"/>
      <c r="B212" s="48"/>
      <c r="C212" s="48"/>
      <c r="D212" s="53"/>
      <c r="E212" s="53"/>
      <c r="F212" s="55"/>
      <c r="G212" s="55"/>
      <c r="H212" s="60"/>
      <c r="I212" s="66"/>
      <c r="J212" s="68"/>
      <c r="L212" s="73">
        <f t="shared" si="91"/>
        <v>0</v>
      </c>
      <c r="M212" s="73" t="str">
        <f t="shared" si="92"/>
        <v xml:space="preserve"> </v>
      </c>
      <c r="N212" s="100">
        <f t="shared" si="93"/>
        <v>0</v>
      </c>
      <c r="O212" s="100">
        <f t="shared" si="94"/>
        <v>0</v>
      </c>
      <c r="P212" s="108">
        <f t="shared" si="95"/>
        <v>0</v>
      </c>
      <c r="Q212" s="108" t="str">
        <f>IF(OR($C212="LED",$C212="不明"),"",IF(ISERROR(VLOOKUP($M212,#REF!,2,0)),"",VLOOKUP($M212,#REF!,2,0)))</f>
        <v/>
      </c>
      <c r="R212" s="100">
        <f t="shared" si="96"/>
        <v>0</v>
      </c>
      <c r="S212" s="100">
        <f t="shared" si="97"/>
        <v>0</v>
      </c>
      <c r="T212" s="120" t="str">
        <f t="shared" si="98"/>
        <v/>
      </c>
      <c r="U212" s="124"/>
      <c r="V212" s="129" t="s">
        <v>164</v>
      </c>
      <c r="W212" s="131"/>
      <c r="X212" s="75" t="str">
        <f>IF(COUNTIF($M212,"*LED*"),"LED設置済",IF(COUNTIF($M212,"*不明*"),"該当不明",IF(ISERROR(VLOOKUP($M212,#REF!,4,0)),"",VLOOKUP($M212,#REF!,4,0))))</f>
        <v/>
      </c>
      <c r="Y212" s="139">
        <f t="shared" si="99"/>
        <v>0</v>
      </c>
      <c r="Z212" s="144" t="str">
        <f>IF(ISERROR(VLOOKUP($M212,#REF!,5,0)),"",VLOOKUP($M212,#REF!,5,0))</f>
        <v/>
      </c>
      <c r="AA212" s="147" t="str">
        <f t="shared" si="100"/>
        <v/>
      </c>
      <c r="AB212" s="147" t="str">
        <f t="shared" si="101"/>
        <v/>
      </c>
      <c r="AC212" s="147" t="str">
        <f>IF(ISERROR(VLOOKUP($M212,#REF!,6,0)),"",VLOOKUP($M212,#REF!,6,0))</f>
        <v/>
      </c>
      <c r="AD212" s="147" t="str">
        <f>IF(ISERROR(VLOOKUP($M212,#REF!,8,0)),"",VLOOKUP($M212,#REF!,8,0))</f>
        <v/>
      </c>
      <c r="AE212" s="152" t="str">
        <f t="shared" si="102"/>
        <v/>
      </c>
      <c r="AF212" s="155" t="str">
        <f t="shared" si="103"/>
        <v/>
      </c>
      <c r="AG212" s="146" t="str">
        <f t="shared" si="104"/>
        <v/>
      </c>
      <c r="AH212" s="146" t="str">
        <f>IF(ISERROR(VLOOKUP($M212,#REF!,9,0)),"",VLOOKUP($M212,#REF!,9,0))</f>
        <v/>
      </c>
      <c r="AI212" s="146" t="str">
        <f t="shared" si="105"/>
        <v/>
      </c>
      <c r="AJ212" s="168">
        <f t="shared" si="106"/>
        <v>0</v>
      </c>
      <c r="AK212" s="171"/>
      <c r="AL212" s="174" t="str">
        <f t="shared" si="107"/>
        <v/>
      </c>
      <c r="AM212" s="179" t="str">
        <f t="shared" si="108"/>
        <v/>
      </c>
      <c r="AN212" s="183" t="str">
        <f t="shared" si="109"/>
        <v>未入力セル</v>
      </c>
      <c r="AO212" s="186" t="str">
        <f t="shared" si="89"/>
        <v/>
      </c>
      <c r="AP212" s="186" t="str">
        <f t="shared" si="90"/>
        <v/>
      </c>
      <c r="AQ212" s="39">
        <f t="shared" si="88"/>
        <v>0</v>
      </c>
      <c r="AR212" s="39" t="str">
        <f>IF(ISERROR(VLOOKUP($M212,#REF!,16,0)),"",VLOOKUP($M212,#REF!,16,0))</f>
        <v/>
      </c>
      <c r="AS212" s="196" t="str">
        <f>IF(ISERROR(VLOOKUP($M212,#REF!,7,0)),"",VLOOKUP($M212,#REF!,7,0))</f>
        <v/>
      </c>
      <c r="AT212" s="203">
        <f t="shared" si="110"/>
        <v>0</v>
      </c>
      <c r="AU212" s="208" t="str">
        <f t="shared" si="111"/>
        <v/>
      </c>
      <c r="AW212" s="208" t="str">
        <f>IF(ISERROR(VLOOKUP($M212,#REF!,10,0)),"",VLOOKUP($M212,#REF!,10,0))</f>
        <v/>
      </c>
      <c r="AX212" s="203">
        <f t="shared" si="112"/>
        <v>0</v>
      </c>
      <c r="AY212" s="208" t="str">
        <f t="shared" si="113"/>
        <v/>
      </c>
      <c r="BA212" s="225" t="str">
        <f t="shared" si="114"/>
        <v/>
      </c>
      <c r="BB212" s="225" t="str">
        <f t="shared" si="115"/>
        <v/>
      </c>
    </row>
    <row r="213" spans="1:54" s="39" customFormat="1" ht="25.2" customHeight="1" x14ac:dyDescent="0.2">
      <c r="A213" s="45"/>
      <c r="B213" s="48"/>
      <c r="C213" s="48"/>
      <c r="D213" s="53"/>
      <c r="E213" s="53"/>
      <c r="F213" s="55"/>
      <c r="G213" s="55"/>
      <c r="H213" s="60"/>
      <c r="I213" s="66"/>
      <c r="J213" s="68"/>
      <c r="L213" s="73">
        <f t="shared" si="91"/>
        <v>0</v>
      </c>
      <c r="M213" s="73" t="str">
        <f t="shared" si="92"/>
        <v xml:space="preserve"> </v>
      </c>
      <c r="N213" s="100">
        <f t="shared" si="93"/>
        <v>0</v>
      </c>
      <c r="O213" s="100">
        <f t="shared" si="94"/>
        <v>0</v>
      </c>
      <c r="P213" s="108">
        <f t="shared" si="95"/>
        <v>0</v>
      </c>
      <c r="Q213" s="108" t="str">
        <f>IF(OR($C213="LED",$C213="不明"),"",IF(ISERROR(VLOOKUP($M213,#REF!,2,0)),"",VLOOKUP($M213,#REF!,2,0)))</f>
        <v/>
      </c>
      <c r="R213" s="100">
        <f t="shared" si="96"/>
        <v>0</v>
      </c>
      <c r="S213" s="100">
        <f t="shared" si="97"/>
        <v>0</v>
      </c>
      <c r="T213" s="120" t="str">
        <f t="shared" si="98"/>
        <v/>
      </c>
      <c r="U213" s="124"/>
      <c r="V213" s="129" t="s">
        <v>164</v>
      </c>
      <c r="W213" s="131"/>
      <c r="X213" s="75" t="str">
        <f>IF(COUNTIF($M213,"*LED*"),"LED設置済",IF(COUNTIF($M213,"*不明*"),"該当不明",IF(ISERROR(VLOOKUP($M213,#REF!,4,0)),"",VLOOKUP($M213,#REF!,4,0))))</f>
        <v/>
      </c>
      <c r="Y213" s="139">
        <f t="shared" si="99"/>
        <v>0</v>
      </c>
      <c r="Z213" s="144" t="str">
        <f>IF(ISERROR(VLOOKUP($M213,#REF!,5,0)),"",VLOOKUP($M213,#REF!,5,0))</f>
        <v/>
      </c>
      <c r="AA213" s="147" t="str">
        <f t="shared" si="100"/>
        <v/>
      </c>
      <c r="AB213" s="147" t="str">
        <f t="shared" si="101"/>
        <v/>
      </c>
      <c r="AC213" s="147" t="str">
        <f>IF(ISERROR(VLOOKUP($M213,#REF!,6,0)),"",VLOOKUP($M213,#REF!,6,0))</f>
        <v/>
      </c>
      <c r="AD213" s="147" t="str">
        <f>IF(ISERROR(VLOOKUP($M213,#REF!,8,0)),"",VLOOKUP($M213,#REF!,8,0))</f>
        <v/>
      </c>
      <c r="AE213" s="152" t="str">
        <f t="shared" si="102"/>
        <v/>
      </c>
      <c r="AF213" s="155" t="str">
        <f t="shared" si="103"/>
        <v/>
      </c>
      <c r="AG213" s="146" t="str">
        <f t="shared" si="104"/>
        <v/>
      </c>
      <c r="AH213" s="146" t="str">
        <f>IF(ISERROR(VLOOKUP($M213,#REF!,9,0)),"",VLOOKUP($M213,#REF!,9,0))</f>
        <v/>
      </c>
      <c r="AI213" s="146" t="str">
        <f t="shared" si="105"/>
        <v/>
      </c>
      <c r="AJ213" s="168">
        <f t="shared" si="106"/>
        <v>0</v>
      </c>
      <c r="AK213" s="171"/>
      <c r="AL213" s="174" t="str">
        <f t="shared" si="107"/>
        <v/>
      </c>
      <c r="AM213" s="179" t="str">
        <f t="shared" si="108"/>
        <v/>
      </c>
      <c r="AN213" s="183" t="str">
        <f t="shared" si="109"/>
        <v>未入力セル</v>
      </c>
      <c r="AO213" s="186" t="str">
        <f t="shared" si="89"/>
        <v/>
      </c>
      <c r="AP213" s="186" t="str">
        <f t="shared" si="90"/>
        <v/>
      </c>
      <c r="AQ213" s="39">
        <f t="shared" si="88"/>
        <v>0</v>
      </c>
      <c r="AR213" s="39" t="str">
        <f>IF(ISERROR(VLOOKUP($M213,#REF!,16,0)),"",VLOOKUP($M213,#REF!,16,0))</f>
        <v/>
      </c>
      <c r="AS213" s="196" t="str">
        <f>IF(ISERROR(VLOOKUP($M213,#REF!,7,0)),"",VLOOKUP($M213,#REF!,7,0))</f>
        <v/>
      </c>
      <c r="AT213" s="203">
        <f t="shared" si="110"/>
        <v>0</v>
      </c>
      <c r="AU213" s="208" t="str">
        <f t="shared" si="111"/>
        <v/>
      </c>
      <c r="AW213" s="208" t="str">
        <f>IF(ISERROR(VLOOKUP($M213,#REF!,10,0)),"",VLOOKUP($M213,#REF!,10,0))</f>
        <v/>
      </c>
      <c r="AX213" s="203">
        <f t="shared" si="112"/>
        <v>0</v>
      </c>
      <c r="AY213" s="208" t="str">
        <f t="shared" si="113"/>
        <v/>
      </c>
      <c r="BA213" s="225" t="str">
        <f t="shared" si="114"/>
        <v/>
      </c>
      <c r="BB213" s="225" t="str">
        <f t="shared" si="115"/>
        <v/>
      </c>
    </row>
    <row r="214" spans="1:54" s="39" customFormat="1" ht="25.2" customHeight="1" x14ac:dyDescent="0.2">
      <c r="A214" s="45"/>
      <c r="B214" s="48"/>
      <c r="C214" s="48"/>
      <c r="D214" s="53"/>
      <c r="E214" s="53"/>
      <c r="F214" s="55"/>
      <c r="G214" s="55"/>
      <c r="H214" s="60"/>
      <c r="I214" s="66"/>
      <c r="J214" s="68"/>
      <c r="L214" s="73">
        <f t="shared" si="91"/>
        <v>0</v>
      </c>
      <c r="M214" s="73" t="str">
        <f t="shared" si="92"/>
        <v xml:space="preserve"> </v>
      </c>
      <c r="N214" s="100">
        <f t="shared" si="93"/>
        <v>0</v>
      </c>
      <c r="O214" s="100">
        <f t="shared" si="94"/>
        <v>0</v>
      </c>
      <c r="P214" s="108">
        <f t="shared" si="95"/>
        <v>0</v>
      </c>
      <c r="Q214" s="108" t="str">
        <f>IF(OR($C214="LED",$C214="不明"),"",IF(ISERROR(VLOOKUP($M214,#REF!,2,0)),"",VLOOKUP($M214,#REF!,2,0)))</f>
        <v/>
      </c>
      <c r="R214" s="100">
        <f t="shared" si="96"/>
        <v>0</v>
      </c>
      <c r="S214" s="100">
        <f t="shared" si="97"/>
        <v>0</v>
      </c>
      <c r="T214" s="120" t="str">
        <f t="shared" si="98"/>
        <v/>
      </c>
      <c r="U214" s="124"/>
      <c r="V214" s="129" t="s">
        <v>164</v>
      </c>
      <c r="W214" s="131"/>
      <c r="X214" s="75" t="str">
        <f>IF(COUNTIF($M214,"*LED*"),"LED設置済",IF(COUNTIF($M214,"*不明*"),"該当不明",IF(ISERROR(VLOOKUP($M214,#REF!,4,0)),"",VLOOKUP($M214,#REF!,4,0))))</f>
        <v/>
      </c>
      <c r="Y214" s="139">
        <f t="shared" si="99"/>
        <v>0</v>
      </c>
      <c r="Z214" s="144" t="str">
        <f>IF(ISERROR(VLOOKUP($M214,#REF!,5,0)),"",VLOOKUP($M214,#REF!,5,0))</f>
        <v/>
      </c>
      <c r="AA214" s="147" t="str">
        <f t="shared" si="100"/>
        <v/>
      </c>
      <c r="AB214" s="147" t="str">
        <f t="shared" si="101"/>
        <v/>
      </c>
      <c r="AC214" s="147" t="str">
        <f>IF(ISERROR(VLOOKUP($M214,#REF!,6,0)),"",VLOOKUP($M214,#REF!,6,0))</f>
        <v/>
      </c>
      <c r="AD214" s="147" t="str">
        <f>IF(ISERROR(VLOOKUP($M214,#REF!,8,0)),"",VLOOKUP($M214,#REF!,8,0))</f>
        <v/>
      </c>
      <c r="AE214" s="152" t="str">
        <f t="shared" si="102"/>
        <v/>
      </c>
      <c r="AF214" s="155" t="str">
        <f t="shared" si="103"/>
        <v/>
      </c>
      <c r="AG214" s="146" t="str">
        <f t="shared" si="104"/>
        <v/>
      </c>
      <c r="AH214" s="146" t="str">
        <f>IF(ISERROR(VLOOKUP($M214,#REF!,9,0)),"",VLOOKUP($M214,#REF!,9,0))</f>
        <v/>
      </c>
      <c r="AI214" s="146" t="str">
        <f t="shared" si="105"/>
        <v/>
      </c>
      <c r="AJ214" s="168">
        <f t="shared" si="106"/>
        <v>0</v>
      </c>
      <c r="AK214" s="171"/>
      <c r="AL214" s="174" t="str">
        <f t="shared" si="107"/>
        <v/>
      </c>
      <c r="AM214" s="179" t="str">
        <f t="shared" si="108"/>
        <v/>
      </c>
      <c r="AN214" s="183" t="str">
        <f t="shared" si="109"/>
        <v>未入力セル</v>
      </c>
      <c r="AO214" s="186" t="str">
        <f t="shared" si="89"/>
        <v/>
      </c>
      <c r="AP214" s="186" t="str">
        <f t="shared" si="90"/>
        <v/>
      </c>
      <c r="AQ214" s="39">
        <f t="shared" si="88"/>
        <v>0</v>
      </c>
      <c r="AR214" s="39" t="str">
        <f>IF(ISERROR(VLOOKUP($M214,#REF!,16,0)),"",VLOOKUP($M214,#REF!,16,0))</f>
        <v/>
      </c>
      <c r="AS214" s="196" t="str">
        <f>IF(ISERROR(VLOOKUP($M214,#REF!,7,0)),"",VLOOKUP($M214,#REF!,7,0))</f>
        <v/>
      </c>
      <c r="AT214" s="203">
        <f t="shared" si="110"/>
        <v>0</v>
      </c>
      <c r="AU214" s="208" t="str">
        <f t="shared" si="111"/>
        <v/>
      </c>
      <c r="AW214" s="208" t="str">
        <f>IF(ISERROR(VLOOKUP($M214,#REF!,10,0)),"",VLOOKUP($M214,#REF!,10,0))</f>
        <v/>
      </c>
      <c r="AX214" s="203">
        <f t="shared" si="112"/>
        <v>0</v>
      </c>
      <c r="AY214" s="208" t="str">
        <f t="shared" si="113"/>
        <v/>
      </c>
      <c r="BA214" s="225" t="str">
        <f t="shared" si="114"/>
        <v/>
      </c>
      <c r="BB214" s="225" t="str">
        <f t="shared" si="115"/>
        <v/>
      </c>
    </row>
    <row r="215" spans="1:54" s="39" customFormat="1" ht="25.2" customHeight="1" x14ac:dyDescent="0.2">
      <c r="A215" s="45"/>
      <c r="B215" s="48"/>
      <c r="C215" s="48"/>
      <c r="D215" s="53"/>
      <c r="E215" s="53"/>
      <c r="F215" s="55"/>
      <c r="G215" s="55"/>
      <c r="H215" s="60"/>
      <c r="I215" s="66"/>
      <c r="J215" s="68"/>
      <c r="L215" s="73">
        <f t="shared" si="91"/>
        <v>0</v>
      </c>
      <c r="M215" s="73" t="str">
        <f t="shared" si="92"/>
        <v xml:space="preserve"> </v>
      </c>
      <c r="N215" s="100">
        <f t="shared" si="93"/>
        <v>0</v>
      </c>
      <c r="O215" s="100">
        <f t="shared" si="94"/>
        <v>0</v>
      </c>
      <c r="P215" s="108">
        <f t="shared" si="95"/>
        <v>0</v>
      </c>
      <c r="Q215" s="108" t="str">
        <f>IF(OR($C215="LED",$C215="不明"),"",IF(ISERROR(VLOOKUP($M215,#REF!,2,0)),"",VLOOKUP($M215,#REF!,2,0)))</f>
        <v/>
      </c>
      <c r="R215" s="100">
        <f t="shared" si="96"/>
        <v>0</v>
      </c>
      <c r="S215" s="100">
        <f t="shared" si="97"/>
        <v>0</v>
      </c>
      <c r="T215" s="120" t="str">
        <f t="shared" si="98"/>
        <v/>
      </c>
      <c r="U215" s="124"/>
      <c r="V215" s="129" t="s">
        <v>164</v>
      </c>
      <c r="W215" s="131"/>
      <c r="X215" s="75" t="str">
        <f>IF(COUNTIF($M215,"*LED*"),"LED設置済",IF(COUNTIF($M215,"*不明*"),"該当不明",IF(ISERROR(VLOOKUP($M215,#REF!,4,0)),"",VLOOKUP($M215,#REF!,4,0))))</f>
        <v/>
      </c>
      <c r="Y215" s="139">
        <f t="shared" si="99"/>
        <v>0</v>
      </c>
      <c r="Z215" s="144" t="str">
        <f>IF(ISERROR(VLOOKUP($M215,#REF!,5,0)),"",VLOOKUP($M215,#REF!,5,0))</f>
        <v/>
      </c>
      <c r="AA215" s="147" t="str">
        <f t="shared" si="100"/>
        <v/>
      </c>
      <c r="AB215" s="147" t="str">
        <f t="shared" si="101"/>
        <v/>
      </c>
      <c r="AC215" s="147" t="str">
        <f>IF(ISERROR(VLOOKUP($M215,#REF!,6,0)),"",VLOOKUP($M215,#REF!,6,0))</f>
        <v/>
      </c>
      <c r="AD215" s="147" t="str">
        <f>IF(ISERROR(VLOOKUP($M215,#REF!,8,0)),"",VLOOKUP($M215,#REF!,8,0))</f>
        <v/>
      </c>
      <c r="AE215" s="152" t="str">
        <f t="shared" si="102"/>
        <v/>
      </c>
      <c r="AF215" s="155" t="str">
        <f t="shared" si="103"/>
        <v/>
      </c>
      <c r="AG215" s="146" t="str">
        <f t="shared" si="104"/>
        <v/>
      </c>
      <c r="AH215" s="146" t="str">
        <f>IF(ISERROR(VLOOKUP($M215,#REF!,9,0)),"",VLOOKUP($M215,#REF!,9,0))</f>
        <v/>
      </c>
      <c r="AI215" s="146" t="str">
        <f t="shared" si="105"/>
        <v/>
      </c>
      <c r="AJ215" s="168">
        <f t="shared" si="106"/>
        <v>0</v>
      </c>
      <c r="AK215" s="171"/>
      <c r="AL215" s="174" t="str">
        <f t="shared" si="107"/>
        <v/>
      </c>
      <c r="AM215" s="179" t="str">
        <f t="shared" si="108"/>
        <v/>
      </c>
      <c r="AN215" s="183" t="str">
        <f t="shared" si="109"/>
        <v>未入力セル</v>
      </c>
      <c r="AO215" s="186" t="str">
        <f t="shared" si="89"/>
        <v/>
      </c>
      <c r="AP215" s="186" t="str">
        <f t="shared" si="90"/>
        <v/>
      </c>
      <c r="AQ215" s="39">
        <f t="shared" si="88"/>
        <v>0</v>
      </c>
      <c r="AR215" s="39" t="str">
        <f>IF(ISERROR(VLOOKUP($M215,#REF!,16,0)),"",VLOOKUP($M215,#REF!,16,0))</f>
        <v/>
      </c>
      <c r="AS215" s="196" t="str">
        <f>IF(ISERROR(VLOOKUP($M215,#REF!,7,0)),"",VLOOKUP($M215,#REF!,7,0))</f>
        <v/>
      </c>
      <c r="AT215" s="203">
        <f t="shared" si="110"/>
        <v>0</v>
      </c>
      <c r="AU215" s="208" t="str">
        <f t="shared" si="111"/>
        <v/>
      </c>
      <c r="AW215" s="208" t="str">
        <f>IF(ISERROR(VLOOKUP($M215,#REF!,10,0)),"",VLOOKUP($M215,#REF!,10,0))</f>
        <v/>
      </c>
      <c r="AX215" s="203">
        <f t="shared" si="112"/>
        <v>0</v>
      </c>
      <c r="AY215" s="208" t="str">
        <f t="shared" si="113"/>
        <v/>
      </c>
      <c r="BA215" s="225" t="str">
        <f t="shared" si="114"/>
        <v/>
      </c>
      <c r="BB215" s="225" t="str">
        <f t="shared" si="115"/>
        <v/>
      </c>
    </row>
    <row r="216" spans="1:54" s="39" customFormat="1" ht="25.2" customHeight="1" x14ac:dyDescent="0.2">
      <c r="A216" s="45"/>
      <c r="B216" s="48"/>
      <c r="C216" s="48"/>
      <c r="D216" s="53"/>
      <c r="E216" s="53"/>
      <c r="F216" s="55"/>
      <c r="G216" s="55"/>
      <c r="H216" s="60"/>
      <c r="I216" s="66"/>
      <c r="J216" s="68"/>
      <c r="L216" s="73">
        <f t="shared" si="91"/>
        <v>0</v>
      </c>
      <c r="M216" s="73" t="str">
        <f t="shared" si="92"/>
        <v xml:space="preserve"> </v>
      </c>
      <c r="N216" s="100">
        <f t="shared" si="93"/>
        <v>0</v>
      </c>
      <c r="O216" s="100">
        <f t="shared" si="94"/>
        <v>0</v>
      </c>
      <c r="P216" s="108">
        <f t="shared" si="95"/>
        <v>0</v>
      </c>
      <c r="Q216" s="108" t="str">
        <f>IF(OR($C216="LED",$C216="不明"),"",IF(ISERROR(VLOOKUP($M216,#REF!,2,0)),"",VLOOKUP($M216,#REF!,2,0)))</f>
        <v/>
      </c>
      <c r="R216" s="100">
        <f t="shared" si="96"/>
        <v>0</v>
      </c>
      <c r="S216" s="100">
        <f t="shared" si="97"/>
        <v>0</v>
      </c>
      <c r="T216" s="120" t="str">
        <f t="shared" si="98"/>
        <v/>
      </c>
      <c r="U216" s="124"/>
      <c r="V216" s="129" t="s">
        <v>164</v>
      </c>
      <c r="W216" s="131"/>
      <c r="X216" s="75" t="str">
        <f>IF(COUNTIF($M216,"*LED*"),"LED設置済",IF(COUNTIF($M216,"*不明*"),"該当不明",IF(ISERROR(VLOOKUP($M216,#REF!,4,0)),"",VLOOKUP($M216,#REF!,4,0))))</f>
        <v/>
      </c>
      <c r="Y216" s="139">
        <f t="shared" si="99"/>
        <v>0</v>
      </c>
      <c r="Z216" s="144" t="str">
        <f>IF(ISERROR(VLOOKUP($M216,#REF!,5,0)),"",VLOOKUP($M216,#REF!,5,0))</f>
        <v/>
      </c>
      <c r="AA216" s="147" t="str">
        <f t="shared" si="100"/>
        <v/>
      </c>
      <c r="AB216" s="147" t="str">
        <f t="shared" si="101"/>
        <v/>
      </c>
      <c r="AC216" s="147" t="str">
        <f>IF(ISERROR(VLOOKUP($M216,#REF!,6,0)),"",VLOOKUP($M216,#REF!,6,0))</f>
        <v/>
      </c>
      <c r="AD216" s="147" t="str">
        <f>IF(ISERROR(VLOOKUP($M216,#REF!,8,0)),"",VLOOKUP($M216,#REF!,8,0))</f>
        <v/>
      </c>
      <c r="AE216" s="152" t="str">
        <f t="shared" si="102"/>
        <v/>
      </c>
      <c r="AF216" s="155" t="str">
        <f t="shared" si="103"/>
        <v/>
      </c>
      <c r="AG216" s="146" t="str">
        <f t="shared" si="104"/>
        <v/>
      </c>
      <c r="AH216" s="146" t="str">
        <f>IF(ISERROR(VLOOKUP($M216,#REF!,9,0)),"",VLOOKUP($M216,#REF!,9,0))</f>
        <v/>
      </c>
      <c r="AI216" s="146" t="str">
        <f t="shared" si="105"/>
        <v/>
      </c>
      <c r="AJ216" s="168">
        <f t="shared" si="106"/>
        <v>0</v>
      </c>
      <c r="AK216" s="171"/>
      <c r="AL216" s="174" t="str">
        <f t="shared" si="107"/>
        <v/>
      </c>
      <c r="AM216" s="179" t="str">
        <f t="shared" si="108"/>
        <v/>
      </c>
      <c r="AN216" s="183" t="str">
        <f t="shared" si="109"/>
        <v>未入力セル</v>
      </c>
      <c r="AO216" s="186" t="str">
        <f t="shared" si="89"/>
        <v/>
      </c>
      <c r="AP216" s="186" t="str">
        <f t="shared" si="90"/>
        <v/>
      </c>
      <c r="AQ216" s="39">
        <f t="shared" si="88"/>
        <v>0</v>
      </c>
      <c r="AR216" s="39" t="str">
        <f>IF(ISERROR(VLOOKUP($M216,#REF!,16,0)),"",VLOOKUP($M216,#REF!,16,0))</f>
        <v/>
      </c>
      <c r="AS216" s="196" t="str">
        <f>IF(ISERROR(VLOOKUP($M216,#REF!,7,0)),"",VLOOKUP($M216,#REF!,7,0))</f>
        <v/>
      </c>
      <c r="AT216" s="203">
        <f t="shared" si="110"/>
        <v>0</v>
      </c>
      <c r="AU216" s="208" t="str">
        <f t="shared" si="111"/>
        <v/>
      </c>
      <c r="AW216" s="208" t="str">
        <f>IF(ISERROR(VLOOKUP($M216,#REF!,10,0)),"",VLOOKUP($M216,#REF!,10,0))</f>
        <v/>
      </c>
      <c r="AX216" s="203">
        <f t="shared" si="112"/>
        <v>0</v>
      </c>
      <c r="AY216" s="208" t="str">
        <f t="shared" si="113"/>
        <v/>
      </c>
      <c r="BA216" s="225" t="str">
        <f t="shared" si="114"/>
        <v/>
      </c>
      <c r="BB216" s="225" t="str">
        <f t="shared" si="115"/>
        <v/>
      </c>
    </row>
    <row r="217" spans="1:54" s="39" customFormat="1" ht="25.2" customHeight="1" x14ac:dyDescent="0.2">
      <c r="A217" s="45"/>
      <c r="B217" s="48"/>
      <c r="C217" s="48"/>
      <c r="D217" s="53"/>
      <c r="E217" s="53"/>
      <c r="F217" s="55"/>
      <c r="G217" s="55"/>
      <c r="H217" s="60"/>
      <c r="I217" s="66"/>
      <c r="J217" s="68"/>
      <c r="L217" s="73">
        <f t="shared" si="91"/>
        <v>0</v>
      </c>
      <c r="M217" s="73" t="str">
        <f t="shared" si="92"/>
        <v xml:space="preserve"> </v>
      </c>
      <c r="N217" s="100">
        <f t="shared" si="93"/>
        <v>0</v>
      </c>
      <c r="O217" s="100">
        <f t="shared" si="94"/>
        <v>0</v>
      </c>
      <c r="P217" s="108">
        <f t="shared" si="95"/>
        <v>0</v>
      </c>
      <c r="Q217" s="108" t="str">
        <f>IF(OR($C217="LED",$C217="不明"),"",IF(ISERROR(VLOOKUP($M217,#REF!,2,0)),"",VLOOKUP($M217,#REF!,2,0)))</f>
        <v/>
      </c>
      <c r="R217" s="100">
        <f t="shared" si="96"/>
        <v>0</v>
      </c>
      <c r="S217" s="100">
        <f t="shared" si="97"/>
        <v>0</v>
      </c>
      <c r="T217" s="120" t="str">
        <f t="shared" si="98"/>
        <v/>
      </c>
      <c r="U217" s="124"/>
      <c r="V217" s="129" t="s">
        <v>164</v>
      </c>
      <c r="W217" s="131"/>
      <c r="X217" s="75" t="str">
        <f>IF(COUNTIF($M217,"*LED*"),"LED設置済",IF(COUNTIF($M217,"*不明*"),"該当不明",IF(ISERROR(VLOOKUP($M217,#REF!,4,0)),"",VLOOKUP($M217,#REF!,4,0))))</f>
        <v/>
      </c>
      <c r="Y217" s="139">
        <f t="shared" si="99"/>
        <v>0</v>
      </c>
      <c r="Z217" s="144" t="str">
        <f>IF(ISERROR(VLOOKUP($M217,#REF!,5,0)),"",VLOOKUP($M217,#REF!,5,0))</f>
        <v/>
      </c>
      <c r="AA217" s="147" t="str">
        <f t="shared" si="100"/>
        <v/>
      </c>
      <c r="AB217" s="147" t="str">
        <f t="shared" si="101"/>
        <v/>
      </c>
      <c r="AC217" s="147" t="str">
        <f>IF(ISERROR(VLOOKUP($M217,#REF!,6,0)),"",VLOOKUP($M217,#REF!,6,0))</f>
        <v/>
      </c>
      <c r="AD217" s="147" t="str">
        <f>IF(ISERROR(VLOOKUP($M217,#REF!,8,0)),"",VLOOKUP($M217,#REF!,8,0))</f>
        <v/>
      </c>
      <c r="AE217" s="152" t="str">
        <f t="shared" si="102"/>
        <v/>
      </c>
      <c r="AF217" s="155" t="str">
        <f t="shared" si="103"/>
        <v/>
      </c>
      <c r="AG217" s="146" t="str">
        <f t="shared" si="104"/>
        <v/>
      </c>
      <c r="AH217" s="146" t="str">
        <f>IF(ISERROR(VLOOKUP($M217,#REF!,9,0)),"",VLOOKUP($M217,#REF!,9,0))</f>
        <v/>
      </c>
      <c r="AI217" s="146" t="str">
        <f t="shared" si="105"/>
        <v/>
      </c>
      <c r="AJ217" s="168">
        <f t="shared" si="106"/>
        <v>0</v>
      </c>
      <c r="AK217" s="171"/>
      <c r="AL217" s="174" t="str">
        <f t="shared" si="107"/>
        <v/>
      </c>
      <c r="AM217" s="179" t="str">
        <f t="shared" si="108"/>
        <v/>
      </c>
      <c r="AN217" s="183" t="str">
        <f t="shared" si="109"/>
        <v>未入力セル</v>
      </c>
      <c r="AO217" s="186" t="str">
        <f t="shared" si="89"/>
        <v/>
      </c>
      <c r="AP217" s="186" t="str">
        <f t="shared" si="90"/>
        <v/>
      </c>
      <c r="AQ217" s="39">
        <f t="shared" si="88"/>
        <v>0</v>
      </c>
      <c r="AR217" s="39" t="str">
        <f>IF(ISERROR(VLOOKUP($M217,#REF!,16,0)),"",VLOOKUP($M217,#REF!,16,0))</f>
        <v/>
      </c>
      <c r="AS217" s="196" t="str">
        <f>IF(ISERROR(VLOOKUP($M217,#REF!,7,0)),"",VLOOKUP($M217,#REF!,7,0))</f>
        <v/>
      </c>
      <c r="AT217" s="203">
        <f t="shared" si="110"/>
        <v>0</v>
      </c>
      <c r="AU217" s="208" t="str">
        <f t="shared" si="111"/>
        <v/>
      </c>
      <c r="AW217" s="208" t="str">
        <f>IF(ISERROR(VLOOKUP($M217,#REF!,10,0)),"",VLOOKUP($M217,#REF!,10,0))</f>
        <v/>
      </c>
      <c r="AX217" s="203">
        <f t="shared" si="112"/>
        <v>0</v>
      </c>
      <c r="AY217" s="208" t="str">
        <f t="shared" si="113"/>
        <v/>
      </c>
      <c r="BA217" s="225" t="str">
        <f t="shared" si="114"/>
        <v/>
      </c>
      <c r="BB217" s="225" t="str">
        <f t="shared" si="115"/>
        <v/>
      </c>
    </row>
    <row r="218" spans="1:54" s="39" customFormat="1" ht="25.2" customHeight="1" x14ac:dyDescent="0.2">
      <c r="A218" s="45"/>
      <c r="B218" s="48"/>
      <c r="C218" s="48"/>
      <c r="D218" s="53"/>
      <c r="E218" s="53"/>
      <c r="F218" s="55"/>
      <c r="G218" s="55"/>
      <c r="H218" s="60"/>
      <c r="I218" s="66"/>
      <c r="J218" s="68"/>
      <c r="L218" s="73">
        <f t="shared" si="91"/>
        <v>0</v>
      </c>
      <c r="M218" s="73" t="str">
        <f t="shared" si="92"/>
        <v xml:space="preserve"> </v>
      </c>
      <c r="N218" s="100">
        <f t="shared" si="93"/>
        <v>0</v>
      </c>
      <c r="O218" s="100">
        <f t="shared" si="94"/>
        <v>0</v>
      </c>
      <c r="P218" s="108">
        <f t="shared" si="95"/>
        <v>0</v>
      </c>
      <c r="Q218" s="108" t="str">
        <f>IF(OR($C218="LED",$C218="不明"),"",IF(ISERROR(VLOOKUP($M218,#REF!,2,0)),"",VLOOKUP($M218,#REF!,2,0)))</f>
        <v/>
      </c>
      <c r="R218" s="100">
        <f t="shared" si="96"/>
        <v>0</v>
      </c>
      <c r="S218" s="100">
        <f t="shared" si="97"/>
        <v>0</v>
      </c>
      <c r="T218" s="120" t="str">
        <f t="shared" si="98"/>
        <v/>
      </c>
      <c r="U218" s="124"/>
      <c r="V218" s="129" t="s">
        <v>164</v>
      </c>
      <c r="W218" s="131"/>
      <c r="X218" s="75" t="str">
        <f>IF(COUNTIF($M218,"*LED*"),"LED設置済",IF(COUNTIF($M218,"*不明*"),"該当不明",IF(ISERROR(VLOOKUP($M218,#REF!,4,0)),"",VLOOKUP($M218,#REF!,4,0))))</f>
        <v/>
      </c>
      <c r="Y218" s="139">
        <f t="shared" si="99"/>
        <v>0</v>
      </c>
      <c r="Z218" s="144" t="str">
        <f>IF(ISERROR(VLOOKUP($M218,#REF!,5,0)),"",VLOOKUP($M218,#REF!,5,0))</f>
        <v/>
      </c>
      <c r="AA218" s="147" t="str">
        <f t="shared" si="100"/>
        <v/>
      </c>
      <c r="AB218" s="147" t="str">
        <f t="shared" si="101"/>
        <v/>
      </c>
      <c r="AC218" s="147" t="str">
        <f>IF(ISERROR(VLOOKUP($M218,#REF!,6,0)),"",VLOOKUP($M218,#REF!,6,0))</f>
        <v/>
      </c>
      <c r="AD218" s="147" t="str">
        <f>IF(ISERROR(VLOOKUP($M218,#REF!,8,0)),"",VLOOKUP($M218,#REF!,8,0))</f>
        <v/>
      </c>
      <c r="AE218" s="152" t="str">
        <f t="shared" si="102"/>
        <v/>
      </c>
      <c r="AF218" s="155" t="str">
        <f t="shared" si="103"/>
        <v/>
      </c>
      <c r="AG218" s="146" t="str">
        <f t="shared" si="104"/>
        <v/>
      </c>
      <c r="AH218" s="146" t="str">
        <f>IF(ISERROR(VLOOKUP($M218,#REF!,9,0)),"",VLOOKUP($M218,#REF!,9,0))</f>
        <v/>
      </c>
      <c r="AI218" s="146" t="str">
        <f t="shared" si="105"/>
        <v/>
      </c>
      <c r="AJ218" s="168">
        <f t="shared" si="106"/>
        <v>0</v>
      </c>
      <c r="AK218" s="171"/>
      <c r="AL218" s="174" t="str">
        <f t="shared" si="107"/>
        <v/>
      </c>
      <c r="AM218" s="179" t="str">
        <f t="shared" si="108"/>
        <v/>
      </c>
      <c r="AN218" s="183" t="str">
        <f t="shared" si="109"/>
        <v>未入力セル</v>
      </c>
      <c r="AO218" s="186" t="str">
        <f t="shared" si="89"/>
        <v/>
      </c>
      <c r="AP218" s="186" t="str">
        <f t="shared" si="90"/>
        <v/>
      </c>
      <c r="AQ218" s="39">
        <f t="shared" si="88"/>
        <v>0</v>
      </c>
      <c r="AR218" s="39" t="str">
        <f>IF(ISERROR(VLOOKUP($M218,#REF!,16,0)),"",VLOOKUP($M218,#REF!,16,0))</f>
        <v/>
      </c>
      <c r="AS218" s="196" t="str">
        <f>IF(ISERROR(VLOOKUP($M218,#REF!,7,0)),"",VLOOKUP($M218,#REF!,7,0))</f>
        <v/>
      </c>
      <c r="AT218" s="203">
        <f t="shared" si="110"/>
        <v>0</v>
      </c>
      <c r="AU218" s="208" t="str">
        <f t="shared" si="111"/>
        <v/>
      </c>
      <c r="AW218" s="208" t="str">
        <f>IF(ISERROR(VLOOKUP($M218,#REF!,10,0)),"",VLOOKUP($M218,#REF!,10,0))</f>
        <v/>
      </c>
      <c r="AX218" s="203">
        <f t="shared" si="112"/>
        <v>0</v>
      </c>
      <c r="AY218" s="208" t="str">
        <f t="shared" si="113"/>
        <v/>
      </c>
      <c r="BA218" s="225" t="str">
        <f t="shared" si="114"/>
        <v/>
      </c>
      <c r="BB218" s="225" t="str">
        <f t="shared" si="115"/>
        <v/>
      </c>
    </row>
    <row r="219" spans="1:54" s="39" customFormat="1" ht="25.2" customHeight="1" x14ac:dyDescent="0.2">
      <c r="A219" s="45"/>
      <c r="B219" s="48"/>
      <c r="C219" s="48"/>
      <c r="D219" s="53"/>
      <c r="E219" s="53"/>
      <c r="F219" s="55"/>
      <c r="G219" s="55"/>
      <c r="H219" s="60"/>
      <c r="I219" s="66"/>
      <c r="J219" s="68"/>
      <c r="L219" s="73">
        <f t="shared" si="91"/>
        <v>0</v>
      </c>
      <c r="M219" s="73" t="str">
        <f t="shared" si="92"/>
        <v xml:space="preserve"> </v>
      </c>
      <c r="N219" s="100">
        <f t="shared" si="93"/>
        <v>0</v>
      </c>
      <c r="O219" s="100">
        <f t="shared" si="94"/>
        <v>0</v>
      </c>
      <c r="P219" s="108">
        <f t="shared" si="95"/>
        <v>0</v>
      </c>
      <c r="Q219" s="108" t="str">
        <f>IF(OR($C219="LED",$C219="不明"),"",IF(ISERROR(VLOOKUP($M219,#REF!,2,0)),"",VLOOKUP($M219,#REF!,2,0)))</f>
        <v/>
      </c>
      <c r="R219" s="100">
        <f t="shared" si="96"/>
        <v>0</v>
      </c>
      <c r="S219" s="100">
        <f t="shared" si="97"/>
        <v>0</v>
      </c>
      <c r="T219" s="120" t="str">
        <f t="shared" si="98"/>
        <v/>
      </c>
      <c r="U219" s="124"/>
      <c r="V219" s="129" t="s">
        <v>164</v>
      </c>
      <c r="W219" s="131"/>
      <c r="X219" s="75" t="str">
        <f>IF(COUNTIF($M219,"*LED*"),"LED設置済",IF(COUNTIF($M219,"*不明*"),"該当不明",IF(ISERROR(VLOOKUP($M219,#REF!,4,0)),"",VLOOKUP($M219,#REF!,4,0))))</f>
        <v/>
      </c>
      <c r="Y219" s="139">
        <f t="shared" si="99"/>
        <v>0</v>
      </c>
      <c r="Z219" s="144" t="str">
        <f>IF(ISERROR(VLOOKUP($M219,#REF!,5,0)),"",VLOOKUP($M219,#REF!,5,0))</f>
        <v/>
      </c>
      <c r="AA219" s="147" t="str">
        <f t="shared" si="100"/>
        <v/>
      </c>
      <c r="AB219" s="147" t="str">
        <f t="shared" si="101"/>
        <v/>
      </c>
      <c r="AC219" s="147" t="str">
        <f>IF(ISERROR(VLOOKUP($M219,#REF!,6,0)),"",VLOOKUP($M219,#REF!,6,0))</f>
        <v/>
      </c>
      <c r="AD219" s="147" t="str">
        <f>IF(ISERROR(VLOOKUP($M219,#REF!,8,0)),"",VLOOKUP($M219,#REF!,8,0))</f>
        <v/>
      </c>
      <c r="AE219" s="152" t="str">
        <f t="shared" si="102"/>
        <v/>
      </c>
      <c r="AF219" s="155" t="str">
        <f t="shared" si="103"/>
        <v/>
      </c>
      <c r="AG219" s="146" t="str">
        <f t="shared" si="104"/>
        <v/>
      </c>
      <c r="AH219" s="146" t="str">
        <f>IF(ISERROR(VLOOKUP($M219,#REF!,9,0)),"",VLOOKUP($M219,#REF!,9,0))</f>
        <v/>
      </c>
      <c r="AI219" s="146" t="str">
        <f t="shared" si="105"/>
        <v/>
      </c>
      <c r="AJ219" s="168">
        <f t="shared" si="106"/>
        <v>0</v>
      </c>
      <c r="AK219" s="171"/>
      <c r="AL219" s="174" t="str">
        <f t="shared" si="107"/>
        <v/>
      </c>
      <c r="AM219" s="179" t="str">
        <f t="shared" si="108"/>
        <v/>
      </c>
      <c r="AN219" s="183" t="str">
        <f t="shared" si="109"/>
        <v>未入力セル</v>
      </c>
      <c r="AO219" s="186" t="str">
        <f t="shared" si="89"/>
        <v/>
      </c>
      <c r="AP219" s="186" t="str">
        <f t="shared" si="90"/>
        <v/>
      </c>
      <c r="AQ219" s="39">
        <f t="shared" si="88"/>
        <v>0</v>
      </c>
      <c r="AR219" s="39" t="str">
        <f>IF(ISERROR(VLOOKUP($M219,#REF!,16,0)),"",VLOOKUP($M219,#REF!,16,0))</f>
        <v/>
      </c>
      <c r="AS219" s="196" t="str">
        <f>IF(ISERROR(VLOOKUP($M219,#REF!,7,0)),"",VLOOKUP($M219,#REF!,7,0))</f>
        <v/>
      </c>
      <c r="AT219" s="203">
        <f t="shared" si="110"/>
        <v>0</v>
      </c>
      <c r="AU219" s="208" t="str">
        <f t="shared" si="111"/>
        <v/>
      </c>
      <c r="AW219" s="208" t="str">
        <f>IF(ISERROR(VLOOKUP($M219,#REF!,10,0)),"",VLOOKUP($M219,#REF!,10,0))</f>
        <v/>
      </c>
      <c r="AX219" s="203">
        <f t="shared" si="112"/>
        <v>0</v>
      </c>
      <c r="AY219" s="208" t="str">
        <f t="shared" si="113"/>
        <v/>
      </c>
      <c r="BA219" s="225" t="str">
        <f t="shared" si="114"/>
        <v/>
      </c>
      <c r="BB219" s="225" t="str">
        <f t="shared" si="115"/>
        <v/>
      </c>
    </row>
    <row r="220" spans="1:54" s="39" customFormat="1" ht="25.2" customHeight="1" x14ac:dyDescent="0.2">
      <c r="A220" s="45"/>
      <c r="B220" s="48"/>
      <c r="C220" s="48"/>
      <c r="D220" s="53"/>
      <c r="E220" s="53"/>
      <c r="F220" s="55"/>
      <c r="G220" s="55"/>
      <c r="H220" s="60"/>
      <c r="I220" s="66"/>
      <c r="J220" s="68"/>
      <c r="L220" s="73">
        <f t="shared" si="91"/>
        <v>0</v>
      </c>
      <c r="M220" s="73" t="str">
        <f t="shared" si="92"/>
        <v xml:space="preserve"> </v>
      </c>
      <c r="N220" s="100">
        <f t="shared" si="93"/>
        <v>0</v>
      </c>
      <c r="O220" s="100">
        <f t="shared" si="94"/>
        <v>0</v>
      </c>
      <c r="P220" s="108">
        <f t="shared" si="95"/>
        <v>0</v>
      </c>
      <c r="Q220" s="108" t="str">
        <f>IF(OR($C220="LED",$C220="不明"),"",IF(ISERROR(VLOOKUP($M220,#REF!,2,0)),"",VLOOKUP($M220,#REF!,2,0)))</f>
        <v/>
      </c>
      <c r="R220" s="100">
        <f t="shared" si="96"/>
        <v>0</v>
      </c>
      <c r="S220" s="100">
        <f t="shared" si="97"/>
        <v>0</v>
      </c>
      <c r="T220" s="120" t="str">
        <f t="shared" si="98"/>
        <v/>
      </c>
      <c r="U220" s="124"/>
      <c r="V220" s="129" t="s">
        <v>164</v>
      </c>
      <c r="W220" s="131"/>
      <c r="X220" s="75" t="str">
        <f>IF(COUNTIF($M220,"*LED*"),"LED設置済",IF(COUNTIF($M220,"*不明*"),"該当不明",IF(ISERROR(VLOOKUP($M220,#REF!,4,0)),"",VLOOKUP($M220,#REF!,4,0))))</f>
        <v/>
      </c>
      <c r="Y220" s="139">
        <f t="shared" si="99"/>
        <v>0</v>
      </c>
      <c r="Z220" s="144" t="str">
        <f>IF(ISERROR(VLOOKUP($M220,#REF!,5,0)),"",VLOOKUP($M220,#REF!,5,0))</f>
        <v/>
      </c>
      <c r="AA220" s="147" t="str">
        <f t="shared" si="100"/>
        <v/>
      </c>
      <c r="AB220" s="147" t="str">
        <f t="shared" si="101"/>
        <v/>
      </c>
      <c r="AC220" s="147" t="str">
        <f>IF(ISERROR(VLOOKUP($M220,#REF!,6,0)),"",VLOOKUP($M220,#REF!,6,0))</f>
        <v/>
      </c>
      <c r="AD220" s="147" t="str">
        <f>IF(ISERROR(VLOOKUP($M220,#REF!,8,0)),"",VLOOKUP($M220,#REF!,8,0))</f>
        <v/>
      </c>
      <c r="AE220" s="152" t="str">
        <f t="shared" si="102"/>
        <v/>
      </c>
      <c r="AF220" s="155" t="str">
        <f t="shared" si="103"/>
        <v/>
      </c>
      <c r="AG220" s="146" t="str">
        <f t="shared" si="104"/>
        <v/>
      </c>
      <c r="AH220" s="146" t="str">
        <f>IF(ISERROR(VLOOKUP($M220,#REF!,9,0)),"",VLOOKUP($M220,#REF!,9,0))</f>
        <v/>
      </c>
      <c r="AI220" s="146" t="str">
        <f t="shared" si="105"/>
        <v/>
      </c>
      <c r="AJ220" s="168">
        <f t="shared" si="106"/>
        <v>0</v>
      </c>
      <c r="AK220" s="171"/>
      <c r="AL220" s="174" t="str">
        <f t="shared" si="107"/>
        <v/>
      </c>
      <c r="AM220" s="179" t="str">
        <f t="shared" si="108"/>
        <v/>
      </c>
      <c r="AN220" s="183" t="str">
        <f t="shared" si="109"/>
        <v>未入力セル</v>
      </c>
      <c r="AO220" s="186" t="str">
        <f t="shared" si="89"/>
        <v/>
      </c>
      <c r="AP220" s="186" t="str">
        <f t="shared" si="90"/>
        <v/>
      </c>
      <c r="AQ220" s="39">
        <f t="shared" si="88"/>
        <v>0</v>
      </c>
      <c r="AR220" s="39" t="str">
        <f>IF(ISERROR(VLOOKUP($M220,#REF!,16,0)),"",VLOOKUP($M220,#REF!,16,0))</f>
        <v/>
      </c>
      <c r="AS220" s="196" t="str">
        <f>IF(ISERROR(VLOOKUP($M220,#REF!,7,0)),"",VLOOKUP($M220,#REF!,7,0))</f>
        <v/>
      </c>
      <c r="AT220" s="203">
        <f t="shared" si="110"/>
        <v>0</v>
      </c>
      <c r="AU220" s="208" t="str">
        <f t="shared" si="111"/>
        <v/>
      </c>
      <c r="AW220" s="208" t="str">
        <f>IF(ISERROR(VLOOKUP($M220,#REF!,10,0)),"",VLOOKUP($M220,#REF!,10,0))</f>
        <v/>
      </c>
      <c r="AX220" s="203">
        <f t="shared" si="112"/>
        <v>0</v>
      </c>
      <c r="AY220" s="208" t="str">
        <f t="shared" si="113"/>
        <v/>
      </c>
      <c r="BA220" s="225" t="str">
        <f t="shared" si="114"/>
        <v/>
      </c>
      <c r="BB220" s="225" t="str">
        <f t="shared" si="115"/>
        <v/>
      </c>
    </row>
    <row r="221" spans="1:54" s="39" customFormat="1" ht="25.2" customHeight="1" x14ac:dyDescent="0.2">
      <c r="A221" s="45"/>
      <c r="B221" s="48"/>
      <c r="C221" s="48"/>
      <c r="D221" s="53"/>
      <c r="E221" s="53"/>
      <c r="F221" s="55"/>
      <c r="G221" s="55"/>
      <c r="H221" s="60"/>
      <c r="I221" s="66"/>
      <c r="J221" s="68"/>
      <c r="L221" s="73">
        <f t="shared" si="91"/>
        <v>0</v>
      </c>
      <c r="M221" s="73" t="str">
        <f t="shared" si="92"/>
        <v xml:space="preserve"> </v>
      </c>
      <c r="N221" s="100">
        <f t="shared" si="93"/>
        <v>0</v>
      </c>
      <c r="O221" s="100">
        <f t="shared" si="94"/>
        <v>0</v>
      </c>
      <c r="P221" s="108">
        <f t="shared" si="95"/>
        <v>0</v>
      </c>
      <c r="Q221" s="108" t="str">
        <f>IF(OR($C221="LED",$C221="不明"),"",IF(ISERROR(VLOOKUP($M221,#REF!,2,0)),"",VLOOKUP($M221,#REF!,2,0)))</f>
        <v/>
      </c>
      <c r="R221" s="100">
        <f t="shared" si="96"/>
        <v>0</v>
      </c>
      <c r="S221" s="100">
        <f t="shared" si="97"/>
        <v>0</v>
      </c>
      <c r="T221" s="120" t="str">
        <f t="shared" si="98"/>
        <v/>
      </c>
      <c r="U221" s="124"/>
      <c r="V221" s="129" t="s">
        <v>164</v>
      </c>
      <c r="W221" s="131"/>
      <c r="X221" s="75" t="str">
        <f>IF(COUNTIF($M221,"*LED*"),"LED設置済",IF(COUNTIF($M221,"*不明*"),"該当不明",IF(ISERROR(VLOOKUP($M221,#REF!,4,0)),"",VLOOKUP($M221,#REF!,4,0))))</f>
        <v/>
      </c>
      <c r="Y221" s="139">
        <f t="shared" si="99"/>
        <v>0</v>
      </c>
      <c r="Z221" s="144" t="str">
        <f>IF(ISERROR(VLOOKUP($M221,#REF!,5,0)),"",VLOOKUP($M221,#REF!,5,0))</f>
        <v/>
      </c>
      <c r="AA221" s="147" t="str">
        <f t="shared" si="100"/>
        <v/>
      </c>
      <c r="AB221" s="147" t="str">
        <f t="shared" si="101"/>
        <v/>
      </c>
      <c r="AC221" s="147" t="str">
        <f>IF(ISERROR(VLOOKUP($M221,#REF!,6,0)),"",VLOOKUP($M221,#REF!,6,0))</f>
        <v/>
      </c>
      <c r="AD221" s="147" t="str">
        <f>IF(ISERROR(VLOOKUP($M221,#REF!,8,0)),"",VLOOKUP($M221,#REF!,8,0))</f>
        <v/>
      </c>
      <c r="AE221" s="152" t="str">
        <f t="shared" si="102"/>
        <v/>
      </c>
      <c r="AF221" s="155" t="str">
        <f t="shared" si="103"/>
        <v/>
      </c>
      <c r="AG221" s="146" t="str">
        <f t="shared" si="104"/>
        <v/>
      </c>
      <c r="AH221" s="146" t="str">
        <f>IF(ISERROR(VLOOKUP($M221,#REF!,9,0)),"",VLOOKUP($M221,#REF!,9,0))</f>
        <v/>
      </c>
      <c r="AI221" s="146" t="str">
        <f t="shared" si="105"/>
        <v/>
      </c>
      <c r="AJ221" s="168">
        <f t="shared" si="106"/>
        <v>0</v>
      </c>
      <c r="AK221" s="171"/>
      <c r="AL221" s="174" t="str">
        <f t="shared" si="107"/>
        <v/>
      </c>
      <c r="AM221" s="179" t="str">
        <f t="shared" si="108"/>
        <v/>
      </c>
      <c r="AN221" s="183" t="str">
        <f t="shared" si="109"/>
        <v>未入力セル</v>
      </c>
      <c r="AO221" s="186" t="str">
        <f t="shared" si="89"/>
        <v/>
      </c>
      <c r="AP221" s="186" t="str">
        <f t="shared" si="90"/>
        <v/>
      </c>
      <c r="AQ221" s="39">
        <f t="shared" si="88"/>
        <v>0</v>
      </c>
      <c r="AR221" s="39" t="str">
        <f>IF(ISERROR(VLOOKUP($M221,#REF!,16,0)),"",VLOOKUP($M221,#REF!,16,0))</f>
        <v/>
      </c>
      <c r="AS221" s="196" t="str">
        <f>IF(ISERROR(VLOOKUP($M221,#REF!,7,0)),"",VLOOKUP($M221,#REF!,7,0))</f>
        <v/>
      </c>
      <c r="AT221" s="203">
        <f t="shared" si="110"/>
        <v>0</v>
      </c>
      <c r="AU221" s="208" t="str">
        <f t="shared" si="111"/>
        <v/>
      </c>
      <c r="AW221" s="208" t="str">
        <f>IF(ISERROR(VLOOKUP($M221,#REF!,10,0)),"",VLOOKUP($M221,#REF!,10,0))</f>
        <v/>
      </c>
      <c r="AX221" s="203">
        <f t="shared" si="112"/>
        <v>0</v>
      </c>
      <c r="AY221" s="208" t="str">
        <f t="shared" si="113"/>
        <v/>
      </c>
      <c r="BA221" s="225" t="str">
        <f t="shared" si="114"/>
        <v/>
      </c>
      <c r="BB221" s="225" t="str">
        <f t="shared" si="115"/>
        <v/>
      </c>
    </row>
    <row r="222" spans="1:54" s="39" customFormat="1" ht="25.2" customHeight="1" x14ac:dyDescent="0.2">
      <c r="A222" s="45"/>
      <c r="B222" s="48"/>
      <c r="C222" s="48"/>
      <c r="D222" s="53"/>
      <c r="E222" s="53"/>
      <c r="F222" s="55"/>
      <c r="G222" s="55"/>
      <c r="H222" s="60"/>
      <c r="I222" s="66"/>
      <c r="J222" s="68"/>
      <c r="L222" s="73">
        <f t="shared" si="91"/>
        <v>0</v>
      </c>
      <c r="M222" s="73" t="str">
        <f t="shared" si="92"/>
        <v xml:space="preserve"> </v>
      </c>
      <c r="N222" s="100">
        <f t="shared" si="93"/>
        <v>0</v>
      </c>
      <c r="O222" s="100">
        <f t="shared" si="94"/>
        <v>0</v>
      </c>
      <c r="P222" s="108">
        <f t="shared" si="95"/>
        <v>0</v>
      </c>
      <c r="Q222" s="108" t="str">
        <f>IF(OR($C222="LED",$C222="不明"),"",IF(ISERROR(VLOOKUP($M222,#REF!,2,0)),"",VLOOKUP($M222,#REF!,2,0)))</f>
        <v/>
      </c>
      <c r="R222" s="100">
        <f t="shared" si="96"/>
        <v>0</v>
      </c>
      <c r="S222" s="100">
        <f t="shared" si="97"/>
        <v>0</v>
      </c>
      <c r="T222" s="120" t="str">
        <f t="shared" si="98"/>
        <v/>
      </c>
      <c r="U222" s="124"/>
      <c r="V222" s="129" t="s">
        <v>164</v>
      </c>
      <c r="W222" s="131"/>
      <c r="X222" s="75" t="str">
        <f>IF(COUNTIF($M222,"*LED*"),"LED設置済",IF(COUNTIF($M222,"*不明*"),"該当不明",IF(ISERROR(VLOOKUP($M222,#REF!,4,0)),"",VLOOKUP($M222,#REF!,4,0))))</f>
        <v/>
      </c>
      <c r="Y222" s="139">
        <f t="shared" si="99"/>
        <v>0</v>
      </c>
      <c r="Z222" s="144" t="str">
        <f>IF(ISERROR(VLOOKUP($M222,#REF!,5,0)),"",VLOOKUP($M222,#REF!,5,0))</f>
        <v/>
      </c>
      <c r="AA222" s="147" t="str">
        <f t="shared" si="100"/>
        <v/>
      </c>
      <c r="AB222" s="147" t="str">
        <f t="shared" si="101"/>
        <v/>
      </c>
      <c r="AC222" s="147" t="str">
        <f>IF(ISERROR(VLOOKUP($M222,#REF!,6,0)),"",VLOOKUP($M222,#REF!,6,0))</f>
        <v/>
      </c>
      <c r="AD222" s="147" t="str">
        <f>IF(ISERROR(VLOOKUP($M222,#REF!,8,0)),"",VLOOKUP($M222,#REF!,8,0))</f>
        <v/>
      </c>
      <c r="AE222" s="152" t="str">
        <f t="shared" si="102"/>
        <v/>
      </c>
      <c r="AF222" s="155" t="str">
        <f t="shared" si="103"/>
        <v/>
      </c>
      <c r="AG222" s="146" t="str">
        <f t="shared" si="104"/>
        <v/>
      </c>
      <c r="AH222" s="146" t="str">
        <f>IF(ISERROR(VLOOKUP($M222,#REF!,9,0)),"",VLOOKUP($M222,#REF!,9,0))</f>
        <v/>
      </c>
      <c r="AI222" s="146" t="str">
        <f t="shared" si="105"/>
        <v/>
      </c>
      <c r="AJ222" s="168">
        <f t="shared" si="106"/>
        <v>0</v>
      </c>
      <c r="AK222" s="171"/>
      <c r="AL222" s="174" t="str">
        <f t="shared" si="107"/>
        <v/>
      </c>
      <c r="AM222" s="179" t="str">
        <f t="shared" si="108"/>
        <v/>
      </c>
      <c r="AN222" s="183" t="str">
        <f t="shared" si="109"/>
        <v>未入力セル</v>
      </c>
      <c r="AO222" s="186" t="str">
        <f t="shared" si="89"/>
        <v/>
      </c>
      <c r="AP222" s="186" t="str">
        <f t="shared" si="90"/>
        <v/>
      </c>
      <c r="AQ222" s="39">
        <f t="shared" si="88"/>
        <v>0</v>
      </c>
      <c r="AR222" s="39" t="str">
        <f>IF(ISERROR(VLOOKUP($M222,#REF!,16,0)),"",VLOOKUP($M222,#REF!,16,0))</f>
        <v/>
      </c>
      <c r="AS222" s="196" t="str">
        <f>IF(ISERROR(VLOOKUP($M222,#REF!,7,0)),"",VLOOKUP($M222,#REF!,7,0))</f>
        <v/>
      </c>
      <c r="AT222" s="203">
        <f t="shared" si="110"/>
        <v>0</v>
      </c>
      <c r="AU222" s="208" t="str">
        <f t="shared" si="111"/>
        <v/>
      </c>
      <c r="AW222" s="208" t="str">
        <f>IF(ISERROR(VLOOKUP($M222,#REF!,10,0)),"",VLOOKUP($M222,#REF!,10,0))</f>
        <v/>
      </c>
      <c r="AX222" s="203">
        <f t="shared" si="112"/>
        <v>0</v>
      </c>
      <c r="AY222" s="208" t="str">
        <f t="shared" si="113"/>
        <v/>
      </c>
      <c r="BA222" s="225" t="str">
        <f t="shared" si="114"/>
        <v/>
      </c>
      <c r="BB222" s="225" t="str">
        <f t="shared" si="115"/>
        <v/>
      </c>
    </row>
    <row r="223" spans="1:54" s="39" customFormat="1" ht="25.2" customHeight="1" x14ac:dyDescent="0.2">
      <c r="A223" s="45"/>
      <c r="B223" s="48"/>
      <c r="C223" s="48"/>
      <c r="D223" s="53"/>
      <c r="E223" s="53"/>
      <c r="F223" s="55"/>
      <c r="G223" s="55"/>
      <c r="H223" s="60"/>
      <c r="I223" s="66"/>
      <c r="J223" s="68"/>
      <c r="L223" s="73">
        <f t="shared" si="91"/>
        <v>0</v>
      </c>
      <c r="M223" s="73" t="str">
        <f t="shared" si="92"/>
        <v xml:space="preserve"> </v>
      </c>
      <c r="N223" s="100">
        <f t="shared" si="93"/>
        <v>0</v>
      </c>
      <c r="O223" s="100">
        <f t="shared" si="94"/>
        <v>0</v>
      </c>
      <c r="P223" s="108">
        <f t="shared" si="95"/>
        <v>0</v>
      </c>
      <c r="Q223" s="108" t="str">
        <f>IF(OR($C223="LED",$C223="不明"),"",IF(ISERROR(VLOOKUP($M223,#REF!,2,0)),"",VLOOKUP($M223,#REF!,2,0)))</f>
        <v/>
      </c>
      <c r="R223" s="100">
        <f t="shared" si="96"/>
        <v>0</v>
      </c>
      <c r="S223" s="100">
        <f t="shared" si="97"/>
        <v>0</v>
      </c>
      <c r="T223" s="120" t="str">
        <f t="shared" si="98"/>
        <v/>
      </c>
      <c r="U223" s="124"/>
      <c r="V223" s="129" t="s">
        <v>164</v>
      </c>
      <c r="W223" s="131"/>
      <c r="X223" s="75" t="str">
        <f>IF(COUNTIF($M223,"*LED*"),"LED設置済",IF(COUNTIF($M223,"*不明*"),"該当不明",IF(ISERROR(VLOOKUP($M223,#REF!,4,0)),"",VLOOKUP($M223,#REF!,4,0))))</f>
        <v/>
      </c>
      <c r="Y223" s="139">
        <f t="shared" si="99"/>
        <v>0</v>
      </c>
      <c r="Z223" s="144" t="str">
        <f>IF(ISERROR(VLOOKUP($M223,#REF!,5,0)),"",VLOOKUP($M223,#REF!,5,0))</f>
        <v/>
      </c>
      <c r="AA223" s="147" t="str">
        <f t="shared" si="100"/>
        <v/>
      </c>
      <c r="AB223" s="147" t="str">
        <f t="shared" si="101"/>
        <v/>
      </c>
      <c r="AC223" s="147" t="str">
        <f>IF(ISERROR(VLOOKUP($M223,#REF!,6,0)),"",VLOOKUP($M223,#REF!,6,0))</f>
        <v/>
      </c>
      <c r="AD223" s="147" t="str">
        <f>IF(ISERROR(VLOOKUP($M223,#REF!,8,0)),"",VLOOKUP($M223,#REF!,8,0))</f>
        <v/>
      </c>
      <c r="AE223" s="152" t="str">
        <f t="shared" si="102"/>
        <v/>
      </c>
      <c r="AF223" s="155" t="str">
        <f t="shared" si="103"/>
        <v/>
      </c>
      <c r="AG223" s="146" t="str">
        <f t="shared" si="104"/>
        <v/>
      </c>
      <c r="AH223" s="146" t="str">
        <f>IF(ISERROR(VLOOKUP($M223,#REF!,9,0)),"",VLOOKUP($M223,#REF!,9,0))</f>
        <v/>
      </c>
      <c r="AI223" s="146" t="str">
        <f t="shared" si="105"/>
        <v/>
      </c>
      <c r="AJ223" s="168">
        <f t="shared" si="106"/>
        <v>0</v>
      </c>
      <c r="AK223" s="171"/>
      <c r="AL223" s="174" t="str">
        <f t="shared" si="107"/>
        <v/>
      </c>
      <c r="AM223" s="179" t="str">
        <f t="shared" si="108"/>
        <v/>
      </c>
      <c r="AN223" s="183" t="str">
        <f t="shared" si="109"/>
        <v>未入力セル</v>
      </c>
      <c r="AO223" s="186" t="str">
        <f t="shared" si="89"/>
        <v/>
      </c>
      <c r="AP223" s="186" t="str">
        <f t="shared" si="90"/>
        <v/>
      </c>
      <c r="AQ223" s="39">
        <f t="shared" ref="AQ223:AQ286" si="116">R223*S223*N223</f>
        <v>0</v>
      </c>
      <c r="AR223" s="39" t="str">
        <f>IF(ISERROR(VLOOKUP($M223,#REF!,16,0)),"",VLOOKUP($M223,#REF!,16,0))</f>
        <v/>
      </c>
      <c r="AS223" s="196" t="str">
        <f>IF(ISERROR(VLOOKUP($M223,#REF!,7,0)),"",VLOOKUP($M223,#REF!,7,0))</f>
        <v/>
      </c>
      <c r="AT223" s="203">
        <f t="shared" si="110"/>
        <v>0</v>
      </c>
      <c r="AU223" s="208" t="str">
        <f t="shared" si="111"/>
        <v/>
      </c>
      <c r="AW223" s="208" t="str">
        <f>IF(ISERROR(VLOOKUP($M223,#REF!,10,0)),"",VLOOKUP($M223,#REF!,10,0))</f>
        <v/>
      </c>
      <c r="AX223" s="203">
        <f t="shared" si="112"/>
        <v>0</v>
      </c>
      <c r="AY223" s="208" t="str">
        <f t="shared" si="113"/>
        <v/>
      </c>
      <c r="BA223" s="225" t="str">
        <f t="shared" si="114"/>
        <v/>
      </c>
      <c r="BB223" s="225" t="str">
        <f t="shared" si="115"/>
        <v/>
      </c>
    </row>
    <row r="224" spans="1:54" s="39" customFormat="1" ht="25.2" customHeight="1" x14ac:dyDescent="0.2">
      <c r="A224" s="45"/>
      <c r="B224" s="48"/>
      <c r="C224" s="48"/>
      <c r="D224" s="53"/>
      <c r="E224" s="53"/>
      <c r="F224" s="55"/>
      <c r="G224" s="55"/>
      <c r="H224" s="60"/>
      <c r="I224" s="66"/>
      <c r="J224" s="68"/>
      <c r="L224" s="73">
        <f t="shared" si="91"/>
        <v>0</v>
      </c>
      <c r="M224" s="73" t="str">
        <f t="shared" si="92"/>
        <v xml:space="preserve"> </v>
      </c>
      <c r="N224" s="100">
        <f t="shared" si="93"/>
        <v>0</v>
      </c>
      <c r="O224" s="100">
        <f t="shared" si="94"/>
        <v>0</v>
      </c>
      <c r="P224" s="108">
        <f t="shared" si="95"/>
        <v>0</v>
      </c>
      <c r="Q224" s="108" t="str">
        <f>IF(OR($C224="LED",$C224="不明"),"",IF(ISERROR(VLOOKUP($M224,#REF!,2,0)),"",VLOOKUP($M224,#REF!,2,0)))</f>
        <v/>
      </c>
      <c r="R224" s="100">
        <f t="shared" si="96"/>
        <v>0</v>
      </c>
      <c r="S224" s="100">
        <f t="shared" si="97"/>
        <v>0</v>
      </c>
      <c r="T224" s="120" t="str">
        <f t="shared" si="98"/>
        <v/>
      </c>
      <c r="U224" s="124"/>
      <c r="V224" s="129" t="s">
        <v>164</v>
      </c>
      <c r="W224" s="131"/>
      <c r="X224" s="75" t="str">
        <f>IF(COUNTIF($M224,"*LED*"),"LED設置済",IF(COUNTIF($M224,"*不明*"),"該当不明",IF(ISERROR(VLOOKUP($M224,#REF!,4,0)),"",VLOOKUP($M224,#REF!,4,0))))</f>
        <v/>
      </c>
      <c r="Y224" s="139">
        <f t="shared" si="99"/>
        <v>0</v>
      </c>
      <c r="Z224" s="144" t="str">
        <f>IF(ISERROR(VLOOKUP($M224,#REF!,5,0)),"",VLOOKUP($M224,#REF!,5,0))</f>
        <v/>
      </c>
      <c r="AA224" s="147" t="str">
        <f t="shared" si="100"/>
        <v/>
      </c>
      <c r="AB224" s="147" t="str">
        <f t="shared" si="101"/>
        <v/>
      </c>
      <c r="AC224" s="147" t="str">
        <f>IF(ISERROR(VLOOKUP($M224,#REF!,6,0)),"",VLOOKUP($M224,#REF!,6,0))</f>
        <v/>
      </c>
      <c r="AD224" s="147" t="str">
        <f>IF(ISERROR(VLOOKUP($M224,#REF!,8,0)),"",VLOOKUP($M224,#REF!,8,0))</f>
        <v/>
      </c>
      <c r="AE224" s="152" t="str">
        <f t="shared" si="102"/>
        <v/>
      </c>
      <c r="AF224" s="155" t="str">
        <f t="shared" si="103"/>
        <v/>
      </c>
      <c r="AG224" s="146" t="str">
        <f t="shared" si="104"/>
        <v/>
      </c>
      <c r="AH224" s="146" t="str">
        <f>IF(ISERROR(VLOOKUP($M224,#REF!,9,0)),"",VLOOKUP($M224,#REF!,9,0))</f>
        <v/>
      </c>
      <c r="AI224" s="146" t="str">
        <f t="shared" si="105"/>
        <v/>
      </c>
      <c r="AJ224" s="168">
        <f t="shared" si="106"/>
        <v>0</v>
      </c>
      <c r="AK224" s="171"/>
      <c r="AL224" s="174" t="str">
        <f t="shared" si="107"/>
        <v/>
      </c>
      <c r="AM224" s="179" t="str">
        <f t="shared" si="108"/>
        <v/>
      </c>
      <c r="AN224" s="183" t="str">
        <f t="shared" si="109"/>
        <v>未入力セル</v>
      </c>
      <c r="AO224" s="186" t="str">
        <f t="shared" si="89"/>
        <v/>
      </c>
      <c r="AP224" s="186" t="str">
        <f t="shared" si="90"/>
        <v/>
      </c>
      <c r="AQ224" s="39">
        <f t="shared" si="116"/>
        <v>0</v>
      </c>
      <c r="AR224" s="39" t="str">
        <f>IF(ISERROR(VLOOKUP($M224,#REF!,16,0)),"",VLOOKUP($M224,#REF!,16,0))</f>
        <v/>
      </c>
      <c r="AS224" s="196" t="str">
        <f>IF(ISERROR(VLOOKUP($M224,#REF!,7,0)),"",VLOOKUP($M224,#REF!,7,0))</f>
        <v/>
      </c>
      <c r="AT224" s="203">
        <f t="shared" si="110"/>
        <v>0</v>
      </c>
      <c r="AU224" s="208" t="str">
        <f t="shared" si="111"/>
        <v/>
      </c>
      <c r="AW224" s="208" t="str">
        <f>IF(ISERROR(VLOOKUP($M224,#REF!,10,0)),"",VLOOKUP($M224,#REF!,10,0))</f>
        <v/>
      </c>
      <c r="AX224" s="203">
        <f t="shared" si="112"/>
        <v>0</v>
      </c>
      <c r="AY224" s="208" t="str">
        <f t="shared" si="113"/>
        <v/>
      </c>
      <c r="BA224" s="225" t="str">
        <f t="shared" si="114"/>
        <v/>
      </c>
      <c r="BB224" s="225" t="str">
        <f t="shared" si="115"/>
        <v/>
      </c>
    </row>
    <row r="225" spans="1:54" s="39" customFormat="1" ht="25.2" customHeight="1" x14ac:dyDescent="0.2">
      <c r="A225" s="45"/>
      <c r="B225" s="48"/>
      <c r="C225" s="48"/>
      <c r="D225" s="53"/>
      <c r="E225" s="53"/>
      <c r="F225" s="55"/>
      <c r="G225" s="55"/>
      <c r="H225" s="60"/>
      <c r="I225" s="66"/>
      <c r="J225" s="68"/>
      <c r="L225" s="73">
        <f t="shared" si="91"/>
        <v>0</v>
      </c>
      <c r="M225" s="73" t="str">
        <f t="shared" si="92"/>
        <v xml:space="preserve"> </v>
      </c>
      <c r="N225" s="100">
        <f t="shared" si="93"/>
        <v>0</v>
      </c>
      <c r="O225" s="100">
        <f t="shared" si="94"/>
        <v>0</v>
      </c>
      <c r="P225" s="108">
        <f t="shared" si="95"/>
        <v>0</v>
      </c>
      <c r="Q225" s="108" t="str">
        <f>IF(OR($C225="LED",$C225="不明"),"",IF(ISERROR(VLOOKUP($M225,#REF!,2,0)),"",VLOOKUP($M225,#REF!,2,0)))</f>
        <v/>
      </c>
      <c r="R225" s="100">
        <f t="shared" si="96"/>
        <v>0</v>
      </c>
      <c r="S225" s="100">
        <f t="shared" si="97"/>
        <v>0</v>
      </c>
      <c r="T225" s="120" t="str">
        <f t="shared" si="98"/>
        <v/>
      </c>
      <c r="U225" s="124"/>
      <c r="V225" s="129" t="s">
        <v>164</v>
      </c>
      <c r="W225" s="131"/>
      <c r="X225" s="75" t="str">
        <f>IF(COUNTIF($M225,"*LED*"),"LED設置済",IF(COUNTIF($M225,"*不明*"),"該当不明",IF(ISERROR(VLOOKUP($M225,#REF!,4,0)),"",VLOOKUP($M225,#REF!,4,0))))</f>
        <v/>
      </c>
      <c r="Y225" s="139">
        <f t="shared" si="99"/>
        <v>0</v>
      </c>
      <c r="Z225" s="144" t="str">
        <f>IF(ISERROR(VLOOKUP($M225,#REF!,5,0)),"",VLOOKUP($M225,#REF!,5,0))</f>
        <v/>
      </c>
      <c r="AA225" s="147" t="str">
        <f t="shared" si="100"/>
        <v/>
      </c>
      <c r="AB225" s="147" t="str">
        <f t="shared" si="101"/>
        <v/>
      </c>
      <c r="AC225" s="147" t="str">
        <f>IF(ISERROR(VLOOKUP($M225,#REF!,6,0)),"",VLOOKUP($M225,#REF!,6,0))</f>
        <v/>
      </c>
      <c r="AD225" s="147" t="str">
        <f>IF(ISERROR(VLOOKUP($M225,#REF!,8,0)),"",VLOOKUP($M225,#REF!,8,0))</f>
        <v/>
      </c>
      <c r="AE225" s="152" t="str">
        <f t="shared" si="102"/>
        <v/>
      </c>
      <c r="AF225" s="155" t="str">
        <f t="shared" si="103"/>
        <v/>
      </c>
      <c r="AG225" s="146" t="str">
        <f t="shared" si="104"/>
        <v/>
      </c>
      <c r="AH225" s="146" t="str">
        <f>IF(ISERROR(VLOOKUP($M225,#REF!,9,0)),"",VLOOKUP($M225,#REF!,9,0))</f>
        <v/>
      </c>
      <c r="AI225" s="146" t="str">
        <f t="shared" si="105"/>
        <v/>
      </c>
      <c r="AJ225" s="168">
        <f t="shared" si="106"/>
        <v>0</v>
      </c>
      <c r="AK225" s="171"/>
      <c r="AL225" s="174" t="str">
        <f t="shared" si="107"/>
        <v/>
      </c>
      <c r="AM225" s="179" t="str">
        <f t="shared" si="108"/>
        <v/>
      </c>
      <c r="AN225" s="183" t="str">
        <f t="shared" si="109"/>
        <v>未入力セル</v>
      </c>
      <c r="AO225" s="186" t="str">
        <f t="shared" si="89"/>
        <v/>
      </c>
      <c r="AP225" s="186" t="str">
        <f t="shared" si="90"/>
        <v/>
      </c>
      <c r="AQ225" s="39">
        <f t="shared" si="116"/>
        <v>0</v>
      </c>
      <c r="AR225" s="39" t="str">
        <f>IF(ISERROR(VLOOKUP($M225,#REF!,16,0)),"",VLOOKUP($M225,#REF!,16,0))</f>
        <v/>
      </c>
      <c r="AS225" s="196" t="str">
        <f>IF(ISERROR(VLOOKUP($M225,#REF!,7,0)),"",VLOOKUP($M225,#REF!,7,0))</f>
        <v/>
      </c>
      <c r="AT225" s="203">
        <f t="shared" si="110"/>
        <v>0</v>
      </c>
      <c r="AU225" s="208" t="str">
        <f t="shared" si="111"/>
        <v/>
      </c>
      <c r="AW225" s="208" t="str">
        <f>IF(ISERROR(VLOOKUP($M225,#REF!,10,0)),"",VLOOKUP($M225,#REF!,10,0))</f>
        <v/>
      </c>
      <c r="AX225" s="203">
        <f t="shared" si="112"/>
        <v>0</v>
      </c>
      <c r="AY225" s="208" t="str">
        <f t="shared" si="113"/>
        <v/>
      </c>
      <c r="BA225" s="225" t="str">
        <f t="shared" si="114"/>
        <v/>
      </c>
      <c r="BB225" s="225" t="str">
        <f t="shared" si="115"/>
        <v/>
      </c>
    </row>
    <row r="226" spans="1:54" s="39" customFormat="1" ht="25.2" customHeight="1" x14ac:dyDescent="0.2">
      <c r="A226" s="45"/>
      <c r="B226" s="48"/>
      <c r="C226" s="48"/>
      <c r="D226" s="53"/>
      <c r="E226" s="53"/>
      <c r="F226" s="55"/>
      <c r="G226" s="55"/>
      <c r="H226" s="60"/>
      <c r="I226" s="66"/>
      <c r="J226" s="68"/>
      <c r="L226" s="73">
        <f t="shared" si="91"/>
        <v>0</v>
      </c>
      <c r="M226" s="73" t="str">
        <f t="shared" si="92"/>
        <v xml:space="preserve"> </v>
      </c>
      <c r="N226" s="100">
        <f t="shared" si="93"/>
        <v>0</v>
      </c>
      <c r="O226" s="100">
        <f t="shared" si="94"/>
        <v>0</v>
      </c>
      <c r="P226" s="108">
        <f t="shared" si="95"/>
        <v>0</v>
      </c>
      <c r="Q226" s="108" t="str">
        <f>IF(OR($C226="LED",$C226="不明"),"",IF(ISERROR(VLOOKUP($M226,#REF!,2,0)),"",VLOOKUP($M226,#REF!,2,0)))</f>
        <v/>
      </c>
      <c r="R226" s="100">
        <f t="shared" si="96"/>
        <v>0</v>
      </c>
      <c r="S226" s="100">
        <f t="shared" si="97"/>
        <v>0</v>
      </c>
      <c r="T226" s="120" t="str">
        <f t="shared" si="98"/>
        <v/>
      </c>
      <c r="U226" s="124"/>
      <c r="V226" s="129" t="s">
        <v>164</v>
      </c>
      <c r="W226" s="131"/>
      <c r="X226" s="75" t="str">
        <f>IF(COUNTIF($M226,"*LED*"),"LED設置済",IF(COUNTIF($M226,"*不明*"),"該当不明",IF(ISERROR(VLOOKUP($M226,#REF!,4,0)),"",VLOOKUP($M226,#REF!,4,0))))</f>
        <v/>
      </c>
      <c r="Y226" s="139">
        <f t="shared" si="99"/>
        <v>0</v>
      </c>
      <c r="Z226" s="144" t="str">
        <f>IF(ISERROR(VLOOKUP($M226,#REF!,5,0)),"",VLOOKUP($M226,#REF!,5,0))</f>
        <v/>
      </c>
      <c r="AA226" s="147" t="str">
        <f t="shared" si="100"/>
        <v/>
      </c>
      <c r="AB226" s="147" t="str">
        <f t="shared" si="101"/>
        <v/>
      </c>
      <c r="AC226" s="147" t="str">
        <f>IF(ISERROR(VLOOKUP($M226,#REF!,6,0)),"",VLOOKUP($M226,#REF!,6,0))</f>
        <v/>
      </c>
      <c r="AD226" s="147" t="str">
        <f>IF(ISERROR(VLOOKUP($M226,#REF!,8,0)),"",VLOOKUP($M226,#REF!,8,0))</f>
        <v/>
      </c>
      <c r="AE226" s="152" t="str">
        <f t="shared" si="102"/>
        <v/>
      </c>
      <c r="AF226" s="155" t="str">
        <f t="shared" si="103"/>
        <v/>
      </c>
      <c r="AG226" s="146" t="str">
        <f t="shared" si="104"/>
        <v/>
      </c>
      <c r="AH226" s="146" t="str">
        <f>IF(ISERROR(VLOOKUP($M226,#REF!,9,0)),"",VLOOKUP($M226,#REF!,9,0))</f>
        <v/>
      </c>
      <c r="AI226" s="146" t="str">
        <f t="shared" si="105"/>
        <v/>
      </c>
      <c r="AJ226" s="168">
        <f t="shared" si="106"/>
        <v>0</v>
      </c>
      <c r="AK226" s="171"/>
      <c r="AL226" s="174" t="str">
        <f t="shared" si="107"/>
        <v/>
      </c>
      <c r="AM226" s="179" t="str">
        <f t="shared" si="108"/>
        <v/>
      </c>
      <c r="AN226" s="183" t="str">
        <f t="shared" si="109"/>
        <v>未入力セル</v>
      </c>
      <c r="AO226" s="186" t="str">
        <f t="shared" si="89"/>
        <v/>
      </c>
      <c r="AP226" s="186" t="str">
        <f t="shared" si="90"/>
        <v/>
      </c>
      <c r="AQ226" s="39">
        <f t="shared" si="116"/>
        <v>0</v>
      </c>
      <c r="AR226" s="39" t="str">
        <f>IF(ISERROR(VLOOKUP($M226,#REF!,16,0)),"",VLOOKUP($M226,#REF!,16,0))</f>
        <v/>
      </c>
      <c r="AS226" s="196" t="str">
        <f>IF(ISERROR(VLOOKUP($M226,#REF!,7,0)),"",VLOOKUP($M226,#REF!,7,0))</f>
        <v/>
      </c>
      <c r="AT226" s="203">
        <f t="shared" si="110"/>
        <v>0</v>
      </c>
      <c r="AU226" s="208" t="str">
        <f t="shared" si="111"/>
        <v/>
      </c>
      <c r="AW226" s="208" t="str">
        <f>IF(ISERROR(VLOOKUP($M226,#REF!,10,0)),"",VLOOKUP($M226,#REF!,10,0))</f>
        <v/>
      </c>
      <c r="AX226" s="203">
        <f t="shared" si="112"/>
        <v>0</v>
      </c>
      <c r="AY226" s="208" t="str">
        <f t="shared" si="113"/>
        <v/>
      </c>
      <c r="BA226" s="225" t="str">
        <f t="shared" si="114"/>
        <v/>
      </c>
      <c r="BB226" s="225" t="str">
        <f t="shared" si="115"/>
        <v/>
      </c>
    </row>
    <row r="227" spans="1:54" s="39" customFormat="1" ht="25.2" customHeight="1" x14ac:dyDescent="0.2">
      <c r="A227" s="45"/>
      <c r="B227" s="48"/>
      <c r="C227" s="48"/>
      <c r="D227" s="53"/>
      <c r="E227" s="53"/>
      <c r="F227" s="55"/>
      <c r="G227" s="55"/>
      <c r="H227" s="60"/>
      <c r="I227" s="66"/>
      <c r="J227" s="68"/>
      <c r="L227" s="73">
        <f t="shared" si="91"/>
        <v>0</v>
      </c>
      <c r="M227" s="73" t="str">
        <f t="shared" si="92"/>
        <v xml:space="preserve"> </v>
      </c>
      <c r="N227" s="100">
        <f t="shared" si="93"/>
        <v>0</v>
      </c>
      <c r="O227" s="100">
        <f t="shared" si="94"/>
        <v>0</v>
      </c>
      <c r="P227" s="108">
        <f t="shared" si="95"/>
        <v>0</v>
      </c>
      <c r="Q227" s="108" t="str">
        <f>IF(OR($C227="LED",$C227="不明"),"",IF(ISERROR(VLOOKUP($M227,#REF!,2,0)),"",VLOOKUP($M227,#REF!,2,0)))</f>
        <v/>
      </c>
      <c r="R227" s="100">
        <f t="shared" si="96"/>
        <v>0</v>
      </c>
      <c r="S227" s="100">
        <f t="shared" si="97"/>
        <v>0</v>
      </c>
      <c r="T227" s="120" t="str">
        <f t="shared" si="98"/>
        <v/>
      </c>
      <c r="U227" s="124"/>
      <c r="V227" s="129" t="s">
        <v>164</v>
      </c>
      <c r="W227" s="131"/>
      <c r="X227" s="75" t="str">
        <f>IF(COUNTIF($M227,"*LED*"),"LED設置済",IF(COUNTIF($M227,"*不明*"),"該当不明",IF(ISERROR(VLOOKUP($M227,#REF!,4,0)),"",VLOOKUP($M227,#REF!,4,0))))</f>
        <v/>
      </c>
      <c r="Y227" s="139">
        <f t="shared" si="99"/>
        <v>0</v>
      </c>
      <c r="Z227" s="144" t="str">
        <f>IF(ISERROR(VLOOKUP($M227,#REF!,5,0)),"",VLOOKUP($M227,#REF!,5,0))</f>
        <v/>
      </c>
      <c r="AA227" s="147" t="str">
        <f t="shared" si="100"/>
        <v/>
      </c>
      <c r="AB227" s="147" t="str">
        <f t="shared" si="101"/>
        <v/>
      </c>
      <c r="AC227" s="147" t="str">
        <f>IF(ISERROR(VLOOKUP($M227,#REF!,6,0)),"",VLOOKUP($M227,#REF!,6,0))</f>
        <v/>
      </c>
      <c r="AD227" s="147" t="str">
        <f>IF(ISERROR(VLOOKUP($M227,#REF!,8,0)),"",VLOOKUP($M227,#REF!,8,0))</f>
        <v/>
      </c>
      <c r="AE227" s="152" t="str">
        <f t="shared" si="102"/>
        <v/>
      </c>
      <c r="AF227" s="155" t="str">
        <f t="shared" si="103"/>
        <v/>
      </c>
      <c r="AG227" s="146" t="str">
        <f t="shared" si="104"/>
        <v/>
      </c>
      <c r="AH227" s="146" t="str">
        <f>IF(ISERROR(VLOOKUP($M227,#REF!,9,0)),"",VLOOKUP($M227,#REF!,9,0))</f>
        <v/>
      </c>
      <c r="AI227" s="146" t="str">
        <f t="shared" si="105"/>
        <v/>
      </c>
      <c r="AJ227" s="168">
        <f t="shared" si="106"/>
        <v>0</v>
      </c>
      <c r="AK227" s="171"/>
      <c r="AL227" s="174" t="str">
        <f t="shared" si="107"/>
        <v/>
      </c>
      <c r="AM227" s="179" t="str">
        <f t="shared" si="108"/>
        <v/>
      </c>
      <c r="AN227" s="183" t="str">
        <f t="shared" si="109"/>
        <v>未入力セル</v>
      </c>
      <c r="AO227" s="186" t="str">
        <f t="shared" si="89"/>
        <v/>
      </c>
      <c r="AP227" s="186" t="str">
        <f t="shared" si="90"/>
        <v/>
      </c>
      <c r="AQ227" s="39">
        <f t="shared" si="116"/>
        <v>0</v>
      </c>
      <c r="AR227" s="39" t="str">
        <f>IF(ISERROR(VLOOKUP($M227,#REF!,16,0)),"",VLOOKUP($M227,#REF!,16,0))</f>
        <v/>
      </c>
      <c r="AS227" s="196" t="str">
        <f>IF(ISERROR(VLOOKUP($M227,#REF!,7,0)),"",VLOOKUP($M227,#REF!,7,0))</f>
        <v/>
      </c>
      <c r="AT227" s="203">
        <f t="shared" si="110"/>
        <v>0</v>
      </c>
      <c r="AU227" s="208" t="str">
        <f t="shared" si="111"/>
        <v/>
      </c>
      <c r="AW227" s="208" t="str">
        <f>IF(ISERROR(VLOOKUP($M227,#REF!,10,0)),"",VLOOKUP($M227,#REF!,10,0))</f>
        <v/>
      </c>
      <c r="AX227" s="203">
        <f t="shared" si="112"/>
        <v>0</v>
      </c>
      <c r="AY227" s="208" t="str">
        <f t="shared" si="113"/>
        <v/>
      </c>
      <c r="BA227" s="225" t="str">
        <f t="shared" si="114"/>
        <v/>
      </c>
      <c r="BB227" s="225" t="str">
        <f t="shared" si="115"/>
        <v/>
      </c>
    </row>
    <row r="228" spans="1:54" s="39" customFormat="1" ht="25.2" customHeight="1" x14ac:dyDescent="0.2">
      <c r="A228" s="45"/>
      <c r="B228" s="48"/>
      <c r="C228" s="48"/>
      <c r="D228" s="53"/>
      <c r="E228" s="53"/>
      <c r="F228" s="55"/>
      <c r="G228" s="55"/>
      <c r="H228" s="60"/>
      <c r="I228" s="66"/>
      <c r="J228" s="68"/>
      <c r="L228" s="73">
        <f t="shared" si="91"/>
        <v>0</v>
      </c>
      <c r="M228" s="73" t="str">
        <f t="shared" si="92"/>
        <v xml:space="preserve"> </v>
      </c>
      <c r="N228" s="100">
        <f t="shared" si="93"/>
        <v>0</v>
      </c>
      <c r="O228" s="100">
        <f t="shared" si="94"/>
        <v>0</v>
      </c>
      <c r="P228" s="108">
        <f t="shared" si="95"/>
        <v>0</v>
      </c>
      <c r="Q228" s="108" t="str">
        <f>IF(OR($C228="LED",$C228="不明"),"",IF(ISERROR(VLOOKUP($M228,#REF!,2,0)),"",VLOOKUP($M228,#REF!,2,0)))</f>
        <v/>
      </c>
      <c r="R228" s="100">
        <f t="shared" si="96"/>
        <v>0</v>
      </c>
      <c r="S228" s="100">
        <f t="shared" si="97"/>
        <v>0</v>
      </c>
      <c r="T228" s="120" t="str">
        <f t="shared" si="98"/>
        <v/>
      </c>
      <c r="U228" s="124"/>
      <c r="V228" s="129" t="s">
        <v>164</v>
      </c>
      <c r="W228" s="131"/>
      <c r="X228" s="75" t="str">
        <f>IF(COUNTIF($M228,"*LED*"),"LED設置済",IF(COUNTIF($M228,"*不明*"),"該当不明",IF(ISERROR(VLOOKUP($M228,#REF!,4,0)),"",VLOOKUP($M228,#REF!,4,0))))</f>
        <v/>
      </c>
      <c r="Y228" s="139">
        <f t="shared" si="99"/>
        <v>0</v>
      </c>
      <c r="Z228" s="144" t="str">
        <f>IF(ISERROR(VLOOKUP($M228,#REF!,5,0)),"",VLOOKUP($M228,#REF!,5,0))</f>
        <v/>
      </c>
      <c r="AA228" s="147" t="str">
        <f t="shared" si="100"/>
        <v/>
      </c>
      <c r="AB228" s="147" t="str">
        <f t="shared" si="101"/>
        <v/>
      </c>
      <c r="AC228" s="147" t="str">
        <f>IF(ISERROR(VLOOKUP($M228,#REF!,6,0)),"",VLOOKUP($M228,#REF!,6,0))</f>
        <v/>
      </c>
      <c r="AD228" s="147" t="str">
        <f>IF(ISERROR(VLOOKUP($M228,#REF!,8,0)),"",VLOOKUP($M228,#REF!,8,0))</f>
        <v/>
      </c>
      <c r="AE228" s="152" t="str">
        <f t="shared" si="102"/>
        <v/>
      </c>
      <c r="AF228" s="155" t="str">
        <f t="shared" si="103"/>
        <v/>
      </c>
      <c r="AG228" s="146" t="str">
        <f t="shared" si="104"/>
        <v/>
      </c>
      <c r="AH228" s="146" t="str">
        <f>IF(ISERROR(VLOOKUP($M228,#REF!,9,0)),"",VLOOKUP($M228,#REF!,9,0))</f>
        <v/>
      </c>
      <c r="AI228" s="146" t="str">
        <f t="shared" si="105"/>
        <v/>
      </c>
      <c r="AJ228" s="168">
        <f t="shared" si="106"/>
        <v>0</v>
      </c>
      <c r="AK228" s="171"/>
      <c r="AL228" s="174" t="str">
        <f t="shared" si="107"/>
        <v/>
      </c>
      <c r="AM228" s="179" t="str">
        <f t="shared" si="108"/>
        <v/>
      </c>
      <c r="AN228" s="183" t="str">
        <f t="shared" si="109"/>
        <v>未入力セル</v>
      </c>
      <c r="AO228" s="186" t="str">
        <f t="shared" si="89"/>
        <v/>
      </c>
      <c r="AP228" s="186" t="str">
        <f t="shared" si="90"/>
        <v/>
      </c>
      <c r="AQ228" s="39">
        <f t="shared" si="116"/>
        <v>0</v>
      </c>
      <c r="AR228" s="39" t="str">
        <f>IF(ISERROR(VLOOKUP($M228,#REF!,16,0)),"",VLOOKUP($M228,#REF!,16,0))</f>
        <v/>
      </c>
      <c r="AS228" s="196" t="str">
        <f>IF(ISERROR(VLOOKUP($M228,#REF!,7,0)),"",VLOOKUP($M228,#REF!,7,0))</f>
        <v/>
      </c>
      <c r="AT228" s="203">
        <f t="shared" si="110"/>
        <v>0</v>
      </c>
      <c r="AU228" s="208" t="str">
        <f t="shared" si="111"/>
        <v/>
      </c>
      <c r="AW228" s="208" t="str">
        <f>IF(ISERROR(VLOOKUP($M228,#REF!,10,0)),"",VLOOKUP($M228,#REF!,10,0))</f>
        <v/>
      </c>
      <c r="AX228" s="203">
        <f t="shared" si="112"/>
        <v>0</v>
      </c>
      <c r="AY228" s="208" t="str">
        <f t="shared" si="113"/>
        <v/>
      </c>
      <c r="BA228" s="225" t="str">
        <f t="shared" si="114"/>
        <v/>
      </c>
      <c r="BB228" s="225" t="str">
        <f t="shared" si="115"/>
        <v/>
      </c>
    </row>
    <row r="229" spans="1:54" s="39" customFormat="1" ht="25.2" customHeight="1" x14ac:dyDescent="0.2">
      <c r="A229" s="45"/>
      <c r="B229" s="48"/>
      <c r="C229" s="48"/>
      <c r="D229" s="53"/>
      <c r="E229" s="53"/>
      <c r="F229" s="55"/>
      <c r="G229" s="55"/>
      <c r="H229" s="60"/>
      <c r="I229" s="66"/>
      <c r="J229" s="68"/>
      <c r="L229" s="73">
        <f t="shared" si="91"/>
        <v>0</v>
      </c>
      <c r="M229" s="73" t="str">
        <f t="shared" si="92"/>
        <v xml:space="preserve"> </v>
      </c>
      <c r="N229" s="100">
        <f t="shared" si="93"/>
        <v>0</v>
      </c>
      <c r="O229" s="100">
        <f t="shared" si="94"/>
        <v>0</v>
      </c>
      <c r="P229" s="108">
        <f t="shared" si="95"/>
        <v>0</v>
      </c>
      <c r="Q229" s="108" t="str">
        <f>IF(OR($C229="LED",$C229="不明"),"",IF(ISERROR(VLOOKUP($M229,#REF!,2,0)),"",VLOOKUP($M229,#REF!,2,0)))</f>
        <v/>
      </c>
      <c r="R229" s="100">
        <f t="shared" si="96"/>
        <v>0</v>
      </c>
      <c r="S229" s="100">
        <f t="shared" si="97"/>
        <v>0</v>
      </c>
      <c r="T229" s="120" t="str">
        <f t="shared" si="98"/>
        <v/>
      </c>
      <c r="U229" s="124"/>
      <c r="V229" s="129" t="s">
        <v>164</v>
      </c>
      <c r="W229" s="131"/>
      <c r="X229" s="75" t="str">
        <f>IF(COUNTIF($M229,"*LED*"),"LED設置済",IF(COUNTIF($M229,"*不明*"),"該当不明",IF(ISERROR(VLOOKUP($M229,#REF!,4,0)),"",VLOOKUP($M229,#REF!,4,0))))</f>
        <v/>
      </c>
      <c r="Y229" s="139">
        <f t="shared" si="99"/>
        <v>0</v>
      </c>
      <c r="Z229" s="144" t="str">
        <f>IF(ISERROR(VLOOKUP($M229,#REF!,5,0)),"",VLOOKUP($M229,#REF!,5,0))</f>
        <v/>
      </c>
      <c r="AA229" s="147" t="str">
        <f t="shared" si="100"/>
        <v/>
      </c>
      <c r="AB229" s="147" t="str">
        <f t="shared" si="101"/>
        <v/>
      </c>
      <c r="AC229" s="147" t="str">
        <f>IF(ISERROR(VLOOKUP($M229,#REF!,6,0)),"",VLOOKUP($M229,#REF!,6,0))</f>
        <v/>
      </c>
      <c r="AD229" s="147" t="str">
        <f>IF(ISERROR(VLOOKUP($M229,#REF!,8,0)),"",VLOOKUP($M229,#REF!,8,0))</f>
        <v/>
      </c>
      <c r="AE229" s="152" t="str">
        <f t="shared" si="102"/>
        <v/>
      </c>
      <c r="AF229" s="155" t="str">
        <f t="shared" si="103"/>
        <v/>
      </c>
      <c r="AG229" s="146" t="str">
        <f t="shared" si="104"/>
        <v/>
      </c>
      <c r="AH229" s="146" t="str">
        <f>IF(ISERROR(VLOOKUP($M229,#REF!,9,0)),"",VLOOKUP($M229,#REF!,9,0))</f>
        <v/>
      </c>
      <c r="AI229" s="146" t="str">
        <f t="shared" si="105"/>
        <v/>
      </c>
      <c r="AJ229" s="168">
        <f t="shared" si="106"/>
        <v>0</v>
      </c>
      <c r="AK229" s="171"/>
      <c r="AL229" s="174" t="str">
        <f t="shared" si="107"/>
        <v/>
      </c>
      <c r="AM229" s="179" t="str">
        <f t="shared" si="108"/>
        <v/>
      </c>
      <c r="AN229" s="183" t="str">
        <f t="shared" si="109"/>
        <v>未入力セル</v>
      </c>
      <c r="AO229" s="186" t="str">
        <f t="shared" si="89"/>
        <v/>
      </c>
      <c r="AP229" s="186" t="str">
        <f t="shared" si="90"/>
        <v/>
      </c>
      <c r="AQ229" s="39">
        <f t="shared" si="116"/>
        <v>0</v>
      </c>
      <c r="AR229" s="39" t="str">
        <f>IF(ISERROR(VLOOKUP($M229,#REF!,16,0)),"",VLOOKUP($M229,#REF!,16,0))</f>
        <v/>
      </c>
      <c r="AS229" s="196" t="str">
        <f>IF(ISERROR(VLOOKUP($M229,#REF!,7,0)),"",VLOOKUP($M229,#REF!,7,0))</f>
        <v/>
      </c>
      <c r="AT229" s="203">
        <f t="shared" si="110"/>
        <v>0</v>
      </c>
      <c r="AU229" s="208" t="str">
        <f t="shared" si="111"/>
        <v/>
      </c>
      <c r="AW229" s="208" t="str">
        <f>IF(ISERROR(VLOOKUP($M229,#REF!,10,0)),"",VLOOKUP($M229,#REF!,10,0))</f>
        <v/>
      </c>
      <c r="AX229" s="203">
        <f t="shared" si="112"/>
        <v>0</v>
      </c>
      <c r="AY229" s="208" t="str">
        <f t="shared" si="113"/>
        <v/>
      </c>
      <c r="BA229" s="225" t="str">
        <f t="shared" si="114"/>
        <v/>
      </c>
      <c r="BB229" s="225" t="str">
        <f t="shared" si="115"/>
        <v/>
      </c>
    </row>
    <row r="230" spans="1:54" s="39" customFormat="1" ht="25.2" customHeight="1" x14ac:dyDescent="0.2">
      <c r="A230" s="45"/>
      <c r="B230" s="48"/>
      <c r="C230" s="48"/>
      <c r="D230" s="53"/>
      <c r="E230" s="53"/>
      <c r="F230" s="55"/>
      <c r="G230" s="55"/>
      <c r="H230" s="60"/>
      <c r="I230" s="66"/>
      <c r="J230" s="68"/>
      <c r="L230" s="73">
        <f t="shared" si="91"/>
        <v>0</v>
      </c>
      <c r="M230" s="73" t="str">
        <f t="shared" si="92"/>
        <v xml:space="preserve"> </v>
      </c>
      <c r="N230" s="100">
        <f t="shared" si="93"/>
        <v>0</v>
      </c>
      <c r="O230" s="100">
        <f t="shared" si="94"/>
        <v>0</v>
      </c>
      <c r="P230" s="108">
        <f t="shared" si="95"/>
        <v>0</v>
      </c>
      <c r="Q230" s="108" t="str">
        <f>IF(OR($C230="LED",$C230="不明"),"",IF(ISERROR(VLOOKUP($M230,#REF!,2,0)),"",VLOOKUP($M230,#REF!,2,0)))</f>
        <v/>
      </c>
      <c r="R230" s="100">
        <f t="shared" si="96"/>
        <v>0</v>
      </c>
      <c r="S230" s="100">
        <f t="shared" si="97"/>
        <v>0</v>
      </c>
      <c r="T230" s="120" t="str">
        <f t="shared" si="98"/>
        <v/>
      </c>
      <c r="U230" s="124"/>
      <c r="V230" s="129" t="s">
        <v>164</v>
      </c>
      <c r="W230" s="131"/>
      <c r="X230" s="75" t="str">
        <f>IF(COUNTIF($M230,"*LED*"),"LED設置済",IF(COUNTIF($M230,"*不明*"),"該当不明",IF(ISERROR(VLOOKUP($M230,#REF!,4,0)),"",VLOOKUP($M230,#REF!,4,0))))</f>
        <v/>
      </c>
      <c r="Y230" s="139">
        <f t="shared" si="99"/>
        <v>0</v>
      </c>
      <c r="Z230" s="144" t="str">
        <f>IF(ISERROR(VLOOKUP($M230,#REF!,5,0)),"",VLOOKUP($M230,#REF!,5,0))</f>
        <v/>
      </c>
      <c r="AA230" s="147" t="str">
        <f t="shared" si="100"/>
        <v/>
      </c>
      <c r="AB230" s="147" t="str">
        <f t="shared" si="101"/>
        <v/>
      </c>
      <c r="AC230" s="147" t="str">
        <f>IF(ISERROR(VLOOKUP($M230,#REF!,6,0)),"",VLOOKUP($M230,#REF!,6,0))</f>
        <v/>
      </c>
      <c r="AD230" s="147" t="str">
        <f>IF(ISERROR(VLOOKUP($M230,#REF!,8,0)),"",VLOOKUP($M230,#REF!,8,0))</f>
        <v/>
      </c>
      <c r="AE230" s="152" t="str">
        <f t="shared" si="102"/>
        <v/>
      </c>
      <c r="AF230" s="155" t="str">
        <f t="shared" si="103"/>
        <v/>
      </c>
      <c r="AG230" s="146" t="str">
        <f t="shared" si="104"/>
        <v/>
      </c>
      <c r="AH230" s="146" t="str">
        <f>IF(ISERROR(VLOOKUP($M230,#REF!,9,0)),"",VLOOKUP($M230,#REF!,9,0))</f>
        <v/>
      </c>
      <c r="AI230" s="146" t="str">
        <f t="shared" si="105"/>
        <v/>
      </c>
      <c r="AJ230" s="168">
        <f t="shared" si="106"/>
        <v>0</v>
      </c>
      <c r="AK230" s="171"/>
      <c r="AL230" s="174" t="str">
        <f t="shared" si="107"/>
        <v/>
      </c>
      <c r="AM230" s="179" t="str">
        <f t="shared" si="108"/>
        <v/>
      </c>
      <c r="AN230" s="183" t="str">
        <f t="shared" si="109"/>
        <v>未入力セル</v>
      </c>
      <c r="AO230" s="186" t="str">
        <f t="shared" si="89"/>
        <v/>
      </c>
      <c r="AP230" s="186" t="str">
        <f t="shared" si="90"/>
        <v/>
      </c>
      <c r="AQ230" s="39">
        <f t="shared" si="116"/>
        <v>0</v>
      </c>
      <c r="AR230" s="39" t="str">
        <f>IF(ISERROR(VLOOKUP($M230,#REF!,16,0)),"",VLOOKUP($M230,#REF!,16,0))</f>
        <v/>
      </c>
      <c r="AS230" s="196" t="str">
        <f>IF(ISERROR(VLOOKUP($M230,#REF!,7,0)),"",VLOOKUP($M230,#REF!,7,0))</f>
        <v/>
      </c>
      <c r="AT230" s="203">
        <f t="shared" si="110"/>
        <v>0</v>
      </c>
      <c r="AU230" s="208" t="str">
        <f t="shared" si="111"/>
        <v/>
      </c>
      <c r="AW230" s="208" t="str">
        <f>IF(ISERROR(VLOOKUP($M230,#REF!,10,0)),"",VLOOKUP($M230,#REF!,10,0))</f>
        <v/>
      </c>
      <c r="AX230" s="203">
        <f t="shared" si="112"/>
        <v>0</v>
      </c>
      <c r="AY230" s="208" t="str">
        <f t="shared" si="113"/>
        <v/>
      </c>
      <c r="BA230" s="225" t="str">
        <f t="shared" si="114"/>
        <v/>
      </c>
      <c r="BB230" s="225" t="str">
        <f t="shared" si="115"/>
        <v/>
      </c>
    </row>
    <row r="231" spans="1:54" s="39" customFormat="1" ht="25.2" customHeight="1" x14ac:dyDescent="0.2">
      <c r="A231" s="45"/>
      <c r="B231" s="48"/>
      <c r="C231" s="48"/>
      <c r="D231" s="53"/>
      <c r="E231" s="53"/>
      <c r="F231" s="55"/>
      <c r="G231" s="55"/>
      <c r="H231" s="60"/>
      <c r="I231" s="66"/>
      <c r="J231" s="68"/>
      <c r="L231" s="73">
        <f t="shared" si="91"/>
        <v>0</v>
      </c>
      <c r="M231" s="73" t="str">
        <f t="shared" si="92"/>
        <v xml:space="preserve"> </v>
      </c>
      <c r="N231" s="100">
        <f t="shared" si="93"/>
        <v>0</v>
      </c>
      <c r="O231" s="100">
        <f t="shared" si="94"/>
        <v>0</v>
      </c>
      <c r="P231" s="108">
        <f t="shared" si="95"/>
        <v>0</v>
      </c>
      <c r="Q231" s="108" t="str">
        <f>IF(OR($C231="LED",$C231="不明"),"",IF(ISERROR(VLOOKUP($M231,#REF!,2,0)),"",VLOOKUP($M231,#REF!,2,0)))</f>
        <v/>
      </c>
      <c r="R231" s="100">
        <f t="shared" si="96"/>
        <v>0</v>
      </c>
      <c r="S231" s="100">
        <f t="shared" si="97"/>
        <v>0</v>
      </c>
      <c r="T231" s="120" t="str">
        <f t="shared" si="98"/>
        <v/>
      </c>
      <c r="U231" s="124"/>
      <c r="V231" s="129" t="s">
        <v>164</v>
      </c>
      <c r="W231" s="131"/>
      <c r="X231" s="75" t="str">
        <f>IF(COUNTIF($M231,"*LED*"),"LED設置済",IF(COUNTIF($M231,"*不明*"),"該当不明",IF(ISERROR(VLOOKUP($M231,#REF!,4,0)),"",VLOOKUP($M231,#REF!,4,0))))</f>
        <v/>
      </c>
      <c r="Y231" s="139">
        <f t="shared" si="99"/>
        <v>0</v>
      </c>
      <c r="Z231" s="144" t="str">
        <f>IF(ISERROR(VLOOKUP($M231,#REF!,5,0)),"",VLOOKUP($M231,#REF!,5,0))</f>
        <v/>
      </c>
      <c r="AA231" s="147" t="str">
        <f t="shared" si="100"/>
        <v/>
      </c>
      <c r="AB231" s="147" t="str">
        <f t="shared" si="101"/>
        <v/>
      </c>
      <c r="AC231" s="147" t="str">
        <f>IF(ISERROR(VLOOKUP($M231,#REF!,6,0)),"",VLOOKUP($M231,#REF!,6,0))</f>
        <v/>
      </c>
      <c r="AD231" s="147" t="str">
        <f>IF(ISERROR(VLOOKUP($M231,#REF!,8,0)),"",VLOOKUP($M231,#REF!,8,0))</f>
        <v/>
      </c>
      <c r="AE231" s="152" t="str">
        <f t="shared" si="102"/>
        <v/>
      </c>
      <c r="AF231" s="155" t="str">
        <f t="shared" si="103"/>
        <v/>
      </c>
      <c r="AG231" s="146" t="str">
        <f t="shared" si="104"/>
        <v/>
      </c>
      <c r="AH231" s="146" t="str">
        <f>IF(ISERROR(VLOOKUP($M231,#REF!,9,0)),"",VLOOKUP($M231,#REF!,9,0))</f>
        <v/>
      </c>
      <c r="AI231" s="146" t="str">
        <f t="shared" si="105"/>
        <v/>
      </c>
      <c r="AJ231" s="168">
        <f t="shared" si="106"/>
        <v>0</v>
      </c>
      <c r="AK231" s="171"/>
      <c r="AL231" s="174" t="str">
        <f t="shared" si="107"/>
        <v/>
      </c>
      <c r="AM231" s="179" t="str">
        <f t="shared" si="108"/>
        <v/>
      </c>
      <c r="AN231" s="183" t="str">
        <f t="shared" si="109"/>
        <v>未入力セル</v>
      </c>
      <c r="AO231" s="186" t="str">
        <f t="shared" si="89"/>
        <v/>
      </c>
      <c r="AP231" s="186" t="str">
        <f t="shared" si="90"/>
        <v/>
      </c>
      <c r="AQ231" s="39">
        <f t="shared" si="116"/>
        <v>0</v>
      </c>
      <c r="AR231" s="39" t="str">
        <f>IF(ISERROR(VLOOKUP($M231,#REF!,16,0)),"",VLOOKUP($M231,#REF!,16,0))</f>
        <v/>
      </c>
      <c r="AS231" s="196" t="str">
        <f>IF(ISERROR(VLOOKUP($M231,#REF!,7,0)),"",VLOOKUP($M231,#REF!,7,0))</f>
        <v/>
      </c>
      <c r="AT231" s="203">
        <f t="shared" si="110"/>
        <v>0</v>
      </c>
      <c r="AU231" s="208" t="str">
        <f t="shared" si="111"/>
        <v/>
      </c>
      <c r="AW231" s="208" t="str">
        <f>IF(ISERROR(VLOOKUP($M231,#REF!,10,0)),"",VLOOKUP($M231,#REF!,10,0))</f>
        <v/>
      </c>
      <c r="AX231" s="203">
        <f t="shared" si="112"/>
        <v>0</v>
      </c>
      <c r="AY231" s="208" t="str">
        <f t="shared" si="113"/>
        <v/>
      </c>
      <c r="BA231" s="225" t="str">
        <f t="shared" si="114"/>
        <v/>
      </c>
      <c r="BB231" s="225" t="str">
        <f t="shared" si="115"/>
        <v/>
      </c>
    </row>
    <row r="232" spans="1:54" s="39" customFormat="1" ht="25.2" customHeight="1" x14ac:dyDescent="0.2">
      <c r="A232" s="45"/>
      <c r="B232" s="48"/>
      <c r="C232" s="48"/>
      <c r="D232" s="53"/>
      <c r="E232" s="53"/>
      <c r="F232" s="55"/>
      <c r="G232" s="55"/>
      <c r="H232" s="60"/>
      <c r="I232" s="66"/>
      <c r="J232" s="68"/>
      <c r="L232" s="73">
        <f t="shared" si="91"/>
        <v>0</v>
      </c>
      <c r="M232" s="73" t="str">
        <f t="shared" si="92"/>
        <v xml:space="preserve"> </v>
      </c>
      <c r="N232" s="100">
        <f t="shared" si="93"/>
        <v>0</v>
      </c>
      <c r="O232" s="100">
        <f t="shared" si="94"/>
        <v>0</v>
      </c>
      <c r="P232" s="108">
        <f t="shared" si="95"/>
        <v>0</v>
      </c>
      <c r="Q232" s="108" t="str">
        <f>IF(OR($C232="LED",$C232="不明"),"",IF(ISERROR(VLOOKUP($M232,#REF!,2,0)),"",VLOOKUP($M232,#REF!,2,0)))</f>
        <v/>
      </c>
      <c r="R232" s="100">
        <f t="shared" si="96"/>
        <v>0</v>
      </c>
      <c r="S232" s="100">
        <f t="shared" si="97"/>
        <v>0</v>
      </c>
      <c r="T232" s="120" t="str">
        <f t="shared" si="98"/>
        <v/>
      </c>
      <c r="U232" s="124"/>
      <c r="V232" s="129" t="s">
        <v>164</v>
      </c>
      <c r="W232" s="131"/>
      <c r="X232" s="75" t="str">
        <f>IF(COUNTIF($M232,"*LED*"),"LED設置済",IF(COUNTIF($M232,"*不明*"),"該当不明",IF(ISERROR(VLOOKUP($M232,#REF!,4,0)),"",VLOOKUP($M232,#REF!,4,0))))</f>
        <v/>
      </c>
      <c r="Y232" s="139">
        <f t="shared" si="99"/>
        <v>0</v>
      </c>
      <c r="Z232" s="144" t="str">
        <f>IF(ISERROR(VLOOKUP($M232,#REF!,5,0)),"",VLOOKUP($M232,#REF!,5,0))</f>
        <v/>
      </c>
      <c r="AA232" s="147" t="str">
        <f t="shared" si="100"/>
        <v/>
      </c>
      <c r="AB232" s="147" t="str">
        <f t="shared" si="101"/>
        <v/>
      </c>
      <c r="AC232" s="147" t="str">
        <f>IF(ISERROR(VLOOKUP($M232,#REF!,6,0)),"",VLOOKUP($M232,#REF!,6,0))</f>
        <v/>
      </c>
      <c r="AD232" s="147" t="str">
        <f>IF(ISERROR(VLOOKUP($M232,#REF!,8,0)),"",VLOOKUP($M232,#REF!,8,0))</f>
        <v/>
      </c>
      <c r="AE232" s="152" t="str">
        <f t="shared" si="102"/>
        <v/>
      </c>
      <c r="AF232" s="155" t="str">
        <f t="shared" si="103"/>
        <v/>
      </c>
      <c r="AG232" s="146" t="str">
        <f t="shared" si="104"/>
        <v/>
      </c>
      <c r="AH232" s="146" t="str">
        <f>IF(ISERROR(VLOOKUP($M232,#REF!,9,0)),"",VLOOKUP($M232,#REF!,9,0))</f>
        <v/>
      </c>
      <c r="AI232" s="146" t="str">
        <f t="shared" si="105"/>
        <v/>
      </c>
      <c r="AJ232" s="168">
        <f t="shared" si="106"/>
        <v>0</v>
      </c>
      <c r="AK232" s="171"/>
      <c r="AL232" s="174" t="str">
        <f t="shared" si="107"/>
        <v/>
      </c>
      <c r="AM232" s="179" t="str">
        <f t="shared" si="108"/>
        <v/>
      </c>
      <c r="AN232" s="183" t="str">
        <f t="shared" si="109"/>
        <v>未入力セル</v>
      </c>
      <c r="AO232" s="186" t="str">
        <f t="shared" si="89"/>
        <v/>
      </c>
      <c r="AP232" s="186" t="str">
        <f t="shared" si="90"/>
        <v/>
      </c>
      <c r="AQ232" s="39">
        <f t="shared" si="116"/>
        <v>0</v>
      </c>
      <c r="AR232" s="39" t="str">
        <f>IF(ISERROR(VLOOKUP($M232,#REF!,16,0)),"",VLOOKUP($M232,#REF!,16,0))</f>
        <v/>
      </c>
      <c r="AS232" s="196" t="str">
        <f>IF(ISERROR(VLOOKUP($M232,#REF!,7,0)),"",VLOOKUP($M232,#REF!,7,0))</f>
        <v/>
      </c>
      <c r="AT232" s="203">
        <f t="shared" si="110"/>
        <v>0</v>
      </c>
      <c r="AU232" s="208" t="str">
        <f t="shared" si="111"/>
        <v/>
      </c>
      <c r="AW232" s="208" t="str">
        <f>IF(ISERROR(VLOOKUP($M232,#REF!,10,0)),"",VLOOKUP($M232,#REF!,10,0))</f>
        <v/>
      </c>
      <c r="AX232" s="203">
        <f t="shared" si="112"/>
        <v>0</v>
      </c>
      <c r="AY232" s="208" t="str">
        <f t="shared" si="113"/>
        <v/>
      </c>
      <c r="BA232" s="225" t="str">
        <f t="shared" si="114"/>
        <v/>
      </c>
      <c r="BB232" s="225" t="str">
        <f t="shared" si="115"/>
        <v/>
      </c>
    </row>
    <row r="233" spans="1:54" s="39" customFormat="1" ht="25.2" customHeight="1" x14ac:dyDescent="0.2">
      <c r="A233" s="45"/>
      <c r="B233" s="48"/>
      <c r="C233" s="48"/>
      <c r="D233" s="53"/>
      <c r="E233" s="53"/>
      <c r="F233" s="55"/>
      <c r="G233" s="55"/>
      <c r="H233" s="60"/>
      <c r="I233" s="66"/>
      <c r="J233" s="68"/>
      <c r="L233" s="73">
        <f t="shared" si="91"/>
        <v>0</v>
      </c>
      <c r="M233" s="73" t="str">
        <f t="shared" si="92"/>
        <v xml:space="preserve"> </v>
      </c>
      <c r="N233" s="100">
        <f t="shared" si="93"/>
        <v>0</v>
      </c>
      <c r="O233" s="100">
        <f t="shared" si="94"/>
        <v>0</v>
      </c>
      <c r="P233" s="108">
        <f t="shared" si="95"/>
        <v>0</v>
      </c>
      <c r="Q233" s="108" t="str">
        <f>IF(OR($C233="LED",$C233="不明"),"",IF(ISERROR(VLOOKUP($M233,#REF!,2,0)),"",VLOOKUP($M233,#REF!,2,0)))</f>
        <v/>
      </c>
      <c r="R233" s="100">
        <f t="shared" si="96"/>
        <v>0</v>
      </c>
      <c r="S233" s="100">
        <f t="shared" si="97"/>
        <v>0</v>
      </c>
      <c r="T233" s="120" t="str">
        <f t="shared" si="98"/>
        <v/>
      </c>
      <c r="U233" s="124"/>
      <c r="V233" s="129" t="s">
        <v>164</v>
      </c>
      <c r="W233" s="131"/>
      <c r="X233" s="75" t="str">
        <f>IF(COUNTIF($M233,"*LED*"),"LED設置済",IF(COUNTIF($M233,"*不明*"),"該当不明",IF(ISERROR(VLOOKUP($M233,#REF!,4,0)),"",VLOOKUP($M233,#REF!,4,0))))</f>
        <v/>
      </c>
      <c r="Y233" s="139">
        <f t="shared" si="99"/>
        <v>0</v>
      </c>
      <c r="Z233" s="144" t="str">
        <f>IF(ISERROR(VLOOKUP($M233,#REF!,5,0)),"",VLOOKUP($M233,#REF!,5,0))</f>
        <v/>
      </c>
      <c r="AA233" s="147" t="str">
        <f t="shared" si="100"/>
        <v/>
      </c>
      <c r="AB233" s="147" t="str">
        <f t="shared" si="101"/>
        <v/>
      </c>
      <c r="AC233" s="147" t="str">
        <f>IF(ISERROR(VLOOKUP($M233,#REF!,6,0)),"",VLOOKUP($M233,#REF!,6,0))</f>
        <v/>
      </c>
      <c r="AD233" s="147" t="str">
        <f>IF(ISERROR(VLOOKUP($M233,#REF!,8,0)),"",VLOOKUP($M233,#REF!,8,0))</f>
        <v/>
      </c>
      <c r="AE233" s="152" t="str">
        <f t="shared" si="102"/>
        <v/>
      </c>
      <c r="AF233" s="155" t="str">
        <f t="shared" si="103"/>
        <v/>
      </c>
      <c r="AG233" s="146" t="str">
        <f t="shared" si="104"/>
        <v/>
      </c>
      <c r="AH233" s="146" t="str">
        <f>IF(ISERROR(VLOOKUP($M233,#REF!,9,0)),"",VLOOKUP($M233,#REF!,9,0))</f>
        <v/>
      </c>
      <c r="AI233" s="146" t="str">
        <f t="shared" si="105"/>
        <v/>
      </c>
      <c r="AJ233" s="168">
        <f t="shared" si="106"/>
        <v>0</v>
      </c>
      <c r="AK233" s="171"/>
      <c r="AL233" s="174" t="str">
        <f t="shared" si="107"/>
        <v/>
      </c>
      <c r="AM233" s="179" t="str">
        <f t="shared" si="108"/>
        <v/>
      </c>
      <c r="AN233" s="183" t="str">
        <f t="shared" si="109"/>
        <v>未入力セル</v>
      </c>
      <c r="AO233" s="186" t="str">
        <f t="shared" si="89"/>
        <v/>
      </c>
      <c r="AP233" s="186" t="str">
        <f t="shared" si="90"/>
        <v/>
      </c>
      <c r="AQ233" s="39">
        <f t="shared" si="116"/>
        <v>0</v>
      </c>
      <c r="AR233" s="39" t="str">
        <f>IF(ISERROR(VLOOKUP($M233,#REF!,16,0)),"",VLOOKUP($M233,#REF!,16,0))</f>
        <v/>
      </c>
      <c r="AS233" s="196" t="str">
        <f>IF(ISERROR(VLOOKUP($M233,#REF!,7,0)),"",VLOOKUP($M233,#REF!,7,0))</f>
        <v/>
      </c>
      <c r="AT233" s="203">
        <f t="shared" si="110"/>
        <v>0</v>
      </c>
      <c r="AU233" s="208" t="str">
        <f t="shared" si="111"/>
        <v/>
      </c>
      <c r="AW233" s="208" t="str">
        <f>IF(ISERROR(VLOOKUP($M233,#REF!,10,0)),"",VLOOKUP($M233,#REF!,10,0))</f>
        <v/>
      </c>
      <c r="AX233" s="203">
        <f t="shared" si="112"/>
        <v>0</v>
      </c>
      <c r="AY233" s="208" t="str">
        <f t="shared" si="113"/>
        <v/>
      </c>
      <c r="BA233" s="225" t="str">
        <f t="shared" si="114"/>
        <v/>
      </c>
      <c r="BB233" s="225" t="str">
        <f t="shared" si="115"/>
        <v/>
      </c>
    </row>
    <row r="234" spans="1:54" s="39" customFormat="1" ht="25.2" customHeight="1" x14ac:dyDescent="0.2">
      <c r="A234" s="45"/>
      <c r="B234" s="48"/>
      <c r="C234" s="48"/>
      <c r="D234" s="53"/>
      <c r="E234" s="53"/>
      <c r="F234" s="55"/>
      <c r="G234" s="55"/>
      <c r="H234" s="60"/>
      <c r="I234" s="66"/>
      <c r="J234" s="68"/>
      <c r="L234" s="73">
        <f t="shared" si="91"/>
        <v>0</v>
      </c>
      <c r="M234" s="73" t="str">
        <f t="shared" si="92"/>
        <v xml:space="preserve"> </v>
      </c>
      <c r="N234" s="100">
        <f t="shared" si="93"/>
        <v>0</v>
      </c>
      <c r="O234" s="100">
        <f t="shared" si="94"/>
        <v>0</v>
      </c>
      <c r="P234" s="108">
        <f t="shared" si="95"/>
        <v>0</v>
      </c>
      <c r="Q234" s="108" t="str">
        <f>IF(OR($C234="LED",$C234="不明"),"",IF(ISERROR(VLOOKUP($M234,#REF!,2,0)),"",VLOOKUP($M234,#REF!,2,0)))</f>
        <v/>
      </c>
      <c r="R234" s="100">
        <f t="shared" si="96"/>
        <v>0</v>
      </c>
      <c r="S234" s="100">
        <f t="shared" si="97"/>
        <v>0</v>
      </c>
      <c r="T234" s="120" t="str">
        <f t="shared" si="98"/>
        <v/>
      </c>
      <c r="U234" s="124"/>
      <c r="V234" s="129" t="s">
        <v>164</v>
      </c>
      <c r="W234" s="131"/>
      <c r="X234" s="75" t="str">
        <f>IF(COUNTIF($M234,"*LED*"),"LED設置済",IF(COUNTIF($M234,"*不明*"),"該当不明",IF(ISERROR(VLOOKUP($M234,#REF!,4,0)),"",VLOOKUP($M234,#REF!,4,0))))</f>
        <v/>
      </c>
      <c r="Y234" s="139">
        <f t="shared" si="99"/>
        <v>0</v>
      </c>
      <c r="Z234" s="144" t="str">
        <f>IF(ISERROR(VLOOKUP($M234,#REF!,5,0)),"",VLOOKUP($M234,#REF!,5,0))</f>
        <v/>
      </c>
      <c r="AA234" s="147" t="str">
        <f t="shared" si="100"/>
        <v/>
      </c>
      <c r="AB234" s="147" t="str">
        <f t="shared" si="101"/>
        <v/>
      </c>
      <c r="AC234" s="147" t="str">
        <f>IF(ISERROR(VLOOKUP($M234,#REF!,6,0)),"",VLOOKUP($M234,#REF!,6,0))</f>
        <v/>
      </c>
      <c r="AD234" s="147" t="str">
        <f>IF(ISERROR(VLOOKUP($M234,#REF!,8,0)),"",VLOOKUP($M234,#REF!,8,0))</f>
        <v/>
      </c>
      <c r="AE234" s="152" t="str">
        <f t="shared" si="102"/>
        <v/>
      </c>
      <c r="AF234" s="155" t="str">
        <f t="shared" si="103"/>
        <v/>
      </c>
      <c r="AG234" s="146" t="str">
        <f t="shared" si="104"/>
        <v/>
      </c>
      <c r="AH234" s="146" t="str">
        <f>IF(ISERROR(VLOOKUP($M234,#REF!,9,0)),"",VLOOKUP($M234,#REF!,9,0))</f>
        <v/>
      </c>
      <c r="AI234" s="146" t="str">
        <f t="shared" si="105"/>
        <v/>
      </c>
      <c r="AJ234" s="168">
        <f t="shared" si="106"/>
        <v>0</v>
      </c>
      <c r="AK234" s="171"/>
      <c r="AL234" s="174" t="str">
        <f t="shared" si="107"/>
        <v/>
      </c>
      <c r="AM234" s="179" t="str">
        <f t="shared" si="108"/>
        <v/>
      </c>
      <c r="AN234" s="183" t="str">
        <f t="shared" si="109"/>
        <v>未入力セル</v>
      </c>
      <c r="AO234" s="186" t="str">
        <f t="shared" si="89"/>
        <v/>
      </c>
      <c r="AP234" s="186" t="str">
        <f t="shared" si="90"/>
        <v/>
      </c>
      <c r="AQ234" s="39">
        <f t="shared" si="116"/>
        <v>0</v>
      </c>
      <c r="AR234" s="39" t="str">
        <f>IF(ISERROR(VLOOKUP($M234,#REF!,16,0)),"",VLOOKUP($M234,#REF!,16,0))</f>
        <v/>
      </c>
      <c r="AS234" s="196" t="str">
        <f>IF(ISERROR(VLOOKUP($M234,#REF!,7,0)),"",VLOOKUP($M234,#REF!,7,0))</f>
        <v/>
      </c>
      <c r="AT234" s="203">
        <f t="shared" si="110"/>
        <v>0</v>
      </c>
      <c r="AU234" s="208" t="str">
        <f t="shared" si="111"/>
        <v/>
      </c>
      <c r="AW234" s="208" t="str">
        <f>IF(ISERROR(VLOOKUP($M234,#REF!,10,0)),"",VLOOKUP($M234,#REF!,10,0))</f>
        <v/>
      </c>
      <c r="AX234" s="203">
        <f t="shared" si="112"/>
        <v>0</v>
      </c>
      <c r="AY234" s="208" t="str">
        <f t="shared" si="113"/>
        <v/>
      </c>
      <c r="BA234" s="225" t="str">
        <f t="shared" si="114"/>
        <v/>
      </c>
      <c r="BB234" s="225" t="str">
        <f t="shared" si="115"/>
        <v/>
      </c>
    </row>
    <row r="235" spans="1:54" s="39" customFormat="1" ht="25.2" customHeight="1" x14ac:dyDescent="0.2">
      <c r="A235" s="45"/>
      <c r="B235" s="48"/>
      <c r="C235" s="48"/>
      <c r="D235" s="53"/>
      <c r="E235" s="53"/>
      <c r="F235" s="55"/>
      <c r="G235" s="55"/>
      <c r="H235" s="60"/>
      <c r="I235" s="66"/>
      <c r="J235" s="68"/>
      <c r="L235" s="73">
        <f t="shared" si="91"/>
        <v>0</v>
      </c>
      <c r="M235" s="73" t="str">
        <f t="shared" si="92"/>
        <v xml:space="preserve"> </v>
      </c>
      <c r="N235" s="100">
        <f t="shared" si="93"/>
        <v>0</v>
      </c>
      <c r="O235" s="100">
        <f t="shared" si="94"/>
        <v>0</v>
      </c>
      <c r="P235" s="108">
        <f t="shared" si="95"/>
        <v>0</v>
      </c>
      <c r="Q235" s="108" t="str">
        <f>IF(OR($C235="LED",$C235="不明"),"",IF(ISERROR(VLOOKUP($M235,#REF!,2,0)),"",VLOOKUP($M235,#REF!,2,0)))</f>
        <v/>
      </c>
      <c r="R235" s="100">
        <f t="shared" si="96"/>
        <v>0</v>
      </c>
      <c r="S235" s="100">
        <f t="shared" si="97"/>
        <v>0</v>
      </c>
      <c r="T235" s="120" t="str">
        <f t="shared" si="98"/>
        <v/>
      </c>
      <c r="U235" s="124"/>
      <c r="V235" s="129" t="s">
        <v>164</v>
      </c>
      <c r="W235" s="131"/>
      <c r="X235" s="75" t="str">
        <f>IF(COUNTIF($M235,"*LED*"),"LED設置済",IF(COUNTIF($M235,"*不明*"),"該当不明",IF(ISERROR(VLOOKUP($M235,#REF!,4,0)),"",VLOOKUP($M235,#REF!,4,0))))</f>
        <v/>
      </c>
      <c r="Y235" s="139">
        <f t="shared" si="99"/>
        <v>0</v>
      </c>
      <c r="Z235" s="144" t="str">
        <f>IF(ISERROR(VLOOKUP($M235,#REF!,5,0)),"",VLOOKUP($M235,#REF!,5,0))</f>
        <v/>
      </c>
      <c r="AA235" s="147" t="str">
        <f t="shared" si="100"/>
        <v/>
      </c>
      <c r="AB235" s="147" t="str">
        <f t="shared" si="101"/>
        <v/>
      </c>
      <c r="AC235" s="147" t="str">
        <f>IF(ISERROR(VLOOKUP($M235,#REF!,6,0)),"",VLOOKUP($M235,#REF!,6,0))</f>
        <v/>
      </c>
      <c r="AD235" s="147" t="str">
        <f>IF(ISERROR(VLOOKUP($M235,#REF!,8,0)),"",VLOOKUP($M235,#REF!,8,0))</f>
        <v/>
      </c>
      <c r="AE235" s="152" t="str">
        <f t="shared" si="102"/>
        <v/>
      </c>
      <c r="AF235" s="155" t="str">
        <f t="shared" si="103"/>
        <v/>
      </c>
      <c r="AG235" s="146" t="str">
        <f t="shared" si="104"/>
        <v/>
      </c>
      <c r="AH235" s="146" t="str">
        <f>IF(ISERROR(VLOOKUP($M235,#REF!,9,0)),"",VLOOKUP($M235,#REF!,9,0))</f>
        <v/>
      </c>
      <c r="AI235" s="146" t="str">
        <f t="shared" si="105"/>
        <v/>
      </c>
      <c r="AJ235" s="168">
        <f t="shared" si="106"/>
        <v>0</v>
      </c>
      <c r="AK235" s="171"/>
      <c r="AL235" s="174" t="str">
        <f t="shared" si="107"/>
        <v/>
      </c>
      <c r="AM235" s="179" t="str">
        <f t="shared" si="108"/>
        <v/>
      </c>
      <c r="AN235" s="183" t="str">
        <f t="shared" si="109"/>
        <v>未入力セル</v>
      </c>
      <c r="AO235" s="186" t="str">
        <f t="shared" si="89"/>
        <v/>
      </c>
      <c r="AP235" s="186" t="str">
        <f t="shared" si="90"/>
        <v/>
      </c>
      <c r="AQ235" s="39">
        <f t="shared" si="116"/>
        <v>0</v>
      </c>
      <c r="AR235" s="39" t="str">
        <f>IF(ISERROR(VLOOKUP($M235,#REF!,16,0)),"",VLOOKUP($M235,#REF!,16,0))</f>
        <v/>
      </c>
      <c r="AS235" s="196" t="str">
        <f>IF(ISERROR(VLOOKUP($M235,#REF!,7,0)),"",VLOOKUP($M235,#REF!,7,0))</f>
        <v/>
      </c>
      <c r="AT235" s="203">
        <f t="shared" si="110"/>
        <v>0</v>
      </c>
      <c r="AU235" s="208" t="str">
        <f t="shared" si="111"/>
        <v/>
      </c>
      <c r="AW235" s="208" t="str">
        <f>IF(ISERROR(VLOOKUP($M235,#REF!,10,0)),"",VLOOKUP($M235,#REF!,10,0))</f>
        <v/>
      </c>
      <c r="AX235" s="203">
        <f t="shared" si="112"/>
        <v>0</v>
      </c>
      <c r="AY235" s="208" t="str">
        <f t="shared" si="113"/>
        <v/>
      </c>
      <c r="BA235" s="225" t="str">
        <f t="shared" si="114"/>
        <v/>
      </c>
      <c r="BB235" s="225" t="str">
        <f t="shared" si="115"/>
        <v/>
      </c>
    </row>
    <row r="236" spans="1:54" s="39" customFormat="1" ht="25.2" customHeight="1" x14ac:dyDescent="0.2">
      <c r="A236" s="45"/>
      <c r="B236" s="48"/>
      <c r="C236" s="48"/>
      <c r="D236" s="53"/>
      <c r="E236" s="53"/>
      <c r="F236" s="55"/>
      <c r="G236" s="55"/>
      <c r="H236" s="60"/>
      <c r="I236" s="66"/>
      <c r="J236" s="68"/>
      <c r="L236" s="73">
        <f t="shared" si="91"/>
        <v>0</v>
      </c>
      <c r="M236" s="73" t="str">
        <f t="shared" si="92"/>
        <v xml:space="preserve"> </v>
      </c>
      <c r="N236" s="100">
        <f t="shared" si="93"/>
        <v>0</v>
      </c>
      <c r="O236" s="100">
        <f t="shared" si="94"/>
        <v>0</v>
      </c>
      <c r="P236" s="108">
        <f t="shared" si="95"/>
        <v>0</v>
      </c>
      <c r="Q236" s="108" t="str">
        <f>IF(OR($C236="LED",$C236="不明"),"",IF(ISERROR(VLOOKUP($M236,#REF!,2,0)),"",VLOOKUP($M236,#REF!,2,0)))</f>
        <v/>
      </c>
      <c r="R236" s="100">
        <f t="shared" si="96"/>
        <v>0</v>
      </c>
      <c r="S236" s="100">
        <f t="shared" si="97"/>
        <v>0</v>
      </c>
      <c r="T236" s="120" t="str">
        <f t="shared" si="98"/>
        <v/>
      </c>
      <c r="U236" s="124"/>
      <c r="V236" s="129" t="s">
        <v>164</v>
      </c>
      <c r="W236" s="131"/>
      <c r="X236" s="75" t="str">
        <f>IF(COUNTIF($M236,"*LED*"),"LED設置済",IF(COUNTIF($M236,"*不明*"),"該当不明",IF(ISERROR(VLOOKUP($M236,#REF!,4,0)),"",VLOOKUP($M236,#REF!,4,0))))</f>
        <v/>
      </c>
      <c r="Y236" s="139">
        <f t="shared" si="99"/>
        <v>0</v>
      </c>
      <c r="Z236" s="144" t="str">
        <f>IF(ISERROR(VLOOKUP($M236,#REF!,5,0)),"",VLOOKUP($M236,#REF!,5,0))</f>
        <v/>
      </c>
      <c r="AA236" s="147" t="str">
        <f t="shared" si="100"/>
        <v/>
      </c>
      <c r="AB236" s="147" t="str">
        <f t="shared" si="101"/>
        <v/>
      </c>
      <c r="AC236" s="147" t="str">
        <f>IF(ISERROR(VLOOKUP($M236,#REF!,6,0)),"",VLOOKUP($M236,#REF!,6,0))</f>
        <v/>
      </c>
      <c r="AD236" s="147" t="str">
        <f>IF(ISERROR(VLOOKUP($M236,#REF!,8,0)),"",VLOOKUP($M236,#REF!,8,0))</f>
        <v/>
      </c>
      <c r="AE236" s="152" t="str">
        <f t="shared" si="102"/>
        <v/>
      </c>
      <c r="AF236" s="155" t="str">
        <f t="shared" si="103"/>
        <v/>
      </c>
      <c r="AG236" s="146" t="str">
        <f t="shared" si="104"/>
        <v/>
      </c>
      <c r="AH236" s="146" t="str">
        <f>IF(ISERROR(VLOOKUP($M236,#REF!,9,0)),"",VLOOKUP($M236,#REF!,9,0))</f>
        <v/>
      </c>
      <c r="AI236" s="146" t="str">
        <f t="shared" si="105"/>
        <v/>
      </c>
      <c r="AJ236" s="168">
        <f t="shared" si="106"/>
        <v>0</v>
      </c>
      <c r="AK236" s="171"/>
      <c r="AL236" s="174" t="str">
        <f t="shared" si="107"/>
        <v/>
      </c>
      <c r="AM236" s="179" t="str">
        <f t="shared" si="108"/>
        <v/>
      </c>
      <c r="AN236" s="183" t="str">
        <f t="shared" si="109"/>
        <v>未入力セル</v>
      </c>
      <c r="AO236" s="186" t="str">
        <f t="shared" si="89"/>
        <v/>
      </c>
      <c r="AP236" s="186" t="str">
        <f t="shared" si="90"/>
        <v/>
      </c>
      <c r="AQ236" s="39">
        <f t="shared" si="116"/>
        <v>0</v>
      </c>
      <c r="AR236" s="39" t="str">
        <f>IF(ISERROR(VLOOKUP($M236,#REF!,16,0)),"",VLOOKUP($M236,#REF!,16,0))</f>
        <v/>
      </c>
      <c r="AS236" s="196" t="str">
        <f>IF(ISERROR(VLOOKUP($M236,#REF!,7,0)),"",VLOOKUP($M236,#REF!,7,0))</f>
        <v/>
      </c>
      <c r="AT236" s="203">
        <f t="shared" si="110"/>
        <v>0</v>
      </c>
      <c r="AU236" s="208" t="str">
        <f t="shared" si="111"/>
        <v/>
      </c>
      <c r="AW236" s="208" t="str">
        <f>IF(ISERROR(VLOOKUP($M236,#REF!,10,0)),"",VLOOKUP($M236,#REF!,10,0))</f>
        <v/>
      </c>
      <c r="AX236" s="203">
        <f t="shared" si="112"/>
        <v>0</v>
      </c>
      <c r="AY236" s="208" t="str">
        <f t="shared" si="113"/>
        <v/>
      </c>
      <c r="BA236" s="225" t="str">
        <f t="shared" si="114"/>
        <v/>
      </c>
      <c r="BB236" s="225" t="str">
        <f t="shared" si="115"/>
        <v/>
      </c>
    </row>
    <row r="237" spans="1:54" s="39" customFormat="1" ht="25.2" customHeight="1" x14ac:dyDescent="0.2">
      <c r="A237" s="45"/>
      <c r="B237" s="48"/>
      <c r="C237" s="48"/>
      <c r="D237" s="53"/>
      <c r="E237" s="53"/>
      <c r="F237" s="55"/>
      <c r="G237" s="55"/>
      <c r="H237" s="60"/>
      <c r="I237" s="66"/>
      <c r="J237" s="68"/>
      <c r="L237" s="73">
        <f t="shared" si="91"/>
        <v>0</v>
      </c>
      <c r="M237" s="73" t="str">
        <f t="shared" si="92"/>
        <v xml:space="preserve"> </v>
      </c>
      <c r="N237" s="100">
        <f t="shared" si="93"/>
        <v>0</v>
      </c>
      <c r="O237" s="100">
        <f t="shared" si="94"/>
        <v>0</v>
      </c>
      <c r="P237" s="108">
        <f t="shared" si="95"/>
        <v>0</v>
      </c>
      <c r="Q237" s="108" t="str">
        <f>IF(OR($C237="LED",$C237="不明"),"",IF(ISERROR(VLOOKUP($M237,#REF!,2,0)),"",VLOOKUP($M237,#REF!,2,0)))</f>
        <v/>
      </c>
      <c r="R237" s="100">
        <f t="shared" si="96"/>
        <v>0</v>
      </c>
      <c r="S237" s="100">
        <f t="shared" si="97"/>
        <v>0</v>
      </c>
      <c r="T237" s="120" t="str">
        <f t="shared" si="98"/>
        <v/>
      </c>
      <c r="U237" s="124"/>
      <c r="V237" s="129" t="s">
        <v>164</v>
      </c>
      <c r="W237" s="131"/>
      <c r="X237" s="75" t="str">
        <f>IF(COUNTIF($M237,"*LED*"),"LED設置済",IF(COUNTIF($M237,"*不明*"),"該当不明",IF(ISERROR(VLOOKUP($M237,#REF!,4,0)),"",VLOOKUP($M237,#REF!,4,0))))</f>
        <v/>
      </c>
      <c r="Y237" s="139">
        <f t="shared" si="99"/>
        <v>0</v>
      </c>
      <c r="Z237" s="144" t="str">
        <f>IF(ISERROR(VLOOKUP($M237,#REF!,5,0)),"",VLOOKUP($M237,#REF!,5,0))</f>
        <v/>
      </c>
      <c r="AA237" s="147" t="str">
        <f t="shared" si="100"/>
        <v/>
      </c>
      <c r="AB237" s="147" t="str">
        <f t="shared" si="101"/>
        <v/>
      </c>
      <c r="AC237" s="147" t="str">
        <f>IF(ISERROR(VLOOKUP($M237,#REF!,6,0)),"",VLOOKUP($M237,#REF!,6,0))</f>
        <v/>
      </c>
      <c r="AD237" s="147" t="str">
        <f>IF(ISERROR(VLOOKUP($M237,#REF!,8,0)),"",VLOOKUP($M237,#REF!,8,0))</f>
        <v/>
      </c>
      <c r="AE237" s="152" t="str">
        <f t="shared" si="102"/>
        <v/>
      </c>
      <c r="AF237" s="155" t="str">
        <f t="shared" si="103"/>
        <v/>
      </c>
      <c r="AG237" s="146" t="str">
        <f t="shared" si="104"/>
        <v/>
      </c>
      <c r="AH237" s="146" t="str">
        <f>IF(ISERROR(VLOOKUP($M237,#REF!,9,0)),"",VLOOKUP($M237,#REF!,9,0))</f>
        <v/>
      </c>
      <c r="AI237" s="146" t="str">
        <f t="shared" si="105"/>
        <v/>
      </c>
      <c r="AJ237" s="168">
        <f t="shared" si="106"/>
        <v>0</v>
      </c>
      <c r="AK237" s="171"/>
      <c r="AL237" s="174" t="str">
        <f t="shared" si="107"/>
        <v/>
      </c>
      <c r="AM237" s="179" t="str">
        <f t="shared" si="108"/>
        <v/>
      </c>
      <c r="AN237" s="183" t="str">
        <f t="shared" si="109"/>
        <v>未入力セル</v>
      </c>
      <c r="AO237" s="186" t="str">
        <f t="shared" si="89"/>
        <v/>
      </c>
      <c r="AP237" s="186" t="str">
        <f t="shared" si="90"/>
        <v/>
      </c>
      <c r="AQ237" s="39">
        <f t="shared" si="116"/>
        <v>0</v>
      </c>
      <c r="AR237" s="39" t="str">
        <f>IF(ISERROR(VLOOKUP($M237,#REF!,16,0)),"",VLOOKUP($M237,#REF!,16,0))</f>
        <v/>
      </c>
      <c r="AS237" s="196" t="str">
        <f>IF(ISERROR(VLOOKUP($M237,#REF!,7,0)),"",VLOOKUP($M237,#REF!,7,0))</f>
        <v/>
      </c>
      <c r="AT237" s="203">
        <f t="shared" si="110"/>
        <v>0</v>
      </c>
      <c r="AU237" s="208" t="str">
        <f t="shared" si="111"/>
        <v/>
      </c>
      <c r="AW237" s="208" t="str">
        <f>IF(ISERROR(VLOOKUP($M237,#REF!,10,0)),"",VLOOKUP($M237,#REF!,10,0))</f>
        <v/>
      </c>
      <c r="AX237" s="203">
        <f t="shared" si="112"/>
        <v>0</v>
      </c>
      <c r="AY237" s="208" t="str">
        <f t="shared" si="113"/>
        <v/>
      </c>
      <c r="BA237" s="225" t="str">
        <f t="shared" si="114"/>
        <v/>
      </c>
      <c r="BB237" s="225" t="str">
        <f t="shared" si="115"/>
        <v/>
      </c>
    </row>
    <row r="238" spans="1:54" s="39" customFormat="1" ht="25.2" customHeight="1" x14ac:dyDescent="0.2">
      <c r="A238" s="45"/>
      <c r="B238" s="48"/>
      <c r="C238" s="48"/>
      <c r="D238" s="53"/>
      <c r="E238" s="53"/>
      <c r="F238" s="55"/>
      <c r="G238" s="55"/>
      <c r="H238" s="60"/>
      <c r="I238" s="66"/>
      <c r="J238" s="68"/>
      <c r="L238" s="73">
        <f t="shared" si="91"/>
        <v>0</v>
      </c>
      <c r="M238" s="73" t="str">
        <f t="shared" si="92"/>
        <v xml:space="preserve"> </v>
      </c>
      <c r="N238" s="100">
        <f t="shared" si="93"/>
        <v>0</v>
      </c>
      <c r="O238" s="100">
        <f t="shared" si="94"/>
        <v>0</v>
      </c>
      <c r="P238" s="108">
        <f t="shared" si="95"/>
        <v>0</v>
      </c>
      <c r="Q238" s="108" t="str">
        <f>IF(OR($C238="LED",$C238="不明"),"",IF(ISERROR(VLOOKUP($M238,#REF!,2,0)),"",VLOOKUP($M238,#REF!,2,0)))</f>
        <v/>
      </c>
      <c r="R238" s="100">
        <f t="shared" si="96"/>
        <v>0</v>
      </c>
      <c r="S238" s="100">
        <f t="shared" si="97"/>
        <v>0</v>
      </c>
      <c r="T238" s="120" t="str">
        <f t="shared" si="98"/>
        <v/>
      </c>
      <c r="U238" s="124"/>
      <c r="V238" s="129" t="s">
        <v>164</v>
      </c>
      <c r="W238" s="131"/>
      <c r="X238" s="75" t="str">
        <f>IF(COUNTIF($M238,"*LED*"),"LED設置済",IF(COUNTIF($M238,"*不明*"),"該当不明",IF(ISERROR(VLOOKUP($M238,#REF!,4,0)),"",VLOOKUP($M238,#REF!,4,0))))</f>
        <v/>
      </c>
      <c r="Y238" s="139">
        <f t="shared" si="99"/>
        <v>0</v>
      </c>
      <c r="Z238" s="144" t="str">
        <f>IF(ISERROR(VLOOKUP($M238,#REF!,5,0)),"",VLOOKUP($M238,#REF!,5,0))</f>
        <v/>
      </c>
      <c r="AA238" s="147" t="str">
        <f t="shared" si="100"/>
        <v/>
      </c>
      <c r="AB238" s="147" t="str">
        <f t="shared" si="101"/>
        <v/>
      </c>
      <c r="AC238" s="147" t="str">
        <f>IF(ISERROR(VLOOKUP($M238,#REF!,6,0)),"",VLOOKUP($M238,#REF!,6,0))</f>
        <v/>
      </c>
      <c r="AD238" s="147" t="str">
        <f>IF(ISERROR(VLOOKUP($M238,#REF!,8,0)),"",VLOOKUP($M238,#REF!,8,0))</f>
        <v/>
      </c>
      <c r="AE238" s="152" t="str">
        <f t="shared" si="102"/>
        <v/>
      </c>
      <c r="AF238" s="155" t="str">
        <f t="shared" si="103"/>
        <v/>
      </c>
      <c r="AG238" s="146" t="str">
        <f t="shared" si="104"/>
        <v/>
      </c>
      <c r="AH238" s="146" t="str">
        <f>IF(ISERROR(VLOOKUP($M238,#REF!,9,0)),"",VLOOKUP($M238,#REF!,9,0))</f>
        <v/>
      </c>
      <c r="AI238" s="146" t="str">
        <f t="shared" si="105"/>
        <v/>
      </c>
      <c r="AJ238" s="168">
        <f t="shared" si="106"/>
        <v>0</v>
      </c>
      <c r="AK238" s="171"/>
      <c r="AL238" s="174" t="str">
        <f t="shared" si="107"/>
        <v/>
      </c>
      <c r="AM238" s="179" t="str">
        <f t="shared" si="108"/>
        <v/>
      </c>
      <c r="AN238" s="183" t="str">
        <f t="shared" si="109"/>
        <v>未入力セル</v>
      </c>
      <c r="AO238" s="186" t="str">
        <f t="shared" si="89"/>
        <v/>
      </c>
      <c r="AP238" s="186" t="str">
        <f t="shared" si="90"/>
        <v/>
      </c>
      <c r="AQ238" s="39">
        <f t="shared" si="116"/>
        <v>0</v>
      </c>
      <c r="AR238" s="39" t="str">
        <f>IF(ISERROR(VLOOKUP($M238,#REF!,16,0)),"",VLOOKUP($M238,#REF!,16,0))</f>
        <v/>
      </c>
      <c r="AS238" s="196" t="str">
        <f>IF(ISERROR(VLOOKUP($M238,#REF!,7,0)),"",VLOOKUP($M238,#REF!,7,0))</f>
        <v/>
      </c>
      <c r="AT238" s="203">
        <f t="shared" si="110"/>
        <v>0</v>
      </c>
      <c r="AU238" s="208" t="str">
        <f t="shared" si="111"/>
        <v/>
      </c>
      <c r="AW238" s="208" t="str">
        <f>IF(ISERROR(VLOOKUP($M238,#REF!,10,0)),"",VLOOKUP($M238,#REF!,10,0))</f>
        <v/>
      </c>
      <c r="AX238" s="203">
        <f t="shared" si="112"/>
        <v>0</v>
      </c>
      <c r="AY238" s="208" t="str">
        <f t="shared" si="113"/>
        <v/>
      </c>
      <c r="BA238" s="225" t="str">
        <f t="shared" si="114"/>
        <v/>
      </c>
      <c r="BB238" s="225" t="str">
        <f t="shared" si="115"/>
        <v/>
      </c>
    </row>
    <row r="239" spans="1:54" s="39" customFormat="1" ht="25.2" customHeight="1" x14ac:dyDescent="0.2">
      <c r="A239" s="45"/>
      <c r="B239" s="48"/>
      <c r="C239" s="48"/>
      <c r="D239" s="53"/>
      <c r="E239" s="53"/>
      <c r="F239" s="55"/>
      <c r="G239" s="55"/>
      <c r="H239" s="60"/>
      <c r="I239" s="66"/>
      <c r="J239" s="68"/>
      <c r="L239" s="73">
        <f t="shared" si="91"/>
        <v>0</v>
      </c>
      <c r="M239" s="73" t="str">
        <f t="shared" si="92"/>
        <v xml:space="preserve"> </v>
      </c>
      <c r="N239" s="100">
        <f t="shared" si="93"/>
        <v>0</v>
      </c>
      <c r="O239" s="100">
        <f t="shared" si="94"/>
        <v>0</v>
      </c>
      <c r="P239" s="108">
        <f t="shared" si="95"/>
        <v>0</v>
      </c>
      <c r="Q239" s="108" t="str">
        <f>IF(OR($C239="LED",$C239="不明"),"",IF(ISERROR(VLOOKUP($M239,#REF!,2,0)),"",VLOOKUP($M239,#REF!,2,0)))</f>
        <v/>
      </c>
      <c r="R239" s="100">
        <f t="shared" si="96"/>
        <v>0</v>
      </c>
      <c r="S239" s="100">
        <f t="shared" si="97"/>
        <v>0</v>
      </c>
      <c r="T239" s="120" t="str">
        <f t="shared" si="98"/>
        <v/>
      </c>
      <c r="U239" s="124"/>
      <c r="V239" s="129" t="s">
        <v>164</v>
      </c>
      <c r="W239" s="131"/>
      <c r="X239" s="75" t="str">
        <f>IF(COUNTIF($M239,"*LED*"),"LED設置済",IF(COUNTIF($M239,"*不明*"),"該当不明",IF(ISERROR(VLOOKUP($M239,#REF!,4,0)),"",VLOOKUP($M239,#REF!,4,0))))</f>
        <v/>
      </c>
      <c r="Y239" s="139">
        <f t="shared" si="99"/>
        <v>0</v>
      </c>
      <c r="Z239" s="144" t="str">
        <f>IF(ISERROR(VLOOKUP($M239,#REF!,5,0)),"",VLOOKUP($M239,#REF!,5,0))</f>
        <v/>
      </c>
      <c r="AA239" s="147" t="str">
        <f t="shared" si="100"/>
        <v/>
      </c>
      <c r="AB239" s="147" t="str">
        <f t="shared" si="101"/>
        <v/>
      </c>
      <c r="AC239" s="147" t="str">
        <f>IF(ISERROR(VLOOKUP($M239,#REF!,6,0)),"",VLOOKUP($M239,#REF!,6,0))</f>
        <v/>
      </c>
      <c r="AD239" s="147" t="str">
        <f>IF(ISERROR(VLOOKUP($M239,#REF!,8,0)),"",VLOOKUP($M239,#REF!,8,0))</f>
        <v/>
      </c>
      <c r="AE239" s="152" t="str">
        <f t="shared" si="102"/>
        <v/>
      </c>
      <c r="AF239" s="155" t="str">
        <f t="shared" si="103"/>
        <v/>
      </c>
      <c r="AG239" s="146" t="str">
        <f t="shared" si="104"/>
        <v/>
      </c>
      <c r="AH239" s="146" t="str">
        <f>IF(ISERROR(VLOOKUP($M239,#REF!,9,0)),"",VLOOKUP($M239,#REF!,9,0))</f>
        <v/>
      </c>
      <c r="AI239" s="146" t="str">
        <f t="shared" si="105"/>
        <v/>
      </c>
      <c r="AJ239" s="168">
        <f t="shared" si="106"/>
        <v>0</v>
      </c>
      <c r="AK239" s="171"/>
      <c r="AL239" s="174" t="str">
        <f t="shared" si="107"/>
        <v/>
      </c>
      <c r="AM239" s="179" t="str">
        <f t="shared" si="108"/>
        <v/>
      </c>
      <c r="AN239" s="183" t="str">
        <f t="shared" si="109"/>
        <v>未入力セル</v>
      </c>
      <c r="AO239" s="186" t="str">
        <f t="shared" si="89"/>
        <v/>
      </c>
      <c r="AP239" s="186" t="str">
        <f t="shared" si="90"/>
        <v/>
      </c>
      <c r="AQ239" s="39">
        <f t="shared" si="116"/>
        <v>0</v>
      </c>
      <c r="AR239" s="39" t="str">
        <f>IF(ISERROR(VLOOKUP($M239,#REF!,16,0)),"",VLOOKUP($M239,#REF!,16,0))</f>
        <v/>
      </c>
      <c r="AS239" s="196" t="str">
        <f>IF(ISERROR(VLOOKUP($M239,#REF!,7,0)),"",VLOOKUP($M239,#REF!,7,0))</f>
        <v/>
      </c>
      <c r="AT239" s="203">
        <f t="shared" si="110"/>
        <v>0</v>
      </c>
      <c r="AU239" s="208" t="str">
        <f t="shared" si="111"/>
        <v/>
      </c>
      <c r="AW239" s="208" t="str">
        <f>IF(ISERROR(VLOOKUP($M239,#REF!,10,0)),"",VLOOKUP($M239,#REF!,10,0))</f>
        <v/>
      </c>
      <c r="AX239" s="203">
        <f t="shared" si="112"/>
        <v>0</v>
      </c>
      <c r="AY239" s="208" t="str">
        <f t="shared" si="113"/>
        <v/>
      </c>
      <c r="BA239" s="225" t="str">
        <f t="shared" si="114"/>
        <v/>
      </c>
      <c r="BB239" s="225" t="str">
        <f t="shared" si="115"/>
        <v/>
      </c>
    </row>
    <row r="240" spans="1:54" s="39" customFormat="1" ht="25.2" customHeight="1" x14ac:dyDescent="0.2">
      <c r="A240" s="45"/>
      <c r="B240" s="48"/>
      <c r="C240" s="48"/>
      <c r="D240" s="53"/>
      <c r="E240" s="53"/>
      <c r="F240" s="55"/>
      <c r="G240" s="55"/>
      <c r="H240" s="60"/>
      <c r="I240" s="66"/>
      <c r="J240" s="68"/>
      <c r="L240" s="73">
        <f t="shared" si="91"/>
        <v>0</v>
      </c>
      <c r="M240" s="73" t="str">
        <f t="shared" si="92"/>
        <v xml:space="preserve"> </v>
      </c>
      <c r="N240" s="100">
        <f t="shared" si="93"/>
        <v>0</v>
      </c>
      <c r="O240" s="100">
        <f t="shared" si="94"/>
        <v>0</v>
      </c>
      <c r="P240" s="108">
        <f t="shared" si="95"/>
        <v>0</v>
      </c>
      <c r="Q240" s="108" t="str">
        <f>IF(OR($C240="LED",$C240="不明"),"",IF(ISERROR(VLOOKUP($M240,#REF!,2,0)),"",VLOOKUP($M240,#REF!,2,0)))</f>
        <v/>
      </c>
      <c r="R240" s="100">
        <f t="shared" si="96"/>
        <v>0</v>
      </c>
      <c r="S240" s="100">
        <f t="shared" si="97"/>
        <v>0</v>
      </c>
      <c r="T240" s="120" t="str">
        <f t="shared" si="98"/>
        <v/>
      </c>
      <c r="U240" s="124"/>
      <c r="V240" s="129" t="s">
        <v>164</v>
      </c>
      <c r="W240" s="131"/>
      <c r="X240" s="75" t="str">
        <f>IF(COUNTIF($M240,"*LED*"),"LED設置済",IF(COUNTIF($M240,"*不明*"),"該当不明",IF(ISERROR(VLOOKUP($M240,#REF!,4,0)),"",VLOOKUP($M240,#REF!,4,0))))</f>
        <v/>
      </c>
      <c r="Y240" s="139">
        <f t="shared" si="99"/>
        <v>0</v>
      </c>
      <c r="Z240" s="144" t="str">
        <f>IF(ISERROR(VLOOKUP($M240,#REF!,5,0)),"",VLOOKUP($M240,#REF!,5,0))</f>
        <v/>
      </c>
      <c r="AA240" s="147" t="str">
        <f t="shared" si="100"/>
        <v/>
      </c>
      <c r="AB240" s="147" t="str">
        <f t="shared" si="101"/>
        <v/>
      </c>
      <c r="AC240" s="147" t="str">
        <f>IF(ISERROR(VLOOKUP($M240,#REF!,6,0)),"",VLOOKUP($M240,#REF!,6,0))</f>
        <v/>
      </c>
      <c r="AD240" s="147" t="str">
        <f>IF(ISERROR(VLOOKUP($M240,#REF!,8,0)),"",VLOOKUP($M240,#REF!,8,0))</f>
        <v/>
      </c>
      <c r="AE240" s="152" t="str">
        <f t="shared" si="102"/>
        <v/>
      </c>
      <c r="AF240" s="155" t="str">
        <f t="shared" si="103"/>
        <v/>
      </c>
      <c r="AG240" s="146" t="str">
        <f t="shared" si="104"/>
        <v/>
      </c>
      <c r="AH240" s="146" t="str">
        <f>IF(ISERROR(VLOOKUP($M240,#REF!,9,0)),"",VLOOKUP($M240,#REF!,9,0))</f>
        <v/>
      </c>
      <c r="AI240" s="146" t="str">
        <f t="shared" si="105"/>
        <v/>
      </c>
      <c r="AJ240" s="168">
        <f t="shared" si="106"/>
        <v>0</v>
      </c>
      <c r="AK240" s="171"/>
      <c r="AL240" s="174" t="str">
        <f t="shared" si="107"/>
        <v/>
      </c>
      <c r="AM240" s="179" t="str">
        <f t="shared" si="108"/>
        <v/>
      </c>
      <c r="AN240" s="183" t="str">
        <f t="shared" si="109"/>
        <v>未入力セル</v>
      </c>
      <c r="AO240" s="186" t="str">
        <f t="shared" si="89"/>
        <v/>
      </c>
      <c r="AP240" s="186" t="str">
        <f t="shared" si="90"/>
        <v/>
      </c>
      <c r="AQ240" s="39">
        <f t="shared" si="116"/>
        <v>0</v>
      </c>
      <c r="AR240" s="39" t="str">
        <f>IF(ISERROR(VLOOKUP($M240,#REF!,16,0)),"",VLOOKUP($M240,#REF!,16,0))</f>
        <v/>
      </c>
      <c r="AS240" s="196" t="str">
        <f>IF(ISERROR(VLOOKUP($M240,#REF!,7,0)),"",VLOOKUP($M240,#REF!,7,0))</f>
        <v/>
      </c>
      <c r="AT240" s="203">
        <f t="shared" si="110"/>
        <v>0</v>
      </c>
      <c r="AU240" s="208" t="str">
        <f t="shared" si="111"/>
        <v/>
      </c>
      <c r="AW240" s="208" t="str">
        <f>IF(ISERROR(VLOOKUP($M240,#REF!,10,0)),"",VLOOKUP($M240,#REF!,10,0))</f>
        <v/>
      </c>
      <c r="AX240" s="203">
        <f t="shared" si="112"/>
        <v>0</v>
      </c>
      <c r="AY240" s="208" t="str">
        <f t="shared" si="113"/>
        <v/>
      </c>
      <c r="BA240" s="225" t="str">
        <f t="shared" si="114"/>
        <v/>
      </c>
      <c r="BB240" s="225" t="str">
        <f t="shared" si="115"/>
        <v/>
      </c>
    </row>
    <row r="241" spans="1:54" s="39" customFormat="1" ht="25.2" customHeight="1" x14ac:dyDescent="0.2">
      <c r="A241" s="45"/>
      <c r="B241" s="48"/>
      <c r="C241" s="48"/>
      <c r="D241" s="53"/>
      <c r="E241" s="53"/>
      <c r="F241" s="55"/>
      <c r="G241" s="55"/>
      <c r="H241" s="60"/>
      <c r="I241" s="66"/>
      <c r="J241" s="68"/>
      <c r="L241" s="73">
        <f t="shared" si="91"/>
        <v>0</v>
      </c>
      <c r="M241" s="73" t="str">
        <f t="shared" si="92"/>
        <v xml:space="preserve"> </v>
      </c>
      <c r="N241" s="100">
        <f t="shared" si="93"/>
        <v>0</v>
      </c>
      <c r="O241" s="100">
        <f t="shared" si="94"/>
        <v>0</v>
      </c>
      <c r="P241" s="108">
        <f t="shared" si="95"/>
        <v>0</v>
      </c>
      <c r="Q241" s="108" t="str">
        <f>IF(OR($C241="LED",$C241="不明"),"",IF(ISERROR(VLOOKUP($M241,#REF!,2,0)),"",VLOOKUP($M241,#REF!,2,0)))</f>
        <v/>
      </c>
      <c r="R241" s="100">
        <f t="shared" si="96"/>
        <v>0</v>
      </c>
      <c r="S241" s="100">
        <f t="shared" si="97"/>
        <v>0</v>
      </c>
      <c r="T241" s="120" t="str">
        <f t="shared" si="98"/>
        <v/>
      </c>
      <c r="U241" s="124"/>
      <c r="V241" s="129" t="s">
        <v>164</v>
      </c>
      <c r="W241" s="131"/>
      <c r="X241" s="75" t="str">
        <f>IF(COUNTIF($M241,"*LED*"),"LED設置済",IF(COUNTIF($M241,"*不明*"),"該当不明",IF(ISERROR(VLOOKUP($M241,#REF!,4,0)),"",VLOOKUP($M241,#REF!,4,0))))</f>
        <v/>
      </c>
      <c r="Y241" s="139">
        <f t="shared" si="99"/>
        <v>0</v>
      </c>
      <c r="Z241" s="144" t="str">
        <f>IF(ISERROR(VLOOKUP($M241,#REF!,5,0)),"",VLOOKUP($M241,#REF!,5,0))</f>
        <v/>
      </c>
      <c r="AA241" s="147" t="str">
        <f t="shared" si="100"/>
        <v/>
      </c>
      <c r="AB241" s="147" t="str">
        <f t="shared" si="101"/>
        <v/>
      </c>
      <c r="AC241" s="147" t="str">
        <f>IF(ISERROR(VLOOKUP($M241,#REF!,6,0)),"",VLOOKUP($M241,#REF!,6,0))</f>
        <v/>
      </c>
      <c r="AD241" s="147" t="str">
        <f>IF(ISERROR(VLOOKUP($M241,#REF!,8,0)),"",VLOOKUP($M241,#REF!,8,0))</f>
        <v/>
      </c>
      <c r="AE241" s="152" t="str">
        <f t="shared" si="102"/>
        <v/>
      </c>
      <c r="AF241" s="155" t="str">
        <f t="shared" si="103"/>
        <v/>
      </c>
      <c r="AG241" s="146" t="str">
        <f t="shared" si="104"/>
        <v/>
      </c>
      <c r="AH241" s="146" t="str">
        <f>IF(ISERROR(VLOOKUP($M241,#REF!,9,0)),"",VLOOKUP($M241,#REF!,9,0))</f>
        <v/>
      </c>
      <c r="AI241" s="146" t="str">
        <f t="shared" si="105"/>
        <v/>
      </c>
      <c r="AJ241" s="168">
        <f t="shared" si="106"/>
        <v>0</v>
      </c>
      <c r="AK241" s="171"/>
      <c r="AL241" s="174" t="str">
        <f t="shared" si="107"/>
        <v/>
      </c>
      <c r="AM241" s="179" t="str">
        <f t="shared" si="108"/>
        <v/>
      </c>
      <c r="AN241" s="183" t="str">
        <f t="shared" si="109"/>
        <v>未入力セル</v>
      </c>
      <c r="AO241" s="186" t="str">
        <f t="shared" si="89"/>
        <v/>
      </c>
      <c r="AP241" s="186" t="str">
        <f t="shared" si="90"/>
        <v/>
      </c>
      <c r="AQ241" s="39">
        <f t="shared" si="116"/>
        <v>0</v>
      </c>
      <c r="AR241" s="39" t="str">
        <f>IF(ISERROR(VLOOKUP($M241,#REF!,16,0)),"",VLOOKUP($M241,#REF!,16,0))</f>
        <v/>
      </c>
      <c r="AS241" s="196" t="str">
        <f>IF(ISERROR(VLOOKUP($M241,#REF!,7,0)),"",VLOOKUP($M241,#REF!,7,0))</f>
        <v/>
      </c>
      <c r="AT241" s="203">
        <f t="shared" si="110"/>
        <v>0</v>
      </c>
      <c r="AU241" s="208" t="str">
        <f t="shared" si="111"/>
        <v/>
      </c>
      <c r="AW241" s="208" t="str">
        <f>IF(ISERROR(VLOOKUP($M241,#REF!,10,0)),"",VLOOKUP($M241,#REF!,10,0))</f>
        <v/>
      </c>
      <c r="AX241" s="203">
        <f t="shared" si="112"/>
        <v>0</v>
      </c>
      <c r="AY241" s="208" t="str">
        <f t="shared" si="113"/>
        <v/>
      </c>
      <c r="BA241" s="225" t="str">
        <f t="shared" si="114"/>
        <v/>
      </c>
      <c r="BB241" s="225" t="str">
        <f t="shared" si="115"/>
        <v/>
      </c>
    </row>
    <row r="242" spans="1:54" s="39" customFormat="1" ht="25.2" customHeight="1" x14ac:dyDescent="0.2">
      <c r="A242" s="45"/>
      <c r="B242" s="48"/>
      <c r="C242" s="48"/>
      <c r="D242" s="53"/>
      <c r="E242" s="53"/>
      <c r="F242" s="55"/>
      <c r="G242" s="55"/>
      <c r="H242" s="60"/>
      <c r="I242" s="66"/>
      <c r="J242" s="68"/>
      <c r="L242" s="73">
        <f t="shared" si="91"/>
        <v>0</v>
      </c>
      <c r="M242" s="73" t="str">
        <f t="shared" si="92"/>
        <v xml:space="preserve"> </v>
      </c>
      <c r="N242" s="100">
        <f t="shared" si="93"/>
        <v>0</v>
      </c>
      <c r="O242" s="100">
        <f t="shared" si="94"/>
        <v>0</v>
      </c>
      <c r="P242" s="108">
        <f t="shared" si="95"/>
        <v>0</v>
      </c>
      <c r="Q242" s="108" t="str">
        <f>IF(OR($C242="LED",$C242="不明"),"",IF(ISERROR(VLOOKUP($M242,#REF!,2,0)),"",VLOOKUP($M242,#REF!,2,0)))</f>
        <v/>
      </c>
      <c r="R242" s="100">
        <f t="shared" si="96"/>
        <v>0</v>
      </c>
      <c r="S242" s="100">
        <f t="shared" si="97"/>
        <v>0</v>
      </c>
      <c r="T242" s="120" t="str">
        <f t="shared" si="98"/>
        <v/>
      </c>
      <c r="U242" s="124"/>
      <c r="V242" s="129" t="s">
        <v>164</v>
      </c>
      <c r="W242" s="131"/>
      <c r="X242" s="75" t="str">
        <f>IF(COUNTIF($M242,"*LED*"),"LED設置済",IF(COUNTIF($M242,"*不明*"),"該当不明",IF(ISERROR(VLOOKUP($M242,#REF!,4,0)),"",VLOOKUP($M242,#REF!,4,0))))</f>
        <v/>
      </c>
      <c r="Y242" s="139">
        <f t="shared" si="99"/>
        <v>0</v>
      </c>
      <c r="Z242" s="144" t="str">
        <f>IF(ISERROR(VLOOKUP($M242,#REF!,5,0)),"",VLOOKUP($M242,#REF!,5,0))</f>
        <v/>
      </c>
      <c r="AA242" s="147" t="str">
        <f t="shared" si="100"/>
        <v/>
      </c>
      <c r="AB242" s="147" t="str">
        <f t="shared" si="101"/>
        <v/>
      </c>
      <c r="AC242" s="147" t="str">
        <f>IF(ISERROR(VLOOKUP($M242,#REF!,6,0)),"",VLOOKUP($M242,#REF!,6,0))</f>
        <v/>
      </c>
      <c r="AD242" s="147" t="str">
        <f>IF(ISERROR(VLOOKUP($M242,#REF!,8,0)),"",VLOOKUP($M242,#REF!,8,0))</f>
        <v/>
      </c>
      <c r="AE242" s="152" t="str">
        <f t="shared" si="102"/>
        <v/>
      </c>
      <c r="AF242" s="155" t="str">
        <f t="shared" si="103"/>
        <v/>
      </c>
      <c r="AG242" s="146" t="str">
        <f t="shared" si="104"/>
        <v/>
      </c>
      <c r="AH242" s="146" t="str">
        <f>IF(ISERROR(VLOOKUP($M242,#REF!,9,0)),"",VLOOKUP($M242,#REF!,9,0))</f>
        <v/>
      </c>
      <c r="AI242" s="146" t="str">
        <f t="shared" si="105"/>
        <v/>
      </c>
      <c r="AJ242" s="168">
        <f t="shared" si="106"/>
        <v>0</v>
      </c>
      <c r="AK242" s="171"/>
      <c r="AL242" s="174" t="str">
        <f t="shared" si="107"/>
        <v/>
      </c>
      <c r="AM242" s="179" t="str">
        <f t="shared" si="108"/>
        <v/>
      </c>
      <c r="AN242" s="183" t="str">
        <f t="shared" si="109"/>
        <v>未入力セル</v>
      </c>
      <c r="AO242" s="186" t="str">
        <f t="shared" si="89"/>
        <v/>
      </c>
      <c r="AP242" s="186" t="str">
        <f t="shared" si="90"/>
        <v/>
      </c>
      <c r="AQ242" s="39">
        <f t="shared" si="116"/>
        <v>0</v>
      </c>
      <c r="AR242" s="39" t="str">
        <f>IF(ISERROR(VLOOKUP($M242,#REF!,16,0)),"",VLOOKUP($M242,#REF!,16,0))</f>
        <v/>
      </c>
      <c r="AS242" s="196" t="str">
        <f>IF(ISERROR(VLOOKUP($M242,#REF!,7,0)),"",VLOOKUP($M242,#REF!,7,0))</f>
        <v/>
      </c>
      <c r="AT242" s="203">
        <f t="shared" si="110"/>
        <v>0</v>
      </c>
      <c r="AU242" s="208" t="str">
        <f t="shared" si="111"/>
        <v/>
      </c>
      <c r="AW242" s="208" t="str">
        <f>IF(ISERROR(VLOOKUP($M242,#REF!,10,0)),"",VLOOKUP($M242,#REF!,10,0))</f>
        <v/>
      </c>
      <c r="AX242" s="203">
        <f t="shared" si="112"/>
        <v>0</v>
      </c>
      <c r="AY242" s="208" t="str">
        <f t="shared" si="113"/>
        <v/>
      </c>
      <c r="BA242" s="225" t="str">
        <f t="shared" si="114"/>
        <v/>
      </c>
      <c r="BB242" s="225" t="str">
        <f t="shared" si="115"/>
        <v/>
      </c>
    </row>
    <row r="243" spans="1:54" s="39" customFormat="1" ht="25.2" customHeight="1" x14ac:dyDescent="0.2">
      <c r="A243" s="45"/>
      <c r="B243" s="48"/>
      <c r="C243" s="48"/>
      <c r="D243" s="53"/>
      <c r="E243" s="53"/>
      <c r="F243" s="55"/>
      <c r="G243" s="55"/>
      <c r="H243" s="60"/>
      <c r="I243" s="66"/>
      <c r="J243" s="68"/>
      <c r="L243" s="73">
        <f t="shared" si="91"/>
        <v>0</v>
      </c>
      <c r="M243" s="73" t="str">
        <f t="shared" si="92"/>
        <v xml:space="preserve"> </v>
      </c>
      <c r="N243" s="100">
        <f t="shared" si="93"/>
        <v>0</v>
      </c>
      <c r="O243" s="100">
        <f t="shared" si="94"/>
        <v>0</v>
      </c>
      <c r="P243" s="108">
        <f t="shared" si="95"/>
        <v>0</v>
      </c>
      <c r="Q243" s="108" t="str">
        <f>IF(OR($C243="LED",$C243="不明"),"",IF(ISERROR(VLOOKUP($M243,#REF!,2,0)),"",VLOOKUP($M243,#REF!,2,0)))</f>
        <v/>
      </c>
      <c r="R243" s="100">
        <f t="shared" si="96"/>
        <v>0</v>
      </c>
      <c r="S243" s="100">
        <f t="shared" si="97"/>
        <v>0</v>
      </c>
      <c r="T243" s="120" t="str">
        <f t="shared" si="98"/>
        <v/>
      </c>
      <c r="U243" s="124"/>
      <c r="V243" s="129" t="s">
        <v>164</v>
      </c>
      <c r="W243" s="131"/>
      <c r="X243" s="75" t="str">
        <f>IF(COUNTIF($M243,"*LED*"),"LED設置済",IF(COUNTIF($M243,"*不明*"),"該当不明",IF(ISERROR(VLOOKUP($M243,#REF!,4,0)),"",VLOOKUP($M243,#REF!,4,0))))</f>
        <v/>
      </c>
      <c r="Y243" s="139">
        <f t="shared" si="99"/>
        <v>0</v>
      </c>
      <c r="Z243" s="144" t="str">
        <f>IF(ISERROR(VLOOKUP($M243,#REF!,5,0)),"",VLOOKUP($M243,#REF!,5,0))</f>
        <v/>
      </c>
      <c r="AA243" s="147" t="str">
        <f t="shared" si="100"/>
        <v/>
      </c>
      <c r="AB243" s="147" t="str">
        <f t="shared" si="101"/>
        <v/>
      </c>
      <c r="AC243" s="147" t="str">
        <f>IF(ISERROR(VLOOKUP($M243,#REF!,6,0)),"",VLOOKUP($M243,#REF!,6,0))</f>
        <v/>
      </c>
      <c r="AD243" s="147" t="str">
        <f>IF(ISERROR(VLOOKUP($M243,#REF!,8,0)),"",VLOOKUP($M243,#REF!,8,0))</f>
        <v/>
      </c>
      <c r="AE243" s="152" t="str">
        <f t="shared" si="102"/>
        <v/>
      </c>
      <c r="AF243" s="155" t="str">
        <f t="shared" si="103"/>
        <v/>
      </c>
      <c r="AG243" s="146" t="str">
        <f t="shared" si="104"/>
        <v/>
      </c>
      <c r="AH243" s="146" t="str">
        <f>IF(ISERROR(VLOOKUP($M243,#REF!,9,0)),"",VLOOKUP($M243,#REF!,9,0))</f>
        <v/>
      </c>
      <c r="AI243" s="146" t="str">
        <f t="shared" si="105"/>
        <v/>
      </c>
      <c r="AJ243" s="168">
        <f t="shared" si="106"/>
        <v>0</v>
      </c>
      <c r="AK243" s="171"/>
      <c r="AL243" s="174" t="str">
        <f t="shared" si="107"/>
        <v/>
      </c>
      <c r="AM243" s="179" t="str">
        <f t="shared" si="108"/>
        <v/>
      </c>
      <c r="AN243" s="183" t="str">
        <f t="shared" si="109"/>
        <v>未入力セル</v>
      </c>
      <c r="AO243" s="186" t="str">
        <f t="shared" si="89"/>
        <v/>
      </c>
      <c r="AP243" s="186" t="str">
        <f t="shared" si="90"/>
        <v/>
      </c>
      <c r="AQ243" s="39">
        <f t="shared" si="116"/>
        <v>0</v>
      </c>
      <c r="AR243" s="39" t="str">
        <f>IF(ISERROR(VLOOKUP($M243,#REF!,16,0)),"",VLOOKUP($M243,#REF!,16,0))</f>
        <v/>
      </c>
      <c r="AS243" s="196" t="str">
        <f>IF(ISERROR(VLOOKUP($M243,#REF!,7,0)),"",VLOOKUP($M243,#REF!,7,0))</f>
        <v/>
      </c>
      <c r="AT243" s="203">
        <f t="shared" si="110"/>
        <v>0</v>
      </c>
      <c r="AU243" s="208" t="str">
        <f t="shared" si="111"/>
        <v/>
      </c>
      <c r="AW243" s="208" t="str">
        <f>IF(ISERROR(VLOOKUP($M243,#REF!,10,0)),"",VLOOKUP($M243,#REF!,10,0))</f>
        <v/>
      </c>
      <c r="AX243" s="203">
        <f t="shared" si="112"/>
        <v>0</v>
      </c>
      <c r="AY243" s="208" t="str">
        <f t="shared" si="113"/>
        <v/>
      </c>
      <c r="BA243" s="225" t="str">
        <f t="shared" si="114"/>
        <v/>
      </c>
      <c r="BB243" s="225" t="str">
        <f t="shared" si="115"/>
        <v/>
      </c>
    </row>
    <row r="244" spans="1:54" s="39" customFormat="1" ht="25.2" customHeight="1" x14ac:dyDescent="0.2">
      <c r="A244" s="45"/>
      <c r="B244" s="48"/>
      <c r="C244" s="48"/>
      <c r="D244" s="53"/>
      <c r="E244" s="53"/>
      <c r="F244" s="55"/>
      <c r="G244" s="55"/>
      <c r="H244" s="60"/>
      <c r="I244" s="66"/>
      <c r="J244" s="68"/>
      <c r="L244" s="73">
        <f t="shared" si="91"/>
        <v>0</v>
      </c>
      <c r="M244" s="73" t="str">
        <f t="shared" si="92"/>
        <v xml:space="preserve"> </v>
      </c>
      <c r="N244" s="100">
        <f t="shared" si="93"/>
        <v>0</v>
      </c>
      <c r="O244" s="100">
        <f t="shared" si="94"/>
        <v>0</v>
      </c>
      <c r="P244" s="108">
        <f t="shared" si="95"/>
        <v>0</v>
      </c>
      <c r="Q244" s="108" t="str">
        <f>IF(OR($C244="LED",$C244="不明"),"",IF(ISERROR(VLOOKUP($M244,#REF!,2,0)),"",VLOOKUP($M244,#REF!,2,0)))</f>
        <v/>
      </c>
      <c r="R244" s="100">
        <f t="shared" si="96"/>
        <v>0</v>
      </c>
      <c r="S244" s="100">
        <f t="shared" si="97"/>
        <v>0</v>
      </c>
      <c r="T244" s="120" t="str">
        <f t="shared" si="98"/>
        <v/>
      </c>
      <c r="U244" s="124"/>
      <c r="V244" s="129" t="s">
        <v>164</v>
      </c>
      <c r="W244" s="131"/>
      <c r="X244" s="75" t="str">
        <f>IF(COUNTIF($M244,"*LED*"),"LED設置済",IF(COUNTIF($M244,"*不明*"),"該当不明",IF(ISERROR(VLOOKUP($M244,#REF!,4,0)),"",VLOOKUP($M244,#REF!,4,0))))</f>
        <v/>
      </c>
      <c r="Y244" s="139">
        <f t="shared" si="99"/>
        <v>0</v>
      </c>
      <c r="Z244" s="144" t="str">
        <f>IF(ISERROR(VLOOKUP($M244,#REF!,5,0)),"",VLOOKUP($M244,#REF!,5,0))</f>
        <v/>
      </c>
      <c r="AA244" s="147" t="str">
        <f t="shared" si="100"/>
        <v/>
      </c>
      <c r="AB244" s="147" t="str">
        <f t="shared" si="101"/>
        <v/>
      </c>
      <c r="AC244" s="147" t="str">
        <f>IF(ISERROR(VLOOKUP($M244,#REF!,6,0)),"",VLOOKUP($M244,#REF!,6,0))</f>
        <v/>
      </c>
      <c r="AD244" s="147" t="str">
        <f>IF(ISERROR(VLOOKUP($M244,#REF!,8,0)),"",VLOOKUP($M244,#REF!,8,0))</f>
        <v/>
      </c>
      <c r="AE244" s="152" t="str">
        <f t="shared" si="102"/>
        <v/>
      </c>
      <c r="AF244" s="155" t="str">
        <f t="shared" si="103"/>
        <v/>
      </c>
      <c r="AG244" s="146" t="str">
        <f t="shared" si="104"/>
        <v/>
      </c>
      <c r="AH244" s="146" t="str">
        <f>IF(ISERROR(VLOOKUP($M244,#REF!,9,0)),"",VLOOKUP($M244,#REF!,9,0))</f>
        <v/>
      </c>
      <c r="AI244" s="146" t="str">
        <f t="shared" si="105"/>
        <v/>
      </c>
      <c r="AJ244" s="168">
        <f t="shared" si="106"/>
        <v>0</v>
      </c>
      <c r="AK244" s="171"/>
      <c r="AL244" s="174" t="str">
        <f t="shared" si="107"/>
        <v/>
      </c>
      <c r="AM244" s="179" t="str">
        <f t="shared" si="108"/>
        <v/>
      </c>
      <c r="AN244" s="183" t="str">
        <f t="shared" si="109"/>
        <v>未入力セル</v>
      </c>
      <c r="AO244" s="186" t="str">
        <f t="shared" si="89"/>
        <v/>
      </c>
      <c r="AP244" s="186" t="str">
        <f t="shared" si="90"/>
        <v/>
      </c>
      <c r="AQ244" s="39">
        <f t="shared" si="116"/>
        <v>0</v>
      </c>
      <c r="AR244" s="39" t="str">
        <f>IF(ISERROR(VLOOKUP($M244,#REF!,16,0)),"",VLOOKUP($M244,#REF!,16,0))</f>
        <v/>
      </c>
      <c r="AS244" s="196" t="str">
        <f>IF(ISERROR(VLOOKUP($M244,#REF!,7,0)),"",VLOOKUP($M244,#REF!,7,0))</f>
        <v/>
      </c>
      <c r="AT244" s="203">
        <f t="shared" si="110"/>
        <v>0</v>
      </c>
      <c r="AU244" s="208" t="str">
        <f t="shared" si="111"/>
        <v/>
      </c>
      <c r="AW244" s="208" t="str">
        <f>IF(ISERROR(VLOOKUP($M244,#REF!,10,0)),"",VLOOKUP($M244,#REF!,10,0))</f>
        <v/>
      </c>
      <c r="AX244" s="203">
        <f t="shared" si="112"/>
        <v>0</v>
      </c>
      <c r="AY244" s="208" t="str">
        <f t="shared" si="113"/>
        <v/>
      </c>
      <c r="BA244" s="225" t="str">
        <f t="shared" si="114"/>
        <v/>
      </c>
      <c r="BB244" s="225" t="str">
        <f t="shared" si="115"/>
        <v/>
      </c>
    </row>
    <row r="245" spans="1:54" s="39" customFormat="1" ht="25.2" customHeight="1" x14ac:dyDescent="0.2">
      <c r="A245" s="45"/>
      <c r="B245" s="48"/>
      <c r="C245" s="48"/>
      <c r="D245" s="53"/>
      <c r="E245" s="53"/>
      <c r="F245" s="55"/>
      <c r="G245" s="55"/>
      <c r="H245" s="60"/>
      <c r="I245" s="66"/>
      <c r="J245" s="68"/>
      <c r="L245" s="73">
        <f t="shared" si="91"/>
        <v>0</v>
      </c>
      <c r="M245" s="73" t="str">
        <f t="shared" si="92"/>
        <v xml:space="preserve"> </v>
      </c>
      <c r="N245" s="100">
        <f t="shared" si="93"/>
        <v>0</v>
      </c>
      <c r="O245" s="100">
        <f t="shared" si="94"/>
        <v>0</v>
      </c>
      <c r="P245" s="108">
        <f t="shared" si="95"/>
        <v>0</v>
      </c>
      <c r="Q245" s="108" t="str">
        <f>IF(OR($C245="LED",$C245="不明"),"",IF(ISERROR(VLOOKUP($M245,#REF!,2,0)),"",VLOOKUP($M245,#REF!,2,0)))</f>
        <v/>
      </c>
      <c r="R245" s="100">
        <f t="shared" si="96"/>
        <v>0</v>
      </c>
      <c r="S245" s="100">
        <f t="shared" si="97"/>
        <v>0</v>
      </c>
      <c r="T245" s="120" t="str">
        <f t="shared" si="98"/>
        <v/>
      </c>
      <c r="U245" s="124"/>
      <c r="V245" s="129" t="s">
        <v>164</v>
      </c>
      <c r="W245" s="131"/>
      <c r="X245" s="75" t="str">
        <f>IF(COUNTIF($M245,"*LED*"),"LED設置済",IF(COUNTIF($M245,"*不明*"),"該当不明",IF(ISERROR(VLOOKUP($M245,#REF!,4,0)),"",VLOOKUP($M245,#REF!,4,0))))</f>
        <v/>
      </c>
      <c r="Y245" s="139">
        <f t="shared" si="99"/>
        <v>0</v>
      </c>
      <c r="Z245" s="144" t="str">
        <f>IF(ISERROR(VLOOKUP($M245,#REF!,5,0)),"",VLOOKUP($M245,#REF!,5,0))</f>
        <v/>
      </c>
      <c r="AA245" s="147" t="str">
        <f t="shared" si="100"/>
        <v/>
      </c>
      <c r="AB245" s="147" t="str">
        <f t="shared" si="101"/>
        <v/>
      </c>
      <c r="AC245" s="147" t="str">
        <f>IF(ISERROR(VLOOKUP($M245,#REF!,6,0)),"",VLOOKUP($M245,#REF!,6,0))</f>
        <v/>
      </c>
      <c r="AD245" s="147" t="str">
        <f>IF(ISERROR(VLOOKUP($M245,#REF!,8,0)),"",VLOOKUP($M245,#REF!,8,0))</f>
        <v/>
      </c>
      <c r="AE245" s="152" t="str">
        <f t="shared" si="102"/>
        <v/>
      </c>
      <c r="AF245" s="155" t="str">
        <f t="shared" si="103"/>
        <v/>
      </c>
      <c r="AG245" s="146" t="str">
        <f t="shared" si="104"/>
        <v/>
      </c>
      <c r="AH245" s="146" t="str">
        <f>IF(ISERROR(VLOOKUP($M245,#REF!,9,0)),"",VLOOKUP($M245,#REF!,9,0))</f>
        <v/>
      </c>
      <c r="AI245" s="146" t="str">
        <f t="shared" si="105"/>
        <v/>
      </c>
      <c r="AJ245" s="168">
        <f t="shared" si="106"/>
        <v>0</v>
      </c>
      <c r="AK245" s="171"/>
      <c r="AL245" s="174" t="str">
        <f t="shared" si="107"/>
        <v/>
      </c>
      <c r="AM245" s="179" t="str">
        <f t="shared" si="108"/>
        <v/>
      </c>
      <c r="AN245" s="183" t="str">
        <f t="shared" si="109"/>
        <v>未入力セル</v>
      </c>
      <c r="AO245" s="186" t="str">
        <f t="shared" si="89"/>
        <v/>
      </c>
      <c r="AP245" s="186" t="str">
        <f t="shared" si="90"/>
        <v/>
      </c>
      <c r="AQ245" s="39">
        <f t="shared" si="116"/>
        <v>0</v>
      </c>
      <c r="AR245" s="39" t="str">
        <f>IF(ISERROR(VLOOKUP($M245,#REF!,16,0)),"",VLOOKUP($M245,#REF!,16,0))</f>
        <v/>
      </c>
      <c r="AS245" s="196" t="str">
        <f>IF(ISERROR(VLOOKUP($M245,#REF!,7,0)),"",VLOOKUP($M245,#REF!,7,0))</f>
        <v/>
      </c>
      <c r="AT245" s="203">
        <f t="shared" si="110"/>
        <v>0</v>
      </c>
      <c r="AU245" s="208" t="str">
        <f t="shared" si="111"/>
        <v/>
      </c>
      <c r="AW245" s="208" t="str">
        <f>IF(ISERROR(VLOOKUP($M245,#REF!,10,0)),"",VLOOKUP($M245,#REF!,10,0))</f>
        <v/>
      </c>
      <c r="AX245" s="203">
        <f t="shared" si="112"/>
        <v>0</v>
      </c>
      <c r="AY245" s="208" t="str">
        <f t="shared" si="113"/>
        <v/>
      </c>
      <c r="BA245" s="225" t="str">
        <f t="shared" si="114"/>
        <v/>
      </c>
      <c r="BB245" s="225" t="str">
        <f t="shared" si="115"/>
        <v/>
      </c>
    </row>
    <row r="246" spans="1:54" s="39" customFormat="1" ht="25.2" customHeight="1" x14ac:dyDescent="0.2">
      <c r="A246" s="45"/>
      <c r="B246" s="48"/>
      <c r="C246" s="48"/>
      <c r="D246" s="53"/>
      <c r="E246" s="53"/>
      <c r="F246" s="55"/>
      <c r="G246" s="55"/>
      <c r="H246" s="60"/>
      <c r="I246" s="66"/>
      <c r="J246" s="68"/>
      <c r="L246" s="73">
        <f t="shared" si="91"/>
        <v>0</v>
      </c>
      <c r="M246" s="73" t="str">
        <f t="shared" si="92"/>
        <v xml:space="preserve"> </v>
      </c>
      <c r="N246" s="100">
        <f t="shared" si="93"/>
        <v>0</v>
      </c>
      <c r="O246" s="100">
        <f t="shared" si="94"/>
        <v>0</v>
      </c>
      <c r="P246" s="108">
        <f t="shared" si="95"/>
        <v>0</v>
      </c>
      <c r="Q246" s="108" t="str">
        <f>IF(OR($C246="LED",$C246="不明"),"",IF(ISERROR(VLOOKUP($M246,#REF!,2,0)),"",VLOOKUP($M246,#REF!,2,0)))</f>
        <v/>
      </c>
      <c r="R246" s="100">
        <f t="shared" si="96"/>
        <v>0</v>
      </c>
      <c r="S246" s="100">
        <f t="shared" si="97"/>
        <v>0</v>
      </c>
      <c r="T246" s="120" t="str">
        <f t="shared" si="98"/>
        <v/>
      </c>
      <c r="U246" s="124"/>
      <c r="V246" s="129" t="s">
        <v>164</v>
      </c>
      <c r="W246" s="131"/>
      <c r="X246" s="75" t="str">
        <f>IF(COUNTIF($M246,"*LED*"),"LED設置済",IF(COUNTIF($M246,"*不明*"),"該当不明",IF(ISERROR(VLOOKUP($M246,#REF!,4,0)),"",VLOOKUP($M246,#REF!,4,0))))</f>
        <v/>
      </c>
      <c r="Y246" s="139">
        <f t="shared" si="99"/>
        <v>0</v>
      </c>
      <c r="Z246" s="144" t="str">
        <f>IF(ISERROR(VLOOKUP($M246,#REF!,5,0)),"",VLOOKUP($M246,#REF!,5,0))</f>
        <v/>
      </c>
      <c r="AA246" s="147" t="str">
        <f t="shared" si="100"/>
        <v/>
      </c>
      <c r="AB246" s="147" t="str">
        <f t="shared" si="101"/>
        <v/>
      </c>
      <c r="AC246" s="147" t="str">
        <f>IF(ISERROR(VLOOKUP($M246,#REF!,6,0)),"",VLOOKUP($M246,#REF!,6,0))</f>
        <v/>
      </c>
      <c r="AD246" s="147" t="str">
        <f>IF(ISERROR(VLOOKUP($M246,#REF!,8,0)),"",VLOOKUP($M246,#REF!,8,0))</f>
        <v/>
      </c>
      <c r="AE246" s="152" t="str">
        <f t="shared" si="102"/>
        <v/>
      </c>
      <c r="AF246" s="155" t="str">
        <f t="shared" si="103"/>
        <v/>
      </c>
      <c r="AG246" s="146" t="str">
        <f t="shared" si="104"/>
        <v/>
      </c>
      <c r="AH246" s="146" t="str">
        <f>IF(ISERROR(VLOOKUP($M246,#REF!,9,0)),"",VLOOKUP($M246,#REF!,9,0))</f>
        <v/>
      </c>
      <c r="AI246" s="146" t="str">
        <f t="shared" si="105"/>
        <v/>
      </c>
      <c r="AJ246" s="168">
        <f t="shared" si="106"/>
        <v>0</v>
      </c>
      <c r="AK246" s="171"/>
      <c r="AL246" s="174" t="str">
        <f t="shared" si="107"/>
        <v/>
      </c>
      <c r="AM246" s="179" t="str">
        <f t="shared" si="108"/>
        <v/>
      </c>
      <c r="AN246" s="183" t="str">
        <f t="shared" si="109"/>
        <v>未入力セル</v>
      </c>
      <c r="AO246" s="186" t="str">
        <f t="shared" si="89"/>
        <v/>
      </c>
      <c r="AP246" s="186" t="str">
        <f t="shared" si="90"/>
        <v/>
      </c>
      <c r="AQ246" s="39">
        <f t="shared" si="116"/>
        <v>0</v>
      </c>
      <c r="AR246" s="39" t="str">
        <f>IF(ISERROR(VLOOKUP($M246,#REF!,16,0)),"",VLOOKUP($M246,#REF!,16,0))</f>
        <v/>
      </c>
      <c r="AS246" s="196" t="str">
        <f>IF(ISERROR(VLOOKUP($M246,#REF!,7,0)),"",VLOOKUP($M246,#REF!,7,0))</f>
        <v/>
      </c>
      <c r="AT246" s="203">
        <f t="shared" si="110"/>
        <v>0</v>
      </c>
      <c r="AU246" s="208" t="str">
        <f t="shared" si="111"/>
        <v/>
      </c>
      <c r="AW246" s="208" t="str">
        <f>IF(ISERROR(VLOOKUP($M246,#REF!,10,0)),"",VLOOKUP($M246,#REF!,10,0))</f>
        <v/>
      </c>
      <c r="AX246" s="203">
        <f t="shared" si="112"/>
        <v>0</v>
      </c>
      <c r="AY246" s="208" t="str">
        <f t="shared" si="113"/>
        <v/>
      </c>
      <c r="BA246" s="225" t="str">
        <f t="shared" si="114"/>
        <v/>
      </c>
      <c r="BB246" s="225" t="str">
        <f t="shared" si="115"/>
        <v/>
      </c>
    </row>
    <row r="247" spans="1:54" s="39" customFormat="1" ht="25.2" customHeight="1" x14ac:dyDescent="0.2">
      <c r="A247" s="45"/>
      <c r="B247" s="48"/>
      <c r="C247" s="48"/>
      <c r="D247" s="53"/>
      <c r="E247" s="53"/>
      <c r="F247" s="55"/>
      <c r="G247" s="55"/>
      <c r="H247" s="60"/>
      <c r="I247" s="66"/>
      <c r="J247" s="68"/>
      <c r="L247" s="73">
        <f t="shared" si="91"/>
        <v>0</v>
      </c>
      <c r="M247" s="73" t="str">
        <f t="shared" si="92"/>
        <v xml:space="preserve"> </v>
      </c>
      <c r="N247" s="100">
        <f t="shared" si="93"/>
        <v>0</v>
      </c>
      <c r="O247" s="100">
        <f t="shared" si="94"/>
        <v>0</v>
      </c>
      <c r="P247" s="108">
        <f t="shared" si="95"/>
        <v>0</v>
      </c>
      <c r="Q247" s="108" t="str">
        <f>IF(OR($C247="LED",$C247="不明"),"",IF(ISERROR(VLOOKUP($M247,#REF!,2,0)),"",VLOOKUP($M247,#REF!,2,0)))</f>
        <v/>
      </c>
      <c r="R247" s="100">
        <f t="shared" si="96"/>
        <v>0</v>
      </c>
      <c r="S247" s="100">
        <f t="shared" si="97"/>
        <v>0</v>
      </c>
      <c r="T247" s="120" t="str">
        <f t="shared" si="98"/>
        <v/>
      </c>
      <c r="U247" s="124"/>
      <c r="V247" s="129" t="s">
        <v>164</v>
      </c>
      <c r="W247" s="131"/>
      <c r="X247" s="75" t="str">
        <f>IF(COUNTIF($M247,"*LED*"),"LED設置済",IF(COUNTIF($M247,"*不明*"),"該当不明",IF(ISERROR(VLOOKUP($M247,#REF!,4,0)),"",VLOOKUP($M247,#REF!,4,0))))</f>
        <v/>
      </c>
      <c r="Y247" s="139">
        <f t="shared" si="99"/>
        <v>0</v>
      </c>
      <c r="Z247" s="144" t="str">
        <f>IF(ISERROR(VLOOKUP($M247,#REF!,5,0)),"",VLOOKUP($M247,#REF!,5,0))</f>
        <v/>
      </c>
      <c r="AA247" s="147" t="str">
        <f t="shared" si="100"/>
        <v/>
      </c>
      <c r="AB247" s="147" t="str">
        <f t="shared" si="101"/>
        <v/>
      </c>
      <c r="AC247" s="147" t="str">
        <f>IF(ISERROR(VLOOKUP($M247,#REF!,6,0)),"",VLOOKUP($M247,#REF!,6,0))</f>
        <v/>
      </c>
      <c r="AD247" s="147" t="str">
        <f>IF(ISERROR(VLOOKUP($M247,#REF!,8,0)),"",VLOOKUP($M247,#REF!,8,0))</f>
        <v/>
      </c>
      <c r="AE247" s="152" t="str">
        <f t="shared" si="102"/>
        <v/>
      </c>
      <c r="AF247" s="155" t="str">
        <f t="shared" si="103"/>
        <v/>
      </c>
      <c r="AG247" s="146" t="str">
        <f t="shared" si="104"/>
        <v/>
      </c>
      <c r="AH247" s="146" t="str">
        <f>IF(ISERROR(VLOOKUP($M247,#REF!,9,0)),"",VLOOKUP($M247,#REF!,9,0))</f>
        <v/>
      </c>
      <c r="AI247" s="146" t="str">
        <f t="shared" si="105"/>
        <v/>
      </c>
      <c r="AJ247" s="168">
        <f t="shared" si="106"/>
        <v>0</v>
      </c>
      <c r="AK247" s="171"/>
      <c r="AL247" s="174" t="str">
        <f t="shared" si="107"/>
        <v/>
      </c>
      <c r="AM247" s="179" t="str">
        <f t="shared" si="108"/>
        <v/>
      </c>
      <c r="AN247" s="183" t="str">
        <f t="shared" si="109"/>
        <v>未入力セル</v>
      </c>
      <c r="AO247" s="186" t="str">
        <f t="shared" si="89"/>
        <v/>
      </c>
      <c r="AP247" s="186" t="str">
        <f t="shared" si="90"/>
        <v/>
      </c>
      <c r="AQ247" s="39">
        <f t="shared" si="116"/>
        <v>0</v>
      </c>
      <c r="AR247" s="39" t="str">
        <f>IF(ISERROR(VLOOKUP($M247,#REF!,16,0)),"",VLOOKUP($M247,#REF!,16,0))</f>
        <v/>
      </c>
      <c r="AS247" s="196" t="str">
        <f>IF(ISERROR(VLOOKUP($M247,#REF!,7,0)),"",VLOOKUP($M247,#REF!,7,0))</f>
        <v/>
      </c>
      <c r="AT247" s="203">
        <f t="shared" si="110"/>
        <v>0</v>
      </c>
      <c r="AU247" s="208" t="str">
        <f t="shared" si="111"/>
        <v/>
      </c>
      <c r="AW247" s="208" t="str">
        <f>IF(ISERROR(VLOOKUP($M247,#REF!,10,0)),"",VLOOKUP($M247,#REF!,10,0))</f>
        <v/>
      </c>
      <c r="AX247" s="203">
        <f t="shared" si="112"/>
        <v>0</v>
      </c>
      <c r="AY247" s="208" t="str">
        <f t="shared" si="113"/>
        <v/>
      </c>
      <c r="BA247" s="225" t="str">
        <f t="shared" si="114"/>
        <v/>
      </c>
      <c r="BB247" s="225" t="str">
        <f t="shared" si="115"/>
        <v/>
      </c>
    </row>
    <row r="248" spans="1:54" s="39" customFormat="1" ht="25.2" customHeight="1" x14ac:dyDescent="0.2">
      <c r="A248" s="45"/>
      <c r="B248" s="48"/>
      <c r="C248" s="48"/>
      <c r="D248" s="53"/>
      <c r="E248" s="53"/>
      <c r="F248" s="55"/>
      <c r="G248" s="55"/>
      <c r="H248" s="60"/>
      <c r="I248" s="66"/>
      <c r="J248" s="68"/>
      <c r="L248" s="73">
        <f t="shared" si="91"/>
        <v>0</v>
      </c>
      <c r="M248" s="73" t="str">
        <f t="shared" si="92"/>
        <v xml:space="preserve"> </v>
      </c>
      <c r="N248" s="100">
        <f t="shared" si="93"/>
        <v>0</v>
      </c>
      <c r="O248" s="100">
        <f t="shared" si="94"/>
        <v>0</v>
      </c>
      <c r="P248" s="108">
        <f t="shared" si="95"/>
        <v>0</v>
      </c>
      <c r="Q248" s="108" t="str">
        <f>IF(OR($C248="LED",$C248="不明"),"",IF(ISERROR(VLOOKUP($M248,#REF!,2,0)),"",VLOOKUP($M248,#REF!,2,0)))</f>
        <v/>
      </c>
      <c r="R248" s="100">
        <f t="shared" si="96"/>
        <v>0</v>
      </c>
      <c r="S248" s="100">
        <f t="shared" si="97"/>
        <v>0</v>
      </c>
      <c r="T248" s="120" t="str">
        <f t="shared" si="98"/>
        <v/>
      </c>
      <c r="U248" s="124"/>
      <c r="V248" s="129" t="s">
        <v>164</v>
      </c>
      <c r="W248" s="131"/>
      <c r="X248" s="75" t="str">
        <f>IF(COUNTIF($M248,"*LED*"),"LED設置済",IF(COUNTIF($M248,"*不明*"),"該当不明",IF(ISERROR(VLOOKUP($M248,#REF!,4,0)),"",VLOOKUP($M248,#REF!,4,0))))</f>
        <v/>
      </c>
      <c r="Y248" s="139">
        <f t="shared" si="99"/>
        <v>0</v>
      </c>
      <c r="Z248" s="144" t="str">
        <f>IF(ISERROR(VLOOKUP($M248,#REF!,5,0)),"",VLOOKUP($M248,#REF!,5,0))</f>
        <v/>
      </c>
      <c r="AA248" s="147" t="str">
        <f t="shared" si="100"/>
        <v/>
      </c>
      <c r="AB248" s="147" t="str">
        <f t="shared" si="101"/>
        <v/>
      </c>
      <c r="AC248" s="147" t="str">
        <f>IF(ISERROR(VLOOKUP($M248,#REF!,6,0)),"",VLOOKUP($M248,#REF!,6,0))</f>
        <v/>
      </c>
      <c r="AD248" s="147" t="str">
        <f>IF(ISERROR(VLOOKUP($M248,#REF!,8,0)),"",VLOOKUP($M248,#REF!,8,0))</f>
        <v/>
      </c>
      <c r="AE248" s="152" t="str">
        <f t="shared" si="102"/>
        <v/>
      </c>
      <c r="AF248" s="155" t="str">
        <f t="shared" si="103"/>
        <v/>
      </c>
      <c r="AG248" s="146" t="str">
        <f t="shared" si="104"/>
        <v/>
      </c>
      <c r="AH248" s="146" t="str">
        <f>IF(ISERROR(VLOOKUP($M248,#REF!,9,0)),"",VLOOKUP($M248,#REF!,9,0))</f>
        <v/>
      </c>
      <c r="AI248" s="146" t="str">
        <f t="shared" si="105"/>
        <v/>
      </c>
      <c r="AJ248" s="168">
        <f t="shared" si="106"/>
        <v>0</v>
      </c>
      <c r="AK248" s="171"/>
      <c r="AL248" s="174" t="str">
        <f t="shared" si="107"/>
        <v/>
      </c>
      <c r="AM248" s="179" t="str">
        <f t="shared" si="108"/>
        <v/>
      </c>
      <c r="AN248" s="183" t="str">
        <f t="shared" si="109"/>
        <v>未入力セル</v>
      </c>
      <c r="AO248" s="186" t="str">
        <f t="shared" si="89"/>
        <v/>
      </c>
      <c r="AP248" s="186" t="str">
        <f t="shared" si="90"/>
        <v/>
      </c>
      <c r="AQ248" s="39">
        <f t="shared" si="116"/>
        <v>0</v>
      </c>
      <c r="AR248" s="39" t="str">
        <f>IF(ISERROR(VLOOKUP($M248,#REF!,16,0)),"",VLOOKUP($M248,#REF!,16,0))</f>
        <v/>
      </c>
      <c r="AS248" s="196" t="str">
        <f>IF(ISERROR(VLOOKUP($M248,#REF!,7,0)),"",VLOOKUP($M248,#REF!,7,0))</f>
        <v/>
      </c>
      <c r="AT248" s="203">
        <f t="shared" si="110"/>
        <v>0</v>
      </c>
      <c r="AU248" s="208" t="str">
        <f t="shared" si="111"/>
        <v/>
      </c>
      <c r="AW248" s="208" t="str">
        <f>IF(ISERROR(VLOOKUP($M248,#REF!,10,0)),"",VLOOKUP($M248,#REF!,10,0))</f>
        <v/>
      </c>
      <c r="AX248" s="203">
        <f t="shared" si="112"/>
        <v>0</v>
      </c>
      <c r="AY248" s="208" t="str">
        <f t="shared" si="113"/>
        <v/>
      </c>
      <c r="BA248" s="225" t="str">
        <f t="shared" si="114"/>
        <v/>
      </c>
      <c r="BB248" s="225" t="str">
        <f t="shared" si="115"/>
        <v/>
      </c>
    </row>
    <row r="249" spans="1:54" s="39" customFormat="1" ht="25.2" customHeight="1" x14ac:dyDescent="0.2">
      <c r="A249" s="45"/>
      <c r="B249" s="48"/>
      <c r="C249" s="48"/>
      <c r="D249" s="53"/>
      <c r="E249" s="53"/>
      <c r="F249" s="55"/>
      <c r="G249" s="55"/>
      <c r="H249" s="60"/>
      <c r="I249" s="66"/>
      <c r="J249" s="68"/>
      <c r="L249" s="73">
        <f t="shared" si="91"/>
        <v>0</v>
      </c>
      <c r="M249" s="73" t="str">
        <f t="shared" si="92"/>
        <v xml:space="preserve"> </v>
      </c>
      <c r="N249" s="100">
        <f t="shared" si="93"/>
        <v>0</v>
      </c>
      <c r="O249" s="100">
        <f t="shared" si="94"/>
        <v>0</v>
      </c>
      <c r="P249" s="108">
        <f t="shared" si="95"/>
        <v>0</v>
      </c>
      <c r="Q249" s="108" t="str">
        <f>IF(OR($C249="LED",$C249="不明"),"",IF(ISERROR(VLOOKUP($M249,#REF!,2,0)),"",VLOOKUP($M249,#REF!,2,0)))</f>
        <v/>
      </c>
      <c r="R249" s="100">
        <f t="shared" si="96"/>
        <v>0</v>
      </c>
      <c r="S249" s="100">
        <f t="shared" si="97"/>
        <v>0</v>
      </c>
      <c r="T249" s="120" t="str">
        <f t="shared" si="98"/>
        <v/>
      </c>
      <c r="U249" s="124"/>
      <c r="V249" s="129" t="s">
        <v>164</v>
      </c>
      <c r="W249" s="131"/>
      <c r="X249" s="75" t="str">
        <f>IF(COUNTIF($M249,"*LED*"),"LED設置済",IF(COUNTIF($M249,"*不明*"),"該当不明",IF(ISERROR(VLOOKUP($M249,#REF!,4,0)),"",VLOOKUP($M249,#REF!,4,0))))</f>
        <v/>
      </c>
      <c r="Y249" s="139">
        <f t="shared" si="99"/>
        <v>0</v>
      </c>
      <c r="Z249" s="144" t="str">
        <f>IF(ISERROR(VLOOKUP($M249,#REF!,5,0)),"",VLOOKUP($M249,#REF!,5,0))</f>
        <v/>
      </c>
      <c r="AA249" s="147" t="str">
        <f t="shared" si="100"/>
        <v/>
      </c>
      <c r="AB249" s="147" t="str">
        <f t="shared" si="101"/>
        <v/>
      </c>
      <c r="AC249" s="147" t="str">
        <f>IF(ISERROR(VLOOKUP($M249,#REF!,6,0)),"",VLOOKUP($M249,#REF!,6,0))</f>
        <v/>
      </c>
      <c r="AD249" s="147" t="str">
        <f>IF(ISERROR(VLOOKUP($M249,#REF!,8,0)),"",VLOOKUP($M249,#REF!,8,0))</f>
        <v/>
      </c>
      <c r="AE249" s="152" t="str">
        <f t="shared" si="102"/>
        <v/>
      </c>
      <c r="AF249" s="155" t="str">
        <f t="shared" si="103"/>
        <v/>
      </c>
      <c r="AG249" s="146" t="str">
        <f t="shared" si="104"/>
        <v/>
      </c>
      <c r="AH249" s="146" t="str">
        <f>IF(ISERROR(VLOOKUP($M249,#REF!,9,0)),"",VLOOKUP($M249,#REF!,9,0))</f>
        <v/>
      </c>
      <c r="AI249" s="146" t="str">
        <f t="shared" si="105"/>
        <v/>
      </c>
      <c r="AJ249" s="168">
        <f t="shared" si="106"/>
        <v>0</v>
      </c>
      <c r="AK249" s="171"/>
      <c r="AL249" s="174" t="str">
        <f t="shared" si="107"/>
        <v/>
      </c>
      <c r="AM249" s="179" t="str">
        <f t="shared" si="108"/>
        <v/>
      </c>
      <c r="AN249" s="183" t="str">
        <f t="shared" si="109"/>
        <v>未入力セル</v>
      </c>
      <c r="AO249" s="186" t="str">
        <f t="shared" si="89"/>
        <v/>
      </c>
      <c r="AP249" s="186" t="str">
        <f t="shared" si="90"/>
        <v/>
      </c>
      <c r="AQ249" s="39">
        <f t="shared" si="116"/>
        <v>0</v>
      </c>
      <c r="AR249" s="39" t="str">
        <f>IF(ISERROR(VLOOKUP($M249,#REF!,16,0)),"",VLOOKUP($M249,#REF!,16,0))</f>
        <v/>
      </c>
      <c r="AS249" s="196" t="str">
        <f>IF(ISERROR(VLOOKUP($M249,#REF!,7,0)),"",VLOOKUP($M249,#REF!,7,0))</f>
        <v/>
      </c>
      <c r="AT249" s="203">
        <f t="shared" si="110"/>
        <v>0</v>
      </c>
      <c r="AU249" s="208" t="str">
        <f t="shared" si="111"/>
        <v/>
      </c>
      <c r="AW249" s="208" t="str">
        <f>IF(ISERROR(VLOOKUP($M249,#REF!,10,0)),"",VLOOKUP($M249,#REF!,10,0))</f>
        <v/>
      </c>
      <c r="AX249" s="203">
        <f t="shared" si="112"/>
        <v>0</v>
      </c>
      <c r="AY249" s="208" t="str">
        <f t="shared" si="113"/>
        <v/>
      </c>
      <c r="BA249" s="225" t="str">
        <f t="shared" si="114"/>
        <v/>
      </c>
      <c r="BB249" s="225" t="str">
        <f t="shared" si="115"/>
        <v/>
      </c>
    </row>
    <row r="250" spans="1:54" s="39" customFormat="1" ht="25.2" customHeight="1" x14ac:dyDescent="0.2">
      <c r="A250" s="45"/>
      <c r="B250" s="48"/>
      <c r="C250" s="48"/>
      <c r="D250" s="53"/>
      <c r="E250" s="53"/>
      <c r="F250" s="55"/>
      <c r="G250" s="55"/>
      <c r="H250" s="60"/>
      <c r="I250" s="66"/>
      <c r="J250" s="68"/>
      <c r="L250" s="73">
        <f t="shared" si="91"/>
        <v>0</v>
      </c>
      <c r="M250" s="73" t="str">
        <f t="shared" si="92"/>
        <v xml:space="preserve"> </v>
      </c>
      <c r="N250" s="100">
        <f t="shared" si="93"/>
        <v>0</v>
      </c>
      <c r="O250" s="100">
        <f t="shared" si="94"/>
        <v>0</v>
      </c>
      <c r="P250" s="108">
        <f t="shared" si="95"/>
        <v>0</v>
      </c>
      <c r="Q250" s="108" t="str">
        <f>IF(OR($C250="LED",$C250="不明"),"",IF(ISERROR(VLOOKUP($M250,#REF!,2,0)),"",VLOOKUP($M250,#REF!,2,0)))</f>
        <v/>
      </c>
      <c r="R250" s="100">
        <f t="shared" si="96"/>
        <v>0</v>
      </c>
      <c r="S250" s="100">
        <f t="shared" si="97"/>
        <v>0</v>
      </c>
      <c r="T250" s="120" t="str">
        <f t="shared" si="98"/>
        <v/>
      </c>
      <c r="U250" s="124"/>
      <c r="V250" s="129" t="s">
        <v>164</v>
      </c>
      <c r="W250" s="131"/>
      <c r="X250" s="75" t="str">
        <f>IF(COUNTIF($M250,"*LED*"),"LED設置済",IF(COUNTIF($M250,"*不明*"),"該当不明",IF(ISERROR(VLOOKUP($M250,#REF!,4,0)),"",VLOOKUP($M250,#REF!,4,0))))</f>
        <v/>
      </c>
      <c r="Y250" s="139">
        <f t="shared" si="99"/>
        <v>0</v>
      </c>
      <c r="Z250" s="144" t="str">
        <f>IF(ISERROR(VLOOKUP($M250,#REF!,5,0)),"",VLOOKUP($M250,#REF!,5,0))</f>
        <v/>
      </c>
      <c r="AA250" s="147" t="str">
        <f t="shared" si="100"/>
        <v/>
      </c>
      <c r="AB250" s="147" t="str">
        <f t="shared" si="101"/>
        <v/>
      </c>
      <c r="AC250" s="147" t="str">
        <f>IF(ISERROR(VLOOKUP($M250,#REF!,6,0)),"",VLOOKUP($M250,#REF!,6,0))</f>
        <v/>
      </c>
      <c r="AD250" s="147" t="str">
        <f>IF(ISERROR(VLOOKUP($M250,#REF!,8,0)),"",VLOOKUP($M250,#REF!,8,0))</f>
        <v/>
      </c>
      <c r="AE250" s="152" t="str">
        <f t="shared" si="102"/>
        <v/>
      </c>
      <c r="AF250" s="155" t="str">
        <f t="shared" si="103"/>
        <v/>
      </c>
      <c r="AG250" s="146" t="str">
        <f t="shared" si="104"/>
        <v/>
      </c>
      <c r="AH250" s="146" t="str">
        <f>IF(ISERROR(VLOOKUP($M250,#REF!,9,0)),"",VLOOKUP($M250,#REF!,9,0))</f>
        <v/>
      </c>
      <c r="AI250" s="146" t="str">
        <f t="shared" si="105"/>
        <v/>
      </c>
      <c r="AJ250" s="168">
        <f t="shared" si="106"/>
        <v>0</v>
      </c>
      <c r="AK250" s="171"/>
      <c r="AL250" s="174" t="str">
        <f t="shared" si="107"/>
        <v/>
      </c>
      <c r="AM250" s="179" t="str">
        <f t="shared" si="108"/>
        <v/>
      </c>
      <c r="AN250" s="183" t="str">
        <f t="shared" si="109"/>
        <v>未入力セル</v>
      </c>
      <c r="AO250" s="186" t="str">
        <f t="shared" si="89"/>
        <v/>
      </c>
      <c r="AP250" s="186" t="str">
        <f t="shared" si="90"/>
        <v/>
      </c>
      <c r="AQ250" s="39">
        <f t="shared" si="116"/>
        <v>0</v>
      </c>
      <c r="AR250" s="39" t="str">
        <f>IF(ISERROR(VLOOKUP($M250,#REF!,16,0)),"",VLOOKUP($M250,#REF!,16,0))</f>
        <v/>
      </c>
      <c r="AS250" s="196" t="str">
        <f>IF(ISERROR(VLOOKUP($M250,#REF!,7,0)),"",VLOOKUP($M250,#REF!,7,0))</f>
        <v/>
      </c>
      <c r="AT250" s="203">
        <f t="shared" si="110"/>
        <v>0</v>
      </c>
      <c r="AU250" s="208" t="str">
        <f t="shared" si="111"/>
        <v/>
      </c>
      <c r="AW250" s="208" t="str">
        <f>IF(ISERROR(VLOOKUP($M250,#REF!,10,0)),"",VLOOKUP($M250,#REF!,10,0))</f>
        <v/>
      </c>
      <c r="AX250" s="203">
        <f t="shared" si="112"/>
        <v>0</v>
      </c>
      <c r="AY250" s="208" t="str">
        <f t="shared" si="113"/>
        <v/>
      </c>
      <c r="BA250" s="225" t="str">
        <f t="shared" si="114"/>
        <v/>
      </c>
      <c r="BB250" s="225" t="str">
        <f t="shared" si="115"/>
        <v/>
      </c>
    </row>
    <row r="251" spans="1:54" s="39" customFormat="1" ht="25.2" customHeight="1" x14ac:dyDescent="0.2">
      <c r="A251" s="45"/>
      <c r="B251" s="48"/>
      <c r="C251" s="48"/>
      <c r="D251" s="53"/>
      <c r="E251" s="53"/>
      <c r="F251" s="55"/>
      <c r="G251" s="55"/>
      <c r="H251" s="60"/>
      <c r="I251" s="66"/>
      <c r="J251" s="68"/>
      <c r="L251" s="73">
        <f t="shared" si="91"/>
        <v>0</v>
      </c>
      <c r="M251" s="73" t="str">
        <f t="shared" si="92"/>
        <v xml:space="preserve"> </v>
      </c>
      <c r="N251" s="100">
        <f t="shared" si="93"/>
        <v>0</v>
      </c>
      <c r="O251" s="100">
        <f t="shared" si="94"/>
        <v>0</v>
      </c>
      <c r="P251" s="108">
        <f t="shared" si="95"/>
        <v>0</v>
      </c>
      <c r="Q251" s="108" t="str">
        <f>IF(OR($C251="LED",$C251="不明"),"",IF(ISERROR(VLOOKUP($M251,#REF!,2,0)),"",VLOOKUP($M251,#REF!,2,0)))</f>
        <v/>
      </c>
      <c r="R251" s="100">
        <f t="shared" si="96"/>
        <v>0</v>
      </c>
      <c r="S251" s="100">
        <f t="shared" si="97"/>
        <v>0</v>
      </c>
      <c r="T251" s="120" t="str">
        <f t="shared" si="98"/>
        <v/>
      </c>
      <c r="U251" s="124"/>
      <c r="V251" s="129" t="s">
        <v>164</v>
      </c>
      <c r="W251" s="131"/>
      <c r="X251" s="75" t="str">
        <f>IF(COUNTIF($M251,"*LED*"),"LED設置済",IF(COUNTIF($M251,"*不明*"),"該当不明",IF(ISERROR(VLOOKUP($M251,#REF!,4,0)),"",VLOOKUP($M251,#REF!,4,0))))</f>
        <v/>
      </c>
      <c r="Y251" s="139">
        <f t="shared" si="99"/>
        <v>0</v>
      </c>
      <c r="Z251" s="144" t="str">
        <f>IF(ISERROR(VLOOKUP($M251,#REF!,5,0)),"",VLOOKUP($M251,#REF!,5,0))</f>
        <v/>
      </c>
      <c r="AA251" s="147" t="str">
        <f t="shared" si="100"/>
        <v/>
      </c>
      <c r="AB251" s="147" t="str">
        <f t="shared" si="101"/>
        <v/>
      </c>
      <c r="AC251" s="147" t="str">
        <f>IF(ISERROR(VLOOKUP($M251,#REF!,6,0)),"",VLOOKUP($M251,#REF!,6,0))</f>
        <v/>
      </c>
      <c r="AD251" s="147" t="str">
        <f>IF(ISERROR(VLOOKUP($M251,#REF!,8,0)),"",VLOOKUP($M251,#REF!,8,0))</f>
        <v/>
      </c>
      <c r="AE251" s="152" t="str">
        <f t="shared" si="102"/>
        <v/>
      </c>
      <c r="AF251" s="155" t="str">
        <f t="shared" si="103"/>
        <v/>
      </c>
      <c r="AG251" s="146" t="str">
        <f t="shared" si="104"/>
        <v/>
      </c>
      <c r="AH251" s="146" t="str">
        <f>IF(ISERROR(VLOOKUP($M251,#REF!,9,0)),"",VLOOKUP($M251,#REF!,9,0))</f>
        <v/>
      </c>
      <c r="AI251" s="146" t="str">
        <f t="shared" si="105"/>
        <v/>
      </c>
      <c r="AJ251" s="168">
        <f t="shared" si="106"/>
        <v>0</v>
      </c>
      <c r="AK251" s="171"/>
      <c r="AL251" s="174" t="str">
        <f t="shared" si="107"/>
        <v/>
      </c>
      <c r="AM251" s="179" t="str">
        <f t="shared" si="108"/>
        <v/>
      </c>
      <c r="AN251" s="183" t="str">
        <f t="shared" si="109"/>
        <v>未入力セル</v>
      </c>
      <c r="AO251" s="186" t="str">
        <f t="shared" si="89"/>
        <v/>
      </c>
      <c r="AP251" s="186" t="str">
        <f t="shared" si="90"/>
        <v/>
      </c>
      <c r="AQ251" s="39">
        <f t="shared" si="116"/>
        <v>0</v>
      </c>
      <c r="AR251" s="39" t="str">
        <f>IF(ISERROR(VLOOKUP($M251,#REF!,16,0)),"",VLOOKUP($M251,#REF!,16,0))</f>
        <v/>
      </c>
      <c r="AS251" s="196" t="str">
        <f>IF(ISERROR(VLOOKUP($M251,#REF!,7,0)),"",VLOOKUP($M251,#REF!,7,0))</f>
        <v/>
      </c>
      <c r="AT251" s="203">
        <f t="shared" si="110"/>
        <v>0</v>
      </c>
      <c r="AU251" s="208" t="str">
        <f t="shared" si="111"/>
        <v/>
      </c>
      <c r="AW251" s="208" t="str">
        <f>IF(ISERROR(VLOOKUP($M251,#REF!,10,0)),"",VLOOKUP($M251,#REF!,10,0))</f>
        <v/>
      </c>
      <c r="AX251" s="203">
        <f t="shared" si="112"/>
        <v>0</v>
      </c>
      <c r="AY251" s="208" t="str">
        <f t="shared" si="113"/>
        <v/>
      </c>
      <c r="BA251" s="225" t="str">
        <f t="shared" si="114"/>
        <v/>
      </c>
      <c r="BB251" s="225" t="str">
        <f t="shared" si="115"/>
        <v/>
      </c>
    </row>
    <row r="252" spans="1:54" s="39" customFormat="1" ht="25.2" customHeight="1" x14ac:dyDescent="0.2">
      <c r="A252" s="45"/>
      <c r="B252" s="48"/>
      <c r="C252" s="48"/>
      <c r="D252" s="53"/>
      <c r="E252" s="53"/>
      <c r="F252" s="55"/>
      <c r="G252" s="55"/>
      <c r="H252" s="60"/>
      <c r="I252" s="66"/>
      <c r="J252" s="68"/>
      <c r="L252" s="73">
        <f t="shared" si="91"/>
        <v>0</v>
      </c>
      <c r="M252" s="73" t="str">
        <f t="shared" si="92"/>
        <v xml:space="preserve"> </v>
      </c>
      <c r="N252" s="100">
        <f t="shared" si="93"/>
        <v>0</v>
      </c>
      <c r="O252" s="100">
        <f t="shared" si="94"/>
        <v>0</v>
      </c>
      <c r="P252" s="108">
        <f t="shared" si="95"/>
        <v>0</v>
      </c>
      <c r="Q252" s="108" t="str">
        <f>IF(OR($C252="LED",$C252="不明"),"",IF(ISERROR(VLOOKUP($M252,#REF!,2,0)),"",VLOOKUP($M252,#REF!,2,0)))</f>
        <v/>
      </c>
      <c r="R252" s="100">
        <f t="shared" si="96"/>
        <v>0</v>
      </c>
      <c r="S252" s="100">
        <f t="shared" si="97"/>
        <v>0</v>
      </c>
      <c r="T252" s="120" t="str">
        <f t="shared" si="98"/>
        <v/>
      </c>
      <c r="U252" s="124"/>
      <c r="V252" s="129" t="s">
        <v>164</v>
      </c>
      <c r="W252" s="131"/>
      <c r="X252" s="75" t="str">
        <f>IF(COUNTIF($M252,"*LED*"),"LED設置済",IF(COUNTIF($M252,"*不明*"),"該当不明",IF(ISERROR(VLOOKUP($M252,#REF!,4,0)),"",VLOOKUP($M252,#REF!,4,0))))</f>
        <v/>
      </c>
      <c r="Y252" s="139">
        <f t="shared" si="99"/>
        <v>0</v>
      </c>
      <c r="Z252" s="144" t="str">
        <f>IF(ISERROR(VLOOKUP($M252,#REF!,5,0)),"",VLOOKUP($M252,#REF!,5,0))</f>
        <v/>
      </c>
      <c r="AA252" s="147" t="str">
        <f t="shared" si="100"/>
        <v/>
      </c>
      <c r="AB252" s="147" t="str">
        <f t="shared" si="101"/>
        <v/>
      </c>
      <c r="AC252" s="147" t="str">
        <f>IF(ISERROR(VLOOKUP($M252,#REF!,6,0)),"",VLOOKUP($M252,#REF!,6,0))</f>
        <v/>
      </c>
      <c r="AD252" s="147" t="str">
        <f>IF(ISERROR(VLOOKUP($M252,#REF!,8,0)),"",VLOOKUP($M252,#REF!,8,0))</f>
        <v/>
      </c>
      <c r="AE252" s="152" t="str">
        <f t="shared" si="102"/>
        <v/>
      </c>
      <c r="AF252" s="155" t="str">
        <f t="shared" si="103"/>
        <v/>
      </c>
      <c r="AG252" s="146" t="str">
        <f t="shared" si="104"/>
        <v/>
      </c>
      <c r="AH252" s="146" t="str">
        <f>IF(ISERROR(VLOOKUP($M252,#REF!,9,0)),"",VLOOKUP($M252,#REF!,9,0))</f>
        <v/>
      </c>
      <c r="AI252" s="146" t="str">
        <f t="shared" si="105"/>
        <v/>
      </c>
      <c r="AJ252" s="168">
        <f t="shared" si="106"/>
        <v>0</v>
      </c>
      <c r="AK252" s="171"/>
      <c r="AL252" s="174" t="str">
        <f t="shared" si="107"/>
        <v/>
      </c>
      <c r="AM252" s="179" t="str">
        <f t="shared" si="108"/>
        <v/>
      </c>
      <c r="AN252" s="183" t="str">
        <f t="shared" si="109"/>
        <v>未入力セル</v>
      </c>
      <c r="AO252" s="186" t="str">
        <f t="shared" si="89"/>
        <v/>
      </c>
      <c r="AP252" s="186" t="str">
        <f t="shared" si="90"/>
        <v/>
      </c>
      <c r="AQ252" s="39">
        <f t="shared" si="116"/>
        <v>0</v>
      </c>
      <c r="AR252" s="39" t="str">
        <f>IF(ISERROR(VLOOKUP($M252,#REF!,16,0)),"",VLOOKUP($M252,#REF!,16,0))</f>
        <v/>
      </c>
      <c r="AS252" s="196" t="str">
        <f>IF(ISERROR(VLOOKUP($M252,#REF!,7,0)),"",VLOOKUP($M252,#REF!,7,0))</f>
        <v/>
      </c>
      <c r="AT252" s="203">
        <f t="shared" si="110"/>
        <v>0</v>
      </c>
      <c r="AU252" s="208" t="str">
        <f t="shared" si="111"/>
        <v/>
      </c>
      <c r="AW252" s="208" t="str">
        <f>IF(ISERROR(VLOOKUP($M252,#REF!,10,0)),"",VLOOKUP($M252,#REF!,10,0))</f>
        <v/>
      </c>
      <c r="AX252" s="203">
        <f t="shared" si="112"/>
        <v>0</v>
      </c>
      <c r="AY252" s="208" t="str">
        <f t="shared" si="113"/>
        <v/>
      </c>
      <c r="BA252" s="225" t="str">
        <f t="shared" si="114"/>
        <v/>
      </c>
      <c r="BB252" s="225" t="str">
        <f t="shared" si="115"/>
        <v/>
      </c>
    </row>
    <row r="253" spans="1:54" s="39" customFormat="1" ht="25.2" customHeight="1" x14ac:dyDescent="0.2">
      <c r="A253" s="45"/>
      <c r="B253" s="48"/>
      <c r="C253" s="48"/>
      <c r="D253" s="53"/>
      <c r="E253" s="53"/>
      <c r="F253" s="55"/>
      <c r="G253" s="55"/>
      <c r="H253" s="60"/>
      <c r="I253" s="66"/>
      <c r="J253" s="68"/>
      <c r="L253" s="73">
        <f t="shared" si="91"/>
        <v>0</v>
      </c>
      <c r="M253" s="73" t="str">
        <f t="shared" si="92"/>
        <v xml:space="preserve"> </v>
      </c>
      <c r="N253" s="100">
        <f t="shared" si="93"/>
        <v>0</v>
      </c>
      <c r="O253" s="100">
        <f t="shared" si="94"/>
        <v>0</v>
      </c>
      <c r="P253" s="108">
        <f t="shared" si="95"/>
        <v>0</v>
      </c>
      <c r="Q253" s="108" t="str">
        <f>IF(OR($C253="LED",$C253="不明"),"",IF(ISERROR(VLOOKUP($M253,#REF!,2,0)),"",VLOOKUP($M253,#REF!,2,0)))</f>
        <v/>
      </c>
      <c r="R253" s="100">
        <f t="shared" si="96"/>
        <v>0</v>
      </c>
      <c r="S253" s="100">
        <f t="shared" si="97"/>
        <v>0</v>
      </c>
      <c r="T253" s="120" t="str">
        <f t="shared" si="98"/>
        <v/>
      </c>
      <c r="U253" s="124"/>
      <c r="V253" s="129" t="s">
        <v>164</v>
      </c>
      <c r="W253" s="131"/>
      <c r="X253" s="75" t="str">
        <f>IF(COUNTIF($M253,"*LED*"),"LED設置済",IF(COUNTIF($M253,"*不明*"),"該当不明",IF(ISERROR(VLOOKUP($M253,#REF!,4,0)),"",VLOOKUP($M253,#REF!,4,0))))</f>
        <v/>
      </c>
      <c r="Y253" s="139">
        <f t="shared" si="99"/>
        <v>0</v>
      </c>
      <c r="Z253" s="144" t="str">
        <f>IF(ISERROR(VLOOKUP($M253,#REF!,5,0)),"",VLOOKUP($M253,#REF!,5,0))</f>
        <v/>
      </c>
      <c r="AA253" s="147" t="str">
        <f t="shared" si="100"/>
        <v/>
      </c>
      <c r="AB253" s="147" t="str">
        <f t="shared" si="101"/>
        <v/>
      </c>
      <c r="AC253" s="147" t="str">
        <f>IF(ISERROR(VLOOKUP($M253,#REF!,6,0)),"",VLOOKUP($M253,#REF!,6,0))</f>
        <v/>
      </c>
      <c r="AD253" s="147" t="str">
        <f>IF(ISERROR(VLOOKUP($M253,#REF!,8,0)),"",VLOOKUP($M253,#REF!,8,0))</f>
        <v/>
      </c>
      <c r="AE253" s="152" t="str">
        <f t="shared" si="102"/>
        <v/>
      </c>
      <c r="AF253" s="155" t="str">
        <f t="shared" si="103"/>
        <v/>
      </c>
      <c r="AG253" s="146" t="str">
        <f t="shared" si="104"/>
        <v/>
      </c>
      <c r="AH253" s="146" t="str">
        <f>IF(ISERROR(VLOOKUP($M253,#REF!,9,0)),"",VLOOKUP($M253,#REF!,9,0))</f>
        <v/>
      </c>
      <c r="AI253" s="146" t="str">
        <f t="shared" si="105"/>
        <v/>
      </c>
      <c r="AJ253" s="168">
        <f t="shared" si="106"/>
        <v>0</v>
      </c>
      <c r="AK253" s="171"/>
      <c r="AL253" s="174" t="str">
        <f t="shared" si="107"/>
        <v/>
      </c>
      <c r="AM253" s="179" t="str">
        <f t="shared" si="108"/>
        <v/>
      </c>
      <c r="AN253" s="183" t="str">
        <f t="shared" si="109"/>
        <v>未入力セル</v>
      </c>
      <c r="AO253" s="186" t="str">
        <f t="shared" si="89"/>
        <v/>
      </c>
      <c r="AP253" s="186" t="str">
        <f t="shared" si="90"/>
        <v/>
      </c>
      <c r="AQ253" s="39">
        <f t="shared" si="116"/>
        <v>0</v>
      </c>
      <c r="AR253" s="39" t="str">
        <f>IF(ISERROR(VLOOKUP($M253,#REF!,16,0)),"",VLOOKUP($M253,#REF!,16,0))</f>
        <v/>
      </c>
      <c r="AS253" s="196" t="str">
        <f>IF(ISERROR(VLOOKUP($M253,#REF!,7,0)),"",VLOOKUP($M253,#REF!,7,0))</f>
        <v/>
      </c>
      <c r="AT253" s="203">
        <f t="shared" si="110"/>
        <v>0</v>
      </c>
      <c r="AU253" s="208" t="str">
        <f t="shared" si="111"/>
        <v/>
      </c>
      <c r="AW253" s="208" t="str">
        <f>IF(ISERROR(VLOOKUP($M253,#REF!,10,0)),"",VLOOKUP($M253,#REF!,10,0))</f>
        <v/>
      </c>
      <c r="AX253" s="203">
        <f t="shared" si="112"/>
        <v>0</v>
      </c>
      <c r="AY253" s="208" t="str">
        <f t="shared" si="113"/>
        <v/>
      </c>
      <c r="BA253" s="225" t="str">
        <f t="shared" si="114"/>
        <v/>
      </c>
      <c r="BB253" s="225" t="str">
        <f t="shared" si="115"/>
        <v/>
      </c>
    </row>
    <row r="254" spans="1:54" s="39" customFormat="1" ht="25.2" customHeight="1" x14ac:dyDescent="0.2">
      <c r="A254" s="45"/>
      <c r="B254" s="48"/>
      <c r="C254" s="48"/>
      <c r="D254" s="53"/>
      <c r="E254" s="53"/>
      <c r="F254" s="55"/>
      <c r="G254" s="55"/>
      <c r="H254" s="60"/>
      <c r="I254" s="66"/>
      <c r="J254" s="68"/>
      <c r="L254" s="73">
        <f t="shared" si="91"/>
        <v>0</v>
      </c>
      <c r="M254" s="73" t="str">
        <f t="shared" si="92"/>
        <v xml:space="preserve"> </v>
      </c>
      <c r="N254" s="100">
        <f t="shared" si="93"/>
        <v>0</v>
      </c>
      <c r="O254" s="100">
        <f t="shared" si="94"/>
        <v>0</v>
      </c>
      <c r="P254" s="108">
        <f t="shared" si="95"/>
        <v>0</v>
      </c>
      <c r="Q254" s="108" t="str">
        <f>IF(OR($C254="LED",$C254="不明"),"",IF(ISERROR(VLOOKUP($M254,#REF!,2,0)),"",VLOOKUP($M254,#REF!,2,0)))</f>
        <v/>
      </c>
      <c r="R254" s="100">
        <f t="shared" si="96"/>
        <v>0</v>
      </c>
      <c r="S254" s="100">
        <f t="shared" si="97"/>
        <v>0</v>
      </c>
      <c r="T254" s="120" t="str">
        <f t="shared" si="98"/>
        <v/>
      </c>
      <c r="U254" s="124"/>
      <c r="V254" s="129" t="s">
        <v>164</v>
      </c>
      <c r="W254" s="131"/>
      <c r="X254" s="75" t="str">
        <f>IF(COUNTIF($M254,"*LED*"),"LED設置済",IF(COUNTIF($M254,"*不明*"),"該当不明",IF(ISERROR(VLOOKUP($M254,#REF!,4,0)),"",VLOOKUP($M254,#REF!,4,0))))</f>
        <v/>
      </c>
      <c r="Y254" s="139">
        <f t="shared" si="99"/>
        <v>0</v>
      </c>
      <c r="Z254" s="144" t="str">
        <f>IF(ISERROR(VLOOKUP($M254,#REF!,5,0)),"",VLOOKUP($M254,#REF!,5,0))</f>
        <v/>
      </c>
      <c r="AA254" s="147" t="str">
        <f t="shared" si="100"/>
        <v/>
      </c>
      <c r="AB254" s="147" t="str">
        <f t="shared" si="101"/>
        <v/>
      </c>
      <c r="AC254" s="147" t="str">
        <f>IF(ISERROR(VLOOKUP($M254,#REF!,6,0)),"",VLOOKUP($M254,#REF!,6,0))</f>
        <v/>
      </c>
      <c r="AD254" s="147" t="str">
        <f>IF(ISERROR(VLOOKUP($M254,#REF!,8,0)),"",VLOOKUP($M254,#REF!,8,0))</f>
        <v/>
      </c>
      <c r="AE254" s="152" t="str">
        <f t="shared" si="102"/>
        <v/>
      </c>
      <c r="AF254" s="155" t="str">
        <f t="shared" si="103"/>
        <v/>
      </c>
      <c r="AG254" s="146" t="str">
        <f t="shared" si="104"/>
        <v/>
      </c>
      <c r="AH254" s="146" t="str">
        <f>IF(ISERROR(VLOOKUP($M254,#REF!,9,0)),"",VLOOKUP($M254,#REF!,9,0))</f>
        <v/>
      </c>
      <c r="AI254" s="146" t="str">
        <f t="shared" si="105"/>
        <v/>
      </c>
      <c r="AJ254" s="168">
        <f t="shared" si="106"/>
        <v>0</v>
      </c>
      <c r="AK254" s="171"/>
      <c r="AL254" s="174" t="str">
        <f t="shared" si="107"/>
        <v/>
      </c>
      <c r="AM254" s="179" t="str">
        <f t="shared" si="108"/>
        <v/>
      </c>
      <c r="AN254" s="183" t="str">
        <f t="shared" si="109"/>
        <v>未入力セル</v>
      </c>
      <c r="AO254" s="186" t="str">
        <f t="shared" si="89"/>
        <v/>
      </c>
      <c r="AP254" s="186" t="str">
        <f t="shared" si="90"/>
        <v/>
      </c>
      <c r="AQ254" s="39">
        <f t="shared" si="116"/>
        <v>0</v>
      </c>
      <c r="AR254" s="39" t="str">
        <f>IF(ISERROR(VLOOKUP($M254,#REF!,16,0)),"",VLOOKUP($M254,#REF!,16,0))</f>
        <v/>
      </c>
      <c r="AS254" s="196" t="str">
        <f>IF(ISERROR(VLOOKUP($M254,#REF!,7,0)),"",VLOOKUP($M254,#REF!,7,0))</f>
        <v/>
      </c>
      <c r="AT254" s="203">
        <f t="shared" si="110"/>
        <v>0</v>
      </c>
      <c r="AU254" s="208" t="str">
        <f t="shared" si="111"/>
        <v/>
      </c>
      <c r="AW254" s="208" t="str">
        <f>IF(ISERROR(VLOOKUP($M254,#REF!,10,0)),"",VLOOKUP($M254,#REF!,10,0))</f>
        <v/>
      </c>
      <c r="AX254" s="203">
        <f t="shared" si="112"/>
        <v>0</v>
      </c>
      <c r="AY254" s="208" t="str">
        <f t="shared" si="113"/>
        <v/>
      </c>
      <c r="BA254" s="225" t="str">
        <f t="shared" si="114"/>
        <v/>
      </c>
      <c r="BB254" s="225" t="str">
        <f t="shared" si="115"/>
        <v/>
      </c>
    </row>
    <row r="255" spans="1:54" s="39" customFormat="1" ht="25.2" customHeight="1" x14ac:dyDescent="0.2">
      <c r="A255" s="45"/>
      <c r="B255" s="48"/>
      <c r="C255" s="48"/>
      <c r="D255" s="53"/>
      <c r="E255" s="53"/>
      <c r="F255" s="55"/>
      <c r="G255" s="55"/>
      <c r="H255" s="60"/>
      <c r="I255" s="66"/>
      <c r="J255" s="68"/>
      <c r="L255" s="73">
        <f t="shared" si="91"/>
        <v>0</v>
      </c>
      <c r="M255" s="73" t="str">
        <f t="shared" si="92"/>
        <v xml:space="preserve"> </v>
      </c>
      <c r="N255" s="100">
        <f t="shared" si="93"/>
        <v>0</v>
      </c>
      <c r="O255" s="100">
        <f t="shared" si="94"/>
        <v>0</v>
      </c>
      <c r="P255" s="108">
        <f t="shared" si="95"/>
        <v>0</v>
      </c>
      <c r="Q255" s="108" t="str">
        <f>IF(OR($C255="LED",$C255="不明"),"",IF(ISERROR(VLOOKUP($M255,#REF!,2,0)),"",VLOOKUP($M255,#REF!,2,0)))</f>
        <v/>
      </c>
      <c r="R255" s="100">
        <f t="shared" si="96"/>
        <v>0</v>
      </c>
      <c r="S255" s="100">
        <f t="shared" si="97"/>
        <v>0</v>
      </c>
      <c r="T255" s="120" t="str">
        <f t="shared" si="98"/>
        <v/>
      </c>
      <c r="U255" s="124"/>
      <c r="V255" s="129" t="s">
        <v>164</v>
      </c>
      <c r="W255" s="131"/>
      <c r="X255" s="75" t="str">
        <f>IF(COUNTIF($M255,"*LED*"),"LED設置済",IF(COUNTIF($M255,"*不明*"),"該当不明",IF(ISERROR(VLOOKUP($M255,#REF!,4,0)),"",VLOOKUP($M255,#REF!,4,0))))</f>
        <v/>
      </c>
      <c r="Y255" s="139">
        <f t="shared" si="99"/>
        <v>0</v>
      </c>
      <c r="Z255" s="144" t="str">
        <f>IF(ISERROR(VLOOKUP($M255,#REF!,5,0)),"",VLOOKUP($M255,#REF!,5,0))</f>
        <v/>
      </c>
      <c r="AA255" s="147" t="str">
        <f t="shared" si="100"/>
        <v/>
      </c>
      <c r="AB255" s="147" t="str">
        <f t="shared" si="101"/>
        <v/>
      </c>
      <c r="AC255" s="147" t="str">
        <f>IF(ISERROR(VLOOKUP($M255,#REF!,6,0)),"",VLOOKUP($M255,#REF!,6,0))</f>
        <v/>
      </c>
      <c r="AD255" s="147" t="str">
        <f>IF(ISERROR(VLOOKUP($M255,#REF!,8,0)),"",VLOOKUP($M255,#REF!,8,0))</f>
        <v/>
      </c>
      <c r="AE255" s="152" t="str">
        <f t="shared" si="102"/>
        <v/>
      </c>
      <c r="AF255" s="155" t="str">
        <f t="shared" si="103"/>
        <v/>
      </c>
      <c r="AG255" s="146" t="str">
        <f t="shared" si="104"/>
        <v/>
      </c>
      <c r="AH255" s="146" t="str">
        <f>IF(ISERROR(VLOOKUP($M255,#REF!,9,0)),"",VLOOKUP($M255,#REF!,9,0))</f>
        <v/>
      </c>
      <c r="AI255" s="146" t="str">
        <f t="shared" si="105"/>
        <v/>
      </c>
      <c r="AJ255" s="168">
        <f t="shared" si="106"/>
        <v>0</v>
      </c>
      <c r="AK255" s="171"/>
      <c r="AL255" s="174" t="str">
        <f t="shared" si="107"/>
        <v/>
      </c>
      <c r="AM255" s="179" t="str">
        <f t="shared" si="108"/>
        <v/>
      </c>
      <c r="AN255" s="183" t="str">
        <f t="shared" si="109"/>
        <v>未入力セル</v>
      </c>
      <c r="AO255" s="186" t="str">
        <f t="shared" si="89"/>
        <v/>
      </c>
      <c r="AP255" s="186" t="str">
        <f t="shared" si="90"/>
        <v/>
      </c>
      <c r="AQ255" s="39">
        <f t="shared" si="116"/>
        <v>0</v>
      </c>
      <c r="AR255" s="39" t="str">
        <f>IF(ISERROR(VLOOKUP($M255,#REF!,16,0)),"",VLOOKUP($M255,#REF!,16,0))</f>
        <v/>
      </c>
      <c r="AS255" s="196" t="str">
        <f>IF(ISERROR(VLOOKUP($M255,#REF!,7,0)),"",VLOOKUP($M255,#REF!,7,0))</f>
        <v/>
      </c>
      <c r="AT255" s="203">
        <f t="shared" si="110"/>
        <v>0</v>
      </c>
      <c r="AU255" s="208" t="str">
        <f t="shared" si="111"/>
        <v/>
      </c>
      <c r="AW255" s="208" t="str">
        <f>IF(ISERROR(VLOOKUP($M255,#REF!,10,0)),"",VLOOKUP($M255,#REF!,10,0))</f>
        <v/>
      </c>
      <c r="AX255" s="203">
        <f t="shared" si="112"/>
        <v>0</v>
      </c>
      <c r="AY255" s="208" t="str">
        <f t="shared" si="113"/>
        <v/>
      </c>
      <c r="BA255" s="225" t="str">
        <f t="shared" si="114"/>
        <v/>
      </c>
      <c r="BB255" s="225" t="str">
        <f t="shared" si="115"/>
        <v/>
      </c>
    </row>
    <row r="256" spans="1:54" s="39" customFormat="1" ht="25.2" customHeight="1" x14ac:dyDescent="0.2">
      <c r="A256" s="45"/>
      <c r="B256" s="48"/>
      <c r="C256" s="48"/>
      <c r="D256" s="53"/>
      <c r="E256" s="53"/>
      <c r="F256" s="55"/>
      <c r="G256" s="55"/>
      <c r="H256" s="60"/>
      <c r="I256" s="66"/>
      <c r="J256" s="68"/>
      <c r="L256" s="73">
        <f t="shared" si="91"/>
        <v>0</v>
      </c>
      <c r="M256" s="73" t="str">
        <f t="shared" si="92"/>
        <v xml:space="preserve"> </v>
      </c>
      <c r="N256" s="100">
        <f t="shared" si="93"/>
        <v>0</v>
      </c>
      <c r="O256" s="100">
        <f t="shared" si="94"/>
        <v>0</v>
      </c>
      <c r="P256" s="108">
        <f t="shared" si="95"/>
        <v>0</v>
      </c>
      <c r="Q256" s="108" t="str">
        <f>IF(OR($C256="LED",$C256="不明"),"",IF(ISERROR(VLOOKUP($M256,#REF!,2,0)),"",VLOOKUP($M256,#REF!,2,0)))</f>
        <v/>
      </c>
      <c r="R256" s="100">
        <f t="shared" si="96"/>
        <v>0</v>
      </c>
      <c r="S256" s="100">
        <f t="shared" si="97"/>
        <v>0</v>
      </c>
      <c r="T256" s="120" t="str">
        <f t="shared" si="98"/>
        <v/>
      </c>
      <c r="U256" s="124"/>
      <c r="V256" s="129" t="s">
        <v>164</v>
      </c>
      <c r="W256" s="131"/>
      <c r="X256" s="75" t="str">
        <f>IF(COUNTIF($M256,"*LED*"),"LED設置済",IF(COUNTIF($M256,"*不明*"),"該当不明",IF(ISERROR(VLOOKUP($M256,#REF!,4,0)),"",VLOOKUP($M256,#REF!,4,0))))</f>
        <v/>
      </c>
      <c r="Y256" s="139">
        <f t="shared" si="99"/>
        <v>0</v>
      </c>
      <c r="Z256" s="144" t="str">
        <f>IF(ISERROR(VLOOKUP($M256,#REF!,5,0)),"",VLOOKUP($M256,#REF!,5,0))</f>
        <v/>
      </c>
      <c r="AA256" s="147" t="str">
        <f t="shared" si="100"/>
        <v/>
      </c>
      <c r="AB256" s="147" t="str">
        <f t="shared" si="101"/>
        <v/>
      </c>
      <c r="AC256" s="147" t="str">
        <f>IF(ISERROR(VLOOKUP($M256,#REF!,6,0)),"",VLOOKUP($M256,#REF!,6,0))</f>
        <v/>
      </c>
      <c r="AD256" s="147" t="str">
        <f>IF(ISERROR(VLOOKUP($M256,#REF!,8,0)),"",VLOOKUP($M256,#REF!,8,0))</f>
        <v/>
      </c>
      <c r="AE256" s="152" t="str">
        <f t="shared" si="102"/>
        <v/>
      </c>
      <c r="AF256" s="155" t="str">
        <f t="shared" si="103"/>
        <v/>
      </c>
      <c r="AG256" s="146" t="str">
        <f t="shared" si="104"/>
        <v/>
      </c>
      <c r="AH256" s="146" t="str">
        <f>IF(ISERROR(VLOOKUP($M256,#REF!,9,0)),"",VLOOKUP($M256,#REF!,9,0))</f>
        <v/>
      </c>
      <c r="AI256" s="146" t="str">
        <f t="shared" si="105"/>
        <v/>
      </c>
      <c r="AJ256" s="168">
        <f t="shared" si="106"/>
        <v>0</v>
      </c>
      <c r="AK256" s="171"/>
      <c r="AL256" s="174" t="str">
        <f t="shared" si="107"/>
        <v/>
      </c>
      <c r="AM256" s="179" t="str">
        <f t="shared" si="108"/>
        <v/>
      </c>
      <c r="AN256" s="183" t="str">
        <f t="shared" si="109"/>
        <v>未入力セル</v>
      </c>
      <c r="AO256" s="186" t="str">
        <f t="shared" si="89"/>
        <v/>
      </c>
      <c r="AP256" s="186" t="str">
        <f t="shared" si="90"/>
        <v/>
      </c>
      <c r="AQ256" s="39">
        <f t="shared" si="116"/>
        <v>0</v>
      </c>
      <c r="AR256" s="39" t="str">
        <f>IF(ISERROR(VLOOKUP($M256,#REF!,16,0)),"",VLOOKUP($M256,#REF!,16,0))</f>
        <v/>
      </c>
      <c r="AS256" s="196" t="str">
        <f>IF(ISERROR(VLOOKUP($M256,#REF!,7,0)),"",VLOOKUP($M256,#REF!,7,0))</f>
        <v/>
      </c>
      <c r="AT256" s="203">
        <f t="shared" si="110"/>
        <v>0</v>
      </c>
      <c r="AU256" s="208" t="str">
        <f t="shared" si="111"/>
        <v/>
      </c>
      <c r="AW256" s="208" t="str">
        <f>IF(ISERROR(VLOOKUP($M256,#REF!,10,0)),"",VLOOKUP($M256,#REF!,10,0))</f>
        <v/>
      </c>
      <c r="AX256" s="203">
        <f t="shared" si="112"/>
        <v>0</v>
      </c>
      <c r="AY256" s="208" t="str">
        <f t="shared" si="113"/>
        <v/>
      </c>
      <c r="BA256" s="225" t="str">
        <f t="shared" si="114"/>
        <v/>
      </c>
      <c r="BB256" s="225" t="str">
        <f t="shared" si="115"/>
        <v/>
      </c>
    </row>
    <row r="257" spans="1:54" s="39" customFormat="1" ht="25.2" customHeight="1" x14ac:dyDescent="0.2">
      <c r="A257" s="45"/>
      <c r="B257" s="48"/>
      <c r="C257" s="48"/>
      <c r="D257" s="53"/>
      <c r="E257" s="53"/>
      <c r="F257" s="55"/>
      <c r="G257" s="55"/>
      <c r="H257" s="60"/>
      <c r="I257" s="66"/>
      <c r="J257" s="68"/>
      <c r="L257" s="73">
        <f t="shared" si="91"/>
        <v>0</v>
      </c>
      <c r="M257" s="73" t="str">
        <f t="shared" si="92"/>
        <v xml:space="preserve"> </v>
      </c>
      <c r="N257" s="100">
        <f t="shared" si="93"/>
        <v>0</v>
      </c>
      <c r="O257" s="100">
        <f t="shared" si="94"/>
        <v>0</v>
      </c>
      <c r="P257" s="108">
        <f t="shared" si="95"/>
        <v>0</v>
      </c>
      <c r="Q257" s="108" t="str">
        <f>IF(OR($C257="LED",$C257="不明"),"",IF(ISERROR(VLOOKUP($M257,#REF!,2,0)),"",VLOOKUP($M257,#REF!,2,0)))</f>
        <v/>
      </c>
      <c r="R257" s="100">
        <f t="shared" si="96"/>
        <v>0</v>
      </c>
      <c r="S257" s="100">
        <f t="shared" si="97"/>
        <v>0</v>
      </c>
      <c r="T257" s="120" t="str">
        <f t="shared" si="98"/>
        <v/>
      </c>
      <c r="U257" s="124"/>
      <c r="V257" s="129" t="s">
        <v>164</v>
      </c>
      <c r="W257" s="131"/>
      <c r="X257" s="75" t="str">
        <f>IF(COUNTIF($M257,"*LED*"),"LED設置済",IF(COUNTIF($M257,"*不明*"),"該当不明",IF(ISERROR(VLOOKUP($M257,#REF!,4,0)),"",VLOOKUP($M257,#REF!,4,0))))</f>
        <v/>
      </c>
      <c r="Y257" s="139">
        <f t="shared" si="99"/>
        <v>0</v>
      </c>
      <c r="Z257" s="144" t="str">
        <f>IF(ISERROR(VLOOKUP($M257,#REF!,5,0)),"",VLOOKUP($M257,#REF!,5,0))</f>
        <v/>
      </c>
      <c r="AA257" s="147" t="str">
        <f t="shared" si="100"/>
        <v/>
      </c>
      <c r="AB257" s="147" t="str">
        <f t="shared" si="101"/>
        <v/>
      </c>
      <c r="AC257" s="147" t="str">
        <f>IF(ISERROR(VLOOKUP($M257,#REF!,6,0)),"",VLOOKUP($M257,#REF!,6,0))</f>
        <v/>
      </c>
      <c r="AD257" s="147" t="str">
        <f>IF(ISERROR(VLOOKUP($M257,#REF!,8,0)),"",VLOOKUP($M257,#REF!,8,0))</f>
        <v/>
      </c>
      <c r="AE257" s="152" t="str">
        <f t="shared" si="102"/>
        <v/>
      </c>
      <c r="AF257" s="155" t="str">
        <f t="shared" si="103"/>
        <v/>
      </c>
      <c r="AG257" s="146" t="str">
        <f t="shared" si="104"/>
        <v/>
      </c>
      <c r="AH257" s="146" t="str">
        <f>IF(ISERROR(VLOOKUP($M257,#REF!,9,0)),"",VLOOKUP($M257,#REF!,9,0))</f>
        <v/>
      </c>
      <c r="AI257" s="146" t="str">
        <f t="shared" si="105"/>
        <v/>
      </c>
      <c r="AJ257" s="168">
        <f t="shared" si="106"/>
        <v>0</v>
      </c>
      <c r="AK257" s="171"/>
      <c r="AL257" s="174" t="str">
        <f t="shared" si="107"/>
        <v/>
      </c>
      <c r="AM257" s="179" t="str">
        <f t="shared" si="108"/>
        <v/>
      </c>
      <c r="AN257" s="183" t="str">
        <f t="shared" si="109"/>
        <v>未入力セル</v>
      </c>
      <c r="AO257" s="186" t="str">
        <f t="shared" ref="AO257:AO288" si="117">IF(ISERROR((Q257*Y257)/1000),"",((Q257*Y257)/1000))</f>
        <v/>
      </c>
      <c r="AP257" s="186" t="str">
        <f t="shared" ref="AP257:AP288" si="118">IF(ISERROR((Z257*Y257)/1000),"",((Z257*Y257)/1000))</f>
        <v/>
      </c>
      <c r="AQ257" s="39">
        <f t="shared" si="116"/>
        <v>0</v>
      </c>
      <c r="AR257" s="39" t="str">
        <f>IF(ISERROR(VLOOKUP($M257,#REF!,16,0)),"",VLOOKUP($M257,#REF!,16,0))</f>
        <v/>
      </c>
      <c r="AS257" s="196" t="str">
        <f>IF(ISERROR(VLOOKUP($M257,#REF!,7,0)),"",VLOOKUP($M257,#REF!,7,0))</f>
        <v/>
      </c>
      <c r="AT257" s="203">
        <f t="shared" si="110"/>
        <v>0</v>
      </c>
      <c r="AU257" s="208" t="str">
        <f t="shared" si="111"/>
        <v/>
      </c>
      <c r="AW257" s="208" t="str">
        <f>IF(ISERROR(VLOOKUP($M257,#REF!,10,0)),"",VLOOKUP($M257,#REF!,10,0))</f>
        <v/>
      </c>
      <c r="AX257" s="203">
        <f t="shared" si="112"/>
        <v>0</v>
      </c>
      <c r="AY257" s="208" t="str">
        <f t="shared" si="113"/>
        <v/>
      </c>
      <c r="BA257" s="225" t="str">
        <f t="shared" si="114"/>
        <v/>
      </c>
      <c r="BB257" s="225" t="str">
        <f t="shared" si="115"/>
        <v/>
      </c>
    </row>
    <row r="258" spans="1:54" s="39" customFormat="1" ht="25.2" customHeight="1" x14ac:dyDescent="0.2">
      <c r="A258" s="45"/>
      <c r="B258" s="48"/>
      <c r="C258" s="48"/>
      <c r="D258" s="53"/>
      <c r="E258" s="53"/>
      <c r="F258" s="55"/>
      <c r="G258" s="55"/>
      <c r="H258" s="60"/>
      <c r="I258" s="66"/>
      <c r="J258" s="68"/>
      <c r="L258" s="73">
        <f t="shared" si="91"/>
        <v>0</v>
      </c>
      <c r="M258" s="73" t="str">
        <f t="shared" si="92"/>
        <v xml:space="preserve"> </v>
      </c>
      <c r="N258" s="100">
        <f t="shared" si="93"/>
        <v>0</v>
      </c>
      <c r="O258" s="100">
        <f t="shared" si="94"/>
        <v>0</v>
      </c>
      <c r="P258" s="108">
        <f t="shared" si="95"/>
        <v>0</v>
      </c>
      <c r="Q258" s="108" t="str">
        <f>IF(OR($C258="LED",$C258="不明"),"",IF(ISERROR(VLOOKUP($M258,#REF!,2,0)),"",VLOOKUP($M258,#REF!,2,0)))</f>
        <v/>
      </c>
      <c r="R258" s="100">
        <f t="shared" si="96"/>
        <v>0</v>
      </c>
      <c r="S258" s="100">
        <f t="shared" si="97"/>
        <v>0</v>
      </c>
      <c r="T258" s="120" t="str">
        <f t="shared" si="98"/>
        <v/>
      </c>
      <c r="U258" s="124"/>
      <c r="V258" s="129" t="s">
        <v>164</v>
      </c>
      <c r="W258" s="131"/>
      <c r="X258" s="75" t="str">
        <f>IF(COUNTIF($M258,"*LED*"),"LED設置済",IF(COUNTIF($M258,"*不明*"),"該当不明",IF(ISERROR(VLOOKUP($M258,#REF!,4,0)),"",VLOOKUP($M258,#REF!,4,0))))</f>
        <v/>
      </c>
      <c r="Y258" s="139">
        <f t="shared" si="99"/>
        <v>0</v>
      </c>
      <c r="Z258" s="144" t="str">
        <f>IF(ISERROR(VLOOKUP($M258,#REF!,5,0)),"",VLOOKUP($M258,#REF!,5,0))</f>
        <v/>
      </c>
      <c r="AA258" s="147" t="str">
        <f t="shared" si="100"/>
        <v/>
      </c>
      <c r="AB258" s="147" t="str">
        <f t="shared" si="101"/>
        <v/>
      </c>
      <c r="AC258" s="147" t="str">
        <f>IF(ISERROR(VLOOKUP($M258,#REF!,6,0)),"",VLOOKUP($M258,#REF!,6,0))</f>
        <v/>
      </c>
      <c r="AD258" s="147" t="str">
        <f>IF(ISERROR(VLOOKUP($M258,#REF!,8,0)),"",VLOOKUP($M258,#REF!,8,0))</f>
        <v/>
      </c>
      <c r="AE258" s="152" t="str">
        <f t="shared" si="102"/>
        <v/>
      </c>
      <c r="AF258" s="155" t="str">
        <f t="shared" si="103"/>
        <v/>
      </c>
      <c r="AG258" s="146" t="str">
        <f t="shared" si="104"/>
        <v/>
      </c>
      <c r="AH258" s="146" t="str">
        <f>IF(ISERROR(VLOOKUP($M258,#REF!,9,0)),"",VLOOKUP($M258,#REF!,9,0))</f>
        <v/>
      </c>
      <c r="AI258" s="146" t="str">
        <f t="shared" si="105"/>
        <v/>
      </c>
      <c r="AJ258" s="168">
        <f t="shared" si="106"/>
        <v>0</v>
      </c>
      <c r="AK258" s="171"/>
      <c r="AL258" s="174" t="str">
        <f t="shared" si="107"/>
        <v/>
      </c>
      <c r="AM258" s="179" t="str">
        <f t="shared" si="108"/>
        <v/>
      </c>
      <c r="AN258" s="183" t="str">
        <f t="shared" si="109"/>
        <v>未入力セル</v>
      </c>
      <c r="AO258" s="186" t="str">
        <f t="shared" si="117"/>
        <v/>
      </c>
      <c r="AP258" s="186" t="str">
        <f t="shared" si="118"/>
        <v/>
      </c>
      <c r="AQ258" s="39">
        <f t="shared" si="116"/>
        <v>0</v>
      </c>
      <c r="AR258" s="39" t="str">
        <f>IF(ISERROR(VLOOKUP($M258,#REF!,16,0)),"",VLOOKUP($M258,#REF!,16,0))</f>
        <v/>
      </c>
      <c r="AS258" s="196" t="str">
        <f>IF(ISERROR(VLOOKUP($M258,#REF!,7,0)),"",VLOOKUP($M258,#REF!,7,0))</f>
        <v/>
      </c>
      <c r="AT258" s="203">
        <f t="shared" si="110"/>
        <v>0</v>
      </c>
      <c r="AU258" s="208" t="str">
        <f t="shared" si="111"/>
        <v/>
      </c>
      <c r="AW258" s="208" t="str">
        <f>IF(ISERROR(VLOOKUP($M258,#REF!,10,0)),"",VLOOKUP($M258,#REF!,10,0))</f>
        <v/>
      </c>
      <c r="AX258" s="203">
        <f t="shared" si="112"/>
        <v>0</v>
      </c>
      <c r="AY258" s="208" t="str">
        <f t="shared" si="113"/>
        <v/>
      </c>
      <c r="BA258" s="225" t="str">
        <f t="shared" si="114"/>
        <v/>
      </c>
      <c r="BB258" s="225" t="str">
        <f t="shared" si="115"/>
        <v/>
      </c>
    </row>
    <row r="259" spans="1:54" s="39" customFormat="1" ht="25.2" customHeight="1" x14ac:dyDescent="0.2">
      <c r="A259" s="45"/>
      <c r="B259" s="48"/>
      <c r="C259" s="48"/>
      <c r="D259" s="53"/>
      <c r="E259" s="53"/>
      <c r="F259" s="55"/>
      <c r="G259" s="55"/>
      <c r="H259" s="60"/>
      <c r="I259" s="66"/>
      <c r="J259" s="68"/>
      <c r="L259" s="73">
        <f t="shared" si="91"/>
        <v>0</v>
      </c>
      <c r="M259" s="73" t="str">
        <f t="shared" si="92"/>
        <v xml:space="preserve"> </v>
      </c>
      <c r="N259" s="100">
        <f t="shared" si="93"/>
        <v>0</v>
      </c>
      <c r="O259" s="100">
        <f t="shared" si="94"/>
        <v>0</v>
      </c>
      <c r="P259" s="108">
        <f t="shared" si="95"/>
        <v>0</v>
      </c>
      <c r="Q259" s="108" t="str">
        <f>IF(OR($C259="LED",$C259="不明"),"",IF(ISERROR(VLOOKUP($M259,#REF!,2,0)),"",VLOOKUP($M259,#REF!,2,0)))</f>
        <v/>
      </c>
      <c r="R259" s="100">
        <f t="shared" si="96"/>
        <v>0</v>
      </c>
      <c r="S259" s="100">
        <f t="shared" si="97"/>
        <v>0</v>
      </c>
      <c r="T259" s="120" t="str">
        <f t="shared" si="98"/>
        <v/>
      </c>
      <c r="U259" s="124"/>
      <c r="V259" s="129" t="s">
        <v>164</v>
      </c>
      <c r="W259" s="131"/>
      <c r="X259" s="75" t="str">
        <f>IF(COUNTIF($M259,"*LED*"),"LED設置済",IF(COUNTIF($M259,"*不明*"),"該当不明",IF(ISERROR(VLOOKUP($M259,#REF!,4,0)),"",VLOOKUP($M259,#REF!,4,0))))</f>
        <v/>
      </c>
      <c r="Y259" s="139">
        <f t="shared" si="99"/>
        <v>0</v>
      </c>
      <c r="Z259" s="144" t="str">
        <f>IF(ISERROR(VLOOKUP($M259,#REF!,5,0)),"",VLOOKUP($M259,#REF!,5,0))</f>
        <v/>
      </c>
      <c r="AA259" s="147" t="str">
        <f t="shared" si="100"/>
        <v/>
      </c>
      <c r="AB259" s="147" t="str">
        <f t="shared" si="101"/>
        <v/>
      </c>
      <c r="AC259" s="147" t="str">
        <f>IF(ISERROR(VLOOKUP($M259,#REF!,6,0)),"",VLOOKUP($M259,#REF!,6,0))</f>
        <v/>
      </c>
      <c r="AD259" s="147" t="str">
        <f>IF(ISERROR(VLOOKUP($M259,#REF!,8,0)),"",VLOOKUP($M259,#REF!,8,0))</f>
        <v/>
      </c>
      <c r="AE259" s="152" t="str">
        <f t="shared" si="102"/>
        <v/>
      </c>
      <c r="AF259" s="155" t="str">
        <f t="shared" si="103"/>
        <v/>
      </c>
      <c r="AG259" s="146" t="str">
        <f t="shared" si="104"/>
        <v/>
      </c>
      <c r="AH259" s="146" t="str">
        <f>IF(ISERROR(VLOOKUP($M259,#REF!,9,0)),"",VLOOKUP($M259,#REF!,9,0))</f>
        <v/>
      </c>
      <c r="AI259" s="146" t="str">
        <f t="shared" si="105"/>
        <v/>
      </c>
      <c r="AJ259" s="168">
        <f t="shared" si="106"/>
        <v>0</v>
      </c>
      <c r="AK259" s="171"/>
      <c r="AL259" s="174" t="str">
        <f t="shared" si="107"/>
        <v/>
      </c>
      <c r="AM259" s="179" t="str">
        <f t="shared" si="108"/>
        <v/>
      </c>
      <c r="AN259" s="183" t="str">
        <f t="shared" si="109"/>
        <v>未入力セル</v>
      </c>
      <c r="AO259" s="186" t="str">
        <f t="shared" si="117"/>
        <v/>
      </c>
      <c r="AP259" s="186" t="str">
        <f t="shared" si="118"/>
        <v/>
      </c>
      <c r="AQ259" s="39">
        <f t="shared" si="116"/>
        <v>0</v>
      </c>
      <c r="AR259" s="39" t="str">
        <f>IF(ISERROR(VLOOKUP($M259,#REF!,16,0)),"",VLOOKUP($M259,#REF!,16,0))</f>
        <v/>
      </c>
      <c r="AS259" s="196" t="str">
        <f>IF(ISERROR(VLOOKUP($M259,#REF!,7,0)),"",VLOOKUP($M259,#REF!,7,0))</f>
        <v/>
      </c>
      <c r="AT259" s="203">
        <f t="shared" si="110"/>
        <v>0</v>
      </c>
      <c r="AU259" s="208" t="str">
        <f t="shared" si="111"/>
        <v/>
      </c>
      <c r="AW259" s="208" t="str">
        <f>IF(ISERROR(VLOOKUP($M259,#REF!,10,0)),"",VLOOKUP($M259,#REF!,10,0))</f>
        <v/>
      </c>
      <c r="AX259" s="203">
        <f t="shared" si="112"/>
        <v>0</v>
      </c>
      <c r="AY259" s="208" t="str">
        <f t="shared" si="113"/>
        <v/>
      </c>
      <c r="BA259" s="225" t="str">
        <f t="shared" si="114"/>
        <v/>
      </c>
      <c r="BB259" s="225" t="str">
        <f t="shared" si="115"/>
        <v/>
      </c>
    </row>
    <row r="260" spans="1:54" s="39" customFormat="1" ht="25.2" customHeight="1" x14ac:dyDescent="0.2">
      <c r="A260" s="45"/>
      <c r="B260" s="48"/>
      <c r="C260" s="48"/>
      <c r="D260" s="53"/>
      <c r="E260" s="53"/>
      <c r="F260" s="55"/>
      <c r="G260" s="55"/>
      <c r="H260" s="60"/>
      <c r="I260" s="66"/>
      <c r="J260" s="68"/>
      <c r="L260" s="73">
        <f t="shared" si="91"/>
        <v>0</v>
      </c>
      <c r="M260" s="73" t="str">
        <f t="shared" si="92"/>
        <v xml:space="preserve"> </v>
      </c>
      <c r="N260" s="100">
        <f t="shared" si="93"/>
        <v>0</v>
      </c>
      <c r="O260" s="100">
        <f t="shared" si="94"/>
        <v>0</v>
      </c>
      <c r="P260" s="108">
        <f t="shared" si="95"/>
        <v>0</v>
      </c>
      <c r="Q260" s="108" t="str">
        <f>IF(OR($C260="LED",$C260="不明"),"",IF(ISERROR(VLOOKUP($M260,#REF!,2,0)),"",VLOOKUP($M260,#REF!,2,0)))</f>
        <v/>
      </c>
      <c r="R260" s="100">
        <f t="shared" si="96"/>
        <v>0</v>
      </c>
      <c r="S260" s="100">
        <f t="shared" si="97"/>
        <v>0</v>
      </c>
      <c r="T260" s="120" t="str">
        <f t="shared" si="98"/>
        <v/>
      </c>
      <c r="U260" s="124"/>
      <c r="V260" s="129" t="s">
        <v>164</v>
      </c>
      <c r="W260" s="131"/>
      <c r="X260" s="75" t="str">
        <f>IF(COUNTIF($M260,"*LED*"),"LED設置済",IF(COUNTIF($M260,"*不明*"),"該当不明",IF(ISERROR(VLOOKUP($M260,#REF!,4,0)),"",VLOOKUP($M260,#REF!,4,0))))</f>
        <v/>
      </c>
      <c r="Y260" s="139">
        <f t="shared" si="99"/>
        <v>0</v>
      </c>
      <c r="Z260" s="144" t="str">
        <f>IF(ISERROR(VLOOKUP($M260,#REF!,5,0)),"",VLOOKUP($M260,#REF!,5,0))</f>
        <v/>
      </c>
      <c r="AA260" s="147" t="str">
        <f t="shared" si="100"/>
        <v/>
      </c>
      <c r="AB260" s="147" t="str">
        <f t="shared" si="101"/>
        <v/>
      </c>
      <c r="AC260" s="147" t="str">
        <f>IF(ISERROR(VLOOKUP($M260,#REF!,6,0)),"",VLOOKUP($M260,#REF!,6,0))</f>
        <v/>
      </c>
      <c r="AD260" s="147" t="str">
        <f>IF(ISERROR(VLOOKUP($M260,#REF!,8,0)),"",VLOOKUP($M260,#REF!,8,0))</f>
        <v/>
      </c>
      <c r="AE260" s="152" t="str">
        <f t="shared" si="102"/>
        <v/>
      </c>
      <c r="AF260" s="155" t="str">
        <f t="shared" si="103"/>
        <v/>
      </c>
      <c r="AG260" s="146" t="str">
        <f t="shared" si="104"/>
        <v/>
      </c>
      <c r="AH260" s="146" t="str">
        <f>IF(ISERROR(VLOOKUP($M260,#REF!,9,0)),"",VLOOKUP($M260,#REF!,9,0))</f>
        <v/>
      </c>
      <c r="AI260" s="146" t="str">
        <f t="shared" si="105"/>
        <v/>
      </c>
      <c r="AJ260" s="168">
        <f t="shared" si="106"/>
        <v>0</v>
      </c>
      <c r="AK260" s="171"/>
      <c r="AL260" s="174" t="str">
        <f t="shared" si="107"/>
        <v/>
      </c>
      <c r="AM260" s="179" t="str">
        <f t="shared" si="108"/>
        <v/>
      </c>
      <c r="AN260" s="183" t="str">
        <f t="shared" si="109"/>
        <v>未入力セル</v>
      </c>
      <c r="AO260" s="186" t="str">
        <f t="shared" si="117"/>
        <v/>
      </c>
      <c r="AP260" s="186" t="str">
        <f t="shared" si="118"/>
        <v/>
      </c>
      <c r="AQ260" s="39">
        <f t="shared" si="116"/>
        <v>0</v>
      </c>
      <c r="AR260" s="39" t="str">
        <f>IF(ISERROR(VLOOKUP($M260,#REF!,16,0)),"",VLOOKUP($M260,#REF!,16,0))</f>
        <v/>
      </c>
      <c r="AS260" s="196" t="str">
        <f>IF(ISERROR(VLOOKUP($M260,#REF!,7,0)),"",VLOOKUP($M260,#REF!,7,0))</f>
        <v/>
      </c>
      <c r="AT260" s="203">
        <f t="shared" si="110"/>
        <v>0</v>
      </c>
      <c r="AU260" s="208" t="str">
        <f t="shared" si="111"/>
        <v/>
      </c>
      <c r="AW260" s="208" t="str">
        <f>IF(ISERROR(VLOOKUP($M260,#REF!,10,0)),"",VLOOKUP($M260,#REF!,10,0))</f>
        <v/>
      </c>
      <c r="AX260" s="203">
        <f t="shared" si="112"/>
        <v>0</v>
      </c>
      <c r="AY260" s="208" t="str">
        <f t="shared" si="113"/>
        <v/>
      </c>
      <c r="BA260" s="225" t="str">
        <f t="shared" si="114"/>
        <v/>
      </c>
      <c r="BB260" s="225" t="str">
        <f t="shared" si="115"/>
        <v/>
      </c>
    </row>
    <row r="261" spans="1:54" s="39" customFormat="1" ht="25.2" customHeight="1" x14ac:dyDescent="0.2">
      <c r="A261" s="45"/>
      <c r="B261" s="48"/>
      <c r="C261" s="48"/>
      <c r="D261" s="53"/>
      <c r="E261" s="53"/>
      <c r="F261" s="55"/>
      <c r="G261" s="55"/>
      <c r="H261" s="60"/>
      <c r="I261" s="66"/>
      <c r="J261" s="68"/>
      <c r="L261" s="73">
        <f t="shared" si="91"/>
        <v>0</v>
      </c>
      <c r="M261" s="73" t="str">
        <f t="shared" si="92"/>
        <v xml:space="preserve"> </v>
      </c>
      <c r="N261" s="100">
        <f t="shared" si="93"/>
        <v>0</v>
      </c>
      <c r="O261" s="100">
        <f t="shared" si="94"/>
        <v>0</v>
      </c>
      <c r="P261" s="108">
        <f t="shared" si="95"/>
        <v>0</v>
      </c>
      <c r="Q261" s="108" t="str">
        <f>IF(OR($C261="LED",$C261="不明"),"",IF(ISERROR(VLOOKUP($M261,#REF!,2,0)),"",VLOOKUP($M261,#REF!,2,0)))</f>
        <v/>
      </c>
      <c r="R261" s="100">
        <f t="shared" si="96"/>
        <v>0</v>
      </c>
      <c r="S261" s="100">
        <f t="shared" si="97"/>
        <v>0</v>
      </c>
      <c r="T261" s="120" t="str">
        <f t="shared" si="98"/>
        <v/>
      </c>
      <c r="U261" s="124"/>
      <c r="V261" s="129" t="s">
        <v>164</v>
      </c>
      <c r="W261" s="131"/>
      <c r="X261" s="75" t="str">
        <f>IF(COUNTIF($M261,"*LED*"),"LED設置済",IF(COUNTIF($M261,"*不明*"),"該当不明",IF(ISERROR(VLOOKUP($M261,#REF!,4,0)),"",VLOOKUP($M261,#REF!,4,0))))</f>
        <v/>
      </c>
      <c r="Y261" s="139">
        <f t="shared" si="99"/>
        <v>0</v>
      </c>
      <c r="Z261" s="144" t="str">
        <f>IF(ISERROR(VLOOKUP($M261,#REF!,5,0)),"",VLOOKUP($M261,#REF!,5,0))</f>
        <v/>
      </c>
      <c r="AA261" s="147" t="str">
        <f t="shared" si="100"/>
        <v/>
      </c>
      <c r="AB261" s="147" t="str">
        <f t="shared" si="101"/>
        <v/>
      </c>
      <c r="AC261" s="147" t="str">
        <f>IF(ISERROR(VLOOKUP($M261,#REF!,6,0)),"",VLOOKUP($M261,#REF!,6,0))</f>
        <v/>
      </c>
      <c r="AD261" s="147" t="str">
        <f>IF(ISERROR(VLOOKUP($M261,#REF!,8,0)),"",VLOOKUP($M261,#REF!,8,0))</f>
        <v/>
      </c>
      <c r="AE261" s="152" t="str">
        <f t="shared" si="102"/>
        <v/>
      </c>
      <c r="AF261" s="155" t="str">
        <f t="shared" si="103"/>
        <v/>
      </c>
      <c r="AG261" s="146" t="str">
        <f t="shared" si="104"/>
        <v/>
      </c>
      <c r="AH261" s="146" t="str">
        <f>IF(ISERROR(VLOOKUP($M261,#REF!,9,0)),"",VLOOKUP($M261,#REF!,9,0))</f>
        <v/>
      </c>
      <c r="AI261" s="146" t="str">
        <f t="shared" si="105"/>
        <v/>
      </c>
      <c r="AJ261" s="168">
        <f t="shared" si="106"/>
        <v>0</v>
      </c>
      <c r="AK261" s="171"/>
      <c r="AL261" s="174" t="str">
        <f t="shared" si="107"/>
        <v/>
      </c>
      <c r="AM261" s="179" t="str">
        <f t="shared" si="108"/>
        <v/>
      </c>
      <c r="AN261" s="183" t="str">
        <f t="shared" si="109"/>
        <v>未入力セル</v>
      </c>
      <c r="AO261" s="186" t="str">
        <f t="shared" si="117"/>
        <v/>
      </c>
      <c r="AP261" s="186" t="str">
        <f t="shared" si="118"/>
        <v/>
      </c>
      <c r="AQ261" s="39">
        <f t="shared" si="116"/>
        <v>0</v>
      </c>
      <c r="AR261" s="39" t="str">
        <f>IF(ISERROR(VLOOKUP($M261,#REF!,16,0)),"",VLOOKUP($M261,#REF!,16,0))</f>
        <v/>
      </c>
      <c r="AS261" s="196" t="str">
        <f>IF(ISERROR(VLOOKUP($M261,#REF!,7,0)),"",VLOOKUP($M261,#REF!,7,0))</f>
        <v/>
      </c>
      <c r="AT261" s="203">
        <f t="shared" si="110"/>
        <v>0</v>
      </c>
      <c r="AU261" s="208" t="str">
        <f t="shared" si="111"/>
        <v/>
      </c>
      <c r="AW261" s="208" t="str">
        <f>IF(ISERROR(VLOOKUP($M261,#REF!,10,0)),"",VLOOKUP($M261,#REF!,10,0))</f>
        <v/>
      </c>
      <c r="AX261" s="203">
        <f t="shared" si="112"/>
        <v>0</v>
      </c>
      <c r="AY261" s="208" t="str">
        <f t="shared" si="113"/>
        <v/>
      </c>
      <c r="BA261" s="225" t="str">
        <f t="shared" si="114"/>
        <v/>
      </c>
      <c r="BB261" s="225" t="str">
        <f t="shared" si="115"/>
        <v/>
      </c>
    </row>
    <row r="262" spans="1:54" s="39" customFormat="1" ht="25.2" customHeight="1" x14ac:dyDescent="0.2">
      <c r="A262" s="45"/>
      <c r="B262" s="48"/>
      <c r="C262" s="48"/>
      <c r="D262" s="53"/>
      <c r="E262" s="53"/>
      <c r="F262" s="55"/>
      <c r="G262" s="55"/>
      <c r="H262" s="60"/>
      <c r="I262" s="66"/>
      <c r="J262" s="68"/>
      <c r="L262" s="73">
        <f t="shared" si="91"/>
        <v>0</v>
      </c>
      <c r="M262" s="73" t="str">
        <f t="shared" si="92"/>
        <v xml:space="preserve"> </v>
      </c>
      <c r="N262" s="100">
        <f t="shared" si="93"/>
        <v>0</v>
      </c>
      <c r="O262" s="100">
        <f t="shared" si="94"/>
        <v>0</v>
      </c>
      <c r="P262" s="108">
        <f t="shared" si="95"/>
        <v>0</v>
      </c>
      <c r="Q262" s="108" t="str">
        <f>IF(OR($C262="LED",$C262="不明"),"",IF(ISERROR(VLOOKUP($M262,#REF!,2,0)),"",VLOOKUP($M262,#REF!,2,0)))</f>
        <v/>
      </c>
      <c r="R262" s="100">
        <f t="shared" si="96"/>
        <v>0</v>
      </c>
      <c r="S262" s="100">
        <f t="shared" si="97"/>
        <v>0</v>
      </c>
      <c r="T262" s="120" t="str">
        <f t="shared" si="98"/>
        <v/>
      </c>
      <c r="U262" s="124"/>
      <c r="V262" s="129" t="s">
        <v>164</v>
      </c>
      <c r="W262" s="131"/>
      <c r="X262" s="75" t="str">
        <f>IF(COUNTIF($M262,"*LED*"),"LED設置済",IF(COUNTIF($M262,"*不明*"),"該当不明",IF(ISERROR(VLOOKUP($M262,#REF!,4,0)),"",VLOOKUP($M262,#REF!,4,0))))</f>
        <v/>
      </c>
      <c r="Y262" s="139">
        <f t="shared" si="99"/>
        <v>0</v>
      </c>
      <c r="Z262" s="144" t="str">
        <f>IF(ISERROR(VLOOKUP($M262,#REF!,5,0)),"",VLOOKUP($M262,#REF!,5,0))</f>
        <v/>
      </c>
      <c r="AA262" s="147" t="str">
        <f t="shared" si="100"/>
        <v/>
      </c>
      <c r="AB262" s="147" t="str">
        <f t="shared" si="101"/>
        <v/>
      </c>
      <c r="AC262" s="147" t="str">
        <f>IF(ISERROR(VLOOKUP($M262,#REF!,6,0)),"",VLOOKUP($M262,#REF!,6,0))</f>
        <v/>
      </c>
      <c r="AD262" s="147" t="str">
        <f>IF(ISERROR(VLOOKUP($M262,#REF!,8,0)),"",VLOOKUP($M262,#REF!,8,0))</f>
        <v/>
      </c>
      <c r="AE262" s="152" t="str">
        <f t="shared" si="102"/>
        <v/>
      </c>
      <c r="AF262" s="155" t="str">
        <f t="shared" si="103"/>
        <v/>
      </c>
      <c r="AG262" s="146" t="str">
        <f t="shared" si="104"/>
        <v/>
      </c>
      <c r="AH262" s="146" t="str">
        <f>IF(ISERROR(VLOOKUP($M262,#REF!,9,0)),"",VLOOKUP($M262,#REF!,9,0))</f>
        <v/>
      </c>
      <c r="AI262" s="146" t="str">
        <f t="shared" si="105"/>
        <v/>
      </c>
      <c r="AJ262" s="168">
        <f t="shared" si="106"/>
        <v>0</v>
      </c>
      <c r="AK262" s="171"/>
      <c r="AL262" s="174" t="str">
        <f t="shared" si="107"/>
        <v/>
      </c>
      <c r="AM262" s="179" t="str">
        <f t="shared" si="108"/>
        <v/>
      </c>
      <c r="AN262" s="183" t="str">
        <f t="shared" si="109"/>
        <v>未入力セル</v>
      </c>
      <c r="AO262" s="186" t="str">
        <f t="shared" si="117"/>
        <v/>
      </c>
      <c r="AP262" s="186" t="str">
        <f t="shared" si="118"/>
        <v/>
      </c>
      <c r="AQ262" s="39">
        <f t="shared" si="116"/>
        <v>0</v>
      </c>
      <c r="AR262" s="39" t="str">
        <f>IF(ISERROR(VLOOKUP($M262,#REF!,16,0)),"",VLOOKUP($M262,#REF!,16,0))</f>
        <v/>
      </c>
      <c r="AS262" s="196" t="str">
        <f>IF(ISERROR(VLOOKUP($M262,#REF!,7,0)),"",VLOOKUP($M262,#REF!,7,0))</f>
        <v/>
      </c>
      <c r="AT262" s="203">
        <f t="shared" si="110"/>
        <v>0</v>
      </c>
      <c r="AU262" s="208" t="str">
        <f t="shared" si="111"/>
        <v/>
      </c>
      <c r="AW262" s="208" t="str">
        <f>IF(ISERROR(VLOOKUP($M262,#REF!,10,0)),"",VLOOKUP($M262,#REF!,10,0))</f>
        <v/>
      </c>
      <c r="AX262" s="203">
        <f t="shared" si="112"/>
        <v>0</v>
      </c>
      <c r="AY262" s="208" t="str">
        <f t="shared" si="113"/>
        <v/>
      </c>
      <c r="BA262" s="225" t="str">
        <f t="shared" si="114"/>
        <v/>
      </c>
      <c r="BB262" s="225" t="str">
        <f t="shared" si="115"/>
        <v/>
      </c>
    </row>
    <row r="263" spans="1:54" s="39" customFormat="1" ht="25.2" customHeight="1" x14ac:dyDescent="0.2">
      <c r="A263" s="45"/>
      <c r="B263" s="48"/>
      <c r="C263" s="48"/>
      <c r="D263" s="53"/>
      <c r="E263" s="53"/>
      <c r="F263" s="55"/>
      <c r="G263" s="55"/>
      <c r="H263" s="60"/>
      <c r="I263" s="66"/>
      <c r="J263" s="68"/>
      <c r="L263" s="73">
        <f t="shared" si="91"/>
        <v>0</v>
      </c>
      <c r="M263" s="73" t="str">
        <f t="shared" si="92"/>
        <v xml:space="preserve"> </v>
      </c>
      <c r="N263" s="100">
        <f t="shared" si="93"/>
        <v>0</v>
      </c>
      <c r="O263" s="100">
        <f t="shared" si="94"/>
        <v>0</v>
      </c>
      <c r="P263" s="108">
        <f t="shared" si="95"/>
        <v>0</v>
      </c>
      <c r="Q263" s="108" t="str">
        <f>IF(OR($C263="LED",$C263="不明"),"",IF(ISERROR(VLOOKUP($M263,#REF!,2,0)),"",VLOOKUP($M263,#REF!,2,0)))</f>
        <v/>
      </c>
      <c r="R263" s="100">
        <f t="shared" si="96"/>
        <v>0</v>
      </c>
      <c r="S263" s="100">
        <f t="shared" si="97"/>
        <v>0</v>
      </c>
      <c r="T263" s="120" t="str">
        <f t="shared" si="98"/>
        <v/>
      </c>
      <c r="U263" s="124"/>
      <c r="V263" s="129" t="s">
        <v>164</v>
      </c>
      <c r="W263" s="131"/>
      <c r="X263" s="75" t="str">
        <f>IF(COUNTIF($M263,"*LED*"),"LED設置済",IF(COUNTIF($M263,"*不明*"),"該当不明",IF(ISERROR(VLOOKUP($M263,#REF!,4,0)),"",VLOOKUP($M263,#REF!,4,0))))</f>
        <v/>
      </c>
      <c r="Y263" s="139">
        <f t="shared" si="99"/>
        <v>0</v>
      </c>
      <c r="Z263" s="144" t="str">
        <f>IF(ISERROR(VLOOKUP($M263,#REF!,5,0)),"",VLOOKUP($M263,#REF!,5,0))</f>
        <v/>
      </c>
      <c r="AA263" s="147" t="str">
        <f t="shared" si="100"/>
        <v/>
      </c>
      <c r="AB263" s="147" t="str">
        <f t="shared" si="101"/>
        <v/>
      </c>
      <c r="AC263" s="147" t="str">
        <f>IF(ISERROR(VLOOKUP($M263,#REF!,6,0)),"",VLOOKUP($M263,#REF!,6,0))</f>
        <v/>
      </c>
      <c r="AD263" s="147" t="str">
        <f>IF(ISERROR(VLOOKUP($M263,#REF!,8,0)),"",VLOOKUP($M263,#REF!,8,0))</f>
        <v/>
      </c>
      <c r="AE263" s="152" t="str">
        <f t="shared" si="102"/>
        <v/>
      </c>
      <c r="AF263" s="155" t="str">
        <f t="shared" si="103"/>
        <v/>
      </c>
      <c r="AG263" s="146" t="str">
        <f t="shared" si="104"/>
        <v/>
      </c>
      <c r="AH263" s="146" t="str">
        <f>IF(ISERROR(VLOOKUP($M263,#REF!,9,0)),"",VLOOKUP($M263,#REF!,9,0))</f>
        <v/>
      </c>
      <c r="AI263" s="146" t="str">
        <f t="shared" si="105"/>
        <v/>
      </c>
      <c r="AJ263" s="168">
        <f t="shared" si="106"/>
        <v>0</v>
      </c>
      <c r="AK263" s="171"/>
      <c r="AL263" s="174" t="str">
        <f t="shared" si="107"/>
        <v/>
      </c>
      <c r="AM263" s="179" t="str">
        <f t="shared" si="108"/>
        <v/>
      </c>
      <c r="AN263" s="183" t="str">
        <f t="shared" si="109"/>
        <v>未入力セル</v>
      </c>
      <c r="AO263" s="186" t="str">
        <f t="shared" si="117"/>
        <v/>
      </c>
      <c r="AP263" s="186" t="str">
        <f t="shared" si="118"/>
        <v/>
      </c>
      <c r="AQ263" s="39">
        <f t="shared" si="116"/>
        <v>0</v>
      </c>
      <c r="AR263" s="39" t="str">
        <f>IF(ISERROR(VLOOKUP($M263,#REF!,16,0)),"",VLOOKUP($M263,#REF!,16,0))</f>
        <v/>
      </c>
      <c r="AS263" s="196" t="str">
        <f>IF(ISERROR(VLOOKUP($M263,#REF!,7,0)),"",VLOOKUP($M263,#REF!,7,0))</f>
        <v/>
      </c>
      <c r="AT263" s="203">
        <f t="shared" si="110"/>
        <v>0</v>
      </c>
      <c r="AU263" s="208" t="str">
        <f t="shared" si="111"/>
        <v/>
      </c>
      <c r="AW263" s="208" t="str">
        <f>IF(ISERROR(VLOOKUP($M263,#REF!,10,0)),"",VLOOKUP($M263,#REF!,10,0))</f>
        <v/>
      </c>
      <c r="AX263" s="203">
        <f t="shared" si="112"/>
        <v>0</v>
      </c>
      <c r="AY263" s="208" t="str">
        <f t="shared" si="113"/>
        <v/>
      </c>
      <c r="BA263" s="225" t="str">
        <f t="shared" si="114"/>
        <v/>
      </c>
      <c r="BB263" s="225" t="str">
        <f t="shared" si="115"/>
        <v/>
      </c>
    </row>
    <row r="264" spans="1:54" s="39" customFormat="1" ht="25.2" customHeight="1" x14ac:dyDescent="0.2">
      <c r="A264" s="45"/>
      <c r="B264" s="48"/>
      <c r="C264" s="48"/>
      <c r="D264" s="53"/>
      <c r="E264" s="53"/>
      <c r="F264" s="55"/>
      <c r="G264" s="55"/>
      <c r="H264" s="60"/>
      <c r="I264" s="66"/>
      <c r="J264" s="68"/>
      <c r="L264" s="73">
        <f t="shared" si="91"/>
        <v>0</v>
      </c>
      <c r="M264" s="73" t="str">
        <f t="shared" si="92"/>
        <v xml:space="preserve"> </v>
      </c>
      <c r="N264" s="100">
        <f t="shared" si="93"/>
        <v>0</v>
      </c>
      <c r="O264" s="100">
        <f t="shared" si="94"/>
        <v>0</v>
      </c>
      <c r="P264" s="108">
        <f t="shared" si="95"/>
        <v>0</v>
      </c>
      <c r="Q264" s="108" t="str">
        <f>IF(OR($C264="LED",$C264="不明"),"",IF(ISERROR(VLOOKUP($M264,#REF!,2,0)),"",VLOOKUP($M264,#REF!,2,0)))</f>
        <v/>
      </c>
      <c r="R264" s="100">
        <f t="shared" si="96"/>
        <v>0</v>
      </c>
      <c r="S264" s="100">
        <f t="shared" si="97"/>
        <v>0</v>
      </c>
      <c r="T264" s="120" t="str">
        <f t="shared" si="98"/>
        <v/>
      </c>
      <c r="U264" s="124"/>
      <c r="V264" s="129" t="s">
        <v>164</v>
      </c>
      <c r="W264" s="131"/>
      <c r="X264" s="75" t="str">
        <f>IF(COUNTIF($M264,"*LED*"),"LED設置済",IF(COUNTIF($M264,"*不明*"),"該当不明",IF(ISERROR(VLOOKUP($M264,#REF!,4,0)),"",VLOOKUP($M264,#REF!,4,0))))</f>
        <v/>
      </c>
      <c r="Y264" s="139">
        <f t="shared" si="99"/>
        <v>0</v>
      </c>
      <c r="Z264" s="144" t="str">
        <f>IF(ISERROR(VLOOKUP($M264,#REF!,5,0)),"",VLOOKUP($M264,#REF!,5,0))</f>
        <v/>
      </c>
      <c r="AA264" s="147" t="str">
        <f t="shared" si="100"/>
        <v/>
      </c>
      <c r="AB264" s="147" t="str">
        <f t="shared" si="101"/>
        <v/>
      </c>
      <c r="AC264" s="147" t="str">
        <f>IF(ISERROR(VLOOKUP($M264,#REF!,6,0)),"",VLOOKUP($M264,#REF!,6,0))</f>
        <v/>
      </c>
      <c r="AD264" s="147" t="str">
        <f>IF(ISERROR(VLOOKUP($M264,#REF!,8,0)),"",VLOOKUP($M264,#REF!,8,0))</f>
        <v/>
      </c>
      <c r="AE264" s="152" t="str">
        <f t="shared" si="102"/>
        <v/>
      </c>
      <c r="AF264" s="155" t="str">
        <f t="shared" si="103"/>
        <v/>
      </c>
      <c r="AG264" s="146" t="str">
        <f t="shared" si="104"/>
        <v/>
      </c>
      <c r="AH264" s="146" t="str">
        <f>IF(ISERROR(VLOOKUP($M264,#REF!,9,0)),"",VLOOKUP($M264,#REF!,9,0))</f>
        <v/>
      </c>
      <c r="AI264" s="146" t="str">
        <f t="shared" si="105"/>
        <v/>
      </c>
      <c r="AJ264" s="168">
        <f t="shared" si="106"/>
        <v>0</v>
      </c>
      <c r="AK264" s="171"/>
      <c r="AL264" s="174" t="str">
        <f t="shared" si="107"/>
        <v/>
      </c>
      <c r="AM264" s="179" t="str">
        <f t="shared" si="108"/>
        <v/>
      </c>
      <c r="AN264" s="183" t="str">
        <f t="shared" si="109"/>
        <v>未入力セル</v>
      </c>
      <c r="AO264" s="186" t="str">
        <f t="shared" si="117"/>
        <v/>
      </c>
      <c r="AP264" s="186" t="str">
        <f t="shared" si="118"/>
        <v/>
      </c>
      <c r="AQ264" s="39">
        <f t="shared" si="116"/>
        <v>0</v>
      </c>
      <c r="AR264" s="39" t="str">
        <f>IF(ISERROR(VLOOKUP($M264,#REF!,16,0)),"",VLOOKUP($M264,#REF!,16,0))</f>
        <v/>
      </c>
      <c r="AS264" s="196" t="str">
        <f>IF(ISERROR(VLOOKUP($M264,#REF!,7,0)),"",VLOOKUP($M264,#REF!,7,0))</f>
        <v/>
      </c>
      <c r="AT264" s="203">
        <f t="shared" si="110"/>
        <v>0</v>
      </c>
      <c r="AU264" s="208" t="str">
        <f t="shared" si="111"/>
        <v/>
      </c>
      <c r="AW264" s="208" t="str">
        <f>IF(ISERROR(VLOOKUP($M264,#REF!,10,0)),"",VLOOKUP($M264,#REF!,10,0))</f>
        <v/>
      </c>
      <c r="AX264" s="203">
        <f t="shared" si="112"/>
        <v>0</v>
      </c>
      <c r="AY264" s="208" t="str">
        <f t="shared" si="113"/>
        <v/>
      </c>
      <c r="BA264" s="225" t="str">
        <f t="shared" si="114"/>
        <v/>
      </c>
      <c r="BB264" s="225" t="str">
        <f t="shared" si="115"/>
        <v/>
      </c>
    </row>
    <row r="265" spans="1:54" s="39" customFormat="1" ht="25.2" customHeight="1" x14ac:dyDescent="0.2">
      <c r="A265" s="45"/>
      <c r="B265" s="48"/>
      <c r="C265" s="48"/>
      <c r="D265" s="53"/>
      <c r="E265" s="53"/>
      <c r="F265" s="55"/>
      <c r="G265" s="55"/>
      <c r="H265" s="60"/>
      <c r="I265" s="66"/>
      <c r="J265" s="68"/>
      <c r="L265" s="73">
        <f t="shared" si="91"/>
        <v>0</v>
      </c>
      <c r="M265" s="73" t="str">
        <f t="shared" si="92"/>
        <v xml:space="preserve"> </v>
      </c>
      <c r="N265" s="100">
        <f t="shared" si="93"/>
        <v>0</v>
      </c>
      <c r="O265" s="100">
        <f t="shared" si="94"/>
        <v>0</v>
      </c>
      <c r="P265" s="108">
        <f t="shared" si="95"/>
        <v>0</v>
      </c>
      <c r="Q265" s="108" t="str">
        <f>IF(OR($C265="LED",$C265="不明"),"",IF(ISERROR(VLOOKUP($M265,#REF!,2,0)),"",VLOOKUP($M265,#REF!,2,0)))</f>
        <v/>
      </c>
      <c r="R265" s="100">
        <f t="shared" si="96"/>
        <v>0</v>
      </c>
      <c r="S265" s="100">
        <f t="shared" si="97"/>
        <v>0</v>
      </c>
      <c r="T265" s="120" t="str">
        <f t="shared" si="98"/>
        <v/>
      </c>
      <c r="U265" s="124"/>
      <c r="V265" s="129" t="s">
        <v>164</v>
      </c>
      <c r="W265" s="131"/>
      <c r="X265" s="75" t="str">
        <f>IF(COUNTIF($M265,"*LED*"),"LED設置済",IF(COUNTIF($M265,"*不明*"),"該当不明",IF(ISERROR(VLOOKUP($M265,#REF!,4,0)),"",VLOOKUP($M265,#REF!,4,0))))</f>
        <v/>
      </c>
      <c r="Y265" s="139">
        <f t="shared" si="99"/>
        <v>0</v>
      </c>
      <c r="Z265" s="144" t="str">
        <f>IF(ISERROR(VLOOKUP($M265,#REF!,5,0)),"",VLOOKUP($M265,#REF!,5,0))</f>
        <v/>
      </c>
      <c r="AA265" s="147" t="str">
        <f t="shared" si="100"/>
        <v/>
      </c>
      <c r="AB265" s="147" t="str">
        <f t="shared" si="101"/>
        <v/>
      </c>
      <c r="AC265" s="147" t="str">
        <f>IF(ISERROR(VLOOKUP($M265,#REF!,6,0)),"",VLOOKUP($M265,#REF!,6,0))</f>
        <v/>
      </c>
      <c r="AD265" s="147" t="str">
        <f>IF(ISERROR(VLOOKUP($M265,#REF!,8,0)),"",VLOOKUP($M265,#REF!,8,0))</f>
        <v/>
      </c>
      <c r="AE265" s="152" t="str">
        <f t="shared" si="102"/>
        <v/>
      </c>
      <c r="AF265" s="155" t="str">
        <f t="shared" si="103"/>
        <v/>
      </c>
      <c r="AG265" s="146" t="str">
        <f t="shared" si="104"/>
        <v/>
      </c>
      <c r="AH265" s="146" t="str">
        <f>IF(ISERROR(VLOOKUP($M265,#REF!,9,0)),"",VLOOKUP($M265,#REF!,9,0))</f>
        <v/>
      </c>
      <c r="AI265" s="146" t="str">
        <f t="shared" si="105"/>
        <v/>
      </c>
      <c r="AJ265" s="168">
        <f t="shared" si="106"/>
        <v>0</v>
      </c>
      <c r="AK265" s="171"/>
      <c r="AL265" s="174" t="str">
        <f t="shared" si="107"/>
        <v/>
      </c>
      <c r="AM265" s="179" t="str">
        <f t="shared" si="108"/>
        <v/>
      </c>
      <c r="AN265" s="183" t="str">
        <f t="shared" si="109"/>
        <v>未入力セル</v>
      </c>
      <c r="AO265" s="186" t="str">
        <f t="shared" si="117"/>
        <v/>
      </c>
      <c r="AP265" s="186" t="str">
        <f t="shared" si="118"/>
        <v/>
      </c>
      <c r="AQ265" s="39">
        <f t="shared" si="116"/>
        <v>0</v>
      </c>
      <c r="AR265" s="39" t="str">
        <f>IF(ISERROR(VLOOKUP($M265,#REF!,16,0)),"",VLOOKUP($M265,#REF!,16,0))</f>
        <v/>
      </c>
      <c r="AS265" s="196" t="str">
        <f>IF(ISERROR(VLOOKUP($M265,#REF!,7,0)),"",VLOOKUP($M265,#REF!,7,0))</f>
        <v/>
      </c>
      <c r="AT265" s="203">
        <f t="shared" si="110"/>
        <v>0</v>
      </c>
      <c r="AU265" s="208" t="str">
        <f t="shared" si="111"/>
        <v/>
      </c>
      <c r="AW265" s="208" t="str">
        <f>IF(ISERROR(VLOOKUP($M265,#REF!,10,0)),"",VLOOKUP($M265,#REF!,10,0))</f>
        <v/>
      </c>
      <c r="AX265" s="203">
        <f t="shared" si="112"/>
        <v>0</v>
      </c>
      <c r="AY265" s="208" t="str">
        <f t="shared" si="113"/>
        <v/>
      </c>
      <c r="BA265" s="225" t="str">
        <f t="shared" si="114"/>
        <v/>
      </c>
      <c r="BB265" s="225" t="str">
        <f t="shared" si="115"/>
        <v/>
      </c>
    </row>
    <row r="266" spans="1:54" s="39" customFormat="1" ht="25.2" customHeight="1" x14ac:dyDescent="0.2">
      <c r="A266" s="45"/>
      <c r="B266" s="48"/>
      <c r="C266" s="48"/>
      <c r="D266" s="53"/>
      <c r="E266" s="53"/>
      <c r="F266" s="55"/>
      <c r="G266" s="55"/>
      <c r="H266" s="60"/>
      <c r="I266" s="66"/>
      <c r="J266" s="68"/>
      <c r="L266" s="73">
        <f t="shared" ref="L266:L288" si="119">IFERROR($A266,"")</f>
        <v>0</v>
      </c>
      <c r="M266" s="73" t="str">
        <f t="shared" ref="M266:M288" si="120">IFERROR($B266&amp;" "&amp;$C266,"")</f>
        <v xml:space="preserve"> </v>
      </c>
      <c r="N266" s="100">
        <f t="shared" ref="N266:N288" si="121">IFERROR($E266,"")</f>
        <v>0</v>
      </c>
      <c r="O266" s="100">
        <f t="shared" ref="O266:O288" si="122">IFERROR($D266*$E266,"")</f>
        <v>0</v>
      </c>
      <c r="P266" s="108">
        <f t="shared" ref="P266:P288" si="123">O266</f>
        <v>0</v>
      </c>
      <c r="Q266" s="108" t="str">
        <f>IF(OR($C266="LED",$C266="不明"),"",IF(ISERROR(VLOOKUP($M266,#REF!,2,0)),"",VLOOKUP($M266,#REF!,2,0)))</f>
        <v/>
      </c>
      <c r="R266" s="100">
        <f t="shared" ref="R266:R288" si="124">IFERROR($F266,"")</f>
        <v>0</v>
      </c>
      <c r="S266" s="100">
        <f t="shared" ref="S266:S288" si="125">IFERROR($G266,"")</f>
        <v>0</v>
      </c>
      <c r="T266" s="120" t="str">
        <f t="shared" ref="T266:T288" si="126">IF(ISERROR(P266*Q266*R266*S266/1000),"",(P266*Q266*R266*S266/1000))</f>
        <v/>
      </c>
      <c r="U266" s="124"/>
      <c r="V266" s="129" t="s">
        <v>164</v>
      </c>
      <c r="W266" s="131"/>
      <c r="X266" s="75" t="str">
        <f>IF(COUNTIF($M266,"*LED*"),"LED設置済",IF(COUNTIF($M266,"*不明*"),"該当不明",IF(ISERROR(VLOOKUP($M266,#REF!,4,0)),"",VLOOKUP($M266,#REF!,4,0))))</f>
        <v/>
      </c>
      <c r="Y266" s="139">
        <f t="shared" ref="Y266:Y288" si="127">O266</f>
        <v>0</v>
      </c>
      <c r="Z266" s="144" t="str">
        <f>IF(ISERROR(VLOOKUP($M266,#REF!,5,0)),"",VLOOKUP($M266,#REF!,5,0))</f>
        <v/>
      </c>
      <c r="AA266" s="147" t="str">
        <f t="shared" ref="AA266:AA288" si="128">IF(ISERROR(R266*S266*Y266*Z266/1000),"",(R266*S266*Y266*Z266/1000))</f>
        <v/>
      </c>
      <c r="AB266" s="147" t="str">
        <f t="shared" ref="AB266:AB288" si="129">IF(ISERROR(T266-AA266),"",(T266-AA266))</f>
        <v/>
      </c>
      <c r="AC266" s="147" t="str">
        <f>IF(ISERROR(VLOOKUP($M266,#REF!,6,0)),"",VLOOKUP($M266,#REF!,6,0))</f>
        <v/>
      </c>
      <c r="AD266" s="147" t="str">
        <f>IF(ISERROR(VLOOKUP($M266,#REF!,8,0)),"",VLOOKUP($M266,#REF!,8,0))</f>
        <v/>
      </c>
      <c r="AE266" s="152" t="str">
        <f t="shared" ref="AE266:AE288" si="130">IF(AF266="","","▲")</f>
        <v/>
      </c>
      <c r="AF266" s="155" t="str">
        <f t="shared" ref="AF266:AF288" si="131">IF(ISERROR(1-(AD266/AC266)),"",(1-(AD266/AC266)))</f>
        <v/>
      </c>
      <c r="AG266" s="146" t="str">
        <f t="shared" ref="AG266:AG288" si="132">IF(ISERROR(Y266*AD266),"",(Y266*AD266))</f>
        <v/>
      </c>
      <c r="AH266" s="146" t="str">
        <f>IF(ISERROR(VLOOKUP($M266,#REF!,9,0)),"",VLOOKUP($M266,#REF!,9,0))</f>
        <v/>
      </c>
      <c r="AI266" s="146" t="str">
        <f t="shared" ref="AI266:AI288" si="133">IF(ISERROR(Y266*AH266),"",(Y266*AH266))</f>
        <v/>
      </c>
      <c r="AJ266" s="168">
        <f t="shared" ref="AJ266:AJ288" si="134">IFERROR($J266,"")</f>
        <v>0</v>
      </c>
      <c r="AK266" s="171"/>
      <c r="AL266" s="174" t="str">
        <f t="shared" ref="AL266:AL288" si="135">IF(ISERROR(Q266-Z266),"",(Q266-Z266))</f>
        <v/>
      </c>
      <c r="AM266" s="179" t="str">
        <f t="shared" ref="AM266:AM288" si="136">IF(ISERROR((AL266*Y266)/1000),"",((AL266*Y266)/1000))</f>
        <v/>
      </c>
      <c r="AN266" s="183" t="str">
        <f t="shared" ref="AN266:AN288" si="137">IF(L266=0,IF(M266=" ","未入力セル",""),"")</f>
        <v>未入力セル</v>
      </c>
      <c r="AO266" s="186" t="str">
        <f t="shared" si="117"/>
        <v/>
      </c>
      <c r="AP266" s="186" t="str">
        <f t="shared" si="118"/>
        <v/>
      </c>
      <c r="AQ266" s="39">
        <f t="shared" si="116"/>
        <v>0</v>
      </c>
      <c r="AR266" s="39" t="str">
        <f>IF(ISERROR(VLOOKUP($M266,#REF!,16,0)),"",VLOOKUP($M266,#REF!,16,0))</f>
        <v/>
      </c>
      <c r="AS266" s="196" t="str">
        <f>IF(ISERROR(VLOOKUP($M266,#REF!,7,0)),"",VLOOKUP($M266,#REF!,7,0))</f>
        <v/>
      </c>
      <c r="AT266" s="203">
        <f t="shared" ref="AT266:AT288" si="138">Y266</f>
        <v>0</v>
      </c>
      <c r="AU266" s="208" t="str">
        <f t="shared" ref="AU266:AU288" si="139">IF(ISERROR(AS266*AT266),"",(AS266*AT266))</f>
        <v/>
      </c>
      <c r="AW266" s="208" t="str">
        <f>IF(ISERROR(VLOOKUP($M266,#REF!,10,0)),"",VLOOKUP($M266,#REF!,10,0))</f>
        <v/>
      </c>
      <c r="AX266" s="203">
        <f t="shared" ref="AX266:AX288" si="140">Y266</f>
        <v>0</v>
      </c>
      <c r="AY266" s="208" t="str">
        <f t="shared" ref="AY266:AY288" si="141">IF(ISERROR(AW266*AX266),"",(AW266*AX266))</f>
        <v/>
      </c>
      <c r="BA266" s="225" t="str">
        <f t="shared" ref="BA266:BA288" si="142">IF(ISERROR((Q266*P266)/1000),"",((Q266*P266)/1000))</f>
        <v/>
      </c>
      <c r="BB266" s="225" t="str">
        <f t="shared" ref="BB266:BB288" si="143">IF(ISERROR((Z266*Y266)/1000),"",((Z266*Y266)/1000))</f>
        <v/>
      </c>
    </row>
    <row r="267" spans="1:54" s="39" customFormat="1" ht="25.2" customHeight="1" x14ac:dyDescent="0.2">
      <c r="A267" s="45"/>
      <c r="B267" s="48"/>
      <c r="C267" s="48"/>
      <c r="D267" s="53"/>
      <c r="E267" s="53"/>
      <c r="F267" s="55"/>
      <c r="G267" s="55"/>
      <c r="H267" s="60"/>
      <c r="I267" s="66"/>
      <c r="J267" s="68"/>
      <c r="L267" s="73">
        <f t="shared" si="119"/>
        <v>0</v>
      </c>
      <c r="M267" s="73" t="str">
        <f t="shared" si="120"/>
        <v xml:space="preserve"> </v>
      </c>
      <c r="N267" s="100">
        <f t="shared" si="121"/>
        <v>0</v>
      </c>
      <c r="O267" s="100">
        <f t="shared" si="122"/>
        <v>0</v>
      </c>
      <c r="P267" s="108">
        <f t="shared" si="123"/>
        <v>0</v>
      </c>
      <c r="Q267" s="108" t="str">
        <f>IF(OR($C267="LED",$C267="不明"),"",IF(ISERROR(VLOOKUP($M267,#REF!,2,0)),"",VLOOKUP($M267,#REF!,2,0)))</f>
        <v/>
      </c>
      <c r="R267" s="100">
        <f t="shared" si="124"/>
        <v>0</v>
      </c>
      <c r="S267" s="100">
        <f t="shared" si="125"/>
        <v>0</v>
      </c>
      <c r="T267" s="120" t="str">
        <f t="shared" si="126"/>
        <v/>
      </c>
      <c r="U267" s="124"/>
      <c r="V267" s="129" t="s">
        <v>164</v>
      </c>
      <c r="W267" s="131"/>
      <c r="X267" s="75" t="str">
        <f>IF(COUNTIF($M267,"*LED*"),"LED設置済",IF(COUNTIF($M267,"*不明*"),"該当不明",IF(ISERROR(VLOOKUP($M267,#REF!,4,0)),"",VLOOKUP($M267,#REF!,4,0))))</f>
        <v/>
      </c>
      <c r="Y267" s="139">
        <f t="shared" si="127"/>
        <v>0</v>
      </c>
      <c r="Z267" s="144" t="str">
        <f>IF(ISERROR(VLOOKUP($M267,#REF!,5,0)),"",VLOOKUP($M267,#REF!,5,0))</f>
        <v/>
      </c>
      <c r="AA267" s="147" t="str">
        <f t="shared" si="128"/>
        <v/>
      </c>
      <c r="AB267" s="147" t="str">
        <f t="shared" si="129"/>
        <v/>
      </c>
      <c r="AC267" s="147" t="str">
        <f>IF(ISERROR(VLOOKUP($M267,#REF!,6,0)),"",VLOOKUP($M267,#REF!,6,0))</f>
        <v/>
      </c>
      <c r="AD267" s="147" t="str">
        <f>IF(ISERROR(VLOOKUP($M267,#REF!,8,0)),"",VLOOKUP($M267,#REF!,8,0))</f>
        <v/>
      </c>
      <c r="AE267" s="152" t="str">
        <f t="shared" si="130"/>
        <v/>
      </c>
      <c r="AF267" s="155" t="str">
        <f t="shared" si="131"/>
        <v/>
      </c>
      <c r="AG267" s="146" t="str">
        <f t="shared" si="132"/>
        <v/>
      </c>
      <c r="AH267" s="146" t="str">
        <f>IF(ISERROR(VLOOKUP($M267,#REF!,9,0)),"",VLOOKUP($M267,#REF!,9,0))</f>
        <v/>
      </c>
      <c r="AI267" s="146" t="str">
        <f t="shared" si="133"/>
        <v/>
      </c>
      <c r="AJ267" s="168">
        <f t="shared" si="134"/>
        <v>0</v>
      </c>
      <c r="AK267" s="171"/>
      <c r="AL267" s="174" t="str">
        <f t="shared" si="135"/>
        <v/>
      </c>
      <c r="AM267" s="179" t="str">
        <f t="shared" si="136"/>
        <v/>
      </c>
      <c r="AN267" s="183" t="str">
        <f t="shared" si="137"/>
        <v>未入力セル</v>
      </c>
      <c r="AO267" s="186" t="str">
        <f t="shared" si="117"/>
        <v/>
      </c>
      <c r="AP267" s="186" t="str">
        <f t="shared" si="118"/>
        <v/>
      </c>
      <c r="AQ267" s="39">
        <f t="shared" si="116"/>
        <v>0</v>
      </c>
      <c r="AR267" s="39" t="str">
        <f>IF(ISERROR(VLOOKUP($M267,#REF!,16,0)),"",VLOOKUP($M267,#REF!,16,0))</f>
        <v/>
      </c>
      <c r="AS267" s="196" t="str">
        <f>IF(ISERROR(VLOOKUP($M267,#REF!,7,0)),"",VLOOKUP($M267,#REF!,7,0))</f>
        <v/>
      </c>
      <c r="AT267" s="203">
        <f t="shared" si="138"/>
        <v>0</v>
      </c>
      <c r="AU267" s="208" t="str">
        <f t="shared" si="139"/>
        <v/>
      </c>
      <c r="AW267" s="208" t="str">
        <f>IF(ISERROR(VLOOKUP($M267,#REF!,10,0)),"",VLOOKUP($M267,#REF!,10,0))</f>
        <v/>
      </c>
      <c r="AX267" s="203">
        <f t="shared" si="140"/>
        <v>0</v>
      </c>
      <c r="AY267" s="208" t="str">
        <f t="shared" si="141"/>
        <v/>
      </c>
      <c r="BA267" s="225" t="str">
        <f t="shared" si="142"/>
        <v/>
      </c>
      <c r="BB267" s="225" t="str">
        <f t="shared" si="143"/>
        <v/>
      </c>
    </row>
    <row r="268" spans="1:54" s="39" customFormat="1" ht="25.2" customHeight="1" x14ac:dyDescent="0.2">
      <c r="A268" s="45"/>
      <c r="B268" s="48"/>
      <c r="C268" s="48"/>
      <c r="D268" s="53"/>
      <c r="E268" s="53"/>
      <c r="F268" s="55"/>
      <c r="G268" s="55"/>
      <c r="H268" s="60"/>
      <c r="I268" s="66"/>
      <c r="J268" s="68"/>
      <c r="L268" s="73">
        <f t="shared" si="119"/>
        <v>0</v>
      </c>
      <c r="M268" s="73" t="str">
        <f t="shared" si="120"/>
        <v xml:space="preserve"> </v>
      </c>
      <c r="N268" s="100">
        <f t="shared" si="121"/>
        <v>0</v>
      </c>
      <c r="O268" s="100">
        <f t="shared" si="122"/>
        <v>0</v>
      </c>
      <c r="P268" s="108">
        <f t="shared" si="123"/>
        <v>0</v>
      </c>
      <c r="Q268" s="108" t="str">
        <f>IF(OR($C268="LED",$C268="不明"),"",IF(ISERROR(VLOOKUP($M268,#REF!,2,0)),"",VLOOKUP($M268,#REF!,2,0)))</f>
        <v/>
      </c>
      <c r="R268" s="100">
        <f t="shared" si="124"/>
        <v>0</v>
      </c>
      <c r="S268" s="100">
        <f t="shared" si="125"/>
        <v>0</v>
      </c>
      <c r="T268" s="120" t="str">
        <f t="shared" si="126"/>
        <v/>
      </c>
      <c r="U268" s="124"/>
      <c r="V268" s="129" t="s">
        <v>164</v>
      </c>
      <c r="W268" s="131"/>
      <c r="X268" s="75" t="str">
        <f>IF(COUNTIF($M268,"*LED*"),"LED設置済",IF(COUNTIF($M268,"*不明*"),"該当不明",IF(ISERROR(VLOOKUP($M268,#REF!,4,0)),"",VLOOKUP($M268,#REF!,4,0))))</f>
        <v/>
      </c>
      <c r="Y268" s="139">
        <f t="shared" si="127"/>
        <v>0</v>
      </c>
      <c r="Z268" s="144" t="str">
        <f>IF(ISERROR(VLOOKUP($M268,#REF!,5,0)),"",VLOOKUP($M268,#REF!,5,0))</f>
        <v/>
      </c>
      <c r="AA268" s="147" t="str">
        <f t="shared" si="128"/>
        <v/>
      </c>
      <c r="AB268" s="147" t="str">
        <f t="shared" si="129"/>
        <v/>
      </c>
      <c r="AC268" s="147" t="str">
        <f>IF(ISERROR(VLOOKUP($M268,#REF!,6,0)),"",VLOOKUP($M268,#REF!,6,0))</f>
        <v/>
      </c>
      <c r="AD268" s="147" t="str">
        <f>IF(ISERROR(VLOOKUP($M268,#REF!,8,0)),"",VLOOKUP($M268,#REF!,8,0))</f>
        <v/>
      </c>
      <c r="AE268" s="152" t="str">
        <f t="shared" si="130"/>
        <v/>
      </c>
      <c r="AF268" s="155" t="str">
        <f t="shared" si="131"/>
        <v/>
      </c>
      <c r="AG268" s="146" t="str">
        <f t="shared" si="132"/>
        <v/>
      </c>
      <c r="AH268" s="146" t="str">
        <f>IF(ISERROR(VLOOKUP($M268,#REF!,9,0)),"",VLOOKUP($M268,#REF!,9,0))</f>
        <v/>
      </c>
      <c r="AI268" s="146" t="str">
        <f t="shared" si="133"/>
        <v/>
      </c>
      <c r="AJ268" s="168">
        <f t="shared" si="134"/>
        <v>0</v>
      </c>
      <c r="AK268" s="171"/>
      <c r="AL268" s="174" t="str">
        <f t="shared" si="135"/>
        <v/>
      </c>
      <c r="AM268" s="179" t="str">
        <f t="shared" si="136"/>
        <v/>
      </c>
      <c r="AN268" s="183" t="str">
        <f t="shared" si="137"/>
        <v>未入力セル</v>
      </c>
      <c r="AO268" s="186" t="str">
        <f t="shared" si="117"/>
        <v/>
      </c>
      <c r="AP268" s="186" t="str">
        <f t="shared" si="118"/>
        <v/>
      </c>
      <c r="AQ268" s="39">
        <f t="shared" si="116"/>
        <v>0</v>
      </c>
      <c r="AR268" s="39" t="str">
        <f>IF(ISERROR(VLOOKUP($M268,#REF!,16,0)),"",VLOOKUP($M268,#REF!,16,0))</f>
        <v/>
      </c>
      <c r="AS268" s="196" t="str">
        <f>IF(ISERROR(VLOOKUP($M268,#REF!,7,0)),"",VLOOKUP($M268,#REF!,7,0))</f>
        <v/>
      </c>
      <c r="AT268" s="203">
        <f t="shared" si="138"/>
        <v>0</v>
      </c>
      <c r="AU268" s="208" t="str">
        <f t="shared" si="139"/>
        <v/>
      </c>
      <c r="AW268" s="208" t="str">
        <f>IF(ISERROR(VLOOKUP($M268,#REF!,10,0)),"",VLOOKUP($M268,#REF!,10,0))</f>
        <v/>
      </c>
      <c r="AX268" s="203">
        <f t="shared" si="140"/>
        <v>0</v>
      </c>
      <c r="AY268" s="208" t="str">
        <f t="shared" si="141"/>
        <v/>
      </c>
      <c r="BA268" s="225" t="str">
        <f t="shared" si="142"/>
        <v/>
      </c>
      <c r="BB268" s="225" t="str">
        <f t="shared" si="143"/>
        <v/>
      </c>
    </row>
    <row r="269" spans="1:54" s="39" customFormat="1" ht="25.2" customHeight="1" x14ac:dyDescent="0.2">
      <c r="A269" s="45"/>
      <c r="B269" s="48"/>
      <c r="C269" s="48"/>
      <c r="D269" s="53"/>
      <c r="E269" s="53"/>
      <c r="F269" s="55"/>
      <c r="G269" s="55"/>
      <c r="H269" s="60"/>
      <c r="I269" s="66"/>
      <c r="J269" s="68"/>
      <c r="L269" s="73">
        <f t="shared" si="119"/>
        <v>0</v>
      </c>
      <c r="M269" s="73" t="str">
        <f t="shared" si="120"/>
        <v xml:space="preserve"> </v>
      </c>
      <c r="N269" s="100">
        <f t="shared" si="121"/>
        <v>0</v>
      </c>
      <c r="O269" s="100">
        <f t="shared" si="122"/>
        <v>0</v>
      </c>
      <c r="P269" s="108">
        <f t="shared" si="123"/>
        <v>0</v>
      </c>
      <c r="Q269" s="108" t="str">
        <f>IF(OR($C269="LED",$C269="不明"),"",IF(ISERROR(VLOOKUP($M269,#REF!,2,0)),"",VLOOKUP($M269,#REF!,2,0)))</f>
        <v/>
      </c>
      <c r="R269" s="100">
        <f t="shared" si="124"/>
        <v>0</v>
      </c>
      <c r="S269" s="100">
        <f t="shared" si="125"/>
        <v>0</v>
      </c>
      <c r="T269" s="120" t="str">
        <f t="shared" si="126"/>
        <v/>
      </c>
      <c r="U269" s="124"/>
      <c r="V269" s="129" t="s">
        <v>164</v>
      </c>
      <c r="W269" s="131"/>
      <c r="X269" s="75" t="str">
        <f>IF(COUNTIF($M269,"*LED*"),"LED設置済",IF(COUNTIF($M269,"*不明*"),"該当不明",IF(ISERROR(VLOOKUP($M269,#REF!,4,0)),"",VLOOKUP($M269,#REF!,4,0))))</f>
        <v/>
      </c>
      <c r="Y269" s="139">
        <f t="shared" si="127"/>
        <v>0</v>
      </c>
      <c r="Z269" s="144" t="str">
        <f>IF(ISERROR(VLOOKUP($M269,#REF!,5,0)),"",VLOOKUP($M269,#REF!,5,0))</f>
        <v/>
      </c>
      <c r="AA269" s="147" t="str">
        <f t="shared" si="128"/>
        <v/>
      </c>
      <c r="AB269" s="147" t="str">
        <f t="shared" si="129"/>
        <v/>
      </c>
      <c r="AC269" s="147" t="str">
        <f>IF(ISERROR(VLOOKUP($M269,#REF!,6,0)),"",VLOOKUP($M269,#REF!,6,0))</f>
        <v/>
      </c>
      <c r="AD269" s="147" t="str">
        <f>IF(ISERROR(VLOOKUP($M269,#REF!,8,0)),"",VLOOKUP($M269,#REF!,8,0))</f>
        <v/>
      </c>
      <c r="AE269" s="152" t="str">
        <f t="shared" si="130"/>
        <v/>
      </c>
      <c r="AF269" s="155" t="str">
        <f t="shared" si="131"/>
        <v/>
      </c>
      <c r="AG269" s="146" t="str">
        <f t="shared" si="132"/>
        <v/>
      </c>
      <c r="AH269" s="146" t="str">
        <f>IF(ISERROR(VLOOKUP($M269,#REF!,9,0)),"",VLOOKUP($M269,#REF!,9,0))</f>
        <v/>
      </c>
      <c r="AI269" s="146" t="str">
        <f t="shared" si="133"/>
        <v/>
      </c>
      <c r="AJ269" s="168">
        <f t="shared" si="134"/>
        <v>0</v>
      </c>
      <c r="AK269" s="171"/>
      <c r="AL269" s="174" t="str">
        <f t="shared" si="135"/>
        <v/>
      </c>
      <c r="AM269" s="179" t="str">
        <f t="shared" si="136"/>
        <v/>
      </c>
      <c r="AN269" s="183" t="str">
        <f t="shared" si="137"/>
        <v>未入力セル</v>
      </c>
      <c r="AO269" s="186" t="str">
        <f t="shared" si="117"/>
        <v/>
      </c>
      <c r="AP269" s="186" t="str">
        <f t="shared" si="118"/>
        <v/>
      </c>
      <c r="AQ269" s="39">
        <f t="shared" si="116"/>
        <v>0</v>
      </c>
      <c r="AR269" s="39" t="str">
        <f>IF(ISERROR(VLOOKUP($M269,#REF!,16,0)),"",VLOOKUP($M269,#REF!,16,0))</f>
        <v/>
      </c>
      <c r="AS269" s="196" t="str">
        <f>IF(ISERROR(VLOOKUP($M269,#REF!,7,0)),"",VLOOKUP($M269,#REF!,7,0))</f>
        <v/>
      </c>
      <c r="AT269" s="203">
        <f t="shared" si="138"/>
        <v>0</v>
      </c>
      <c r="AU269" s="208" t="str">
        <f t="shared" si="139"/>
        <v/>
      </c>
      <c r="AW269" s="208" t="str">
        <f>IF(ISERROR(VLOOKUP($M269,#REF!,10,0)),"",VLOOKUP($M269,#REF!,10,0))</f>
        <v/>
      </c>
      <c r="AX269" s="203">
        <f t="shared" si="140"/>
        <v>0</v>
      </c>
      <c r="AY269" s="208" t="str">
        <f t="shared" si="141"/>
        <v/>
      </c>
      <c r="BA269" s="225" t="str">
        <f t="shared" si="142"/>
        <v/>
      </c>
      <c r="BB269" s="225" t="str">
        <f t="shared" si="143"/>
        <v/>
      </c>
    </row>
    <row r="270" spans="1:54" s="39" customFormat="1" ht="25.2" customHeight="1" x14ac:dyDescent="0.2">
      <c r="A270" s="45"/>
      <c r="B270" s="48"/>
      <c r="C270" s="48"/>
      <c r="D270" s="53"/>
      <c r="E270" s="53"/>
      <c r="F270" s="55"/>
      <c r="G270" s="55"/>
      <c r="H270" s="60"/>
      <c r="I270" s="66"/>
      <c r="J270" s="68"/>
      <c r="L270" s="73">
        <f t="shared" si="119"/>
        <v>0</v>
      </c>
      <c r="M270" s="73" t="str">
        <f t="shared" si="120"/>
        <v xml:space="preserve"> </v>
      </c>
      <c r="N270" s="100">
        <f t="shared" si="121"/>
        <v>0</v>
      </c>
      <c r="O270" s="100">
        <f t="shared" si="122"/>
        <v>0</v>
      </c>
      <c r="P270" s="108">
        <f t="shared" si="123"/>
        <v>0</v>
      </c>
      <c r="Q270" s="108" t="str">
        <f>IF(OR($C270="LED",$C270="不明"),"",IF(ISERROR(VLOOKUP($M270,#REF!,2,0)),"",VLOOKUP($M270,#REF!,2,0)))</f>
        <v/>
      </c>
      <c r="R270" s="100">
        <f t="shared" si="124"/>
        <v>0</v>
      </c>
      <c r="S270" s="100">
        <f t="shared" si="125"/>
        <v>0</v>
      </c>
      <c r="T270" s="120" t="str">
        <f t="shared" si="126"/>
        <v/>
      </c>
      <c r="U270" s="124"/>
      <c r="V270" s="129" t="s">
        <v>164</v>
      </c>
      <c r="W270" s="131"/>
      <c r="X270" s="75" t="str">
        <f>IF(COUNTIF($M270,"*LED*"),"LED設置済",IF(COUNTIF($M270,"*不明*"),"該当不明",IF(ISERROR(VLOOKUP($M270,#REF!,4,0)),"",VLOOKUP($M270,#REF!,4,0))))</f>
        <v/>
      </c>
      <c r="Y270" s="139">
        <f t="shared" si="127"/>
        <v>0</v>
      </c>
      <c r="Z270" s="144" t="str">
        <f>IF(ISERROR(VLOOKUP($M270,#REF!,5,0)),"",VLOOKUP($M270,#REF!,5,0))</f>
        <v/>
      </c>
      <c r="AA270" s="147" t="str">
        <f t="shared" si="128"/>
        <v/>
      </c>
      <c r="AB270" s="147" t="str">
        <f t="shared" si="129"/>
        <v/>
      </c>
      <c r="AC270" s="147" t="str">
        <f>IF(ISERROR(VLOOKUP($M270,#REF!,6,0)),"",VLOOKUP($M270,#REF!,6,0))</f>
        <v/>
      </c>
      <c r="AD270" s="147" t="str">
        <f>IF(ISERROR(VLOOKUP($M270,#REF!,8,0)),"",VLOOKUP($M270,#REF!,8,0))</f>
        <v/>
      </c>
      <c r="AE270" s="152" t="str">
        <f t="shared" si="130"/>
        <v/>
      </c>
      <c r="AF270" s="155" t="str">
        <f t="shared" si="131"/>
        <v/>
      </c>
      <c r="AG270" s="146" t="str">
        <f t="shared" si="132"/>
        <v/>
      </c>
      <c r="AH270" s="146" t="str">
        <f>IF(ISERROR(VLOOKUP($M270,#REF!,9,0)),"",VLOOKUP($M270,#REF!,9,0))</f>
        <v/>
      </c>
      <c r="AI270" s="146" t="str">
        <f t="shared" si="133"/>
        <v/>
      </c>
      <c r="AJ270" s="168">
        <f t="shared" si="134"/>
        <v>0</v>
      </c>
      <c r="AK270" s="171"/>
      <c r="AL270" s="174" t="str">
        <f t="shared" si="135"/>
        <v/>
      </c>
      <c r="AM270" s="179" t="str">
        <f t="shared" si="136"/>
        <v/>
      </c>
      <c r="AN270" s="183" t="str">
        <f t="shared" si="137"/>
        <v>未入力セル</v>
      </c>
      <c r="AO270" s="186" t="str">
        <f t="shared" si="117"/>
        <v/>
      </c>
      <c r="AP270" s="186" t="str">
        <f t="shared" si="118"/>
        <v/>
      </c>
      <c r="AQ270" s="39">
        <f t="shared" si="116"/>
        <v>0</v>
      </c>
      <c r="AR270" s="39" t="str">
        <f>IF(ISERROR(VLOOKUP($M270,#REF!,16,0)),"",VLOOKUP($M270,#REF!,16,0))</f>
        <v/>
      </c>
      <c r="AS270" s="196" t="str">
        <f>IF(ISERROR(VLOOKUP($M270,#REF!,7,0)),"",VLOOKUP($M270,#REF!,7,0))</f>
        <v/>
      </c>
      <c r="AT270" s="203">
        <f t="shared" si="138"/>
        <v>0</v>
      </c>
      <c r="AU270" s="208" t="str">
        <f t="shared" si="139"/>
        <v/>
      </c>
      <c r="AW270" s="208" t="str">
        <f>IF(ISERROR(VLOOKUP($M270,#REF!,10,0)),"",VLOOKUP($M270,#REF!,10,0))</f>
        <v/>
      </c>
      <c r="AX270" s="203">
        <f t="shared" si="140"/>
        <v>0</v>
      </c>
      <c r="AY270" s="208" t="str">
        <f t="shared" si="141"/>
        <v/>
      </c>
      <c r="BA270" s="225" t="str">
        <f t="shared" si="142"/>
        <v/>
      </c>
      <c r="BB270" s="225" t="str">
        <f t="shared" si="143"/>
        <v/>
      </c>
    </row>
    <row r="271" spans="1:54" s="39" customFormat="1" ht="25.2" customHeight="1" x14ac:dyDescent="0.2">
      <c r="A271" s="45"/>
      <c r="B271" s="48"/>
      <c r="C271" s="48"/>
      <c r="D271" s="53"/>
      <c r="E271" s="53"/>
      <c r="F271" s="55"/>
      <c r="G271" s="55"/>
      <c r="H271" s="60"/>
      <c r="I271" s="66"/>
      <c r="J271" s="68"/>
      <c r="L271" s="73">
        <f t="shared" si="119"/>
        <v>0</v>
      </c>
      <c r="M271" s="73" t="str">
        <f t="shared" si="120"/>
        <v xml:space="preserve"> </v>
      </c>
      <c r="N271" s="100">
        <f t="shared" si="121"/>
        <v>0</v>
      </c>
      <c r="O271" s="100">
        <f t="shared" si="122"/>
        <v>0</v>
      </c>
      <c r="P271" s="108">
        <f t="shared" si="123"/>
        <v>0</v>
      </c>
      <c r="Q271" s="108" t="str">
        <f>IF(OR($C271="LED",$C271="不明"),"",IF(ISERROR(VLOOKUP($M271,#REF!,2,0)),"",VLOOKUP($M271,#REF!,2,0)))</f>
        <v/>
      </c>
      <c r="R271" s="100">
        <f t="shared" si="124"/>
        <v>0</v>
      </c>
      <c r="S271" s="100">
        <f t="shared" si="125"/>
        <v>0</v>
      </c>
      <c r="T271" s="120" t="str">
        <f t="shared" si="126"/>
        <v/>
      </c>
      <c r="U271" s="124"/>
      <c r="V271" s="129" t="s">
        <v>164</v>
      </c>
      <c r="W271" s="131"/>
      <c r="X271" s="75" t="str">
        <f>IF(COUNTIF($M271,"*LED*"),"LED設置済",IF(COUNTIF($M271,"*不明*"),"該当不明",IF(ISERROR(VLOOKUP($M271,#REF!,4,0)),"",VLOOKUP($M271,#REF!,4,0))))</f>
        <v/>
      </c>
      <c r="Y271" s="139">
        <f t="shared" si="127"/>
        <v>0</v>
      </c>
      <c r="Z271" s="144" t="str">
        <f>IF(ISERROR(VLOOKUP($M271,#REF!,5,0)),"",VLOOKUP($M271,#REF!,5,0))</f>
        <v/>
      </c>
      <c r="AA271" s="147" t="str">
        <f t="shared" si="128"/>
        <v/>
      </c>
      <c r="AB271" s="147" t="str">
        <f t="shared" si="129"/>
        <v/>
      </c>
      <c r="AC271" s="147" t="str">
        <f>IF(ISERROR(VLOOKUP($M271,#REF!,6,0)),"",VLOOKUP($M271,#REF!,6,0))</f>
        <v/>
      </c>
      <c r="AD271" s="147" t="str">
        <f>IF(ISERROR(VLOOKUP($M271,#REF!,8,0)),"",VLOOKUP($M271,#REF!,8,0))</f>
        <v/>
      </c>
      <c r="AE271" s="152" t="str">
        <f t="shared" si="130"/>
        <v/>
      </c>
      <c r="AF271" s="155" t="str">
        <f t="shared" si="131"/>
        <v/>
      </c>
      <c r="AG271" s="146" t="str">
        <f t="shared" si="132"/>
        <v/>
      </c>
      <c r="AH271" s="146" t="str">
        <f>IF(ISERROR(VLOOKUP($M271,#REF!,9,0)),"",VLOOKUP($M271,#REF!,9,0))</f>
        <v/>
      </c>
      <c r="AI271" s="146" t="str">
        <f t="shared" si="133"/>
        <v/>
      </c>
      <c r="AJ271" s="168">
        <f t="shared" si="134"/>
        <v>0</v>
      </c>
      <c r="AK271" s="171"/>
      <c r="AL271" s="174" t="str">
        <f t="shared" si="135"/>
        <v/>
      </c>
      <c r="AM271" s="179" t="str">
        <f t="shared" si="136"/>
        <v/>
      </c>
      <c r="AN271" s="183" t="str">
        <f t="shared" si="137"/>
        <v>未入力セル</v>
      </c>
      <c r="AO271" s="186" t="str">
        <f t="shared" si="117"/>
        <v/>
      </c>
      <c r="AP271" s="186" t="str">
        <f t="shared" si="118"/>
        <v/>
      </c>
      <c r="AQ271" s="39">
        <f t="shared" si="116"/>
        <v>0</v>
      </c>
      <c r="AR271" s="39" t="str">
        <f>IF(ISERROR(VLOOKUP($M271,#REF!,16,0)),"",VLOOKUP($M271,#REF!,16,0))</f>
        <v/>
      </c>
      <c r="AS271" s="196" t="str">
        <f>IF(ISERROR(VLOOKUP($M271,#REF!,7,0)),"",VLOOKUP($M271,#REF!,7,0))</f>
        <v/>
      </c>
      <c r="AT271" s="203">
        <f t="shared" si="138"/>
        <v>0</v>
      </c>
      <c r="AU271" s="208" t="str">
        <f t="shared" si="139"/>
        <v/>
      </c>
      <c r="AW271" s="208" t="str">
        <f>IF(ISERROR(VLOOKUP($M271,#REF!,10,0)),"",VLOOKUP($M271,#REF!,10,0))</f>
        <v/>
      </c>
      <c r="AX271" s="203">
        <f t="shared" si="140"/>
        <v>0</v>
      </c>
      <c r="AY271" s="208" t="str">
        <f t="shared" si="141"/>
        <v/>
      </c>
      <c r="BA271" s="225" t="str">
        <f t="shared" si="142"/>
        <v/>
      </c>
      <c r="BB271" s="225" t="str">
        <f t="shared" si="143"/>
        <v/>
      </c>
    </row>
    <row r="272" spans="1:54" s="39" customFormat="1" ht="25.2" customHeight="1" x14ac:dyDescent="0.2">
      <c r="A272" s="45"/>
      <c r="B272" s="48"/>
      <c r="C272" s="48"/>
      <c r="D272" s="53"/>
      <c r="E272" s="53"/>
      <c r="F272" s="55"/>
      <c r="G272" s="55"/>
      <c r="H272" s="60"/>
      <c r="I272" s="66"/>
      <c r="J272" s="68"/>
      <c r="L272" s="73">
        <f t="shared" si="119"/>
        <v>0</v>
      </c>
      <c r="M272" s="73" t="str">
        <f t="shared" si="120"/>
        <v xml:space="preserve"> </v>
      </c>
      <c r="N272" s="100">
        <f t="shared" si="121"/>
        <v>0</v>
      </c>
      <c r="O272" s="100">
        <f t="shared" si="122"/>
        <v>0</v>
      </c>
      <c r="P272" s="108">
        <f t="shared" si="123"/>
        <v>0</v>
      </c>
      <c r="Q272" s="108" t="str">
        <f>IF(OR($C272="LED",$C272="不明"),"",IF(ISERROR(VLOOKUP($M272,#REF!,2,0)),"",VLOOKUP($M272,#REF!,2,0)))</f>
        <v/>
      </c>
      <c r="R272" s="100">
        <f t="shared" si="124"/>
        <v>0</v>
      </c>
      <c r="S272" s="100">
        <f t="shared" si="125"/>
        <v>0</v>
      </c>
      <c r="T272" s="120" t="str">
        <f t="shared" si="126"/>
        <v/>
      </c>
      <c r="U272" s="124"/>
      <c r="V272" s="129" t="s">
        <v>164</v>
      </c>
      <c r="W272" s="131"/>
      <c r="X272" s="75" t="str">
        <f>IF(COUNTIF($M272,"*LED*"),"LED設置済",IF(COUNTIF($M272,"*不明*"),"該当不明",IF(ISERROR(VLOOKUP($M272,#REF!,4,0)),"",VLOOKUP($M272,#REF!,4,0))))</f>
        <v/>
      </c>
      <c r="Y272" s="139">
        <f t="shared" si="127"/>
        <v>0</v>
      </c>
      <c r="Z272" s="144" t="str">
        <f>IF(ISERROR(VLOOKUP($M272,#REF!,5,0)),"",VLOOKUP($M272,#REF!,5,0))</f>
        <v/>
      </c>
      <c r="AA272" s="147" t="str">
        <f t="shared" si="128"/>
        <v/>
      </c>
      <c r="AB272" s="147" t="str">
        <f t="shared" si="129"/>
        <v/>
      </c>
      <c r="AC272" s="147" t="str">
        <f>IF(ISERROR(VLOOKUP($M272,#REF!,6,0)),"",VLOOKUP($M272,#REF!,6,0))</f>
        <v/>
      </c>
      <c r="AD272" s="147" t="str">
        <f>IF(ISERROR(VLOOKUP($M272,#REF!,8,0)),"",VLOOKUP($M272,#REF!,8,0))</f>
        <v/>
      </c>
      <c r="AE272" s="152" t="str">
        <f t="shared" si="130"/>
        <v/>
      </c>
      <c r="AF272" s="155" t="str">
        <f t="shared" si="131"/>
        <v/>
      </c>
      <c r="AG272" s="146" t="str">
        <f t="shared" si="132"/>
        <v/>
      </c>
      <c r="AH272" s="146" t="str">
        <f>IF(ISERROR(VLOOKUP($M272,#REF!,9,0)),"",VLOOKUP($M272,#REF!,9,0))</f>
        <v/>
      </c>
      <c r="AI272" s="146" t="str">
        <f t="shared" si="133"/>
        <v/>
      </c>
      <c r="AJ272" s="168">
        <f t="shared" si="134"/>
        <v>0</v>
      </c>
      <c r="AK272" s="171"/>
      <c r="AL272" s="174" t="str">
        <f t="shared" si="135"/>
        <v/>
      </c>
      <c r="AM272" s="179" t="str">
        <f t="shared" si="136"/>
        <v/>
      </c>
      <c r="AN272" s="183" t="str">
        <f t="shared" si="137"/>
        <v>未入力セル</v>
      </c>
      <c r="AO272" s="186" t="str">
        <f t="shared" si="117"/>
        <v/>
      </c>
      <c r="AP272" s="186" t="str">
        <f t="shared" si="118"/>
        <v/>
      </c>
      <c r="AQ272" s="39">
        <f t="shared" si="116"/>
        <v>0</v>
      </c>
      <c r="AR272" s="39" t="str">
        <f>IF(ISERROR(VLOOKUP($M272,#REF!,16,0)),"",VLOOKUP($M272,#REF!,16,0))</f>
        <v/>
      </c>
      <c r="AS272" s="196" t="str">
        <f>IF(ISERROR(VLOOKUP($M272,#REF!,7,0)),"",VLOOKUP($M272,#REF!,7,0))</f>
        <v/>
      </c>
      <c r="AT272" s="203">
        <f t="shared" si="138"/>
        <v>0</v>
      </c>
      <c r="AU272" s="208" t="str">
        <f t="shared" si="139"/>
        <v/>
      </c>
      <c r="AW272" s="208" t="str">
        <f>IF(ISERROR(VLOOKUP($M272,#REF!,10,0)),"",VLOOKUP($M272,#REF!,10,0))</f>
        <v/>
      </c>
      <c r="AX272" s="203">
        <f t="shared" si="140"/>
        <v>0</v>
      </c>
      <c r="AY272" s="208" t="str">
        <f t="shared" si="141"/>
        <v/>
      </c>
      <c r="BA272" s="225" t="str">
        <f t="shared" si="142"/>
        <v/>
      </c>
      <c r="BB272" s="225" t="str">
        <f t="shared" si="143"/>
        <v/>
      </c>
    </row>
    <row r="273" spans="1:54" s="39" customFormat="1" ht="25.2" customHeight="1" x14ac:dyDescent="0.2">
      <c r="A273" s="45"/>
      <c r="B273" s="48"/>
      <c r="C273" s="48"/>
      <c r="D273" s="53"/>
      <c r="E273" s="53"/>
      <c r="F273" s="55"/>
      <c r="G273" s="55"/>
      <c r="H273" s="60"/>
      <c r="I273" s="66"/>
      <c r="J273" s="68"/>
      <c r="L273" s="73">
        <f t="shared" si="119"/>
        <v>0</v>
      </c>
      <c r="M273" s="73" t="str">
        <f t="shared" si="120"/>
        <v xml:space="preserve"> </v>
      </c>
      <c r="N273" s="100">
        <f t="shared" si="121"/>
        <v>0</v>
      </c>
      <c r="O273" s="100">
        <f t="shared" si="122"/>
        <v>0</v>
      </c>
      <c r="P273" s="108">
        <f t="shared" si="123"/>
        <v>0</v>
      </c>
      <c r="Q273" s="108" t="str">
        <f>IF(OR($C273="LED",$C273="不明"),"",IF(ISERROR(VLOOKUP($M273,#REF!,2,0)),"",VLOOKUP($M273,#REF!,2,0)))</f>
        <v/>
      </c>
      <c r="R273" s="100">
        <f t="shared" si="124"/>
        <v>0</v>
      </c>
      <c r="S273" s="100">
        <f t="shared" si="125"/>
        <v>0</v>
      </c>
      <c r="T273" s="120" t="str">
        <f t="shared" si="126"/>
        <v/>
      </c>
      <c r="U273" s="124"/>
      <c r="V273" s="129" t="s">
        <v>164</v>
      </c>
      <c r="W273" s="131"/>
      <c r="X273" s="75" t="str">
        <f>IF(COUNTIF($M273,"*LED*"),"LED設置済",IF(COUNTIF($M273,"*不明*"),"該当不明",IF(ISERROR(VLOOKUP($M273,#REF!,4,0)),"",VLOOKUP($M273,#REF!,4,0))))</f>
        <v/>
      </c>
      <c r="Y273" s="139">
        <f t="shared" si="127"/>
        <v>0</v>
      </c>
      <c r="Z273" s="144" t="str">
        <f>IF(ISERROR(VLOOKUP($M273,#REF!,5,0)),"",VLOOKUP($M273,#REF!,5,0))</f>
        <v/>
      </c>
      <c r="AA273" s="147" t="str">
        <f t="shared" si="128"/>
        <v/>
      </c>
      <c r="AB273" s="147" t="str">
        <f t="shared" si="129"/>
        <v/>
      </c>
      <c r="AC273" s="147" t="str">
        <f>IF(ISERROR(VLOOKUP($M273,#REF!,6,0)),"",VLOOKUP($M273,#REF!,6,0))</f>
        <v/>
      </c>
      <c r="AD273" s="147" t="str">
        <f>IF(ISERROR(VLOOKUP($M273,#REF!,8,0)),"",VLOOKUP($M273,#REF!,8,0))</f>
        <v/>
      </c>
      <c r="AE273" s="152" t="str">
        <f t="shared" si="130"/>
        <v/>
      </c>
      <c r="AF273" s="155" t="str">
        <f t="shared" si="131"/>
        <v/>
      </c>
      <c r="AG273" s="146" t="str">
        <f t="shared" si="132"/>
        <v/>
      </c>
      <c r="AH273" s="146" t="str">
        <f>IF(ISERROR(VLOOKUP($M273,#REF!,9,0)),"",VLOOKUP($M273,#REF!,9,0))</f>
        <v/>
      </c>
      <c r="AI273" s="146" t="str">
        <f t="shared" si="133"/>
        <v/>
      </c>
      <c r="AJ273" s="168">
        <f t="shared" si="134"/>
        <v>0</v>
      </c>
      <c r="AK273" s="171"/>
      <c r="AL273" s="174" t="str">
        <f t="shared" si="135"/>
        <v/>
      </c>
      <c r="AM273" s="179" t="str">
        <f t="shared" si="136"/>
        <v/>
      </c>
      <c r="AN273" s="183" t="str">
        <f t="shared" si="137"/>
        <v>未入力セル</v>
      </c>
      <c r="AO273" s="186" t="str">
        <f t="shared" si="117"/>
        <v/>
      </c>
      <c r="AP273" s="186" t="str">
        <f t="shared" si="118"/>
        <v/>
      </c>
      <c r="AQ273" s="39">
        <f t="shared" si="116"/>
        <v>0</v>
      </c>
      <c r="AR273" s="39" t="str">
        <f>IF(ISERROR(VLOOKUP($M273,#REF!,16,0)),"",VLOOKUP($M273,#REF!,16,0))</f>
        <v/>
      </c>
      <c r="AS273" s="196" t="str">
        <f>IF(ISERROR(VLOOKUP($M273,#REF!,7,0)),"",VLOOKUP($M273,#REF!,7,0))</f>
        <v/>
      </c>
      <c r="AT273" s="203">
        <f t="shared" si="138"/>
        <v>0</v>
      </c>
      <c r="AU273" s="208" t="str">
        <f t="shared" si="139"/>
        <v/>
      </c>
      <c r="AW273" s="208" t="str">
        <f>IF(ISERROR(VLOOKUP($M273,#REF!,10,0)),"",VLOOKUP($M273,#REF!,10,0))</f>
        <v/>
      </c>
      <c r="AX273" s="203">
        <f t="shared" si="140"/>
        <v>0</v>
      </c>
      <c r="AY273" s="208" t="str">
        <f t="shared" si="141"/>
        <v/>
      </c>
      <c r="BA273" s="225" t="str">
        <f t="shared" si="142"/>
        <v/>
      </c>
      <c r="BB273" s="225" t="str">
        <f t="shared" si="143"/>
        <v/>
      </c>
    </row>
    <row r="274" spans="1:54" s="39" customFormat="1" ht="25.2" customHeight="1" x14ac:dyDescent="0.2">
      <c r="A274" s="45"/>
      <c r="B274" s="48"/>
      <c r="C274" s="48"/>
      <c r="D274" s="53"/>
      <c r="E274" s="53"/>
      <c r="F274" s="55"/>
      <c r="G274" s="55"/>
      <c r="H274" s="60"/>
      <c r="I274" s="66"/>
      <c r="J274" s="68"/>
      <c r="L274" s="73">
        <f t="shared" si="119"/>
        <v>0</v>
      </c>
      <c r="M274" s="73" t="str">
        <f t="shared" si="120"/>
        <v xml:space="preserve"> </v>
      </c>
      <c r="N274" s="100">
        <f t="shared" si="121"/>
        <v>0</v>
      </c>
      <c r="O274" s="100">
        <f t="shared" si="122"/>
        <v>0</v>
      </c>
      <c r="P274" s="108">
        <f t="shared" si="123"/>
        <v>0</v>
      </c>
      <c r="Q274" s="108" t="str">
        <f>IF(OR($C274="LED",$C274="不明"),"",IF(ISERROR(VLOOKUP($M274,#REF!,2,0)),"",VLOOKUP($M274,#REF!,2,0)))</f>
        <v/>
      </c>
      <c r="R274" s="100">
        <f t="shared" si="124"/>
        <v>0</v>
      </c>
      <c r="S274" s="100">
        <f t="shared" si="125"/>
        <v>0</v>
      </c>
      <c r="T274" s="120" t="str">
        <f t="shared" si="126"/>
        <v/>
      </c>
      <c r="U274" s="124"/>
      <c r="V274" s="129" t="s">
        <v>164</v>
      </c>
      <c r="W274" s="131"/>
      <c r="X274" s="75" t="str">
        <f>IF(COUNTIF($M274,"*LED*"),"LED設置済",IF(COUNTIF($M274,"*不明*"),"該当不明",IF(ISERROR(VLOOKUP($M274,#REF!,4,0)),"",VLOOKUP($M274,#REF!,4,0))))</f>
        <v/>
      </c>
      <c r="Y274" s="139">
        <f t="shared" si="127"/>
        <v>0</v>
      </c>
      <c r="Z274" s="144" t="str">
        <f>IF(ISERROR(VLOOKUP($M274,#REF!,5,0)),"",VLOOKUP($M274,#REF!,5,0))</f>
        <v/>
      </c>
      <c r="AA274" s="147" t="str">
        <f t="shared" si="128"/>
        <v/>
      </c>
      <c r="AB274" s="147" t="str">
        <f t="shared" si="129"/>
        <v/>
      </c>
      <c r="AC274" s="147" t="str">
        <f>IF(ISERROR(VLOOKUP($M274,#REF!,6,0)),"",VLOOKUP($M274,#REF!,6,0))</f>
        <v/>
      </c>
      <c r="AD274" s="147" t="str">
        <f>IF(ISERROR(VLOOKUP($M274,#REF!,8,0)),"",VLOOKUP($M274,#REF!,8,0))</f>
        <v/>
      </c>
      <c r="AE274" s="152" t="str">
        <f t="shared" si="130"/>
        <v/>
      </c>
      <c r="AF274" s="155" t="str">
        <f t="shared" si="131"/>
        <v/>
      </c>
      <c r="AG274" s="146" t="str">
        <f t="shared" si="132"/>
        <v/>
      </c>
      <c r="AH274" s="146" t="str">
        <f>IF(ISERROR(VLOOKUP($M274,#REF!,9,0)),"",VLOOKUP($M274,#REF!,9,0))</f>
        <v/>
      </c>
      <c r="AI274" s="146" t="str">
        <f t="shared" si="133"/>
        <v/>
      </c>
      <c r="AJ274" s="168">
        <f t="shared" si="134"/>
        <v>0</v>
      </c>
      <c r="AK274" s="171"/>
      <c r="AL274" s="174" t="str">
        <f t="shared" si="135"/>
        <v/>
      </c>
      <c r="AM274" s="179" t="str">
        <f t="shared" si="136"/>
        <v/>
      </c>
      <c r="AN274" s="183" t="str">
        <f t="shared" si="137"/>
        <v>未入力セル</v>
      </c>
      <c r="AO274" s="186" t="str">
        <f t="shared" si="117"/>
        <v/>
      </c>
      <c r="AP274" s="186" t="str">
        <f t="shared" si="118"/>
        <v/>
      </c>
      <c r="AQ274" s="39">
        <f t="shared" si="116"/>
        <v>0</v>
      </c>
      <c r="AR274" s="39" t="str">
        <f>IF(ISERROR(VLOOKUP($M274,#REF!,16,0)),"",VLOOKUP($M274,#REF!,16,0))</f>
        <v/>
      </c>
      <c r="AS274" s="196" t="str">
        <f>IF(ISERROR(VLOOKUP($M274,#REF!,7,0)),"",VLOOKUP($M274,#REF!,7,0))</f>
        <v/>
      </c>
      <c r="AT274" s="203">
        <f t="shared" si="138"/>
        <v>0</v>
      </c>
      <c r="AU274" s="208" t="str">
        <f t="shared" si="139"/>
        <v/>
      </c>
      <c r="AW274" s="208" t="str">
        <f>IF(ISERROR(VLOOKUP($M274,#REF!,10,0)),"",VLOOKUP($M274,#REF!,10,0))</f>
        <v/>
      </c>
      <c r="AX274" s="203">
        <f t="shared" si="140"/>
        <v>0</v>
      </c>
      <c r="AY274" s="208" t="str">
        <f t="shared" si="141"/>
        <v/>
      </c>
      <c r="BA274" s="225" t="str">
        <f t="shared" si="142"/>
        <v/>
      </c>
      <c r="BB274" s="225" t="str">
        <f t="shared" si="143"/>
        <v/>
      </c>
    </row>
    <row r="275" spans="1:54" s="39" customFormat="1" ht="25.2" customHeight="1" x14ac:dyDescent="0.2">
      <c r="A275" s="45"/>
      <c r="B275" s="48"/>
      <c r="C275" s="48"/>
      <c r="D275" s="53"/>
      <c r="E275" s="53"/>
      <c r="F275" s="55"/>
      <c r="G275" s="55"/>
      <c r="H275" s="60"/>
      <c r="I275" s="66"/>
      <c r="J275" s="68"/>
      <c r="L275" s="73">
        <f t="shared" si="119"/>
        <v>0</v>
      </c>
      <c r="M275" s="73" t="str">
        <f t="shared" si="120"/>
        <v xml:space="preserve"> </v>
      </c>
      <c r="N275" s="100">
        <f t="shared" si="121"/>
        <v>0</v>
      </c>
      <c r="O275" s="100">
        <f t="shared" si="122"/>
        <v>0</v>
      </c>
      <c r="P275" s="108">
        <f t="shared" si="123"/>
        <v>0</v>
      </c>
      <c r="Q275" s="108" t="str">
        <f>IF(OR($C275="LED",$C275="不明"),"",IF(ISERROR(VLOOKUP($M275,#REF!,2,0)),"",VLOOKUP($M275,#REF!,2,0)))</f>
        <v/>
      </c>
      <c r="R275" s="100">
        <f t="shared" si="124"/>
        <v>0</v>
      </c>
      <c r="S275" s="100">
        <f t="shared" si="125"/>
        <v>0</v>
      </c>
      <c r="T275" s="120" t="str">
        <f t="shared" si="126"/>
        <v/>
      </c>
      <c r="U275" s="124"/>
      <c r="V275" s="129" t="s">
        <v>164</v>
      </c>
      <c r="W275" s="131"/>
      <c r="X275" s="75" t="str">
        <f>IF(COUNTIF($M275,"*LED*"),"LED設置済",IF(COUNTIF($M275,"*不明*"),"該当不明",IF(ISERROR(VLOOKUP($M275,#REF!,4,0)),"",VLOOKUP($M275,#REF!,4,0))))</f>
        <v/>
      </c>
      <c r="Y275" s="139">
        <f t="shared" si="127"/>
        <v>0</v>
      </c>
      <c r="Z275" s="144" t="str">
        <f>IF(ISERROR(VLOOKUP($M275,#REF!,5,0)),"",VLOOKUP($M275,#REF!,5,0))</f>
        <v/>
      </c>
      <c r="AA275" s="147" t="str">
        <f t="shared" si="128"/>
        <v/>
      </c>
      <c r="AB275" s="147" t="str">
        <f t="shared" si="129"/>
        <v/>
      </c>
      <c r="AC275" s="147" t="str">
        <f>IF(ISERROR(VLOOKUP($M275,#REF!,6,0)),"",VLOOKUP($M275,#REF!,6,0))</f>
        <v/>
      </c>
      <c r="AD275" s="147" t="str">
        <f>IF(ISERROR(VLOOKUP($M275,#REF!,8,0)),"",VLOOKUP($M275,#REF!,8,0))</f>
        <v/>
      </c>
      <c r="AE275" s="152" t="str">
        <f t="shared" si="130"/>
        <v/>
      </c>
      <c r="AF275" s="155" t="str">
        <f t="shared" si="131"/>
        <v/>
      </c>
      <c r="AG275" s="146" t="str">
        <f t="shared" si="132"/>
        <v/>
      </c>
      <c r="AH275" s="146" t="str">
        <f>IF(ISERROR(VLOOKUP($M275,#REF!,9,0)),"",VLOOKUP($M275,#REF!,9,0))</f>
        <v/>
      </c>
      <c r="AI275" s="146" t="str">
        <f t="shared" si="133"/>
        <v/>
      </c>
      <c r="AJ275" s="168">
        <f t="shared" si="134"/>
        <v>0</v>
      </c>
      <c r="AK275" s="171"/>
      <c r="AL275" s="174" t="str">
        <f t="shared" si="135"/>
        <v/>
      </c>
      <c r="AM275" s="179" t="str">
        <f t="shared" si="136"/>
        <v/>
      </c>
      <c r="AN275" s="183" t="str">
        <f t="shared" si="137"/>
        <v>未入力セル</v>
      </c>
      <c r="AO275" s="186" t="str">
        <f t="shared" si="117"/>
        <v/>
      </c>
      <c r="AP275" s="186" t="str">
        <f t="shared" si="118"/>
        <v/>
      </c>
      <c r="AQ275" s="39">
        <f t="shared" si="116"/>
        <v>0</v>
      </c>
      <c r="AR275" s="39" t="str">
        <f>IF(ISERROR(VLOOKUP($M275,#REF!,16,0)),"",VLOOKUP($M275,#REF!,16,0))</f>
        <v/>
      </c>
      <c r="AS275" s="196" t="str">
        <f>IF(ISERROR(VLOOKUP($M275,#REF!,7,0)),"",VLOOKUP($M275,#REF!,7,0))</f>
        <v/>
      </c>
      <c r="AT275" s="203">
        <f t="shared" si="138"/>
        <v>0</v>
      </c>
      <c r="AU275" s="208" t="str">
        <f t="shared" si="139"/>
        <v/>
      </c>
      <c r="AW275" s="208" t="str">
        <f>IF(ISERROR(VLOOKUP($M275,#REF!,10,0)),"",VLOOKUP($M275,#REF!,10,0))</f>
        <v/>
      </c>
      <c r="AX275" s="203">
        <f t="shared" si="140"/>
        <v>0</v>
      </c>
      <c r="AY275" s="208" t="str">
        <f t="shared" si="141"/>
        <v/>
      </c>
      <c r="BA275" s="225" t="str">
        <f t="shared" si="142"/>
        <v/>
      </c>
      <c r="BB275" s="225" t="str">
        <f t="shared" si="143"/>
        <v/>
      </c>
    </row>
    <row r="276" spans="1:54" s="39" customFormat="1" ht="25.2" customHeight="1" x14ac:dyDescent="0.2">
      <c r="A276" s="45"/>
      <c r="B276" s="48"/>
      <c r="C276" s="48"/>
      <c r="D276" s="53"/>
      <c r="E276" s="53"/>
      <c r="F276" s="55"/>
      <c r="G276" s="55"/>
      <c r="H276" s="60"/>
      <c r="I276" s="66"/>
      <c r="J276" s="68"/>
      <c r="L276" s="73">
        <f t="shared" si="119"/>
        <v>0</v>
      </c>
      <c r="M276" s="73" t="str">
        <f t="shared" si="120"/>
        <v xml:space="preserve"> </v>
      </c>
      <c r="N276" s="100">
        <f t="shared" si="121"/>
        <v>0</v>
      </c>
      <c r="O276" s="100">
        <f t="shared" si="122"/>
        <v>0</v>
      </c>
      <c r="P276" s="108">
        <f t="shared" si="123"/>
        <v>0</v>
      </c>
      <c r="Q276" s="108" t="str">
        <f>IF(OR($C276="LED",$C276="不明"),"",IF(ISERROR(VLOOKUP($M276,#REF!,2,0)),"",VLOOKUP($M276,#REF!,2,0)))</f>
        <v/>
      </c>
      <c r="R276" s="100">
        <f t="shared" si="124"/>
        <v>0</v>
      </c>
      <c r="S276" s="100">
        <f t="shared" si="125"/>
        <v>0</v>
      </c>
      <c r="T276" s="120" t="str">
        <f t="shared" si="126"/>
        <v/>
      </c>
      <c r="U276" s="124"/>
      <c r="V276" s="129" t="s">
        <v>164</v>
      </c>
      <c r="W276" s="131"/>
      <c r="X276" s="75" t="str">
        <f>IF(COUNTIF($M276,"*LED*"),"LED設置済",IF(COUNTIF($M276,"*不明*"),"該当不明",IF(ISERROR(VLOOKUP($M276,#REF!,4,0)),"",VLOOKUP($M276,#REF!,4,0))))</f>
        <v/>
      </c>
      <c r="Y276" s="139">
        <f t="shared" si="127"/>
        <v>0</v>
      </c>
      <c r="Z276" s="144" t="str">
        <f>IF(ISERROR(VLOOKUP($M276,#REF!,5,0)),"",VLOOKUP($M276,#REF!,5,0))</f>
        <v/>
      </c>
      <c r="AA276" s="147" t="str">
        <f t="shared" si="128"/>
        <v/>
      </c>
      <c r="AB276" s="147" t="str">
        <f t="shared" si="129"/>
        <v/>
      </c>
      <c r="AC276" s="147" t="str">
        <f>IF(ISERROR(VLOOKUP($M276,#REF!,6,0)),"",VLOOKUP($M276,#REF!,6,0))</f>
        <v/>
      </c>
      <c r="AD276" s="147" t="str">
        <f>IF(ISERROR(VLOOKUP($M276,#REF!,8,0)),"",VLOOKUP($M276,#REF!,8,0))</f>
        <v/>
      </c>
      <c r="AE276" s="152" t="str">
        <f t="shared" si="130"/>
        <v/>
      </c>
      <c r="AF276" s="155" t="str">
        <f t="shared" si="131"/>
        <v/>
      </c>
      <c r="AG276" s="146" t="str">
        <f t="shared" si="132"/>
        <v/>
      </c>
      <c r="AH276" s="146" t="str">
        <f>IF(ISERROR(VLOOKUP($M276,#REF!,9,0)),"",VLOOKUP($M276,#REF!,9,0))</f>
        <v/>
      </c>
      <c r="AI276" s="146" t="str">
        <f t="shared" si="133"/>
        <v/>
      </c>
      <c r="AJ276" s="168">
        <f t="shared" si="134"/>
        <v>0</v>
      </c>
      <c r="AK276" s="171"/>
      <c r="AL276" s="174" t="str">
        <f t="shared" si="135"/>
        <v/>
      </c>
      <c r="AM276" s="179" t="str">
        <f t="shared" si="136"/>
        <v/>
      </c>
      <c r="AN276" s="183" t="str">
        <f t="shared" si="137"/>
        <v>未入力セル</v>
      </c>
      <c r="AO276" s="186" t="str">
        <f t="shared" si="117"/>
        <v/>
      </c>
      <c r="AP276" s="186" t="str">
        <f t="shared" si="118"/>
        <v/>
      </c>
      <c r="AQ276" s="39">
        <f t="shared" si="116"/>
        <v>0</v>
      </c>
      <c r="AR276" s="39" t="str">
        <f>IF(ISERROR(VLOOKUP($M276,#REF!,16,0)),"",VLOOKUP($M276,#REF!,16,0))</f>
        <v/>
      </c>
      <c r="AS276" s="196" t="str">
        <f>IF(ISERROR(VLOOKUP($M276,#REF!,7,0)),"",VLOOKUP($M276,#REF!,7,0))</f>
        <v/>
      </c>
      <c r="AT276" s="203">
        <f t="shared" si="138"/>
        <v>0</v>
      </c>
      <c r="AU276" s="208" t="str">
        <f t="shared" si="139"/>
        <v/>
      </c>
      <c r="AW276" s="208" t="str">
        <f>IF(ISERROR(VLOOKUP($M276,#REF!,10,0)),"",VLOOKUP($M276,#REF!,10,0))</f>
        <v/>
      </c>
      <c r="AX276" s="203">
        <f t="shared" si="140"/>
        <v>0</v>
      </c>
      <c r="AY276" s="208" t="str">
        <f t="shared" si="141"/>
        <v/>
      </c>
      <c r="BA276" s="225" t="str">
        <f t="shared" si="142"/>
        <v/>
      </c>
      <c r="BB276" s="225" t="str">
        <f t="shared" si="143"/>
        <v/>
      </c>
    </row>
    <row r="277" spans="1:54" s="39" customFormat="1" ht="25.2" customHeight="1" x14ac:dyDescent="0.2">
      <c r="A277" s="45"/>
      <c r="B277" s="48"/>
      <c r="C277" s="48"/>
      <c r="D277" s="53"/>
      <c r="E277" s="53"/>
      <c r="F277" s="55"/>
      <c r="G277" s="55"/>
      <c r="H277" s="60"/>
      <c r="I277" s="66"/>
      <c r="J277" s="68"/>
      <c r="L277" s="73">
        <f t="shared" si="119"/>
        <v>0</v>
      </c>
      <c r="M277" s="73" t="str">
        <f t="shared" si="120"/>
        <v xml:space="preserve"> </v>
      </c>
      <c r="N277" s="100">
        <f t="shared" si="121"/>
        <v>0</v>
      </c>
      <c r="O277" s="100">
        <f t="shared" si="122"/>
        <v>0</v>
      </c>
      <c r="P277" s="108">
        <f t="shared" si="123"/>
        <v>0</v>
      </c>
      <c r="Q277" s="108" t="str">
        <f>IF(OR($C277="LED",$C277="不明"),"",IF(ISERROR(VLOOKUP($M277,#REF!,2,0)),"",VLOOKUP($M277,#REF!,2,0)))</f>
        <v/>
      </c>
      <c r="R277" s="100">
        <f t="shared" si="124"/>
        <v>0</v>
      </c>
      <c r="S277" s="100">
        <f t="shared" si="125"/>
        <v>0</v>
      </c>
      <c r="T277" s="120" t="str">
        <f t="shared" si="126"/>
        <v/>
      </c>
      <c r="U277" s="124"/>
      <c r="V277" s="129" t="s">
        <v>164</v>
      </c>
      <c r="W277" s="131"/>
      <c r="X277" s="75" t="str">
        <f>IF(COUNTIF($M277,"*LED*"),"LED設置済",IF(COUNTIF($M277,"*不明*"),"該当不明",IF(ISERROR(VLOOKUP($M277,#REF!,4,0)),"",VLOOKUP($M277,#REF!,4,0))))</f>
        <v/>
      </c>
      <c r="Y277" s="139">
        <f t="shared" si="127"/>
        <v>0</v>
      </c>
      <c r="Z277" s="144" t="str">
        <f>IF(ISERROR(VLOOKUP($M277,#REF!,5,0)),"",VLOOKUP($M277,#REF!,5,0))</f>
        <v/>
      </c>
      <c r="AA277" s="147" t="str">
        <f t="shared" si="128"/>
        <v/>
      </c>
      <c r="AB277" s="147" t="str">
        <f t="shared" si="129"/>
        <v/>
      </c>
      <c r="AC277" s="147" t="str">
        <f>IF(ISERROR(VLOOKUP($M277,#REF!,6,0)),"",VLOOKUP($M277,#REF!,6,0))</f>
        <v/>
      </c>
      <c r="AD277" s="147" t="str">
        <f>IF(ISERROR(VLOOKUP($M277,#REF!,8,0)),"",VLOOKUP($M277,#REF!,8,0))</f>
        <v/>
      </c>
      <c r="AE277" s="152" t="str">
        <f t="shared" si="130"/>
        <v/>
      </c>
      <c r="AF277" s="155" t="str">
        <f t="shared" si="131"/>
        <v/>
      </c>
      <c r="AG277" s="146" t="str">
        <f t="shared" si="132"/>
        <v/>
      </c>
      <c r="AH277" s="146" t="str">
        <f>IF(ISERROR(VLOOKUP($M277,#REF!,9,0)),"",VLOOKUP($M277,#REF!,9,0))</f>
        <v/>
      </c>
      <c r="AI277" s="146" t="str">
        <f t="shared" si="133"/>
        <v/>
      </c>
      <c r="AJ277" s="168">
        <f t="shared" si="134"/>
        <v>0</v>
      </c>
      <c r="AK277" s="171"/>
      <c r="AL277" s="174" t="str">
        <f t="shared" si="135"/>
        <v/>
      </c>
      <c r="AM277" s="179" t="str">
        <f t="shared" si="136"/>
        <v/>
      </c>
      <c r="AN277" s="183" t="str">
        <f t="shared" si="137"/>
        <v>未入力セル</v>
      </c>
      <c r="AO277" s="186" t="str">
        <f t="shared" si="117"/>
        <v/>
      </c>
      <c r="AP277" s="186" t="str">
        <f t="shared" si="118"/>
        <v/>
      </c>
      <c r="AQ277" s="39">
        <f t="shared" si="116"/>
        <v>0</v>
      </c>
      <c r="AR277" s="39" t="str">
        <f>IF(ISERROR(VLOOKUP($M277,#REF!,16,0)),"",VLOOKUP($M277,#REF!,16,0))</f>
        <v/>
      </c>
      <c r="AS277" s="196" t="str">
        <f>IF(ISERROR(VLOOKUP($M277,#REF!,7,0)),"",VLOOKUP($M277,#REF!,7,0))</f>
        <v/>
      </c>
      <c r="AT277" s="203">
        <f t="shared" si="138"/>
        <v>0</v>
      </c>
      <c r="AU277" s="208" t="str">
        <f t="shared" si="139"/>
        <v/>
      </c>
      <c r="AW277" s="208" t="str">
        <f>IF(ISERROR(VLOOKUP($M277,#REF!,10,0)),"",VLOOKUP($M277,#REF!,10,0))</f>
        <v/>
      </c>
      <c r="AX277" s="203">
        <f t="shared" si="140"/>
        <v>0</v>
      </c>
      <c r="AY277" s="208" t="str">
        <f t="shared" si="141"/>
        <v/>
      </c>
      <c r="BA277" s="225" t="str">
        <f t="shared" si="142"/>
        <v/>
      </c>
      <c r="BB277" s="225" t="str">
        <f t="shared" si="143"/>
        <v/>
      </c>
    </row>
    <row r="278" spans="1:54" s="39" customFormat="1" ht="25.2" customHeight="1" x14ac:dyDescent="0.2">
      <c r="A278" s="45"/>
      <c r="B278" s="48"/>
      <c r="C278" s="48"/>
      <c r="D278" s="53"/>
      <c r="E278" s="53"/>
      <c r="F278" s="55"/>
      <c r="G278" s="55"/>
      <c r="H278" s="60"/>
      <c r="I278" s="66"/>
      <c r="J278" s="68"/>
      <c r="L278" s="73">
        <f t="shared" si="119"/>
        <v>0</v>
      </c>
      <c r="M278" s="73" t="str">
        <f t="shared" si="120"/>
        <v xml:space="preserve"> </v>
      </c>
      <c r="N278" s="100">
        <f t="shared" si="121"/>
        <v>0</v>
      </c>
      <c r="O278" s="100">
        <f t="shared" si="122"/>
        <v>0</v>
      </c>
      <c r="P278" s="108">
        <f t="shared" si="123"/>
        <v>0</v>
      </c>
      <c r="Q278" s="108" t="str">
        <f>IF(OR($C278="LED",$C278="不明"),"",IF(ISERROR(VLOOKUP($M278,#REF!,2,0)),"",VLOOKUP($M278,#REF!,2,0)))</f>
        <v/>
      </c>
      <c r="R278" s="100">
        <f t="shared" si="124"/>
        <v>0</v>
      </c>
      <c r="S278" s="100">
        <f t="shared" si="125"/>
        <v>0</v>
      </c>
      <c r="T278" s="120" t="str">
        <f t="shared" si="126"/>
        <v/>
      </c>
      <c r="U278" s="124"/>
      <c r="V278" s="129" t="s">
        <v>164</v>
      </c>
      <c r="W278" s="131"/>
      <c r="X278" s="75" t="str">
        <f>IF(COUNTIF($M278,"*LED*"),"LED設置済",IF(COUNTIF($M278,"*不明*"),"該当不明",IF(ISERROR(VLOOKUP($M278,#REF!,4,0)),"",VLOOKUP($M278,#REF!,4,0))))</f>
        <v/>
      </c>
      <c r="Y278" s="139">
        <f t="shared" si="127"/>
        <v>0</v>
      </c>
      <c r="Z278" s="144" t="str">
        <f>IF(ISERROR(VLOOKUP($M278,#REF!,5,0)),"",VLOOKUP($M278,#REF!,5,0))</f>
        <v/>
      </c>
      <c r="AA278" s="147" t="str">
        <f t="shared" si="128"/>
        <v/>
      </c>
      <c r="AB278" s="147" t="str">
        <f t="shared" si="129"/>
        <v/>
      </c>
      <c r="AC278" s="147" t="str">
        <f>IF(ISERROR(VLOOKUP($M278,#REF!,6,0)),"",VLOOKUP($M278,#REF!,6,0))</f>
        <v/>
      </c>
      <c r="AD278" s="147" t="str">
        <f>IF(ISERROR(VLOOKUP($M278,#REF!,8,0)),"",VLOOKUP($M278,#REF!,8,0))</f>
        <v/>
      </c>
      <c r="AE278" s="152" t="str">
        <f t="shared" si="130"/>
        <v/>
      </c>
      <c r="AF278" s="155" t="str">
        <f t="shared" si="131"/>
        <v/>
      </c>
      <c r="AG278" s="146" t="str">
        <f t="shared" si="132"/>
        <v/>
      </c>
      <c r="AH278" s="146" t="str">
        <f>IF(ISERROR(VLOOKUP($M278,#REF!,9,0)),"",VLOOKUP($M278,#REF!,9,0))</f>
        <v/>
      </c>
      <c r="AI278" s="146" t="str">
        <f t="shared" si="133"/>
        <v/>
      </c>
      <c r="AJ278" s="168">
        <f t="shared" si="134"/>
        <v>0</v>
      </c>
      <c r="AK278" s="171"/>
      <c r="AL278" s="174" t="str">
        <f t="shared" si="135"/>
        <v/>
      </c>
      <c r="AM278" s="179" t="str">
        <f t="shared" si="136"/>
        <v/>
      </c>
      <c r="AN278" s="183" t="str">
        <f t="shared" si="137"/>
        <v>未入力セル</v>
      </c>
      <c r="AO278" s="186" t="str">
        <f t="shared" si="117"/>
        <v/>
      </c>
      <c r="AP278" s="186" t="str">
        <f t="shared" si="118"/>
        <v/>
      </c>
      <c r="AQ278" s="39">
        <f t="shared" si="116"/>
        <v>0</v>
      </c>
      <c r="AR278" s="39" t="str">
        <f>IF(ISERROR(VLOOKUP($M278,#REF!,16,0)),"",VLOOKUP($M278,#REF!,16,0))</f>
        <v/>
      </c>
      <c r="AS278" s="196" t="str">
        <f>IF(ISERROR(VLOOKUP($M278,#REF!,7,0)),"",VLOOKUP($M278,#REF!,7,0))</f>
        <v/>
      </c>
      <c r="AT278" s="203">
        <f t="shared" si="138"/>
        <v>0</v>
      </c>
      <c r="AU278" s="208" t="str">
        <f t="shared" si="139"/>
        <v/>
      </c>
      <c r="AW278" s="208" t="str">
        <f>IF(ISERROR(VLOOKUP($M278,#REF!,10,0)),"",VLOOKUP($M278,#REF!,10,0))</f>
        <v/>
      </c>
      <c r="AX278" s="203">
        <f t="shared" si="140"/>
        <v>0</v>
      </c>
      <c r="AY278" s="208" t="str">
        <f t="shared" si="141"/>
        <v/>
      </c>
      <c r="BA278" s="225" t="str">
        <f t="shared" si="142"/>
        <v/>
      </c>
      <c r="BB278" s="225" t="str">
        <f t="shared" si="143"/>
        <v/>
      </c>
    </row>
    <row r="279" spans="1:54" s="39" customFormat="1" ht="25.2" customHeight="1" x14ac:dyDescent="0.2">
      <c r="A279" s="45"/>
      <c r="B279" s="48"/>
      <c r="C279" s="48"/>
      <c r="D279" s="53"/>
      <c r="E279" s="53"/>
      <c r="F279" s="55"/>
      <c r="G279" s="55"/>
      <c r="H279" s="60"/>
      <c r="I279" s="66"/>
      <c r="J279" s="68"/>
      <c r="L279" s="73">
        <f t="shared" si="119"/>
        <v>0</v>
      </c>
      <c r="M279" s="73" t="str">
        <f t="shared" si="120"/>
        <v xml:space="preserve"> </v>
      </c>
      <c r="N279" s="100">
        <f t="shared" si="121"/>
        <v>0</v>
      </c>
      <c r="O279" s="100">
        <f t="shared" si="122"/>
        <v>0</v>
      </c>
      <c r="P279" s="108">
        <f t="shared" si="123"/>
        <v>0</v>
      </c>
      <c r="Q279" s="108" t="str">
        <f>IF(OR($C279="LED",$C279="不明"),"",IF(ISERROR(VLOOKUP($M279,#REF!,2,0)),"",VLOOKUP($M279,#REF!,2,0)))</f>
        <v/>
      </c>
      <c r="R279" s="100">
        <f t="shared" si="124"/>
        <v>0</v>
      </c>
      <c r="S279" s="100">
        <f t="shared" si="125"/>
        <v>0</v>
      </c>
      <c r="T279" s="120" t="str">
        <f t="shared" si="126"/>
        <v/>
      </c>
      <c r="U279" s="124"/>
      <c r="V279" s="129" t="s">
        <v>164</v>
      </c>
      <c r="W279" s="131"/>
      <c r="X279" s="75" t="str">
        <f>IF(COUNTIF($M279,"*LED*"),"LED設置済",IF(COUNTIF($M279,"*不明*"),"該当不明",IF(ISERROR(VLOOKUP($M279,#REF!,4,0)),"",VLOOKUP($M279,#REF!,4,0))))</f>
        <v/>
      </c>
      <c r="Y279" s="139">
        <f t="shared" si="127"/>
        <v>0</v>
      </c>
      <c r="Z279" s="144" t="str">
        <f>IF(ISERROR(VLOOKUP($M279,#REF!,5,0)),"",VLOOKUP($M279,#REF!,5,0))</f>
        <v/>
      </c>
      <c r="AA279" s="147" t="str">
        <f t="shared" si="128"/>
        <v/>
      </c>
      <c r="AB279" s="147" t="str">
        <f t="shared" si="129"/>
        <v/>
      </c>
      <c r="AC279" s="147" t="str">
        <f>IF(ISERROR(VLOOKUP($M279,#REF!,6,0)),"",VLOOKUP($M279,#REF!,6,0))</f>
        <v/>
      </c>
      <c r="AD279" s="147" t="str">
        <f>IF(ISERROR(VLOOKUP($M279,#REF!,8,0)),"",VLOOKUP($M279,#REF!,8,0))</f>
        <v/>
      </c>
      <c r="AE279" s="152" t="str">
        <f t="shared" si="130"/>
        <v/>
      </c>
      <c r="AF279" s="155" t="str">
        <f t="shared" si="131"/>
        <v/>
      </c>
      <c r="AG279" s="146" t="str">
        <f t="shared" si="132"/>
        <v/>
      </c>
      <c r="AH279" s="146" t="str">
        <f>IF(ISERROR(VLOOKUP($M279,#REF!,9,0)),"",VLOOKUP($M279,#REF!,9,0))</f>
        <v/>
      </c>
      <c r="AI279" s="146" t="str">
        <f t="shared" si="133"/>
        <v/>
      </c>
      <c r="AJ279" s="168">
        <f t="shared" si="134"/>
        <v>0</v>
      </c>
      <c r="AK279" s="171"/>
      <c r="AL279" s="174" t="str">
        <f t="shared" si="135"/>
        <v/>
      </c>
      <c r="AM279" s="179" t="str">
        <f t="shared" si="136"/>
        <v/>
      </c>
      <c r="AN279" s="183" t="str">
        <f t="shared" si="137"/>
        <v>未入力セル</v>
      </c>
      <c r="AO279" s="186" t="str">
        <f t="shared" si="117"/>
        <v/>
      </c>
      <c r="AP279" s="186" t="str">
        <f t="shared" si="118"/>
        <v/>
      </c>
      <c r="AQ279" s="39">
        <f t="shared" si="116"/>
        <v>0</v>
      </c>
      <c r="AR279" s="39" t="str">
        <f>IF(ISERROR(VLOOKUP($M279,#REF!,16,0)),"",VLOOKUP($M279,#REF!,16,0))</f>
        <v/>
      </c>
      <c r="AS279" s="196" t="str">
        <f>IF(ISERROR(VLOOKUP($M279,#REF!,7,0)),"",VLOOKUP($M279,#REF!,7,0))</f>
        <v/>
      </c>
      <c r="AT279" s="203">
        <f t="shared" si="138"/>
        <v>0</v>
      </c>
      <c r="AU279" s="208" t="str">
        <f t="shared" si="139"/>
        <v/>
      </c>
      <c r="AW279" s="208" t="str">
        <f>IF(ISERROR(VLOOKUP($M279,#REF!,10,0)),"",VLOOKUP($M279,#REF!,10,0))</f>
        <v/>
      </c>
      <c r="AX279" s="203">
        <f t="shared" si="140"/>
        <v>0</v>
      </c>
      <c r="AY279" s="208" t="str">
        <f t="shared" si="141"/>
        <v/>
      </c>
      <c r="BA279" s="225" t="str">
        <f t="shared" si="142"/>
        <v/>
      </c>
      <c r="BB279" s="225" t="str">
        <f t="shared" si="143"/>
        <v/>
      </c>
    </row>
    <row r="280" spans="1:54" s="39" customFormat="1" ht="25.2" customHeight="1" x14ac:dyDescent="0.2">
      <c r="A280" s="45"/>
      <c r="B280" s="48"/>
      <c r="C280" s="48"/>
      <c r="D280" s="53"/>
      <c r="E280" s="53"/>
      <c r="F280" s="55"/>
      <c r="G280" s="55"/>
      <c r="H280" s="60"/>
      <c r="I280" s="66"/>
      <c r="J280" s="68"/>
      <c r="L280" s="73">
        <f t="shared" si="119"/>
        <v>0</v>
      </c>
      <c r="M280" s="73" t="str">
        <f t="shared" si="120"/>
        <v xml:space="preserve"> </v>
      </c>
      <c r="N280" s="100">
        <f t="shared" si="121"/>
        <v>0</v>
      </c>
      <c r="O280" s="100">
        <f t="shared" si="122"/>
        <v>0</v>
      </c>
      <c r="P280" s="108">
        <f t="shared" si="123"/>
        <v>0</v>
      </c>
      <c r="Q280" s="108" t="str">
        <f>IF(OR($C280="LED",$C280="不明"),"",IF(ISERROR(VLOOKUP($M280,#REF!,2,0)),"",VLOOKUP($M280,#REF!,2,0)))</f>
        <v/>
      </c>
      <c r="R280" s="100">
        <f t="shared" si="124"/>
        <v>0</v>
      </c>
      <c r="S280" s="100">
        <f t="shared" si="125"/>
        <v>0</v>
      </c>
      <c r="T280" s="120" t="str">
        <f t="shared" si="126"/>
        <v/>
      </c>
      <c r="U280" s="124"/>
      <c r="V280" s="129" t="s">
        <v>164</v>
      </c>
      <c r="W280" s="131"/>
      <c r="X280" s="75" t="str">
        <f>IF(COUNTIF($M280,"*LED*"),"LED設置済",IF(COUNTIF($M280,"*不明*"),"該当不明",IF(ISERROR(VLOOKUP($M280,#REF!,4,0)),"",VLOOKUP($M280,#REF!,4,0))))</f>
        <v/>
      </c>
      <c r="Y280" s="139">
        <f t="shared" si="127"/>
        <v>0</v>
      </c>
      <c r="Z280" s="144" t="str">
        <f>IF(ISERROR(VLOOKUP($M280,#REF!,5,0)),"",VLOOKUP($M280,#REF!,5,0))</f>
        <v/>
      </c>
      <c r="AA280" s="147" t="str">
        <f t="shared" si="128"/>
        <v/>
      </c>
      <c r="AB280" s="147" t="str">
        <f t="shared" si="129"/>
        <v/>
      </c>
      <c r="AC280" s="147" t="str">
        <f>IF(ISERROR(VLOOKUP($M280,#REF!,6,0)),"",VLOOKUP($M280,#REF!,6,0))</f>
        <v/>
      </c>
      <c r="AD280" s="147" t="str">
        <f>IF(ISERROR(VLOOKUP($M280,#REF!,8,0)),"",VLOOKUP($M280,#REF!,8,0))</f>
        <v/>
      </c>
      <c r="AE280" s="152" t="str">
        <f t="shared" si="130"/>
        <v/>
      </c>
      <c r="AF280" s="155" t="str">
        <f t="shared" si="131"/>
        <v/>
      </c>
      <c r="AG280" s="146" t="str">
        <f t="shared" si="132"/>
        <v/>
      </c>
      <c r="AH280" s="146" t="str">
        <f>IF(ISERROR(VLOOKUP($M280,#REF!,9,0)),"",VLOOKUP($M280,#REF!,9,0))</f>
        <v/>
      </c>
      <c r="AI280" s="146" t="str">
        <f t="shared" si="133"/>
        <v/>
      </c>
      <c r="AJ280" s="168">
        <f t="shared" si="134"/>
        <v>0</v>
      </c>
      <c r="AK280" s="171"/>
      <c r="AL280" s="174" t="str">
        <f t="shared" si="135"/>
        <v/>
      </c>
      <c r="AM280" s="179" t="str">
        <f t="shared" si="136"/>
        <v/>
      </c>
      <c r="AN280" s="183" t="str">
        <f t="shared" si="137"/>
        <v>未入力セル</v>
      </c>
      <c r="AO280" s="186" t="str">
        <f t="shared" si="117"/>
        <v/>
      </c>
      <c r="AP280" s="186" t="str">
        <f t="shared" si="118"/>
        <v/>
      </c>
      <c r="AQ280" s="39">
        <f t="shared" si="116"/>
        <v>0</v>
      </c>
      <c r="AR280" s="39" t="str">
        <f>IF(ISERROR(VLOOKUP($M280,#REF!,16,0)),"",VLOOKUP($M280,#REF!,16,0))</f>
        <v/>
      </c>
      <c r="AS280" s="196" t="str">
        <f>IF(ISERROR(VLOOKUP($M280,#REF!,7,0)),"",VLOOKUP($M280,#REF!,7,0))</f>
        <v/>
      </c>
      <c r="AT280" s="203">
        <f t="shared" si="138"/>
        <v>0</v>
      </c>
      <c r="AU280" s="208" t="str">
        <f t="shared" si="139"/>
        <v/>
      </c>
      <c r="AW280" s="208" t="str">
        <f>IF(ISERROR(VLOOKUP($M280,#REF!,10,0)),"",VLOOKUP($M280,#REF!,10,0))</f>
        <v/>
      </c>
      <c r="AX280" s="203">
        <f t="shared" si="140"/>
        <v>0</v>
      </c>
      <c r="AY280" s="208" t="str">
        <f t="shared" si="141"/>
        <v/>
      </c>
      <c r="BA280" s="225" t="str">
        <f t="shared" si="142"/>
        <v/>
      </c>
      <c r="BB280" s="225" t="str">
        <f t="shared" si="143"/>
        <v/>
      </c>
    </row>
    <row r="281" spans="1:54" s="39" customFormat="1" ht="25.2" customHeight="1" x14ac:dyDescent="0.2">
      <c r="A281" s="45"/>
      <c r="B281" s="48"/>
      <c r="C281" s="48"/>
      <c r="D281" s="53"/>
      <c r="E281" s="53"/>
      <c r="F281" s="55"/>
      <c r="G281" s="55"/>
      <c r="H281" s="60"/>
      <c r="I281" s="66"/>
      <c r="J281" s="68"/>
      <c r="L281" s="73">
        <f t="shared" si="119"/>
        <v>0</v>
      </c>
      <c r="M281" s="73" t="str">
        <f t="shared" si="120"/>
        <v xml:space="preserve"> </v>
      </c>
      <c r="N281" s="100">
        <f t="shared" si="121"/>
        <v>0</v>
      </c>
      <c r="O281" s="100">
        <f t="shared" si="122"/>
        <v>0</v>
      </c>
      <c r="P281" s="108">
        <f t="shared" si="123"/>
        <v>0</v>
      </c>
      <c r="Q281" s="108" t="str">
        <f>IF(OR($C281="LED",$C281="不明"),"",IF(ISERROR(VLOOKUP($M281,#REF!,2,0)),"",VLOOKUP($M281,#REF!,2,0)))</f>
        <v/>
      </c>
      <c r="R281" s="100">
        <f t="shared" si="124"/>
        <v>0</v>
      </c>
      <c r="S281" s="100">
        <f t="shared" si="125"/>
        <v>0</v>
      </c>
      <c r="T281" s="120" t="str">
        <f t="shared" si="126"/>
        <v/>
      </c>
      <c r="U281" s="124"/>
      <c r="V281" s="129" t="s">
        <v>164</v>
      </c>
      <c r="W281" s="131"/>
      <c r="X281" s="75" t="str">
        <f>IF(COUNTIF($M281,"*LED*"),"LED設置済",IF(COUNTIF($M281,"*不明*"),"該当不明",IF(ISERROR(VLOOKUP($M281,#REF!,4,0)),"",VLOOKUP($M281,#REF!,4,0))))</f>
        <v/>
      </c>
      <c r="Y281" s="139">
        <f t="shared" si="127"/>
        <v>0</v>
      </c>
      <c r="Z281" s="144" t="str">
        <f>IF(ISERROR(VLOOKUP($M281,#REF!,5,0)),"",VLOOKUP($M281,#REF!,5,0))</f>
        <v/>
      </c>
      <c r="AA281" s="147" t="str">
        <f t="shared" si="128"/>
        <v/>
      </c>
      <c r="AB281" s="147" t="str">
        <f t="shared" si="129"/>
        <v/>
      </c>
      <c r="AC281" s="147" t="str">
        <f>IF(ISERROR(VLOOKUP($M281,#REF!,6,0)),"",VLOOKUP($M281,#REF!,6,0))</f>
        <v/>
      </c>
      <c r="AD281" s="147" t="str">
        <f>IF(ISERROR(VLOOKUP($M281,#REF!,8,0)),"",VLOOKUP($M281,#REF!,8,0))</f>
        <v/>
      </c>
      <c r="AE281" s="152" t="str">
        <f t="shared" si="130"/>
        <v/>
      </c>
      <c r="AF281" s="155" t="str">
        <f t="shared" si="131"/>
        <v/>
      </c>
      <c r="AG281" s="146" t="str">
        <f t="shared" si="132"/>
        <v/>
      </c>
      <c r="AH281" s="146" t="str">
        <f>IF(ISERROR(VLOOKUP($M281,#REF!,9,0)),"",VLOOKUP($M281,#REF!,9,0))</f>
        <v/>
      </c>
      <c r="AI281" s="146" t="str">
        <f t="shared" si="133"/>
        <v/>
      </c>
      <c r="AJ281" s="168">
        <f t="shared" si="134"/>
        <v>0</v>
      </c>
      <c r="AK281" s="171"/>
      <c r="AL281" s="174" t="str">
        <f t="shared" si="135"/>
        <v/>
      </c>
      <c r="AM281" s="179" t="str">
        <f t="shared" si="136"/>
        <v/>
      </c>
      <c r="AN281" s="183" t="str">
        <f t="shared" si="137"/>
        <v>未入力セル</v>
      </c>
      <c r="AO281" s="186" t="str">
        <f t="shared" si="117"/>
        <v/>
      </c>
      <c r="AP281" s="186" t="str">
        <f t="shared" si="118"/>
        <v/>
      </c>
      <c r="AQ281" s="39">
        <f t="shared" si="116"/>
        <v>0</v>
      </c>
      <c r="AR281" s="39" t="str">
        <f>IF(ISERROR(VLOOKUP($M281,#REF!,16,0)),"",VLOOKUP($M281,#REF!,16,0))</f>
        <v/>
      </c>
      <c r="AS281" s="196" t="str">
        <f>IF(ISERROR(VLOOKUP($M281,#REF!,7,0)),"",VLOOKUP($M281,#REF!,7,0))</f>
        <v/>
      </c>
      <c r="AT281" s="203">
        <f t="shared" si="138"/>
        <v>0</v>
      </c>
      <c r="AU281" s="208" t="str">
        <f t="shared" si="139"/>
        <v/>
      </c>
      <c r="AW281" s="208" t="str">
        <f>IF(ISERROR(VLOOKUP($M281,#REF!,10,0)),"",VLOOKUP($M281,#REF!,10,0))</f>
        <v/>
      </c>
      <c r="AX281" s="203">
        <f t="shared" si="140"/>
        <v>0</v>
      </c>
      <c r="AY281" s="208" t="str">
        <f t="shared" si="141"/>
        <v/>
      </c>
      <c r="BA281" s="225" t="str">
        <f t="shared" si="142"/>
        <v/>
      </c>
      <c r="BB281" s="225" t="str">
        <f t="shared" si="143"/>
        <v/>
      </c>
    </row>
    <row r="282" spans="1:54" s="39" customFormat="1" ht="25.2" customHeight="1" x14ac:dyDescent="0.2">
      <c r="A282" s="45"/>
      <c r="B282" s="48"/>
      <c r="C282" s="48"/>
      <c r="D282" s="53"/>
      <c r="E282" s="53"/>
      <c r="F282" s="55"/>
      <c r="G282" s="55"/>
      <c r="H282" s="60"/>
      <c r="I282" s="66"/>
      <c r="J282" s="68"/>
      <c r="L282" s="73">
        <f t="shared" si="119"/>
        <v>0</v>
      </c>
      <c r="M282" s="73" t="str">
        <f t="shared" si="120"/>
        <v xml:space="preserve"> </v>
      </c>
      <c r="N282" s="100">
        <f t="shared" si="121"/>
        <v>0</v>
      </c>
      <c r="O282" s="100">
        <f t="shared" si="122"/>
        <v>0</v>
      </c>
      <c r="P282" s="108">
        <f t="shared" si="123"/>
        <v>0</v>
      </c>
      <c r="Q282" s="108" t="str">
        <f>IF(OR($C282="LED",$C282="不明"),"",IF(ISERROR(VLOOKUP($M282,#REF!,2,0)),"",VLOOKUP($M282,#REF!,2,0)))</f>
        <v/>
      </c>
      <c r="R282" s="100">
        <f t="shared" si="124"/>
        <v>0</v>
      </c>
      <c r="S282" s="100">
        <f t="shared" si="125"/>
        <v>0</v>
      </c>
      <c r="T282" s="120" t="str">
        <f t="shared" si="126"/>
        <v/>
      </c>
      <c r="U282" s="124"/>
      <c r="V282" s="129" t="s">
        <v>164</v>
      </c>
      <c r="W282" s="131"/>
      <c r="X282" s="75" t="str">
        <f>IF(COUNTIF($M282,"*LED*"),"LED設置済",IF(COUNTIF($M282,"*不明*"),"該当不明",IF(ISERROR(VLOOKUP($M282,#REF!,4,0)),"",VLOOKUP($M282,#REF!,4,0))))</f>
        <v/>
      </c>
      <c r="Y282" s="139">
        <f t="shared" si="127"/>
        <v>0</v>
      </c>
      <c r="Z282" s="144" t="str">
        <f>IF(ISERROR(VLOOKUP($M282,#REF!,5,0)),"",VLOOKUP($M282,#REF!,5,0))</f>
        <v/>
      </c>
      <c r="AA282" s="147" t="str">
        <f t="shared" si="128"/>
        <v/>
      </c>
      <c r="AB282" s="147" t="str">
        <f t="shared" si="129"/>
        <v/>
      </c>
      <c r="AC282" s="147" t="str">
        <f>IF(ISERROR(VLOOKUP($M282,#REF!,6,0)),"",VLOOKUP($M282,#REF!,6,0))</f>
        <v/>
      </c>
      <c r="AD282" s="147" t="str">
        <f>IF(ISERROR(VLOOKUP($M282,#REF!,8,0)),"",VLOOKUP($M282,#REF!,8,0))</f>
        <v/>
      </c>
      <c r="AE282" s="152" t="str">
        <f t="shared" si="130"/>
        <v/>
      </c>
      <c r="AF282" s="155" t="str">
        <f t="shared" si="131"/>
        <v/>
      </c>
      <c r="AG282" s="146" t="str">
        <f t="shared" si="132"/>
        <v/>
      </c>
      <c r="AH282" s="146" t="str">
        <f>IF(ISERROR(VLOOKUP($M282,#REF!,9,0)),"",VLOOKUP($M282,#REF!,9,0))</f>
        <v/>
      </c>
      <c r="AI282" s="146" t="str">
        <f t="shared" si="133"/>
        <v/>
      </c>
      <c r="AJ282" s="168">
        <f t="shared" si="134"/>
        <v>0</v>
      </c>
      <c r="AK282" s="171"/>
      <c r="AL282" s="174" t="str">
        <f t="shared" si="135"/>
        <v/>
      </c>
      <c r="AM282" s="179" t="str">
        <f t="shared" si="136"/>
        <v/>
      </c>
      <c r="AN282" s="183" t="str">
        <f t="shared" si="137"/>
        <v>未入力セル</v>
      </c>
      <c r="AO282" s="186" t="str">
        <f t="shared" si="117"/>
        <v/>
      </c>
      <c r="AP282" s="186" t="str">
        <f t="shared" si="118"/>
        <v/>
      </c>
      <c r="AQ282" s="39">
        <f t="shared" si="116"/>
        <v>0</v>
      </c>
      <c r="AR282" s="39" t="str">
        <f>IF(ISERROR(VLOOKUP($M282,#REF!,16,0)),"",VLOOKUP($M282,#REF!,16,0))</f>
        <v/>
      </c>
      <c r="AS282" s="196" t="str">
        <f>IF(ISERROR(VLOOKUP($M282,#REF!,7,0)),"",VLOOKUP($M282,#REF!,7,0))</f>
        <v/>
      </c>
      <c r="AT282" s="203">
        <f t="shared" si="138"/>
        <v>0</v>
      </c>
      <c r="AU282" s="208" t="str">
        <f t="shared" si="139"/>
        <v/>
      </c>
      <c r="AW282" s="208" t="str">
        <f>IF(ISERROR(VLOOKUP($M282,#REF!,10,0)),"",VLOOKUP($M282,#REF!,10,0))</f>
        <v/>
      </c>
      <c r="AX282" s="203">
        <f t="shared" si="140"/>
        <v>0</v>
      </c>
      <c r="AY282" s="208" t="str">
        <f t="shared" si="141"/>
        <v/>
      </c>
      <c r="BA282" s="225" t="str">
        <f t="shared" si="142"/>
        <v/>
      </c>
      <c r="BB282" s="225" t="str">
        <f t="shared" si="143"/>
        <v/>
      </c>
    </row>
    <row r="283" spans="1:54" s="39" customFormat="1" ht="25.2" customHeight="1" x14ac:dyDescent="0.2">
      <c r="A283" s="45"/>
      <c r="B283" s="48"/>
      <c r="C283" s="48"/>
      <c r="D283" s="53"/>
      <c r="E283" s="53"/>
      <c r="F283" s="55"/>
      <c r="G283" s="55"/>
      <c r="H283" s="60"/>
      <c r="I283" s="66"/>
      <c r="J283" s="68"/>
      <c r="L283" s="73">
        <f t="shared" si="119"/>
        <v>0</v>
      </c>
      <c r="M283" s="73" t="str">
        <f t="shared" si="120"/>
        <v xml:space="preserve"> </v>
      </c>
      <c r="N283" s="100">
        <f t="shared" si="121"/>
        <v>0</v>
      </c>
      <c r="O283" s="100">
        <f t="shared" si="122"/>
        <v>0</v>
      </c>
      <c r="P283" s="108">
        <f t="shared" si="123"/>
        <v>0</v>
      </c>
      <c r="Q283" s="108" t="str">
        <f>IF(OR($C283="LED",$C283="不明"),"",IF(ISERROR(VLOOKUP($M283,#REF!,2,0)),"",VLOOKUP($M283,#REF!,2,0)))</f>
        <v/>
      </c>
      <c r="R283" s="100">
        <f t="shared" si="124"/>
        <v>0</v>
      </c>
      <c r="S283" s="100">
        <f t="shared" si="125"/>
        <v>0</v>
      </c>
      <c r="T283" s="120" t="str">
        <f t="shared" si="126"/>
        <v/>
      </c>
      <c r="U283" s="124"/>
      <c r="V283" s="129" t="s">
        <v>164</v>
      </c>
      <c r="W283" s="131"/>
      <c r="X283" s="75" t="str">
        <f>IF(COUNTIF($M283,"*LED*"),"LED設置済",IF(COUNTIF($M283,"*不明*"),"該当不明",IF(ISERROR(VLOOKUP($M283,#REF!,4,0)),"",VLOOKUP($M283,#REF!,4,0))))</f>
        <v/>
      </c>
      <c r="Y283" s="139">
        <f t="shared" si="127"/>
        <v>0</v>
      </c>
      <c r="Z283" s="144" t="str">
        <f>IF(ISERROR(VLOOKUP($M283,#REF!,5,0)),"",VLOOKUP($M283,#REF!,5,0))</f>
        <v/>
      </c>
      <c r="AA283" s="147" t="str">
        <f t="shared" si="128"/>
        <v/>
      </c>
      <c r="AB283" s="147" t="str">
        <f t="shared" si="129"/>
        <v/>
      </c>
      <c r="AC283" s="147" t="str">
        <f>IF(ISERROR(VLOOKUP($M283,#REF!,6,0)),"",VLOOKUP($M283,#REF!,6,0))</f>
        <v/>
      </c>
      <c r="AD283" s="147" t="str">
        <f>IF(ISERROR(VLOOKUP($M283,#REF!,8,0)),"",VLOOKUP($M283,#REF!,8,0))</f>
        <v/>
      </c>
      <c r="AE283" s="152" t="str">
        <f t="shared" si="130"/>
        <v/>
      </c>
      <c r="AF283" s="155" t="str">
        <f t="shared" si="131"/>
        <v/>
      </c>
      <c r="AG283" s="146" t="str">
        <f t="shared" si="132"/>
        <v/>
      </c>
      <c r="AH283" s="146" t="str">
        <f>IF(ISERROR(VLOOKUP($M283,#REF!,9,0)),"",VLOOKUP($M283,#REF!,9,0))</f>
        <v/>
      </c>
      <c r="AI283" s="146" t="str">
        <f t="shared" si="133"/>
        <v/>
      </c>
      <c r="AJ283" s="168">
        <f t="shared" si="134"/>
        <v>0</v>
      </c>
      <c r="AK283" s="171"/>
      <c r="AL283" s="174" t="str">
        <f t="shared" si="135"/>
        <v/>
      </c>
      <c r="AM283" s="179" t="str">
        <f t="shared" si="136"/>
        <v/>
      </c>
      <c r="AN283" s="183" t="str">
        <f t="shared" si="137"/>
        <v>未入力セル</v>
      </c>
      <c r="AO283" s="186" t="str">
        <f t="shared" si="117"/>
        <v/>
      </c>
      <c r="AP283" s="186" t="str">
        <f t="shared" si="118"/>
        <v/>
      </c>
      <c r="AQ283" s="39">
        <f t="shared" si="116"/>
        <v>0</v>
      </c>
      <c r="AR283" s="39" t="str">
        <f>IF(ISERROR(VLOOKUP($M283,#REF!,16,0)),"",VLOOKUP($M283,#REF!,16,0))</f>
        <v/>
      </c>
      <c r="AS283" s="196" t="str">
        <f>IF(ISERROR(VLOOKUP($M283,#REF!,7,0)),"",VLOOKUP($M283,#REF!,7,0))</f>
        <v/>
      </c>
      <c r="AT283" s="203">
        <f t="shared" si="138"/>
        <v>0</v>
      </c>
      <c r="AU283" s="208" t="str">
        <f t="shared" si="139"/>
        <v/>
      </c>
      <c r="AW283" s="208" t="str">
        <f>IF(ISERROR(VLOOKUP($M283,#REF!,10,0)),"",VLOOKUP($M283,#REF!,10,0))</f>
        <v/>
      </c>
      <c r="AX283" s="203">
        <f t="shared" si="140"/>
        <v>0</v>
      </c>
      <c r="AY283" s="208" t="str">
        <f t="shared" si="141"/>
        <v/>
      </c>
      <c r="BA283" s="225" t="str">
        <f t="shared" si="142"/>
        <v/>
      </c>
      <c r="BB283" s="225" t="str">
        <f t="shared" si="143"/>
        <v/>
      </c>
    </row>
    <row r="284" spans="1:54" s="39" customFormat="1" ht="25.2" customHeight="1" x14ac:dyDescent="0.2">
      <c r="A284" s="45"/>
      <c r="B284" s="48"/>
      <c r="C284" s="48"/>
      <c r="D284" s="53"/>
      <c r="E284" s="53"/>
      <c r="F284" s="55"/>
      <c r="G284" s="55"/>
      <c r="H284" s="60"/>
      <c r="I284" s="66"/>
      <c r="J284" s="68"/>
      <c r="L284" s="73">
        <f t="shared" si="119"/>
        <v>0</v>
      </c>
      <c r="M284" s="73" t="str">
        <f t="shared" si="120"/>
        <v xml:space="preserve"> </v>
      </c>
      <c r="N284" s="100">
        <f t="shared" si="121"/>
        <v>0</v>
      </c>
      <c r="O284" s="100">
        <f t="shared" si="122"/>
        <v>0</v>
      </c>
      <c r="P284" s="108">
        <f t="shared" si="123"/>
        <v>0</v>
      </c>
      <c r="Q284" s="108" t="str">
        <f>IF(OR($C284="LED",$C284="不明"),"",IF(ISERROR(VLOOKUP($M284,#REF!,2,0)),"",VLOOKUP($M284,#REF!,2,0)))</f>
        <v/>
      </c>
      <c r="R284" s="100">
        <f t="shared" si="124"/>
        <v>0</v>
      </c>
      <c r="S284" s="100">
        <f t="shared" si="125"/>
        <v>0</v>
      </c>
      <c r="T284" s="120" t="str">
        <f t="shared" si="126"/>
        <v/>
      </c>
      <c r="U284" s="124"/>
      <c r="V284" s="129" t="s">
        <v>164</v>
      </c>
      <c r="W284" s="131"/>
      <c r="X284" s="75" t="str">
        <f>IF(COUNTIF($M284,"*LED*"),"LED設置済",IF(COUNTIF($M284,"*不明*"),"該当不明",IF(ISERROR(VLOOKUP($M284,#REF!,4,0)),"",VLOOKUP($M284,#REF!,4,0))))</f>
        <v/>
      </c>
      <c r="Y284" s="139">
        <f t="shared" si="127"/>
        <v>0</v>
      </c>
      <c r="Z284" s="144" t="str">
        <f>IF(ISERROR(VLOOKUP($M284,#REF!,5,0)),"",VLOOKUP($M284,#REF!,5,0))</f>
        <v/>
      </c>
      <c r="AA284" s="147" t="str">
        <f t="shared" si="128"/>
        <v/>
      </c>
      <c r="AB284" s="147" t="str">
        <f t="shared" si="129"/>
        <v/>
      </c>
      <c r="AC284" s="147" t="str">
        <f>IF(ISERROR(VLOOKUP($M284,#REF!,6,0)),"",VLOOKUP($M284,#REF!,6,0))</f>
        <v/>
      </c>
      <c r="AD284" s="147" t="str">
        <f>IF(ISERROR(VLOOKUP($M284,#REF!,8,0)),"",VLOOKUP($M284,#REF!,8,0))</f>
        <v/>
      </c>
      <c r="AE284" s="152" t="str">
        <f t="shared" si="130"/>
        <v/>
      </c>
      <c r="AF284" s="155" t="str">
        <f t="shared" si="131"/>
        <v/>
      </c>
      <c r="AG284" s="146" t="str">
        <f t="shared" si="132"/>
        <v/>
      </c>
      <c r="AH284" s="146" t="str">
        <f>IF(ISERROR(VLOOKUP($M284,#REF!,9,0)),"",VLOOKUP($M284,#REF!,9,0))</f>
        <v/>
      </c>
      <c r="AI284" s="146" t="str">
        <f t="shared" si="133"/>
        <v/>
      </c>
      <c r="AJ284" s="168">
        <f t="shared" si="134"/>
        <v>0</v>
      </c>
      <c r="AK284" s="171"/>
      <c r="AL284" s="174" t="str">
        <f t="shared" si="135"/>
        <v/>
      </c>
      <c r="AM284" s="179" t="str">
        <f t="shared" si="136"/>
        <v/>
      </c>
      <c r="AN284" s="183" t="str">
        <f t="shared" si="137"/>
        <v>未入力セル</v>
      </c>
      <c r="AO284" s="186" t="str">
        <f t="shared" si="117"/>
        <v/>
      </c>
      <c r="AP284" s="186" t="str">
        <f t="shared" si="118"/>
        <v/>
      </c>
      <c r="AQ284" s="39">
        <f t="shared" si="116"/>
        <v>0</v>
      </c>
      <c r="AR284" s="39" t="str">
        <f>IF(ISERROR(VLOOKUP($M284,#REF!,16,0)),"",VLOOKUP($M284,#REF!,16,0))</f>
        <v/>
      </c>
      <c r="AS284" s="196" t="str">
        <f>IF(ISERROR(VLOOKUP($M284,#REF!,7,0)),"",VLOOKUP($M284,#REF!,7,0))</f>
        <v/>
      </c>
      <c r="AT284" s="203">
        <f t="shared" si="138"/>
        <v>0</v>
      </c>
      <c r="AU284" s="208" t="str">
        <f t="shared" si="139"/>
        <v/>
      </c>
      <c r="AW284" s="208" t="str">
        <f>IF(ISERROR(VLOOKUP($M284,#REF!,10,0)),"",VLOOKUP($M284,#REF!,10,0))</f>
        <v/>
      </c>
      <c r="AX284" s="203">
        <f t="shared" si="140"/>
        <v>0</v>
      </c>
      <c r="AY284" s="208" t="str">
        <f t="shared" si="141"/>
        <v/>
      </c>
      <c r="BA284" s="225" t="str">
        <f t="shared" si="142"/>
        <v/>
      </c>
      <c r="BB284" s="225" t="str">
        <f t="shared" si="143"/>
        <v/>
      </c>
    </row>
    <row r="285" spans="1:54" s="39" customFormat="1" ht="25.2" customHeight="1" x14ac:dyDescent="0.2">
      <c r="A285" s="45"/>
      <c r="B285" s="48"/>
      <c r="C285" s="48"/>
      <c r="D285" s="53"/>
      <c r="E285" s="53"/>
      <c r="F285" s="55"/>
      <c r="G285" s="55"/>
      <c r="H285" s="60"/>
      <c r="I285" s="66"/>
      <c r="J285" s="68"/>
      <c r="L285" s="73">
        <f t="shared" si="119"/>
        <v>0</v>
      </c>
      <c r="M285" s="73" t="str">
        <f t="shared" si="120"/>
        <v xml:space="preserve"> </v>
      </c>
      <c r="N285" s="100">
        <f t="shared" si="121"/>
        <v>0</v>
      </c>
      <c r="O285" s="100">
        <f t="shared" si="122"/>
        <v>0</v>
      </c>
      <c r="P285" s="108">
        <f t="shared" si="123"/>
        <v>0</v>
      </c>
      <c r="Q285" s="108" t="str">
        <f>IF(OR($C285="LED",$C285="不明"),"",IF(ISERROR(VLOOKUP($M285,#REF!,2,0)),"",VLOOKUP($M285,#REF!,2,0)))</f>
        <v/>
      </c>
      <c r="R285" s="100">
        <f t="shared" si="124"/>
        <v>0</v>
      </c>
      <c r="S285" s="100">
        <f t="shared" si="125"/>
        <v>0</v>
      </c>
      <c r="T285" s="120" t="str">
        <f t="shared" si="126"/>
        <v/>
      </c>
      <c r="U285" s="124"/>
      <c r="V285" s="129" t="s">
        <v>164</v>
      </c>
      <c r="W285" s="131"/>
      <c r="X285" s="75" t="str">
        <f>IF(COUNTIF($M285,"*LED*"),"LED設置済",IF(COUNTIF($M285,"*不明*"),"該当不明",IF(ISERROR(VLOOKUP($M285,#REF!,4,0)),"",VLOOKUP($M285,#REF!,4,0))))</f>
        <v/>
      </c>
      <c r="Y285" s="139">
        <f t="shared" si="127"/>
        <v>0</v>
      </c>
      <c r="Z285" s="144" t="str">
        <f>IF(ISERROR(VLOOKUP($M285,#REF!,5,0)),"",VLOOKUP($M285,#REF!,5,0))</f>
        <v/>
      </c>
      <c r="AA285" s="147" t="str">
        <f t="shared" si="128"/>
        <v/>
      </c>
      <c r="AB285" s="147" t="str">
        <f t="shared" si="129"/>
        <v/>
      </c>
      <c r="AC285" s="147" t="str">
        <f>IF(ISERROR(VLOOKUP($M285,#REF!,6,0)),"",VLOOKUP($M285,#REF!,6,0))</f>
        <v/>
      </c>
      <c r="AD285" s="147" t="str">
        <f>IF(ISERROR(VLOOKUP($M285,#REF!,8,0)),"",VLOOKUP($M285,#REF!,8,0))</f>
        <v/>
      </c>
      <c r="AE285" s="152" t="str">
        <f t="shared" si="130"/>
        <v/>
      </c>
      <c r="AF285" s="155" t="str">
        <f t="shared" si="131"/>
        <v/>
      </c>
      <c r="AG285" s="146" t="str">
        <f t="shared" si="132"/>
        <v/>
      </c>
      <c r="AH285" s="146" t="str">
        <f>IF(ISERROR(VLOOKUP($M285,#REF!,9,0)),"",VLOOKUP($M285,#REF!,9,0))</f>
        <v/>
      </c>
      <c r="AI285" s="146" t="str">
        <f t="shared" si="133"/>
        <v/>
      </c>
      <c r="AJ285" s="168">
        <f t="shared" si="134"/>
        <v>0</v>
      </c>
      <c r="AK285" s="171"/>
      <c r="AL285" s="174" t="str">
        <f t="shared" si="135"/>
        <v/>
      </c>
      <c r="AM285" s="179" t="str">
        <f t="shared" si="136"/>
        <v/>
      </c>
      <c r="AN285" s="183" t="str">
        <f t="shared" si="137"/>
        <v>未入力セル</v>
      </c>
      <c r="AO285" s="186" t="str">
        <f t="shared" si="117"/>
        <v/>
      </c>
      <c r="AP285" s="186" t="str">
        <f t="shared" si="118"/>
        <v/>
      </c>
      <c r="AQ285" s="39">
        <f t="shared" si="116"/>
        <v>0</v>
      </c>
      <c r="AR285" s="39" t="str">
        <f>IF(ISERROR(VLOOKUP($M285,#REF!,16,0)),"",VLOOKUP($M285,#REF!,16,0))</f>
        <v/>
      </c>
      <c r="AS285" s="196" t="str">
        <f>IF(ISERROR(VLOOKUP($M285,#REF!,7,0)),"",VLOOKUP($M285,#REF!,7,0))</f>
        <v/>
      </c>
      <c r="AT285" s="203">
        <f t="shared" si="138"/>
        <v>0</v>
      </c>
      <c r="AU285" s="208" t="str">
        <f t="shared" si="139"/>
        <v/>
      </c>
      <c r="AW285" s="208" t="str">
        <f>IF(ISERROR(VLOOKUP($M285,#REF!,10,0)),"",VLOOKUP($M285,#REF!,10,0))</f>
        <v/>
      </c>
      <c r="AX285" s="203">
        <f t="shared" si="140"/>
        <v>0</v>
      </c>
      <c r="AY285" s="208" t="str">
        <f t="shared" si="141"/>
        <v/>
      </c>
      <c r="BA285" s="225" t="str">
        <f t="shared" si="142"/>
        <v/>
      </c>
      <c r="BB285" s="225" t="str">
        <f t="shared" si="143"/>
        <v/>
      </c>
    </row>
    <row r="286" spans="1:54" s="39" customFormat="1" ht="25.2" customHeight="1" x14ac:dyDescent="0.2">
      <c r="A286" s="45"/>
      <c r="B286" s="48"/>
      <c r="C286" s="48"/>
      <c r="D286" s="53"/>
      <c r="E286" s="53"/>
      <c r="F286" s="55"/>
      <c r="G286" s="55"/>
      <c r="H286" s="60"/>
      <c r="I286" s="66"/>
      <c r="J286" s="68"/>
      <c r="L286" s="73">
        <f t="shared" si="119"/>
        <v>0</v>
      </c>
      <c r="M286" s="73" t="str">
        <f t="shared" si="120"/>
        <v xml:space="preserve"> </v>
      </c>
      <c r="N286" s="100">
        <f t="shared" si="121"/>
        <v>0</v>
      </c>
      <c r="O286" s="100">
        <f t="shared" si="122"/>
        <v>0</v>
      </c>
      <c r="P286" s="108">
        <f t="shared" si="123"/>
        <v>0</v>
      </c>
      <c r="Q286" s="108" t="str">
        <f>IF(OR($C286="LED",$C286="不明"),"",IF(ISERROR(VLOOKUP($M286,#REF!,2,0)),"",VLOOKUP($M286,#REF!,2,0)))</f>
        <v/>
      </c>
      <c r="R286" s="100">
        <f t="shared" si="124"/>
        <v>0</v>
      </c>
      <c r="S286" s="100">
        <f t="shared" si="125"/>
        <v>0</v>
      </c>
      <c r="T286" s="120" t="str">
        <f t="shared" si="126"/>
        <v/>
      </c>
      <c r="U286" s="124"/>
      <c r="V286" s="129" t="s">
        <v>164</v>
      </c>
      <c r="W286" s="131"/>
      <c r="X286" s="75" t="str">
        <f>IF(COUNTIF($M286,"*LED*"),"LED設置済",IF(COUNTIF($M286,"*不明*"),"該当不明",IF(ISERROR(VLOOKUP($M286,#REF!,4,0)),"",VLOOKUP($M286,#REF!,4,0))))</f>
        <v/>
      </c>
      <c r="Y286" s="139">
        <f t="shared" si="127"/>
        <v>0</v>
      </c>
      <c r="Z286" s="144" t="str">
        <f>IF(ISERROR(VLOOKUP($M286,#REF!,5,0)),"",VLOOKUP($M286,#REF!,5,0))</f>
        <v/>
      </c>
      <c r="AA286" s="147" t="str">
        <f t="shared" si="128"/>
        <v/>
      </c>
      <c r="AB286" s="147" t="str">
        <f t="shared" si="129"/>
        <v/>
      </c>
      <c r="AC286" s="147" t="str">
        <f>IF(ISERROR(VLOOKUP($M286,#REF!,6,0)),"",VLOOKUP($M286,#REF!,6,0))</f>
        <v/>
      </c>
      <c r="AD286" s="147" t="str">
        <f>IF(ISERROR(VLOOKUP($M286,#REF!,8,0)),"",VLOOKUP($M286,#REF!,8,0))</f>
        <v/>
      </c>
      <c r="AE286" s="152" t="str">
        <f t="shared" si="130"/>
        <v/>
      </c>
      <c r="AF286" s="155" t="str">
        <f t="shared" si="131"/>
        <v/>
      </c>
      <c r="AG286" s="146" t="str">
        <f t="shared" si="132"/>
        <v/>
      </c>
      <c r="AH286" s="146" t="str">
        <f>IF(ISERROR(VLOOKUP($M286,#REF!,9,0)),"",VLOOKUP($M286,#REF!,9,0))</f>
        <v/>
      </c>
      <c r="AI286" s="146" t="str">
        <f t="shared" si="133"/>
        <v/>
      </c>
      <c r="AJ286" s="168">
        <f t="shared" si="134"/>
        <v>0</v>
      </c>
      <c r="AK286" s="171"/>
      <c r="AL286" s="174" t="str">
        <f t="shared" si="135"/>
        <v/>
      </c>
      <c r="AM286" s="179" t="str">
        <f t="shared" si="136"/>
        <v/>
      </c>
      <c r="AN286" s="183" t="str">
        <f t="shared" si="137"/>
        <v>未入力セル</v>
      </c>
      <c r="AO286" s="186" t="str">
        <f t="shared" si="117"/>
        <v/>
      </c>
      <c r="AP286" s="186" t="str">
        <f t="shared" si="118"/>
        <v/>
      </c>
      <c r="AQ286" s="39">
        <f t="shared" si="116"/>
        <v>0</v>
      </c>
      <c r="AR286" s="39" t="str">
        <f>IF(ISERROR(VLOOKUP($M286,#REF!,16,0)),"",VLOOKUP($M286,#REF!,16,0))</f>
        <v/>
      </c>
      <c r="AS286" s="196" t="str">
        <f>IF(ISERROR(VLOOKUP($M286,#REF!,7,0)),"",VLOOKUP($M286,#REF!,7,0))</f>
        <v/>
      </c>
      <c r="AT286" s="203">
        <f t="shared" si="138"/>
        <v>0</v>
      </c>
      <c r="AU286" s="208" t="str">
        <f t="shared" si="139"/>
        <v/>
      </c>
      <c r="AW286" s="208" t="str">
        <f>IF(ISERROR(VLOOKUP($M286,#REF!,10,0)),"",VLOOKUP($M286,#REF!,10,0))</f>
        <v/>
      </c>
      <c r="AX286" s="203">
        <f t="shared" si="140"/>
        <v>0</v>
      </c>
      <c r="AY286" s="208" t="str">
        <f t="shared" si="141"/>
        <v/>
      </c>
      <c r="BA286" s="225" t="str">
        <f t="shared" si="142"/>
        <v/>
      </c>
      <c r="BB286" s="225" t="str">
        <f t="shared" si="143"/>
        <v/>
      </c>
    </row>
    <row r="287" spans="1:54" s="39" customFormat="1" ht="25.2" customHeight="1" x14ac:dyDescent="0.2">
      <c r="A287" s="45"/>
      <c r="B287" s="48"/>
      <c r="C287" s="48"/>
      <c r="D287" s="53"/>
      <c r="E287" s="53"/>
      <c r="F287" s="55"/>
      <c r="G287" s="55"/>
      <c r="H287" s="60"/>
      <c r="I287" s="66"/>
      <c r="J287" s="68"/>
      <c r="L287" s="73">
        <f t="shared" si="119"/>
        <v>0</v>
      </c>
      <c r="M287" s="73" t="str">
        <f t="shared" si="120"/>
        <v xml:space="preserve"> </v>
      </c>
      <c r="N287" s="100">
        <f t="shared" si="121"/>
        <v>0</v>
      </c>
      <c r="O287" s="100">
        <f t="shared" si="122"/>
        <v>0</v>
      </c>
      <c r="P287" s="108">
        <f t="shared" si="123"/>
        <v>0</v>
      </c>
      <c r="Q287" s="108" t="str">
        <f>IF(OR($C287="LED",$C287="不明"),"",IF(ISERROR(VLOOKUP($M287,#REF!,2,0)),"",VLOOKUP($M287,#REF!,2,0)))</f>
        <v/>
      </c>
      <c r="R287" s="100">
        <f t="shared" si="124"/>
        <v>0</v>
      </c>
      <c r="S287" s="100">
        <f t="shared" si="125"/>
        <v>0</v>
      </c>
      <c r="T287" s="120" t="str">
        <f t="shared" si="126"/>
        <v/>
      </c>
      <c r="U287" s="124"/>
      <c r="V287" s="129" t="s">
        <v>164</v>
      </c>
      <c r="W287" s="131"/>
      <c r="X287" s="75" t="str">
        <f>IF(COUNTIF($M287,"*LED*"),"LED設置済",IF(COUNTIF($M287,"*不明*"),"該当不明",IF(ISERROR(VLOOKUP($M287,#REF!,4,0)),"",VLOOKUP($M287,#REF!,4,0))))</f>
        <v/>
      </c>
      <c r="Y287" s="139">
        <f t="shared" si="127"/>
        <v>0</v>
      </c>
      <c r="Z287" s="144" t="str">
        <f>IF(ISERROR(VLOOKUP($M287,#REF!,5,0)),"",VLOOKUP($M287,#REF!,5,0))</f>
        <v/>
      </c>
      <c r="AA287" s="147" t="str">
        <f t="shared" si="128"/>
        <v/>
      </c>
      <c r="AB287" s="147" t="str">
        <f t="shared" si="129"/>
        <v/>
      </c>
      <c r="AC287" s="147" t="str">
        <f>IF(ISERROR(VLOOKUP($M287,#REF!,6,0)),"",VLOOKUP($M287,#REF!,6,0))</f>
        <v/>
      </c>
      <c r="AD287" s="147" t="str">
        <f>IF(ISERROR(VLOOKUP($M287,#REF!,8,0)),"",VLOOKUP($M287,#REF!,8,0))</f>
        <v/>
      </c>
      <c r="AE287" s="152" t="str">
        <f t="shared" si="130"/>
        <v/>
      </c>
      <c r="AF287" s="155" t="str">
        <f t="shared" si="131"/>
        <v/>
      </c>
      <c r="AG287" s="146" t="str">
        <f t="shared" si="132"/>
        <v/>
      </c>
      <c r="AH287" s="146" t="str">
        <f>IF(ISERROR(VLOOKUP($M287,#REF!,9,0)),"",VLOOKUP($M287,#REF!,9,0))</f>
        <v/>
      </c>
      <c r="AI287" s="146" t="str">
        <f t="shared" si="133"/>
        <v/>
      </c>
      <c r="AJ287" s="168">
        <f t="shared" si="134"/>
        <v>0</v>
      </c>
      <c r="AK287" s="171"/>
      <c r="AL287" s="174" t="str">
        <f t="shared" si="135"/>
        <v/>
      </c>
      <c r="AM287" s="179" t="str">
        <f t="shared" si="136"/>
        <v/>
      </c>
      <c r="AN287" s="183" t="str">
        <f t="shared" si="137"/>
        <v>未入力セル</v>
      </c>
      <c r="AO287" s="186" t="str">
        <f t="shared" si="117"/>
        <v/>
      </c>
      <c r="AP287" s="186" t="str">
        <f t="shared" si="118"/>
        <v/>
      </c>
      <c r="AQ287" s="39">
        <f>R287*S287*N287</f>
        <v>0</v>
      </c>
      <c r="AR287" s="39" t="str">
        <f>IF(ISERROR(VLOOKUP($M287,#REF!,16,0)),"",VLOOKUP($M287,#REF!,16,0))</f>
        <v/>
      </c>
      <c r="AS287" s="196" t="str">
        <f>IF(ISERROR(VLOOKUP($M287,#REF!,7,0)),"",VLOOKUP($M287,#REF!,7,0))</f>
        <v/>
      </c>
      <c r="AT287" s="203">
        <f t="shared" si="138"/>
        <v>0</v>
      </c>
      <c r="AU287" s="208" t="str">
        <f t="shared" si="139"/>
        <v/>
      </c>
      <c r="AW287" s="208" t="str">
        <f>IF(ISERROR(VLOOKUP($M287,#REF!,10,0)),"",VLOOKUP($M287,#REF!,10,0))</f>
        <v/>
      </c>
      <c r="AX287" s="203">
        <f t="shared" si="140"/>
        <v>0</v>
      </c>
      <c r="AY287" s="208" t="str">
        <f t="shared" si="141"/>
        <v/>
      </c>
      <c r="BA287" s="225" t="str">
        <f t="shared" si="142"/>
        <v/>
      </c>
      <c r="BB287" s="225" t="str">
        <f t="shared" si="143"/>
        <v/>
      </c>
    </row>
    <row r="288" spans="1:54" s="39" customFormat="1" ht="25.2" customHeight="1" x14ac:dyDescent="0.2">
      <c r="A288" s="45"/>
      <c r="B288" s="48"/>
      <c r="C288" s="48"/>
      <c r="D288" s="53"/>
      <c r="E288" s="53"/>
      <c r="F288" s="55"/>
      <c r="G288" s="55"/>
      <c r="H288" s="60"/>
      <c r="I288" s="66"/>
      <c r="J288" s="68"/>
      <c r="L288" s="73">
        <f t="shared" si="119"/>
        <v>0</v>
      </c>
      <c r="M288" s="73" t="str">
        <f t="shared" si="120"/>
        <v xml:space="preserve"> </v>
      </c>
      <c r="N288" s="100">
        <f t="shared" si="121"/>
        <v>0</v>
      </c>
      <c r="O288" s="100">
        <f t="shared" si="122"/>
        <v>0</v>
      </c>
      <c r="P288" s="108">
        <f t="shared" si="123"/>
        <v>0</v>
      </c>
      <c r="Q288" s="108" t="str">
        <f>IF(OR($C288="LED",$C288="不明"),"",IF(ISERROR(VLOOKUP($M288,#REF!,2,0)),"",VLOOKUP($M288,#REF!,2,0)))</f>
        <v/>
      </c>
      <c r="R288" s="100">
        <f t="shared" si="124"/>
        <v>0</v>
      </c>
      <c r="S288" s="100">
        <f t="shared" si="125"/>
        <v>0</v>
      </c>
      <c r="T288" s="120" t="str">
        <f t="shared" si="126"/>
        <v/>
      </c>
      <c r="U288" s="124"/>
      <c r="V288" s="129" t="s">
        <v>164</v>
      </c>
      <c r="W288" s="131"/>
      <c r="X288" s="75" t="str">
        <f>IF(COUNTIF($M288,"*LED*"),"LED設置済",IF(COUNTIF($M288,"*不明*"),"該当不明",IF(ISERROR(VLOOKUP($M288,#REF!,4,0)),"",VLOOKUP($M288,#REF!,4,0))))</f>
        <v/>
      </c>
      <c r="Y288" s="139">
        <f t="shared" si="127"/>
        <v>0</v>
      </c>
      <c r="Z288" s="144" t="str">
        <f>IF(ISERROR(VLOOKUP($M288,#REF!,5,0)),"",VLOOKUP($M288,#REF!,5,0))</f>
        <v/>
      </c>
      <c r="AA288" s="147" t="str">
        <f t="shared" si="128"/>
        <v/>
      </c>
      <c r="AB288" s="147" t="str">
        <f t="shared" si="129"/>
        <v/>
      </c>
      <c r="AC288" s="147" t="str">
        <f>IF(ISERROR(VLOOKUP($M288,#REF!,6,0)),"",VLOOKUP($M288,#REF!,6,0))</f>
        <v/>
      </c>
      <c r="AD288" s="147" t="str">
        <f>IF(ISERROR(VLOOKUP($M288,#REF!,8,0)),"",VLOOKUP($M288,#REF!,8,0))</f>
        <v/>
      </c>
      <c r="AE288" s="152" t="str">
        <f t="shared" si="130"/>
        <v/>
      </c>
      <c r="AF288" s="155" t="str">
        <f t="shared" si="131"/>
        <v/>
      </c>
      <c r="AG288" s="146" t="str">
        <f t="shared" si="132"/>
        <v/>
      </c>
      <c r="AH288" s="146" t="str">
        <f>IF(ISERROR(VLOOKUP($M288,#REF!,9,0)),"",VLOOKUP($M288,#REF!,9,0))</f>
        <v/>
      </c>
      <c r="AI288" s="146" t="str">
        <f t="shared" si="133"/>
        <v/>
      </c>
      <c r="AJ288" s="168">
        <f t="shared" si="134"/>
        <v>0</v>
      </c>
      <c r="AK288" s="171"/>
      <c r="AL288" s="174" t="str">
        <f t="shared" si="135"/>
        <v/>
      </c>
      <c r="AM288" s="179" t="str">
        <f t="shared" si="136"/>
        <v/>
      </c>
      <c r="AN288" s="183" t="str">
        <f t="shared" si="137"/>
        <v>未入力セル</v>
      </c>
      <c r="AO288" s="186" t="str">
        <f t="shared" si="117"/>
        <v/>
      </c>
      <c r="AP288" s="186" t="str">
        <f t="shared" si="118"/>
        <v/>
      </c>
      <c r="AQ288" s="39">
        <f>R288*S288*N288</f>
        <v>0</v>
      </c>
      <c r="AR288" s="39" t="str">
        <f>IF(ISERROR(VLOOKUP($M288,#REF!,16,0)),"",VLOOKUP($M288,#REF!,16,0))</f>
        <v/>
      </c>
      <c r="AS288" s="196" t="str">
        <f>IF(ISERROR(VLOOKUP($M288,#REF!,7,0)),"",VLOOKUP($M288,#REF!,7,0))</f>
        <v/>
      </c>
      <c r="AT288" s="203">
        <f t="shared" si="138"/>
        <v>0</v>
      </c>
      <c r="AU288" s="208" t="str">
        <f t="shared" si="139"/>
        <v/>
      </c>
      <c r="AW288" s="208" t="str">
        <f>IF(ISERROR(VLOOKUP($M288,#REF!,10,0)),"",VLOOKUP($M288,#REF!,10,0))</f>
        <v/>
      </c>
      <c r="AX288" s="203">
        <f t="shared" si="140"/>
        <v>0</v>
      </c>
      <c r="AY288" s="208" t="str">
        <f t="shared" si="141"/>
        <v/>
      </c>
      <c r="BA288" s="225" t="str">
        <f t="shared" si="142"/>
        <v/>
      </c>
      <c r="BB288" s="225" t="str">
        <f t="shared" si="143"/>
        <v/>
      </c>
    </row>
    <row r="289" spans="1:56" s="39" customFormat="1" ht="25.2" customHeight="1" x14ac:dyDescent="0.2">
      <c r="A289" s="40"/>
      <c r="B289" s="40"/>
      <c r="C289" s="40"/>
      <c r="D289" s="40"/>
      <c r="E289" s="40"/>
      <c r="F289" s="40"/>
      <c r="G289" s="40"/>
      <c r="H289" s="40"/>
      <c r="I289" s="40"/>
      <c r="L289" s="74" t="s">
        <v>180</v>
      </c>
      <c r="M289" s="74"/>
      <c r="N289" s="101"/>
      <c r="O289" s="101"/>
      <c r="P289" s="109"/>
      <c r="Q289" s="109"/>
      <c r="R289" s="101"/>
      <c r="S289" s="101"/>
      <c r="T289" s="121"/>
      <c r="U289" s="125"/>
      <c r="V289" s="76"/>
      <c r="W289" s="132"/>
      <c r="X289" s="74" t="s">
        <v>181</v>
      </c>
      <c r="Y289" s="140"/>
      <c r="Z289" s="145"/>
      <c r="AA289" s="148"/>
      <c r="AB289" s="148"/>
      <c r="AC289" s="148"/>
      <c r="AD289" s="148"/>
      <c r="AE289" s="153"/>
      <c r="AF289" s="156"/>
      <c r="AG289" s="87"/>
      <c r="AH289" s="87"/>
      <c r="AI289" s="160">
        <f>SUBTOTAL(109,AI10:AI288)</f>
        <v>0</v>
      </c>
      <c r="AJ289" s="169"/>
      <c r="AK289" s="172"/>
      <c r="AL289" s="175"/>
      <c r="AM289" s="180"/>
      <c r="AN289" s="183"/>
      <c r="AP289" s="188"/>
      <c r="AS289" s="196"/>
      <c r="AT289" s="203"/>
      <c r="AU289" s="208"/>
      <c r="AW289" s="196" t="str">
        <f>X289</f>
        <v>工事費計</v>
      </c>
      <c r="AX289" s="203"/>
      <c r="AY289" s="208">
        <f>SUM(AY10:AY288)</f>
        <v>0</v>
      </c>
    </row>
    <row r="290" spans="1:56" s="39" customFormat="1" ht="25.2" customHeight="1" x14ac:dyDescent="0.2">
      <c r="A290" s="40"/>
      <c r="B290" s="40"/>
      <c r="C290" s="40"/>
      <c r="D290" s="40"/>
      <c r="E290" s="40"/>
      <c r="F290" s="40"/>
      <c r="G290" s="40"/>
      <c r="H290" s="40"/>
      <c r="I290" s="40"/>
      <c r="L290" s="73" t="s">
        <v>185</v>
      </c>
      <c r="M290" s="74"/>
      <c r="N290" s="101"/>
      <c r="O290" s="101"/>
      <c r="P290" s="109"/>
      <c r="Q290" s="109"/>
      <c r="R290" s="101"/>
      <c r="S290" s="101"/>
      <c r="T290" s="121"/>
      <c r="U290" s="125"/>
      <c r="V290" s="76"/>
      <c r="W290" s="132"/>
      <c r="X290" s="74" t="s">
        <v>186</v>
      </c>
      <c r="Y290" s="140"/>
      <c r="Z290" s="145"/>
      <c r="AA290" s="148"/>
      <c r="AB290" s="148"/>
      <c r="AC290" s="148"/>
      <c r="AD290" s="148"/>
      <c r="AE290" s="153"/>
      <c r="AF290" s="156"/>
      <c r="AG290" s="87"/>
      <c r="AH290" s="87"/>
      <c r="AI290" s="160"/>
      <c r="AJ290" s="169"/>
      <c r="AK290" s="172"/>
      <c r="AL290" s="175"/>
      <c r="AM290" s="180"/>
      <c r="AN290" s="183"/>
      <c r="AP290" s="188"/>
      <c r="AS290" s="196" t="str">
        <f>X290</f>
        <v>無線調光システム一式</v>
      </c>
      <c r="AT290" s="203"/>
      <c r="AU290" s="208">
        <f>AI290*0.7</f>
        <v>0</v>
      </c>
      <c r="AW290" s="196"/>
      <c r="AX290" s="203"/>
      <c r="AY290" s="208"/>
    </row>
    <row r="291" spans="1:56" s="39" customFormat="1" ht="25.2" customHeight="1" x14ac:dyDescent="0.2">
      <c r="A291" s="40"/>
      <c r="B291" s="40"/>
      <c r="C291" s="40"/>
      <c r="D291" s="40"/>
      <c r="E291" s="40"/>
      <c r="F291" s="40"/>
      <c r="G291" s="40"/>
      <c r="H291" s="40"/>
      <c r="I291" s="40"/>
      <c r="L291" s="74" t="s">
        <v>103</v>
      </c>
      <c r="M291" s="74"/>
      <c r="N291" s="101"/>
      <c r="O291" s="101"/>
      <c r="P291" s="109"/>
      <c r="Q291" s="109"/>
      <c r="R291" s="101"/>
      <c r="S291" s="101"/>
      <c r="T291" s="121"/>
      <c r="U291" s="125"/>
      <c r="V291" s="76"/>
      <c r="W291" s="132"/>
      <c r="X291" s="74" t="s">
        <v>103</v>
      </c>
      <c r="Y291" s="140"/>
      <c r="Z291" s="145"/>
      <c r="AA291" s="148"/>
      <c r="AB291" s="148"/>
      <c r="AC291" s="148"/>
      <c r="AD291" s="148"/>
      <c r="AE291" s="153"/>
      <c r="AF291" s="156"/>
      <c r="AG291" s="87"/>
      <c r="AH291" s="87"/>
      <c r="AI291" s="160">
        <f>G$4</f>
        <v>0</v>
      </c>
      <c r="AJ291" s="170"/>
      <c r="AK291" s="172"/>
      <c r="AL291" s="175"/>
      <c r="AM291" s="180"/>
      <c r="AN291" s="183"/>
      <c r="AP291" s="188"/>
      <c r="AS291" s="196"/>
      <c r="AT291" s="203"/>
      <c r="AU291" s="208"/>
      <c r="AW291" s="196" t="s">
        <v>200</v>
      </c>
      <c r="AX291" s="203"/>
      <c r="AY291" s="208">
        <f>AI291</f>
        <v>0</v>
      </c>
    </row>
    <row r="292" spans="1:56" s="39" customFormat="1" ht="25.2" customHeight="1" x14ac:dyDescent="0.2">
      <c r="A292" s="40"/>
      <c r="B292" s="40"/>
      <c r="C292" s="40"/>
      <c r="D292" s="40"/>
      <c r="E292" s="40"/>
      <c r="F292" s="40"/>
      <c r="G292" s="40"/>
      <c r="H292" s="40"/>
      <c r="I292" s="40"/>
      <c r="L292" s="74" t="s">
        <v>129</v>
      </c>
      <c r="M292" s="74"/>
      <c r="N292" s="101"/>
      <c r="O292" s="101"/>
      <c r="P292" s="109"/>
      <c r="Q292" s="109"/>
      <c r="R292" s="101"/>
      <c r="S292" s="101"/>
      <c r="T292" s="121"/>
      <c r="U292" s="125"/>
      <c r="V292" s="76"/>
      <c r="W292" s="132"/>
      <c r="X292" s="74" t="s">
        <v>129</v>
      </c>
      <c r="Y292" s="140"/>
      <c r="Z292" s="145"/>
      <c r="AA292" s="148"/>
      <c r="AB292" s="148"/>
      <c r="AC292" s="148"/>
      <c r="AD292" s="148"/>
      <c r="AE292" s="153"/>
      <c r="AF292" s="156"/>
      <c r="AG292" s="87"/>
      <c r="AH292" s="87"/>
      <c r="AI292" s="160">
        <f>I$4</f>
        <v>0</v>
      </c>
      <c r="AJ292" s="169"/>
      <c r="AK292" s="172"/>
      <c r="AL292" s="175"/>
      <c r="AM292" s="180"/>
      <c r="AN292" s="183"/>
      <c r="AP292" s="188"/>
      <c r="AS292" s="196"/>
      <c r="AT292" s="203"/>
      <c r="AU292" s="208"/>
      <c r="AW292" s="196" t="s">
        <v>201</v>
      </c>
      <c r="AX292" s="203"/>
      <c r="AY292" s="208">
        <f>AI292</f>
        <v>0</v>
      </c>
    </row>
    <row r="293" spans="1:56" s="39" customFormat="1" ht="25.2" customHeight="1" x14ac:dyDescent="0.2">
      <c r="A293" s="40"/>
      <c r="B293" s="40"/>
      <c r="C293" s="40"/>
      <c r="D293" s="40"/>
      <c r="E293" s="40"/>
      <c r="F293" s="40"/>
      <c r="G293" s="40"/>
      <c r="H293" s="40"/>
      <c r="I293" s="40"/>
      <c r="L293" s="74" t="s">
        <v>133</v>
      </c>
      <c r="M293" s="74"/>
      <c r="N293" s="101"/>
      <c r="O293" s="101"/>
      <c r="P293" s="109"/>
      <c r="Q293" s="109"/>
      <c r="R293" s="101"/>
      <c r="S293" s="101"/>
      <c r="T293" s="121"/>
      <c r="U293" s="125"/>
      <c r="V293" s="76"/>
      <c r="W293" s="76"/>
      <c r="X293" s="74" t="s">
        <v>133</v>
      </c>
      <c r="Y293" s="140"/>
      <c r="Z293" s="145"/>
      <c r="AA293" s="148"/>
      <c r="AB293" s="148"/>
      <c r="AC293" s="148"/>
      <c r="AD293" s="148"/>
      <c r="AE293" s="153"/>
      <c r="AF293" s="156"/>
      <c r="AG293" s="87"/>
      <c r="AH293" s="87"/>
      <c r="AI293" s="160">
        <f>G$6</f>
        <v>0</v>
      </c>
      <c r="AJ293" s="169"/>
      <c r="AK293" s="172"/>
      <c r="AL293" s="175"/>
      <c r="AM293" s="180"/>
      <c r="AN293" s="183"/>
      <c r="AP293" s="188"/>
      <c r="AS293" s="196"/>
      <c r="AT293" s="203"/>
      <c r="AU293" s="208"/>
      <c r="AW293" s="196" t="str">
        <f>X293</f>
        <v>間接経費</v>
      </c>
      <c r="AX293" s="203"/>
      <c r="AY293" s="208">
        <f>AI293</f>
        <v>0</v>
      </c>
    </row>
    <row r="294" spans="1:56" s="39" customFormat="1" ht="25.2" customHeight="1" x14ac:dyDescent="0.2">
      <c r="A294" s="40"/>
      <c r="B294" s="40"/>
      <c r="C294" s="40"/>
      <c r="D294" s="40"/>
      <c r="E294" s="40"/>
      <c r="F294" s="40"/>
      <c r="G294" s="40"/>
      <c r="H294" s="40"/>
      <c r="I294" s="40"/>
      <c r="L294" s="75" t="s">
        <v>20</v>
      </c>
      <c r="M294" s="75"/>
      <c r="N294" s="102">
        <f>SUBTOTAL(109,N10:N293)</f>
        <v>0</v>
      </c>
      <c r="O294" s="102">
        <f>SUBTOTAL(109,O10:O293)</f>
        <v>0</v>
      </c>
      <c r="P294" s="110"/>
      <c r="Q294" s="110"/>
      <c r="R294" s="110"/>
      <c r="S294" s="110"/>
      <c r="T294" s="122">
        <f>SUBTOTAL(109,T10:T293)</f>
        <v>0</v>
      </c>
      <c r="U294" s="124"/>
      <c r="V294" s="70"/>
      <c r="W294" s="70"/>
      <c r="X294" s="75" t="s">
        <v>20</v>
      </c>
      <c r="Y294" s="141">
        <f>SUBTOTAL(109,Y10:Y293)</f>
        <v>0</v>
      </c>
      <c r="Z294" s="146"/>
      <c r="AA294" s="149">
        <f>SUBTOTAL(109,AA10:AA293)</f>
        <v>0</v>
      </c>
      <c r="AB294" s="141">
        <f>SUBTOTAL(109,AB10:AB293)</f>
        <v>0</v>
      </c>
      <c r="AC294" s="146"/>
      <c r="AD294" s="146"/>
      <c r="AE294" s="154"/>
      <c r="AF294" s="157"/>
      <c r="AG294" s="141">
        <f>SUBTOTAL(109,AG10:AG293)</f>
        <v>0</v>
      </c>
      <c r="AH294" s="146"/>
      <c r="AI294" s="141">
        <f>SUM(AI289:AI293)</f>
        <v>0</v>
      </c>
      <c r="AJ294" s="75"/>
      <c r="AK294" s="171"/>
      <c r="AL294" s="75"/>
      <c r="AM294" s="181">
        <f>SUBTOTAL(109,AM10:AM292)</f>
        <v>0</v>
      </c>
      <c r="AN294" s="184"/>
      <c r="AO294" s="187">
        <f>SUBTOTAL(109,AO10:AO292)</f>
        <v>0</v>
      </c>
      <c r="AP294" s="191">
        <f>SUBTOTAL(109,AP10:AP292)</f>
        <v>0</v>
      </c>
      <c r="AQ294" s="193" t="str">
        <f>IFERROR(SUBTOTAL(109,AQ10:AQ288)/N294,"-")</f>
        <v>-</v>
      </c>
      <c r="AS294" s="196"/>
      <c r="AT294" s="203"/>
      <c r="AU294" s="209">
        <f>SUBTOTAL(109,AU10:AU293)</f>
        <v>0</v>
      </c>
      <c r="AW294" s="196" t="str">
        <f>IF(ISERROR(VLOOKUP($P294,#REF!,7,0)),"",VLOOKUP($P294,#REF!,7,0))</f>
        <v/>
      </c>
      <c r="AX294" s="203"/>
      <c r="AY294" s="209">
        <f>SUBTOTAL(109,AY10:AY293)</f>
        <v>0</v>
      </c>
      <c r="BA294" s="226">
        <f>SUBTOTAL(109,BA10:BA292)</f>
        <v>0</v>
      </c>
      <c r="BB294" s="226">
        <f>SUBTOTAL(109,BB10:BB292)</f>
        <v>0</v>
      </c>
    </row>
    <row r="295" spans="1:56" s="39" customFormat="1" ht="25.2" customHeight="1" x14ac:dyDescent="0.2">
      <c r="A295" s="40"/>
      <c r="B295" s="40"/>
      <c r="C295" s="40"/>
      <c r="D295" s="40"/>
      <c r="E295" s="40"/>
      <c r="F295" s="40"/>
      <c r="G295" s="40"/>
      <c r="H295" s="40"/>
      <c r="I295" s="40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150"/>
      <c r="AE295" s="150"/>
      <c r="AF295" s="150"/>
      <c r="AG295" s="150"/>
      <c r="AH295" s="146" t="s">
        <v>84</v>
      </c>
      <c r="AI295" s="161">
        <f>AG294+AI294</f>
        <v>0</v>
      </c>
      <c r="AJ295" s="75" t="s">
        <v>193</v>
      </c>
      <c r="AK295" s="107"/>
      <c r="AL295" s="76"/>
      <c r="AM295" s="76"/>
      <c r="AZ295" s="223" t="s">
        <v>197</v>
      </c>
      <c r="BA295" s="227">
        <f>SUM(AU294,AY294)</f>
        <v>0</v>
      </c>
    </row>
    <row r="296" spans="1:56" s="39" customFormat="1" ht="25.2" customHeight="1" x14ac:dyDescent="0.2">
      <c r="A296" s="40"/>
      <c r="B296" s="40"/>
      <c r="C296" s="40"/>
      <c r="D296" s="40"/>
      <c r="E296" s="40"/>
      <c r="F296" s="40"/>
      <c r="G296" s="40"/>
      <c r="H296" s="40"/>
      <c r="I296" s="40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150"/>
      <c r="AE296" s="150"/>
      <c r="AF296" s="150"/>
      <c r="AG296" s="150"/>
      <c r="AH296" s="159"/>
      <c r="AI296" s="162">
        <f>AI295*1.1</f>
        <v>0</v>
      </c>
      <c r="AJ296" s="75" t="s">
        <v>60</v>
      </c>
      <c r="AK296" s="107"/>
      <c r="AL296" s="76"/>
      <c r="AM296" s="76"/>
      <c r="AS296" s="269"/>
      <c r="AT296" s="269"/>
      <c r="AZ296" s="223" t="s">
        <v>194</v>
      </c>
      <c r="BA296" s="228">
        <f>AI295-BA295</f>
        <v>0</v>
      </c>
      <c r="BB296" s="39" t="s">
        <v>196</v>
      </c>
    </row>
    <row r="297" spans="1:56" s="39" customFormat="1" ht="18.75" customHeight="1" x14ac:dyDescent="0.2">
      <c r="A297" s="40"/>
      <c r="B297" s="40"/>
      <c r="C297" s="40"/>
      <c r="D297" s="40"/>
      <c r="E297" s="40"/>
      <c r="F297" s="40"/>
      <c r="G297" s="40"/>
      <c r="H297" s="40"/>
      <c r="I297" s="40"/>
      <c r="L297" s="77" t="s">
        <v>48</v>
      </c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151"/>
      <c r="AE297" s="151"/>
      <c r="AF297" s="151"/>
      <c r="AG297" s="151"/>
      <c r="AH297" s="77"/>
      <c r="AI297" s="77"/>
      <c r="AJ297" s="107"/>
      <c r="AK297" s="107"/>
      <c r="AL297" s="107"/>
      <c r="AM297" s="107"/>
      <c r="AZ297" s="223" t="s">
        <v>194</v>
      </c>
      <c r="BA297" s="229">
        <f>BA296*1.1</f>
        <v>0</v>
      </c>
      <c r="BB297" s="39" t="s">
        <v>105</v>
      </c>
    </row>
    <row r="298" spans="1:56" s="39" customFormat="1" ht="18.75" customHeight="1" x14ac:dyDescent="0.2">
      <c r="A298" s="40"/>
      <c r="B298" s="40"/>
      <c r="C298" s="40"/>
      <c r="D298" s="40"/>
      <c r="E298" s="40"/>
      <c r="F298" s="40"/>
      <c r="G298" s="40"/>
      <c r="H298" s="40"/>
      <c r="I298" s="40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107"/>
      <c r="AK298" s="107"/>
      <c r="AL298" s="107"/>
      <c r="AM298" s="107"/>
    </row>
    <row r="299" spans="1:56" s="39" customFormat="1" ht="18.75" customHeight="1" x14ac:dyDescent="0.2">
      <c r="A299" s="40"/>
      <c r="B299" s="40"/>
      <c r="C299" s="40"/>
      <c r="D299" s="40"/>
      <c r="E299" s="40"/>
      <c r="F299" s="40"/>
      <c r="G299" s="40"/>
      <c r="H299" s="40"/>
      <c r="I299" s="40"/>
      <c r="L299" s="75" t="s">
        <v>32</v>
      </c>
      <c r="M299" s="86" t="e">
        <f>1-(AA294/T294)</f>
        <v>#DIV/0!</v>
      </c>
      <c r="N299" s="82" t="s">
        <v>51</v>
      </c>
      <c r="O299" s="77"/>
      <c r="P299" s="77"/>
      <c r="Q299" s="114" t="s">
        <v>79</v>
      </c>
      <c r="R299" s="116"/>
      <c r="S299" s="116"/>
      <c r="T299" s="123"/>
      <c r="U299" s="77"/>
      <c r="V299" s="77"/>
      <c r="W299" s="77"/>
      <c r="X299" s="133" t="s">
        <v>37</v>
      </c>
      <c r="Y299" s="142"/>
      <c r="Z299" s="142"/>
      <c r="AA299" s="142"/>
      <c r="AB299" s="142"/>
      <c r="AC299" s="142"/>
      <c r="AD299" s="142"/>
      <c r="AE299" s="142"/>
      <c r="AF299" s="142"/>
      <c r="AG299" s="142"/>
      <c r="AH299" s="142"/>
      <c r="AI299" s="163"/>
      <c r="AJ299" s="107"/>
      <c r="AK299" s="107"/>
      <c r="AL299" s="107"/>
      <c r="AM299" s="107"/>
      <c r="AS299" s="197" t="s">
        <v>44</v>
      </c>
      <c r="AT299" s="204"/>
      <c r="AU299" s="204"/>
      <c r="AV299" s="204"/>
      <c r="AW299" s="217" t="s">
        <v>101</v>
      </c>
      <c r="AX299" s="204"/>
      <c r="AY299" s="219"/>
      <c r="BB299" s="230" t="s">
        <v>231</v>
      </c>
      <c r="BC299" s="204"/>
      <c r="BD299" s="219"/>
    </row>
    <row r="300" spans="1:56" s="39" customFormat="1" ht="22.5" customHeight="1" x14ac:dyDescent="0.2">
      <c r="A300" s="40"/>
      <c r="B300" s="40"/>
      <c r="C300" s="40"/>
      <c r="D300" s="40"/>
      <c r="E300" s="40"/>
      <c r="F300" s="40"/>
      <c r="G300" s="40"/>
      <c r="H300" s="40"/>
      <c r="I300" s="40"/>
      <c r="L300" s="75" t="s">
        <v>80</v>
      </c>
      <c r="M300" s="87">
        <f>T294-AA294</f>
        <v>0</v>
      </c>
      <c r="N300" s="75" t="s">
        <v>54</v>
      </c>
      <c r="O300" s="77"/>
      <c r="P300" s="77"/>
      <c r="Q300" s="115" t="s">
        <v>45</v>
      </c>
      <c r="R300" s="117" t="e">
        <f>AI296/M303</f>
        <v>#VALUE!</v>
      </c>
      <c r="S300" s="116" t="s">
        <v>81</v>
      </c>
      <c r="T300" s="123"/>
      <c r="U300" s="77"/>
      <c r="V300" s="77"/>
      <c r="W300" s="77"/>
      <c r="X300" s="134" t="str">
        <f>M307</f>
        <v>北海道電力 業務用電力　</v>
      </c>
      <c r="Y300" s="77" t="s">
        <v>87</v>
      </c>
      <c r="Z300" s="77"/>
      <c r="AA300" s="77"/>
      <c r="AB300" s="77"/>
      <c r="AC300" s="77"/>
      <c r="AD300" s="77"/>
      <c r="AE300" s="77"/>
      <c r="AF300" s="77"/>
      <c r="AG300" s="77"/>
      <c r="AH300" s="77"/>
      <c r="AI300" s="164"/>
      <c r="AJ300" s="107"/>
      <c r="AK300" s="107"/>
      <c r="AL300" s="107"/>
      <c r="AM300" s="107"/>
      <c r="AS300" s="198" t="s">
        <v>205</v>
      </c>
      <c r="AU300" s="210">
        <f>T294</f>
        <v>0</v>
      </c>
      <c r="AW300" s="39" t="s">
        <v>217</v>
      </c>
      <c r="AY300" s="220"/>
      <c r="BB300" s="198" t="s">
        <v>205</v>
      </c>
      <c r="BD300" s="232">
        <f>AA294</f>
        <v>0</v>
      </c>
    </row>
    <row r="301" spans="1:56" s="39" customFormat="1" ht="18.75" customHeight="1" x14ac:dyDescent="0.2">
      <c r="A301" s="40"/>
      <c r="B301" s="40"/>
      <c r="C301" s="40"/>
      <c r="D301" s="40"/>
      <c r="E301" s="40"/>
      <c r="F301" s="40"/>
      <c r="G301" s="40"/>
      <c r="H301" s="40"/>
      <c r="I301" s="40"/>
      <c r="L301" s="75" t="s">
        <v>58</v>
      </c>
      <c r="M301" s="87" t="e">
        <f>M300*M304</f>
        <v>#VALUE!</v>
      </c>
      <c r="N301" s="82" t="s">
        <v>61</v>
      </c>
      <c r="O301" s="77"/>
      <c r="P301" s="77"/>
      <c r="Q301" s="77"/>
      <c r="R301" s="77"/>
      <c r="S301" s="77"/>
      <c r="T301" s="77"/>
      <c r="U301" s="77"/>
      <c r="V301" s="77"/>
      <c r="W301" s="77"/>
      <c r="X301" s="135" t="s">
        <v>155</v>
      </c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164"/>
      <c r="AJ301" s="107"/>
      <c r="AK301" s="107"/>
      <c r="AL301" s="107"/>
      <c r="AM301" s="107"/>
      <c r="AS301" s="198" t="s">
        <v>208</v>
      </c>
      <c r="AU301" s="211" t="e">
        <f>AU300*$M304</f>
        <v>#VALUE!</v>
      </c>
      <c r="AW301" s="39" t="s">
        <v>25</v>
      </c>
      <c r="AY301" s="220"/>
      <c r="BB301" s="198" t="s">
        <v>208</v>
      </c>
      <c r="BD301" s="232" t="e">
        <f>BD300*$M304</f>
        <v>#VALUE!</v>
      </c>
    </row>
    <row r="302" spans="1:56" s="39" customFormat="1" ht="18.75" customHeight="1" x14ac:dyDescent="0.2">
      <c r="A302" s="40"/>
      <c r="B302" s="40"/>
      <c r="C302" s="40"/>
      <c r="D302" s="40"/>
      <c r="E302" s="40"/>
      <c r="F302" s="40"/>
      <c r="G302" s="40"/>
      <c r="H302" s="40"/>
      <c r="I302" s="40"/>
      <c r="L302" s="78" t="s">
        <v>33</v>
      </c>
      <c r="M302" s="88" t="e">
        <f>AM294*12*M305</f>
        <v>#VALUE!</v>
      </c>
      <c r="N302" s="103" t="s">
        <v>61</v>
      </c>
      <c r="O302" s="77"/>
      <c r="P302" s="111"/>
      <c r="Q302" s="111"/>
      <c r="R302" s="111"/>
      <c r="S302" s="111"/>
      <c r="T302" s="77"/>
      <c r="U302" s="77"/>
      <c r="V302" s="77"/>
      <c r="W302" s="77"/>
      <c r="X302" s="135" t="s">
        <v>156</v>
      </c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164"/>
      <c r="AJ302" s="107"/>
      <c r="AK302" s="107"/>
      <c r="AL302" s="107"/>
      <c r="AM302" s="107"/>
      <c r="AS302" s="198" t="s">
        <v>228</v>
      </c>
      <c r="AU302" s="212">
        <f>BA294</f>
        <v>0</v>
      </c>
      <c r="AW302" s="39" t="s">
        <v>214</v>
      </c>
      <c r="AY302" s="220"/>
      <c r="BB302" s="198" t="s">
        <v>221</v>
      </c>
      <c r="BD302" s="233">
        <f>BB294</f>
        <v>0</v>
      </c>
    </row>
    <row r="303" spans="1:56" s="39" customFormat="1" ht="18.75" customHeight="1" x14ac:dyDescent="0.2">
      <c r="A303" s="40"/>
      <c r="B303" s="40"/>
      <c r="C303" s="40"/>
      <c r="D303" s="40"/>
      <c r="E303" s="40"/>
      <c r="F303" s="40"/>
      <c r="G303" s="40"/>
      <c r="H303" s="40"/>
      <c r="I303" s="40"/>
      <c r="L303" s="79" t="s">
        <v>17</v>
      </c>
      <c r="M303" s="89" t="e">
        <f>M301+M302</f>
        <v>#VALUE!</v>
      </c>
      <c r="N303" s="104" t="s">
        <v>61</v>
      </c>
      <c r="O303" s="77"/>
      <c r="P303" s="111"/>
      <c r="Q303" s="111"/>
      <c r="R303" s="111"/>
      <c r="S303" s="111"/>
      <c r="T303" s="77"/>
      <c r="U303" s="77"/>
      <c r="V303" s="77"/>
      <c r="W303" s="77"/>
      <c r="X303" s="135" t="s">
        <v>187</v>
      </c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164"/>
      <c r="AJ303" s="107"/>
      <c r="AK303" s="107"/>
      <c r="AL303" s="107"/>
      <c r="AM303" s="107"/>
      <c r="AS303" s="198" t="s">
        <v>204</v>
      </c>
      <c r="AU303" s="211" t="e">
        <f>AU302*12*M305</f>
        <v>#VALUE!</v>
      </c>
      <c r="AW303" s="39" t="s">
        <v>229</v>
      </c>
      <c r="AY303" s="220"/>
      <c r="BB303" s="198" t="s">
        <v>204</v>
      </c>
      <c r="BD303" s="232" t="e">
        <f>BD302*12*$M305</f>
        <v>#VALUE!</v>
      </c>
    </row>
    <row r="304" spans="1:56" s="39" customFormat="1" ht="18.75" customHeight="1" x14ac:dyDescent="0.2">
      <c r="A304" s="40"/>
      <c r="B304" s="40"/>
      <c r="C304" s="40"/>
      <c r="D304" s="40"/>
      <c r="E304" s="40"/>
      <c r="F304" s="40"/>
      <c r="G304" s="40"/>
      <c r="H304" s="40"/>
      <c r="I304" s="40"/>
      <c r="L304" s="80" t="s">
        <v>102</v>
      </c>
      <c r="M304" s="90" t="str">
        <f>IF(ISERROR(VLOOKUP($M307,#REF!,3,0)),"",VLOOKUP($M307,#REF!,3,0))</f>
        <v/>
      </c>
      <c r="N304" s="91" t="s">
        <v>55</v>
      </c>
      <c r="O304" s="77"/>
      <c r="P304" s="111"/>
      <c r="Q304" s="111"/>
      <c r="R304" s="111"/>
      <c r="S304" s="111"/>
      <c r="T304" s="77"/>
      <c r="U304" s="77"/>
      <c r="V304" s="77"/>
      <c r="W304" s="77"/>
      <c r="X304" s="135" t="s">
        <v>1</v>
      </c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164"/>
      <c r="AJ304" s="107"/>
      <c r="AK304" s="107"/>
      <c r="AL304" s="107"/>
      <c r="AM304" s="107"/>
      <c r="AS304" s="199" t="s">
        <v>211</v>
      </c>
      <c r="AT304" s="205"/>
      <c r="AU304" s="213" t="e">
        <f>AU301+AU303</f>
        <v>#VALUE!</v>
      </c>
      <c r="AV304" s="205"/>
      <c r="AW304" s="205" t="s">
        <v>213</v>
      </c>
      <c r="AX304" s="205"/>
      <c r="AY304" s="221"/>
      <c r="BB304" s="231" t="s">
        <v>211</v>
      </c>
      <c r="BC304" s="216"/>
      <c r="BD304" s="234" t="e">
        <f>BD301+BD303</f>
        <v>#VALUE!</v>
      </c>
    </row>
    <row r="305" spans="1:51" s="39" customFormat="1" ht="18.75" customHeight="1" x14ac:dyDescent="0.2">
      <c r="A305" s="40"/>
      <c r="B305" s="40"/>
      <c r="C305" s="40"/>
      <c r="D305" s="40"/>
      <c r="E305" s="40"/>
      <c r="F305" s="40"/>
      <c r="G305" s="40"/>
      <c r="H305" s="40"/>
      <c r="I305" s="40"/>
      <c r="L305" s="80" t="s">
        <v>63</v>
      </c>
      <c r="M305" s="91" t="str">
        <f>IF(ISERROR(VLOOKUP($M307,#REF!,2,0)),"該当無し",VLOOKUP($M307,#REF!,2,0))</f>
        <v>該当無し</v>
      </c>
      <c r="N305" s="91" t="s">
        <v>67</v>
      </c>
      <c r="O305" s="77"/>
      <c r="P305" s="111"/>
      <c r="Q305" s="111"/>
      <c r="R305" s="111"/>
      <c r="S305" s="111"/>
      <c r="T305" s="77"/>
      <c r="U305" s="77"/>
      <c r="V305" s="77"/>
      <c r="W305" s="77"/>
      <c r="X305" s="136" t="s">
        <v>244</v>
      </c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164"/>
      <c r="AJ305" s="107"/>
      <c r="AK305" s="107"/>
      <c r="AL305" s="107"/>
      <c r="AM305" s="107"/>
      <c r="AS305" s="200" t="s">
        <v>218</v>
      </c>
      <c r="AY305" s="220"/>
    </row>
    <row r="306" spans="1:51" s="39" customFormat="1" ht="18.75" customHeight="1" x14ac:dyDescent="0.2">
      <c r="A306" s="40"/>
      <c r="B306" s="40"/>
      <c r="C306" s="40"/>
      <c r="D306" s="40"/>
      <c r="E306" s="40"/>
      <c r="F306" s="40"/>
      <c r="G306" s="40"/>
      <c r="H306" s="40"/>
      <c r="I306" s="40"/>
      <c r="L306" s="77"/>
      <c r="M306" s="77"/>
      <c r="N306" s="77"/>
      <c r="O306" s="77"/>
      <c r="P306" s="111"/>
      <c r="Q306" s="111"/>
      <c r="R306" s="111"/>
      <c r="S306" s="111"/>
      <c r="T306" s="77"/>
      <c r="U306" s="77"/>
      <c r="V306" s="77"/>
      <c r="W306" s="77"/>
      <c r="X306" s="135" t="s">
        <v>241</v>
      </c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164"/>
      <c r="AJ306" s="107"/>
      <c r="AK306" s="107"/>
      <c r="AL306" s="107"/>
      <c r="AM306" s="107"/>
      <c r="AS306" s="201" t="s">
        <v>233</v>
      </c>
      <c r="AT306" s="207"/>
      <c r="AU306" s="214" t="e">
        <f>AU304</f>
        <v>#VALUE!</v>
      </c>
      <c r="AY306" s="220"/>
    </row>
    <row r="307" spans="1:51" s="39" customFormat="1" ht="18.75" customHeight="1" x14ac:dyDescent="0.2">
      <c r="A307" s="40"/>
      <c r="B307" s="40"/>
      <c r="C307" s="40"/>
      <c r="D307" s="40"/>
      <c r="E307" s="40"/>
      <c r="F307" s="40"/>
      <c r="G307" s="40"/>
      <c r="H307" s="40"/>
      <c r="I307" s="40"/>
      <c r="L307" s="81" t="s">
        <v>69</v>
      </c>
      <c r="M307" s="77" t="str">
        <f>$C$4</f>
        <v>北海道電力 業務用電力　</v>
      </c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137" t="s">
        <v>240</v>
      </c>
      <c r="Y307" s="143"/>
      <c r="Z307" s="143"/>
      <c r="AA307" s="143"/>
      <c r="AB307" s="143"/>
      <c r="AC307" s="143"/>
      <c r="AD307" s="143"/>
      <c r="AE307" s="143"/>
      <c r="AF307" s="143"/>
      <c r="AG307" s="143"/>
      <c r="AH307" s="143"/>
      <c r="AI307" s="165"/>
      <c r="AJ307" s="107"/>
      <c r="AK307" s="107"/>
      <c r="AL307" s="107"/>
      <c r="AM307" s="107"/>
      <c r="AS307" s="201" t="s">
        <v>137</v>
      </c>
      <c r="AT307" s="207"/>
      <c r="AU307" s="214" t="e">
        <f>M303</f>
        <v>#VALUE!</v>
      </c>
      <c r="AW307" s="39" t="s">
        <v>219</v>
      </c>
      <c r="AY307" s="220"/>
    </row>
    <row r="308" spans="1:51" s="39" customFormat="1" ht="18.75" customHeight="1" x14ac:dyDescent="0.2">
      <c r="A308" s="40"/>
      <c r="B308" s="40"/>
      <c r="C308" s="40"/>
      <c r="D308" s="40"/>
      <c r="E308" s="40"/>
      <c r="F308" s="40"/>
      <c r="G308" s="40"/>
      <c r="H308" s="40"/>
      <c r="I308" s="40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138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107"/>
      <c r="AK308" s="107"/>
      <c r="AL308" s="107"/>
      <c r="AM308" s="107"/>
      <c r="AS308" s="202" t="s">
        <v>220</v>
      </c>
      <c r="AT308" s="206"/>
      <c r="AU308" s="215" t="e">
        <f>AU306-AU307</f>
        <v>#VALUE!</v>
      </c>
      <c r="AV308" s="216"/>
      <c r="AW308" s="218" t="s">
        <v>235</v>
      </c>
      <c r="AX308" s="216"/>
      <c r="AY308" s="222"/>
    </row>
    <row r="309" spans="1:51" s="39" customFormat="1" ht="18.75" customHeight="1" x14ac:dyDescent="0.2">
      <c r="A309" s="40"/>
      <c r="B309" s="40"/>
      <c r="C309" s="40"/>
      <c r="D309" s="40"/>
      <c r="E309" s="40"/>
      <c r="F309" s="40"/>
      <c r="G309" s="40"/>
      <c r="H309" s="40"/>
      <c r="I309" s="40"/>
      <c r="L309" s="82" t="s">
        <v>73</v>
      </c>
      <c r="M309" s="92">
        <f>AM294</f>
        <v>0</v>
      </c>
      <c r="N309" s="75" t="s">
        <v>83</v>
      </c>
      <c r="O309" s="77"/>
      <c r="P309" s="77"/>
      <c r="Q309" s="77"/>
      <c r="R309" s="77"/>
      <c r="S309" s="77"/>
      <c r="T309" s="77"/>
      <c r="U309" s="77"/>
      <c r="V309" s="77"/>
      <c r="W309" s="77"/>
      <c r="X309" s="138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107"/>
      <c r="AK309" s="107"/>
      <c r="AL309" s="107"/>
      <c r="AM309" s="107"/>
    </row>
    <row r="310" spans="1:51" ht="17.100000000000001" customHeight="1" x14ac:dyDescent="0.2"/>
    <row r="311" spans="1:51" ht="12" hidden="1" customHeight="1" x14ac:dyDescent="0.2">
      <c r="L311" s="38" t="s">
        <v>75</v>
      </c>
    </row>
    <row r="312" spans="1:51" ht="12" hidden="1" customHeight="1" x14ac:dyDescent="0.2"/>
    <row r="313" spans="1:51" ht="12" hidden="1" customHeight="1" x14ac:dyDescent="0.2">
      <c r="L313" s="83" t="s">
        <v>62</v>
      </c>
      <c r="M313" s="93">
        <f>AI295</f>
        <v>0</v>
      </c>
      <c r="N313" s="105" t="s">
        <v>26</v>
      </c>
    </row>
    <row r="314" spans="1:51" ht="12" hidden="1" customHeight="1" x14ac:dyDescent="0.2">
      <c r="L314" s="83" t="s">
        <v>89</v>
      </c>
      <c r="M314" s="93" t="e">
        <f>M303</f>
        <v>#VALUE!</v>
      </c>
      <c r="N314" s="105" t="s">
        <v>26</v>
      </c>
    </row>
    <row r="315" spans="1:51" ht="12" hidden="1" customHeight="1" x14ac:dyDescent="0.2">
      <c r="L315" s="83" t="s">
        <v>47</v>
      </c>
      <c r="M315" s="94" t="e">
        <f>M314/12</f>
        <v>#VALUE!</v>
      </c>
      <c r="N315" s="105" t="s">
        <v>26</v>
      </c>
    </row>
    <row r="316" spans="1:51" ht="12" hidden="1" customHeight="1" x14ac:dyDescent="0.2">
      <c r="L316" s="83" t="s">
        <v>90</v>
      </c>
      <c r="M316" s="95" t="e">
        <f>+R300</f>
        <v>#VALUE!</v>
      </c>
      <c r="N316" s="105" t="s">
        <v>92</v>
      </c>
    </row>
    <row r="317" spans="1:51" ht="12" hidden="1" customHeight="1" x14ac:dyDescent="0.2">
      <c r="L317" s="83" t="s">
        <v>94</v>
      </c>
      <c r="M317" s="95">
        <v>2</v>
      </c>
      <c r="N317" s="105" t="s">
        <v>96</v>
      </c>
    </row>
    <row r="318" spans="1:51" ht="12" hidden="1" customHeight="1" x14ac:dyDescent="0.2">
      <c r="L318" s="83" t="s">
        <v>64</v>
      </c>
      <c r="M318" s="93">
        <v>60</v>
      </c>
      <c r="N318" s="105" t="s">
        <v>95</v>
      </c>
    </row>
    <row r="319" spans="1:51" ht="12" hidden="1" customHeight="1" x14ac:dyDescent="0.2">
      <c r="L319" s="83" t="s">
        <v>39</v>
      </c>
      <c r="M319" s="94">
        <f>M313*M317/100</f>
        <v>0</v>
      </c>
      <c r="N319" s="105" t="s">
        <v>26</v>
      </c>
    </row>
    <row r="320" spans="1:51" ht="12" hidden="1" customHeight="1" x14ac:dyDescent="0.2">
      <c r="L320" s="83" t="s">
        <v>98</v>
      </c>
      <c r="M320" s="94" t="e">
        <f>M315-M319</f>
        <v>#VALUE!</v>
      </c>
      <c r="N320" s="105" t="s">
        <v>26</v>
      </c>
    </row>
    <row r="321" ht="12" customHeight="1" x14ac:dyDescent="0.2"/>
  </sheetData>
  <autoFilter ref="A9:AN288" xr:uid="{00000000-0009-0000-0000-000009000000}"/>
  <mergeCells count="19">
    <mergeCell ref="AE9:AF9"/>
    <mergeCell ref="AS296:AT296"/>
    <mergeCell ref="L6:M6"/>
    <mergeCell ref="AL7:AM7"/>
    <mergeCell ref="A8:J8"/>
    <mergeCell ref="L8:T8"/>
    <mergeCell ref="X8:AJ8"/>
    <mergeCell ref="AL8:AM8"/>
    <mergeCell ref="D4:F4"/>
    <mergeCell ref="G4:H4"/>
    <mergeCell ref="D5:F5"/>
    <mergeCell ref="G5:H5"/>
    <mergeCell ref="D6:F6"/>
    <mergeCell ref="G6:H6"/>
    <mergeCell ref="A1:D1"/>
    <mergeCell ref="E1:G1"/>
    <mergeCell ref="L2:M2"/>
    <mergeCell ref="D3:F3"/>
    <mergeCell ref="G3:H3"/>
  </mergeCells>
  <phoneticPr fontId="3"/>
  <conditionalFormatting sqref="D10:D11">
    <cfRule type="expression" dxfId="61" priority="46">
      <formula>AND(OR($B10="*ベースライト*",$B10="スクエアライト",$B10="ダウンライト"),$D10&gt;1)</formula>
    </cfRule>
  </conditionalFormatting>
  <conditionalFormatting sqref="D14:D15">
    <cfRule type="expression" dxfId="60" priority="2">
      <formula>AND(OR($B14="*ベースライト*",$B14="スクエアライト",$B14="ダウンライト"),$D14&gt;1)</formula>
    </cfRule>
  </conditionalFormatting>
  <conditionalFormatting sqref="D38:D39">
    <cfRule type="expression" dxfId="59" priority="3">
      <formula>AND(NOT($C38=""),OR($D38="",$E38="",$F38="",$G38=""))</formula>
    </cfRule>
  </conditionalFormatting>
  <conditionalFormatting sqref="D38:D48">
    <cfRule type="expression" dxfId="58" priority="4">
      <formula>AND(OR($B38="*ベースライト*",$B38="スクエアライト",$B38="ダウンライト"),$D38&gt;1)</formula>
    </cfRule>
  </conditionalFormatting>
  <conditionalFormatting sqref="D41:D48">
    <cfRule type="expression" dxfId="57" priority="5">
      <formula>AND(NOT($C41=""),OR($D41="",$E41="",$F41="",$G41=""))</formula>
    </cfRule>
  </conditionalFormatting>
  <conditionalFormatting sqref="D64">
    <cfRule type="expression" dxfId="56" priority="37">
      <formula>AND(NOT($C64=""),OR($D64="",$E64="",$F64="",$G64=""))</formula>
    </cfRule>
  </conditionalFormatting>
  <conditionalFormatting sqref="D64:D65">
    <cfRule type="expression" dxfId="55" priority="38">
      <formula>AND(OR($B64="*ベースライト*",$B64="スクエアライト",$B64="ダウンライト"),$D64&gt;1)</formula>
    </cfRule>
  </conditionalFormatting>
  <conditionalFormatting sqref="D67">
    <cfRule type="expression" dxfId="54" priority="50">
      <formula>AND(OR($B67="*ベースライト*",$B67="スクエアライト",$B67="ダウンライト"),$D67&gt;1)</formula>
    </cfRule>
  </conditionalFormatting>
  <conditionalFormatting sqref="D70:D73">
    <cfRule type="expression" dxfId="53" priority="42">
      <formula>AND(OR($B70="*ベースライト*",$B70="スクエアライト",$B70="ダウンライト"),$D70&gt;1)</formula>
    </cfRule>
  </conditionalFormatting>
  <conditionalFormatting sqref="D72:D73">
    <cfRule type="expression" dxfId="52" priority="41">
      <formula>AND(NOT($C72=""),OR($D72="",$E72="",$F72="",$G72=""))</formula>
    </cfRule>
  </conditionalFormatting>
  <conditionalFormatting sqref="D122:D271">
    <cfRule type="expression" dxfId="51" priority="64">
      <formula>AND(OR($B122="*ベースライト*",$B122="スクエアライト",$B122="ダウンライト"),$D122&gt;1)</formula>
    </cfRule>
  </conditionalFormatting>
  <conditionalFormatting sqref="D14:E15">
    <cfRule type="expression" dxfId="50" priority="1">
      <formula>AND(NOT($C14=""),OR($D14="",$E14="",$F14="",$G14=""))</formula>
    </cfRule>
  </conditionalFormatting>
  <conditionalFormatting sqref="D38:E42">
    <cfRule type="expression" dxfId="49" priority="9">
      <formula>AND(NOT($C38=""),OR($D38="",$E38="",$F38="",$G38=""))</formula>
    </cfRule>
  </conditionalFormatting>
  <conditionalFormatting sqref="D44:E46">
    <cfRule type="expression" dxfId="48" priority="31">
      <formula>AND(NOT($C44=""),OR($D44="",$E44="",$F44="",$G44=""))</formula>
    </cfRule>
  </conditionalFormatting>
  <conditionalFormatting sqref="D65:E65">
    <cfRule type="expression" dxfId="47" priority="57">
      <formula>AND(NOT($C65=""),OR($D65="",$E65="",$F65="",$G65=""))</formula>
    </cfRule>
  </conditionalFormatting>
  <conditionalFormatting sqref="D67:E67">
    <cfRule type="expression" dxfId="46" priority="49">
      <formula>AND(NOT($C67=""),OR($D67="",$E67="",$F67="",$G67=""))</formula>
    </cfRule>
  </conditionalFormatting>
  <conditionalFormatting sqref="D70:E71">
    <cfRule type="expression" dxfId="45" priority="55">
      <formula>AND(NOT($C70=""),OR($D70="",$E70="",$F70="",$G70=""))</formula>
    </cfRule>
  </conditionalFormatting>
  <conditionalFormatting sqref="D122:E141">
    <cfRule type="expression" dxfId="44" priority="112">
      <formula>AND(NOT($C122=""),OR($D122="",$E122="",$F122="",$G122=""))</formula>
    </cfRule>
  </conditionalFormatting>
  <conditionalFormatting sqref="D10:G10 D11:E11">
    <cfRule type="expression" dxfId="43" priority="45">
      <formula>AND(NOT($C10=""),OR($D10="",$E10="",$F10="",$G10=""))</formula>
    </cfRule>
  </conditionalFormatting>
  <conditionalFormatting sqref="D142:G271">
    <cfRule type="expression" dxfId="42" priority="63">
      <formula>AND(NOT($C142=""),OR($D142="",$E142="",$F142="",$G142=""))</formula>
    </cfRule>
  </conditionalFormatting>
  <conditionalFormatting sqref="F10">
    <cfRule type="cellIs" dxfId="41" priority="48" operator="greaterThan">
      <formula>24</formula>
    </cfRule>
  </conditionalFormatting>
  <conditionalFormatting sqref="F27:F87">
    <cfRule type="cellIs" dxfId="40" priority="20" operator="greaterThan">
      <formula>24</formula>
    </cfRule>
  </conditionalFormatting>
  <conditionalFormatting sqref="F88:F141">
    <cfRule type="cellIs" dxfId="39" priority="111" operator="greaterThan">
      <formula>24</formula>
    </cfRule>
  </conditionalFormatting>
  <conditionalFormatting sqref="F142:F288">
    <cfRule type="cellIs" dxfId="38" priority="66" operator="greaterThan">
      <formula>24</formula>
    </cfRule>
  </conditionalFormatting>
  <conditionalFormatting sqref="F133:G141">
    <cfRule type="expression" dxfId="37" priority="109">
      <formula>AND(NOT($C133=""),OR($D133="",$E133="",$F133="",$G133=""))</formula>
    </cfRule>
  </conditionalFormatting>
  <conditionalFormatting sqref="G10">
    <cfRule type="cellIs" dxfId="36" priority="47" operator="greaterThan">
      <formula>366</formula>
    </cfRule>
  </conditionalFormatting>
  <conditionalFormatting sqref="G27:G87">
    <cfRule type="cellIs" dxfId="35" priority="19" operator="greaterThan">
      <formula>366</formula>
    </cfRule>
  </conditionalFormatting>
  <conditionalFormatting sqref="G88:G141">
    <cfRule type="cellIs" dxfId="34" priority="110" operator="greaterThan">
      <formula>366</formula>
    </cfRule>
  </conditionalFormatting>
  <conditionalFormatting sqref="G142:G288">
    <cfRule type="cellIs" dxfId="33" priority="65" operator="greaterThan">
      <formula>366</formula>
    </cfRule>
  </conditionalFormatting>
  <conditionalFormatting sqref="AJ10:AJ288">
    <cfRule type="expression" dxfId="32" priority="116">
      <formula>NOT($AJ10=$X10)</formula>
    </cfRule>
  </conditionalFormatting>
  <conditionalFormatting sqref="AN1:AN1048576">
    <cfRule type="containsText" dxfId="31" priority="117" operator="containsText" text="未入力セル">
      <formula>NOT(ISERROR(SEARCH("未入力セル",AN1)))</formula>
    </cfRule>
  </conditionalFormatting>
  <dataValidations count="6">
    <dataValidation type="whole" allowBlank="1" showInputMessage="1" showErrorMessage="1" sqref="G10:G288" xr:uid="{00000000-0002-0000-0900-000000000000}">
      <formula1>1</formula1>
      <formula2>366</formula2>
    </dataValidation>
    <dataValidation type="whole" allowBlank="1" showInputMessage="1" showErrorMessage="1" sqref="F10:F288" xr:uid="{00000000-0002-0000-0900-000001000000}">
      <formula1>1</formula1>
      <formula2>24</formula2>
    </dataValidation>
    <dataValidation type="whole" operator="greaterThanOrEqual" allowBlank="1" showInputMessage="1" showErrorMessage="1" sqref="D10:E288" xr:uid="{00000000-0002-0000-0900-000002000000}">
      <formula1>1</formula1>
    </dataValidation>
    <dataValidation type="list" errorStyle="warning" allowBlank="1" showInputMessage="1" showErrorMessage="1" sqref="B10:B288" xr:uid="{00000000-0002-0000-0900-000003000000}">
      <formula1>照明一覧</formula1>
    </dataValidation>
    <dataValidation type="list" errorStyle="warning" allowBlank="1" showInputMessage="1" showErrorMessage="1" sqref="C10:C288" xr:uid="{00000000-0002-0000-0900-000004000000}">
      <formula1>INDIRECT(B10)</formula1>
    </dataValidation>
    <dataValidation type="list" allowBlank="1" showInputMessage="1" showErrorMessage="1" sqref="C4" xr:uid="{00000000-0002-0000-0900-000005000000}">
      <formula1>#REF!</formula1>
    </dataValidation>
  </dataValidations>
  <pageMargins left="0.70866141732283472" right="0.70866141732283472" top="0.31496062992125984" bottom="0.39370078740157483" header="0.23622047244094491" footer="0.31496062992125984"/>
  <pageSetup paperSize="8" scale="69" fitToHeight="0" orientation="landscape" r:id="rId1"/>
  <colBreaks count="1" manualBreakCount="1">
    <brk id="1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3">
    <tabColor rgb="FF00B0F0"/>
    <pageSetUpPr fitToPage="1"/>
  </sheetPr>
  <dimension ref="A1:BD321"/>
  <sheetViews>
    <sheetView zoomScaleSheetLayoutView="100" workbookViewId="0">
      <pane ySplit="9" topLeftCell="A10" activePane="bottomLeft" state="frozen"/>
      <selection pane="bottomLeft" sqref="A1:D1"/>
    </sheetView>
  </sheetViews>
  <sheetFormatPr defaultColWidth="8.88671875" defaultRowHeight="13.2" x14ac:dyDescent="0.2"/>
  <cols>
    <col min="1" max="1" width="23.88671875" style="37" customWidth="1"/>
    <col min="2" max="2" width="22.109375" style="37" customWidth="1"/>
    <col min="3" max="3" width="23.88671875" style="37" customWidth="1"/>
    <col min="4" max="5" width="9.88671875" style="37" customWidth="1"/>
    <col min="6" max="7" width="11.6640625" style="37" customWidth="1"/>
    <col min="8" max="8" width="10.6640625" style="37" customWidth="1"/>
    <col min="9" max="9" width="18.88671875" style="37" customWidth="1"/>
    <col min="10" max="10" width="21.88671875" style="38" customWidth="1"/>
    <col min="11" max="11" width="16.88671875" style="38" customWidth="1"/>
    <col min="12" max="12" width="20.109375" style="38" customWidth="1"/>
    <col min="13" max="13" width="29.109375" style="38" customWidth="1"/>
    <col min="14" max="17" width="7.44140625" style="38" customWidth="1"/>
    <col min="18" max="18" width="8.109375" style="38" customWidth="1"/>
    <col min="19" max="19" width="7.44140625" style="38" customWidth="1"/>
    <col min="20" max="20" width="11.44140625" style="38" customWidth="1"/>
    <col min="21" max="21" width="1.33203125" style="38" customWidth="1"/>
    <col min="22" max="22" width="5.44140625" style="38" customWidth="1"/>
    <col min="23" max="23" width="1.6640625" style="38" customWidth="1"/>
    <col min="24" max="24" width="32.109375" style="38" customWidth="1"/>
    <col min="25" max="26" width="7.44140625" style="38" customWidth="1"/>
    <col min="27" max="28" width="11.44140625" style="38" customWidth="1"/>
    <col min="29" max="30" width="8.88671875" style="38"/>
    <col min="31" max="31" width="2.6640625" style="38" customWidth="1"/>
    <col min="32" max="32" width="4.109375" style="38" bestFit="1" customWidth="1"/>
    <col min="33" max="33" width="12.44140625" style="38" customWidth="1"/>
    <col min="34" max="34" width="11.109375" style="38" customWidth="1"/>
    <col min="35" max="35" width="13.44140625" style="38" customWidth="1"/>
    <col min="36" max="36" width="14.109375" style="38" customWidth="1"/>
    <col min="37" max="37" width="3" style="38" customWidth="1"/>
    <col min="38" max="38" width="12.44140625" style="38" customWidth="1"/>
    <col min="39" max="39" width="7.88671875" style="38" bestFit="1" customWidth="1"/>
    <col min="40" max="40" width="9.109375" style="38" customWidth="1"/>
    <col min="41" max="41" width="9.109375" style="38" hidden="1" customWidth="1"/>
    <col min="42" max="42" width="12.44140625" style="38" hidden="1" customWidth="1"/>
    <col min="43" max="43" width="10.33203125" style="38" hidden="1" customWidth="1"/>
    <col min="44" max="44" width="8.88671875" style="38" hidden="1" customWidth="1"/>
    <col min="45" max="45" width="8.88671875" style="38"/>
    <col min="46" max="46" width="10.6640625" style="38" customWidth="1"/>
    <col min="47" max="47" width="9.44140625" style="38" bestFit="1" customWidth="1"/>
    <col min="48" max="48" width="2.44140625" style="38" customWidth="1"/>
    <col min="49" max="52" width="8.88671875" style="38"/>
    <col min="53" max="54" width="11" style="38" customWidth="1"/>
    <col min="55" max="16384" width="8.88671875" style="38"/>
  </cols>
  <sheetData>
    <row r="1" spans="1:54" ht="18" customHeight="1" x14ac:dyDescent="0.2">
      <c r="A1" s="249" t="s">
        <v>173</v>
      </c>
      <c r="B1" s="249"/>
      <c r="C1" s="249"/>
      <c r="D1" s="249"/>
      <c r="E1" s="250"/>
      <c r="F1" s="250"/>
      <c r="G1" s="250"/>
      <c r="H1" s="41" t="s">
        <v>53</v>
      </c>
      <c r="I1" s="61">
        <v>45839</v>
      </c>
      <c r="L1" s="69" t="s">
        <v>100</v>
      </c>
      <c r="M1" s="84"/>
      <c r="N1" s="96" t="s">
        <v>122</v>
      </c>
      <c r="O1" s="96"/>
      <c r="P1" s="96"/>
      <c r="Q1" s="96"/>
      <c r="R1" s="96"/>
      <c r="S1" s="96"/>
      <c r="T1" s="96" t="str">
        <f>T9</f>
        <v>年間使用
電力量(kWh)</v>
      </c>
      <c r="U1" s="96"/>
      <c r="V1" s="96"/>
      <c r="W1" s="96"/>
      <c r="X1" s="96"/>
      <c r="Y1" s="96" t="s">
        <v>9</v>
      </c>
      <c r="Z1" s="96"/>
      <c r="AA1" s="96" t="str">
        <f>AA9</f>
        <v>年間使用
電力量(kWh)</v>
      </c>
      <c r="AB1" s="96"/>
      <c r="AC1" s="96"/>
      <c r="AD1" s="96"/>
      <c r="AE1" s="96"/>
      <c r="AF1" s="96"/>
      <c r="AG1" s="96" t="str">
        <f>AG9</f>
        <v>LED見積
（合計）</v>
      </c>
      <c r="AH1" s="96" t="s">
        <v>136</v>
      </c>
      <c r="AI1" s="96" t="str">
        <f>AI9</f>
        <v>工事費
概算見積
（合計）</v>
      </c>
      <c r="AJ1" s="96" t="str">
        <f>L303</f>
        <v>年間削減電気料金計</v>
      </c>
      <c r="AK1" s="96"/>
      <c r="AL1" s="96"/>
      <c r="AM1" s="96" t="s">
        <v>86</v>
      </c>
      <c r="AO1" s="96" t="s">
        <v>57</v>
      </c>
      <c r="AP1" s="96" t="s">
        <v>126</v>
      </c>
      <c r="AQ1" s="37" t="s">
        <v>121</v>
      </c>
      <c r="AW1" s="38" t="s">
        <v>226</v>
      </c>
      <c r="AX1" s="38" t="s">
        <v>225</v>
      </c>
      <c r="BA1" s="38" t="s">
        <v>202</v>
      </c>
      <c r="BB1" s="38" t="s">
        <v>223</v>
      </c>
    </row>
    <row r="2" spans="1:54" s="39" customFormat="1" ht="15.6" customHeight="1" x14ac:dyDescent="0.2">
      <c r="A2" s="40"/>
      <c r="B2" s="40"/>
      <c r="C2" s="40"/>
      <c r="D2" s="51"/>
      <c r="E2" s="40"/>
      <c r="F2" s="40"/>
      <c r="G2" s="40" t="s">
        <v>192</v>
      </c>
      <c r="H2" s="58">
        <f>SUMIF(AR10:AR309,1,Y10:Y309)</f>
        <v>0</v>
      </c>
      <c r="I2" s="62">
        <f>IF(H2&lt;1,0,IF(H2&lt;11,1,CEILING(H2/10,1)))</f>
        <v>0</v>
      </c>
      <c r="L2" s="251"/>
      <c r="M2" s="251"/>
      <c r="N2" s="97">
        <f>N294</f>
        <v>0</v>
      </c>
      <c r="O2" s="70"/>
      <c r="P2" s="70"/>
      <c r="Q2" s="112"/>
      <c r="R2" s="112"/>
      <c r="S2" s="112"/>
      <c r="T2" s="118">
        <f>T294</f>
        <v>0</v>
      </c>
      <c r="U2" s="112"/>
      <c r="V2" s="112"/>
      <c r="W2" s="112"/>
      <c r="X2" s="112"/>
      <c r="Y2" s="118">
        <f>$Y294</f>
        <v>0</v>
      </c>
      <c r="Z2" s="112"/>
      <c r="AA2" s="118">
        <f>AA294</f>
        <v>0</v>
      </c>
      <c r="AB2" s="112"/>
      <c r="AC2" s="112"/>
      <c r="AD2" s="112"/>
      <c r="AE2" s="112"/>
      <c r="AF2" s="112"/>
      <c r="AG2" s="118">
        <f>AG294</f>
        <v>0</v>
      </c>
      <c r="AH2" s="158">
        <f>SUBTOTAL(109,AI10:AI288)</f>
        <v>0</v>
      </c>
      <c r="AI2" s="118">
        <f>AI294</f>
        <v>0</v>
      </c>
      <c r="AJ2" s="166" t="e">
        <f>M303</f>
        <v>#VALUE!</v>
      </c>
      <c r="AK2" s="112"/>
      <c r="AL2" s="112"/>
      <c r="AM2" s="176">
        <f>$AM294</f>
        <v>0</v>
      </c>
      <c r="AO2" s="176">
        <f>$AO$294</f>
        <v>0</v>
      </c>
      <c r="AP2" s="176">
        <f>$AP$294</f>
        <v>0</v>
      </c>
      <c r="AQ2" s="188" t="str">
        <f>$AQ$294</f>
        <v>-</v>
      </c>
      <c r="AW2" s="210" t="e">
        <f>$AU304</f>
        <v>#VALUE!</v>
      </c>
      <c r="AX2" s="210" t="e">
        <f>$AU308</f>
        <v>#VALUE!</v>
      </c>
      <c r="BA2" s="212">
        <f>$BA294</f>
        <v>0</v>
      </c>
      <c r="BB2" s="212">
        <f>$BB294</f>
        <v>0</v>
      </c>
    </row>
    <row r="3" spans="1:54" s="39" customFormat="1" ht="18" customHeight="1" x14ac:dyDescent="0.2">
      <c r="A3" s="41" t="s">
        <v>116</v>
      </c>
      <c r="B3" s="41" t="s">
        <v>123</v>
      </c>
      <c r="C3" s="49" t="s">
        <v>135</v>
      </c>
      <c r="D3" s="252"/>
      <c r="E3" s="252"/>
      <c r="F3" s="252"/>
      <c r="G3" s="253" t="s">
        <v>178</v>
      </c>
      <c r="H3" s="253"/>
      <c r="I3" s="56" t="s">
        <v>247</v>
      </c>
      <c r="AP3" s="188"/>
    </row>
    <row r="4" spans="1:54" s="39" customFormat="1" ht="18" customHeight="1" x14ac:dyDescent="0.2">
      <c r="A4" s="42"/>
      <c r="B4" s="46"/>
      <c r="C4" s="46" t="s">
        <v>183</v>
      </c>
      <c r="D4" s="254"/>
      <c r="E4" s="254"/>
      <c r="F4" s="254"/>
      <c r="G4" s="255">
        <f>IF(H2&gt;=1,50000,0)*IF(H2&lt;1,0,IF(H2&lt;13,1,CEILING(H2/10,1)))</f>
        <v>0</v>
      </c>
      <c r="H4" s="255"/>
      <c r="I4" s="57">
        <f>AG2*0.1</f>
        <v>0</v>
      </c>
      <c r="AP4" s="188"/>
    </row>
    <row r="5" spans="1:54" s="39" customFormat="1" ht="18" customHeight="1" x14ac:dyDescent="0.2">
      <c r="A5" s="43"/>
      <c r="B5" s="43"/>
      <c r="C5" s="50" t="str">
        <f>IF(ISERROR(VLOOKUP($C4,#REF!,2,0)),"該当無し",VLOOKUP($C4,#REF!,2,0))&amp;"kVA / "&amp;IF(ISERROR(VLOOKUP($C4,#REF!,3,0)),"",VLOOKUP($C4,#REF!,3,0))&amp;"KWh"</f>
        <v>該当無しkVA / KWh</v>
      </c>
      <c r="D5" s="252"/>
      <c r="E5" s="252"/>
      <c r="F5" s="252"/>
      <c r="G5" s="256" t="s">
        <v>237</v>
      </c>
      <c r="H5" s="257"/>
      <c r="I5" s="63"/>
      <c r="AM5" s="177"/>
      <c r="AP5" s="188"/>
    </row>
    <row r="6" spans="1:54" s="39" customFormat="1" ht="18" customHeight="1" x14ac:dyDescent="0.2">
      <c r="A6" s="43"/>
      <c r="B6" s="43"/>
      <c r="C6" s="43"/>
      <c r="D6" s="254"/>
      <c r="E6" s="254"/>
      <c r="F6" s="254"/>
      <c r="G6" s="258">
        <f>ROUND(($AG2+$AH2)*0.15,-3)</f>
        <v>0</v>
      </c>
      <c r="H6" s="258"/>
      <c r="I6" s="64"/>
      <c r="L6" s="259" t="e">
        <f>#REF!</f>
        <v>#REF!</v>
      </c>
      <c r="M6" s="260"/>
      <c r="N6" s="98"/>
      <c r="P6" s="107"/>
      <c r="AM6" s="178" t="s">
        <v>71</v>
      </c>
      <c r="AP6" s="188"/>
    </row>
    <row r="7" spans="1:54" ht="18" customHeight="1" x14ac:dyDescent="0.2">
      <c r="L7" s="71" t="str">
        <f>IF($A$4="","LED化 シミュレーション試算例",$A$4&amp;"　"&amp;"LED化　シミュレーション試算")</f>
        <v>LED化 シミュレーション試算例</v>
      </c>
      <c r="M7" s="85"/>
      <c r="N7" s="85"/>
      <c r="O7" s="85"/>
      <c r="T7" s="119"/>
      <c r="V7" s="126"/>
      <c r="W7" s="126"/>
      <c r="AA7" s="119"/>
      <c r="AG7" s="119"/>
      <c r="AI7" s="119"/>
      <c r="AL7" s="261">
        <f>$I$1</f>
        <v>45839</v>
      </c>
      <c r="AM7" s="261"/>
      <c r="AP7" s="189"/>
    </row>
    <row r="8" spans="1:54" s="39" customFormat="1" ht="15.6" customHeight="1" x14ac:dyDescent="0.2">
      <c r="A8" s="262" t="s">
        <v>34</v>
      </c>
      <c r="B8" s="262"/>
      <c r="C8" s="262"/>
      <c r="D8" s="262"/>
      <c r="E8" s="262"/>
      <c r="F8" s="262"/>
      <c r="G8" s="262"/>
      <c r="H8" s="262"/>
      <c r="I8" s="262"/>
      <c r="J8" s="262"/>
      <c r="L8" s="263" t="s">
        <v>8</v>
      </c>
      <c r="M8" s="264"/>
      <c r="N8" s="264"/>
      <c r="O8" s="264"/>
      <c r="P8" s="264"/>
      <c r="Q8" s="264"/>
      <c r="R8" s="264"/>
      <c r="S8" s="264"/>
      <c r="T8" s="265"/>
      <c r="U8" s="77"/>
      <c r="V8" s="127"/>
      <c r="W8" s="127"/>
      <c r="X8" s="266" t="s">
        <v>23</v>
      </c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77"/>
      <c r="AL8" s="266" t="s">
        <v>77</v>
      </c>
      <c r="AM8" s="266"/>
      <c r="AP8" s="188"/>
    </row>
    <row r="9" spans="1:54" s="39" customFormat="1" ht="37.35" customHeight="1" x14ac:dyDescent="0.15">
      <c r="A9" s="44" t="s">
        <v>167</v>
      </c>
      <c r="B9" s="47" t="s">
        <v>104</v>
      </c>
      <c r="C9" s="47" t="s">
        <v>108</v>
      </c>
      <c r="D9" s="52" t="s">
        <v>174</v>
      </c>
      <c r="E9" s="47" t="s">
        <v>115</v>
      </c>
      <c r="F9" s="54" t="s">
        <v>169</v>
      </c>
      <c r="G9" s="54" t="s">
        <v>170</v>
      </c>
      <c r="H9" s="59" t="s">
        <v>12</v>
      </c>
      <c r="I9" s="65" t="s">
        <v>130</v>
      </c>
      <c r="J9" s="67" t="s">
        <v>131</v>
      </c>
      <c r="L9" s="72" t="s">
        <v>2</v>
      </c>
      <c r="M9" s="72" t="s">
        <v>4</v>
      </c>
      <c r="N9" s="99" t="s">
        <v>110</v>
      </c>
      <c r="O9" s="106" t="s">
        <v>22</v>
      </c>
      <c r="P9" s="106" t="s">
        <v>11</v>
      </c>
      <c r="Q9" s="113" t="s">
        <v>16</v>
      </c>
      <c r="R9" s="113" t="s">
        <v>161</v>
      </c>
      <c r="S9" s="113" t="s">
        <v>152</v>
      </c>
      <c r="T9" s="113" t="s">
        <v>19</v>
      </c>
      <c r="U9" s="77"/>
      <c r="V9" s="128"/>
      <c r="W9" s="130"/>
      <c r="X9" s="72" t="s">
        <v>29</v>
      </c>
      <c r="Y9" s="99" t="s">
        <v>9</v>
      </c>
      <c r="Z9" s="113" t="s">
        <v>16</v>
      </c>
      <c r="AA9" s="113" t="s">
        <v>19</v>
      </c>
      <c r="AB9" s="113" t="s">
        <v>31</v>
      </c>
      <c r="AC9" s="113" t="s">
        <v>177</v>
      </c>
      <c r="AD9" s="113" t="s">
        <v>176</v>
      </c>
      <c r="AE9" s="267" t="s">
        <v>184</v>
      </c>
      <c r="AF9" s="268"/>
      <c r="AG9" s="113" t="s">
        <v>28</v>
      </c>
      <c r="AH9" s="113" t="s">
        <v>36</v>
      </c>
      <c r="AI9" s="113" t="s">
        <v>163</v>
      </c>
      <c r="AJ9" s="167" t="s">
        <v>43</v>
      </c>
      <c r="AK9" s="77"/>
      <c r="AL9" s="173" t="s">
        <v>158</v>
      </c>
      <c r="AM9" s="99" t="s">
        <v>159</v>
      </c>
      <c r="AN9" s="182" t="s">
        <v>114</v>
      </c>
      <c r="AO9" s="185" t="s">
        <v>124</v>
      </c>
      <c r="AP9" s="190" t="s">
        <v>126</v>
      </c>
      <c r="AQ9" s="192" t="s">
        <v>121</v>
      </c>
      <c r="AR9" s="194" t="s">
        <v>191</v>
      </c>
      <c r="AS9" s="195" t="s">
        <v>188</v>
      </c>
      <c r="AT9" s="195" t="s">
        <v>190</v>
      </c>
      <c r="AU9" s="195" t="s">
        <v>117</v>
      </c>
      <c r="AW9" s="195" t="s">
        <v>5</v>
      </c>
      <c r="AX9" s="195" t="s">
        <v>190</v>
      </c>
      <c r="AY9" s="195" t="s">
        <v>117</v>
      </c>
      <c r="BA9" s="224" t="s">
        <v>236</v>
      </c>
      <c r="BB9" s="224" t="s">
        <v>171</v>
      </c>
    </row>
    <row r="10" spans="1:54" s="39" customFormat="1" ht="25.2" customHeight="1" x14ac:dyDescent="0.2">
      <c r="A10" s="45"/>
      <c r="B10" s="48"/>
      <c r="C10" s="48"/>
      <c r="D10" s="53"/>
      <c r="E10" s="53"/>
      <c r="F10" s="55"/>
      <c r="G10" s="55"/>
      <c r="H10" s="60"/>
      <c r="I10" s="66"/>
      <c r="J10" s="68"/>
      <c r="L10" s="73">
        <f t="shared" ref="L10:L73" si="0">IFERROR($A10,"")</f>
        <v>0</v>
      </c>
      <c r="M10" s="73" t="str">
        <f t="shared" ref="M10:M73" si="1">IFERROR($B10&amp;" "&amp;$C10,"")</f>
        <v xml:space="preserve"> </v>
      </c>
      <c r="N10" s="100">
        <f t="shared" ref="N10:N73" si="2">IFERROR($E10,"")</f>
        <v>0</v>
      </c>
      <c r="O10" s="100">
        <f t="shared" ref="O10:O73" si="3">IFERROR($D10*$E10,"")</f>
        <v>0</v>
      </c>
      <c r="P10" s="108">
        <f t="shared" ref="P10:P73" si="4">O10</f>
        <v>0</v>
      </c>
      <c r="Q10" s="108" t="str">
        <f>IF(OR($C10="LED",$C10="不明"),"",IF(ISERROR(VLOOKUP($M10,#REF!,2,0)),"",VLOOKUP($M10,#REF!,2,0)))</f>
        <v/>
      </c>
      <c r="R10" s="100">
        <f t="shared" ref="R10:R73" si="5">IFERROR($F10,"")</f>
        <v>0</v>
      </c>
      <c r="S10" s="100">
        <f t="shared" ref="S10:S73" si="6">IFERROR($G10,"")</f>
        <v>0</v>
      </c>
      <c r="T10" s="120" t="str">
        <f t="shared" ref="T10:T73" si="7">IF(ISERROR(P10*Q10*R10*S10/1000),"",(P10*Q10*R10*S10/1000))</f>
        <v/>
      </c>
      <c r="U10" s="124"/>
      <c r="V10" s="129" t="s">
        <v>164</v>
      </c>
      <c r="W10" s="131"/>
      <c r="X10" s="75" t="str">
        <f>IF(COUNTIF($M10,"*LED*"),"LED設置済",IF(COUNTIF($M10,"*不明*"),"該当不明",IF(ISERROR(VLOOKUP($M10,#REF!,4,0)),"",VLOOKUP($M10,#REF!,4,0))))</f>
        <v/>
      </c>
      <c r="Y10" s="139">
        <f t="shared" ref="Y10:Y73" si="8">O10</f>
        <v>0</v>
      </c>
      <c r="Z10" s="144" t="str">
        <f>IF(ISERROR(VLOOKUP($M10,#REF!,5,0)),"",VLOOKUP($M10,#REF!,5,0))</f>
        <v/>
      </c>
      <c r="AA10" s="147" t="str">
        <f t="shared" ref="AA10:AA73" si="9">IF(ISERROR(R10*S10*Y10*Z10/1000),"",(R10*S10*Y10*Z10/1000))</f>
        <v/>
      </c>
      <c r="AB10" s="147" t="str">
        <f t="shared" ref="AB10:AB73" si="10">IF(ISERROR(T10-AA10),"",(T10-AA10))</f>
        <v/>
      </c>
      <c r="AC10" s="147" t="str">
        <f>IF(ISERROR(VLOOKUP($M10,#REF!,6,0)),"",VLOOKUP($M10,#REF!,6,0))</f>
        <v/>
      </c>
      <c r="AD10" s="147" t="str">
        <f>IF(ISERROR(VLOOKUP($M10,#REF!,8,0)),"",VLOOKUP($M10,#REF!,8,0))</f>
        <v/>
      </c>
      <c r="AE10" s="152" t="str">
        <f t="shared" ref="AE10:AE73" si="11">IF(AF10="","","▲")</f>
        <v/>
      </c>
      <c r="AF10" s="155" t="str">
        <f t="shared" ref="AF10:AF73" si="12">IF(ISERROR(1-(AD10/AC10)),"",(1-(AD10/AC10)))</f>
        <v/>
      </c>
      <c r="AG10" s="146" t="str">
        <f t="shared" ref="AG10:AG73" si="13">IF(ISERROR(Y10*AD10),"",(Y10*AD10))</f>
        <v/>
      </c>
      <c r="AH10" s="146" t="str">
        <f>IF(ISERROR(VLOOKUP($M10,#REF!,9,0)),"",VLOOKUP($M10,#REF!,9,0))</f>
        <v/>
      </c>
      <c r="AI10" s="146" t="str">
        <f t="shared" ref="AI10:AI73" si="14">IF(ISERROR(Y10*AH10),"",(Y10*AH10))</f>
        <v/>
      </c>
      <c r="AJ10" s="168">
        <f t="shared" ref="AJ10:AJ73" si="15">IFERROR($J10,"")</f>
        <v>0</v>
      </c>
      <c r="AK10" s="171"/>
      <c r="AL10" s="174" t="str">
        <f t="shared" ref="AL10:AL73" si="16">IF(ISERROR(Q10-Z10),"",(Q10-Z10))</f>
        <v/>
      </c>
      <c r="AM10" s="179" t="str">
        <f t="shared" ref="AM10:AM73" si="17">IF(ISERROR((AL10*Y10)/1000),"",((AL10*Y10)/1000))</f>
        <v/>
      </c>
      <c r="AN10" s="183" t="str">
        <f t="shared" ref="AN10:AN73" si="18">IF(L10=0,IF(M10=" ","未入力セル",""),"")</f>
        <v>未入力セル</v>
      </c>
      <c r="AO10" s="186" t="str">
        <f t="shared" ref="AO10:AO16" si="19">IF(ISERROR((Q10*Y10)/1000),"",((Q10*Y10)/1000))</f>
        <v/>
      </c>
      <c r="AP10" s="186" t="str">
        <f t="shared" ref="AP10:AP16" si="20">IF(ISERROR((Z10*Y10)/1000),"",((Z10*Y10)/1000))</f>
        <v/>
      </c>
      <c r="AQ10" s="39">
        <f t="shared" ref="AQ10:AQ29" si="21">R10*S10*N10</f>
        <v>0</v>
      </c>
      <c r="AR10" s="39" t="str">
        <f>IF(ISERROR(VLOOKUP($M10,#REF!,16,0)),"",VLOOKUP($M10,#REF!,16,0))</f>
        <v/>
      </c>
      <c r="AS10" s="196" t="str">
        <f>IF(ISERROR(VLOOKUP($M10,#REF!,7,0)),"",VLOOKUP($M10,#REF!,7,0))</f>
        <v/>
      </c>
      <c r="AT10" s="203">
        <f t="shared" ref="AT10:AT73" si="22">Y10</f>
        <v>0</v>
      </c>
      <c r="AU10" s="208" t="str">
        <f t="shared" ref="AU10:AU73" si="23">IF(ISERROR(AS10*AT10),"",(AS10*AT10))</f>
        <v/>
      </c>
      <c r="AW10" s="208" t="str">
        <f>IF(ISERROR(VLOOKUP($M10,#REF!,10,0)),"",VLOOKUP($M10,#REF!,10,0))</f>
        <v/>
      </c>
      <c r="AX10" s="203">
        <f t="shared" ref="AX10:AX73" si="24">Y10</f>
        <v>0</v>
      </c>
      <c r="AY10" s="208" t="str">
        <f t="shared" ref="AY10:AY73" si="25">IF(ISERROR(AW10*AX10),"",(AW10*AX10))</f>
        <v/>
      </c>
      <c r="BA10" s="225" t="str">
        <f t="shared" ref="BA10:BA73" si="26">IF(ISERROR((Q10*P10)/1000),"",((Q10*P10)/1000))</f>
        <v/>
      </c>
      <c r="BB10" s="225" t="str">
        <f t="shared" ref="BB10:BB73" si="27">IF(ISERROR((Z10*Y10)/1000),"",((Z10*Y10)/1000))</f>
        <v/>
      </c>
    </row>
    <row r="11" spans="1:54" s="39" customFormat="1" ht="25.2" customHeight="1" x14ac:dyDescent="0.2">
      <c r="A11" s="45"/>
      <c r="B11" s="48"/>
      <c r="C11" s="48"/>
      <c r="D11" s="53"/>
      <c r="E11" s="53"/>
      <c r="F11" s="55"/>
      <c r="G11" s="55"/>
      <c r="H11" s="60"/>
      <c r="I11" s="66"/>
      <c r="J11" s="68"/>
      <c r="L11" s="73">
        <f t="shared" si="0"/>
        <v>0</v>
      </c>
      <c r="M11" s="73" t="str">
        <f t="shared" si="1"/>
        <v xml:space="preserve"> </v>
      </c>
      <c r="N11" s="100">
        <f t="shared" si="2"/>
        <v>0</v>
      </c>
      <c r="O11" s="100">
        <f t="shared" si="3"/>
        <v>0</v>
      </c>
      <c r="P11" s="108">
        <f t="shared" si="4"/>
        <v>0</v>
      </c>
      <c r="Q11" s="108" t="str">
        <f>IF(OR($C11="LED",$C11="不明"),"",IF(ISERROR(VLOOKUP($M11,#REF!,2,0)),"",VLOOKUP($M11,#REF!,2,0)))</f>
        <v/>
      </c>
      <c r="R11" s="100">
        <f t="shared" si="5"/>
        <v>0</v>
      </c>
      <c r="S11" s="100">
        <f t="shared" si="6"/>
        <v>0</v>
      </c>
      <c r="T11" s="120" t="str">
        <f t="shared" si="7"/>
        <v/>
      </c>
      <c r="U11" s="124"/>
      <c r="V11" s="129" t="s">
        <v>164</v>
      </c>
      <c r="W11" s="131"/>
      <c r="X11" s="75" t="str">
        <f>IF(COUNTIF($M11,"*LED*"),"LED設置済",IF(COUNTIF($M11,"*不明*"),"該当不明",IF(ISERROR(VLOOKUP($M11,#REF!,4,0)),"",VLOOKUP($M11,#REF!,4,0))))</f>
        <v/>
      </c>
      <c r="Y11" s="139">
        <f t="shared" si="8"/>
        <v>0</v>
      </c>
      <c r="Z11" s="144" t="str">
        <f>IF(ISERROR(VLOOKUP($M11,#REF!,5,0)),"",VLOOKUP($M11,#REF!,5,0))</f>
        <v/>
      </c>
      <c r="AA11" s="147" t="str">
        <f t="shared" si="9"/>
        <v/>
      </c>
      <c r="AB11" s="147" t="str">
        <f t="shared" si="10"/>
        <v/>
      </c>
      <c r="AC11" s="147" t="str">
        <f>IF(ISERROR(VLOOKUP($M11,#REF!,6,0)),"",VLOOKUP($M11,#REF!,6,0))</f>
        <v/>
      </c>
      <c r="AD11" s="147" t="str">
        <f>IF(ISERROR(VLOOKUP($M11,#REF!,8,0)),"",VLOOKUP($M11,#REF!,8,0))</f>
        <v/>
      </c>
      <c r="AE11" s="152" t="str">
        <f t="shared" si="11"/>
        <v/>
      </c>
      <c r="AF11" s="155" t="str">
        <f t="shared" si="12"/>
        <v/>
      </c>
      <c r="AG11" s="146" t="str">
        <f t="shared" si="13"/>
        <v/>
      </c>
      <c r="AH11" s="146" t="str">
        <f>IF(ISERROR(VLOOKUP($M11,#REF!,9,0)),"",VLOOKUP($M11,#REF!,9,0))</f>
        <v/>
      </c>
      <c r="AI11" s="146" t="str">
        <f t="shared" si="14"/>
        <v/>
      </c>
      <c r="AJ11" s="168">
        <f t="shared" si="15"/>
        <v>0</v>
      </c>
      <c r="AK11" s="171"/>
      <c r="AL11" s="174" t="str">
        <f t="shared" si="16"/>
        <v/>
      </c>
      <c r="AM11" s="179" t="str">
        <f t="shared" si="17"/>
        <v/>
      </c>
      <c r="AN11" s="183" t="str">
        <f t="shared" si="18"/>
        <v>未入力セル</v>
      </c>
      <c r="AO11" s="186" t="str">
        <f t="shared" si="19"/>
        <v/>
      </c>
      <c r="AP11" s="186" t="str">
        <f t="shared" si="20"/>
        <v/>
      </c>
      <c r="AQ11" s="39">
        <f t="shared" si="21"/>
        <v>0</v>
      </c>
      <c r="AR11" s="39" t="str">
        <f>IF(ISERROR(VLOOKUP($M11,#REF!,16,0)),"",VLOOKUP($M11,#REF!,16,0))</f>
        <v/>
      </c>
      <c r="AS11" s="196" t="str">
        <f>IF(ISERROR(VLOOKUP($M11,#REF!,7,0)),"",VLOOKUP($M11,#REF!,7,0))</f>
        <v/>
      </c>
      <c r="AT11" s="203">
        <f t="shared" si="22"/>
        <v>0</v>
      </c>
      <c r="AU11" s="208" t="str">
        <f t="shared" si="23"/>
        <v/>
      </c>
      <c r="AW11" s="208" t="str">
        <f>IF(ISERROR(VLOOKUP($M11,#REF!,10,0)),"",VLOOKUP($M11,#REF!,10,0))</f>
        <v/>
      </c>
      <c r="AX11" s="203">
        <f t="shared" si="24"/>
        <v>0</v>
      </c>
      <c r="AY11" s="208" t="str">
        <f t="shared" si="25"/>
        <v/>
      </c>
      <c r="BA11" s="225" t="str">
        <f t="shared" si="26"/>
        <v/>
      </c>
      <c r="BB11" s="225" t="str">
        <f t="shared" si="27"/>
        <v/>
      </c>
    </row>
    <row r="12" spans="1:54" s="39" customFormat="1" ht="25.2" customHeight="1" x14ac:dyDescent="0.2">
      <c r="A12" s="45"/>
      <c r="B12" s="48"/>
      <c r="C12" s="48"/>
      <c r="D12" s="53"/>
      <c r="E12" s="53"/>
      <c r="F12" s="55"/>
      <c r="G12" s="55"/>
      <c r="H12" s="60"/>
      <c r="I12" s="66"/>
      <c r="J12" s="68"/>
      <c r="L12" s="73">
        <f t="shared" si="0"/>
        <v>0</v>
      </c>
      <c r="M12" s="73" t="str">
        <f t="shared" si="1"/>
        <v xml:space="preserve"> </v>
      </c>
      <c r="N12" s="100">
        <f t="shared" si="2"/>
        <v>0</v>
      </c>
      <c r="O12" s="100">
        <f t="shared" si="3"/>
        <v>0</v>
      </c>
      <c r="P12" s="108">
        <f t="shared" si="4"/>
        <v>0</v>
      </c>
      <c r="Q12" s="108" t="str">
        <f>IF(OR($C12="LED",$C12="不明"),"",IF(ISERROR(VLOOKUP($M12,#REF!,2,0)),"",VLOOKUP($M12,#REF!,2,0)))</f>
        <v/>
      </c>
      <c r="R12" s="100">
        <f t="shared" si="5"/>
        <v>0</v>
      </c>
      <c r="S12" s="100">
        <f t="shared" si="6"/>
        <v>0</v>
      </c>
      <c r="T12" s="120" t="str">
        <f t="shared" si="7"/>
        <v/>
      </c>
      <c r="U12" s="124"/>
      <c r="V12" s="129" t="s">
        <v>164</v>
      </c>
      <c r="W12" s="131"/>
      <c r="X12" s="75" t="str">
        <f>IF(COUNTIF($M12,"*LED*"),"LED設置済",IF(COUNTIF($M12,"*不明*"),"該当不明",IF(ISERROR(VLOOKUP($M12,#REF!,4,0)),"",VLOOKUP($M12,#REF!,4,0))))</f>
        <v/>
      </c>
      <c r="Y12" s="139">
        <f t="shared" si="8"/>
        <v>0</v>
      </c>
      <c r="Z12" s="144" t="str">
        <f>IF(ISERROR(VLOOKUP($M12,#REF!,5,0)),"",VLOOKUP($M12,#REF!,5,0))</f>
        <v/>
      </c>
      <c r="AA12" s="147" t="str">
        <f t="shared" si="9"/>
        <v/>
      </c>
      <c r="AB12" s="147" t="str">
        <f t="shared" si="10"/>
        <v/>
      </c>
      <c r="AC12" s="147" t="str">
        <f>IF(ISERROR(VLOOKUP($M12,#REF!,6,0)),"",VLOOKUP($M12,#REF!,6,0))</f>
        <v/>
      </c>
      <c r="AD12" s="147" t="str">
        <f>IF(ISERROR(VLOOKUP($M12,#REF!,8,0)),"",VLOOKUP($M12,#REF!,8,0))</f>
        <v/>
      </c>
      <c r="AE12" s="152" t="str">
        <f t="shared" si="11"/>
        <v/>
      </c>
      <c r="AF12" s="155" t="str">
        <f t="shared" si="12"/>
        <v/>
      </c>
      <c r="AG12" s="146" t="str">
        <f t="shared" si="13"/>
        <v/>
      </c>
      <c r="AH12" s="146" t="str">
        <f>IF(ISERROR(VLOOKUP($M12,#REF!,9,0)),"",VLOOKUP($M12,#REF!,9,0))</f>
        <v/>
      </c>
      <c r="AI12" s="146" t="str">
        <f t="shared" si="14"/>
        <v/>
      </c>
      <c r="AJ12" s="168">
        <f t="shared" si="15"/>
        <v>0</v>
      </c>
      <c r="AK12" s="171"/>
      <c r="AL12" s="174" t="str">
        <f t="shared" si="16"/>
        <v/>
      </c>
      <c r="AM12" s="179" t="str">
        <f t="shared" si="17"/>
        <v/>
      </c>
      <c r="AN12" s="183" t="str">
        <f t="shared" si="18"/>
        <v>未入力セル</v>
      </c>
      <c r="AO12" s="186" t="str">
        <f t="shared" si="19"/>
        <v/>
      </c>
      <c r="AP12" s="186" t="str">
        <f t="shared" si="20"/>
        <v/>
      </c>
      <c r="AQ12" s="39">
        <f t="shared" si="21"/>
        <v>0</v>
      </c>
      <c r="AR12" s="39" t="str">
        <f>IF(ISERROR(VLOOKUP($M12,#REF!,16,0)),"",VLOOKUP($M12,#REF!,16,0))</f>
        <v/>
      </c>
      <c r="AS12" s="196" t="str">
        <f>IF(ISERROR(VLOOKUP($M12,#REF!,7,0)),"",VLOOKUP($M12,#REF!,7,0))</f>
        <v/>
      </c>
      <c r="AT12" s="203">
        <f t="shared" si="22"/>
        <v>0</v>
      </c>
      <c r="AU12" s="208" t="str">
        <f t="shared" si="23"/>
        <v/>
      </c>
      <c r="AW12" s="208" t="str">
        <f>IF(ISERROR(VLOOKUP($M12,#REF!,10,0)),"",VLOOKUP($M12,#REF!,10,0))</f>
        <v/>
      </c>
      <c r="AX12" s="203">
        <f t="shared" si="24"/>
        <v>0</v>
      </c>
      <c r="AY12" s="208" t="str">
        <f t="shared" si="25"/>
        <v/>
      </c>
      <c r="BA12" s="225" t="str">
        <f t="shared" si="26"/>
        <v/>
      </c>
      <c r="BB12" s="225" t="str">
        <f t="shared" si="27"/>
        <v/>
      </c>
    </row>
    <row r="13" spans="1:54" s="39" customFormat="1" ht="25.2" customHeight="1" x14ac:dyDescent="0.2">
      <c r="A13" s="45"/>
      <c r="B13" s="48"/>
      <c r="C13" s="48"/>
      <c r="D13" s="53"/>
      <c r="E13" s="53"/>
      <c r="F13" s="55"/>
      <c r="G13" s="55"/>
      <c r="H13" s="60"/>
      <c r="I13" s="66"/>
      <c r="J13" s="68"/>
      <c r="L13" s="73">
        <f t="shared" si="0"/>
        <v>0</v>
      </c>
      <c r="M13" s="73" t="str">
        <f t="shared" si="1"/>
        <v xml:space="preserve"> </v>
      </c>
      <c r="N13" s="100">
        <f t="shared" si="2"/>
        <v>0</v>
      </c>
      <c r="O13" s="100">
        <f t="shared" si="3"/>
        <v>0</v>
      </c>
      <c r="P13" s="108">
        <f t="shared" si="4"/>
        <v>0</v>
      </c>
      <c r="Q13" s="108" t="str">
        <f>IF(OR($C13="LED",$C13="不明"),"",IF(ISERROR(VLOOKUP($M13,#REF!,2,0)),"",VLOOKUP($M13,#REF!,2,0)))</f>
        <v/>
      </c>
      <c r="R13" s="100">
        <f t="shared" si="5"/>
        <v>0</v>
      </c>
      <c r="S13" s="100">
        <f t="shared" si="6"/>
        <v>0</v>
      </c>
      <c r="T13" s="120" t="str">
        <f t="shared" si="7"/>
        <v/>
      </c>
      <c r="U13" s="124"/>
      <c r="V13" s="129" t="s">
        <v>164</v>
      </c>
      <c r="W13" s="131"/>
      <c r="X13" s="75" t="str">
        <f>IF(COUNTIF($M13,"*LED*"),"LED設置済",IF(COUNTIF($M13,"*不明*"),"該当不明",IF(ISERROR(VLOOKUP($M13,#REF!,4,0)),"",VLOOKUP($M13,#REF!,4,0))))</f>
        <v/>
      </c>
      <c r="Y13" s="139">
        <f t="shared" si="8"/>
        <v>0</v>
      </c>
      <c r="Z13" s="144" t="str">
        <f>IF(ISERROR(VLOOKUP($M13,#REF!,5,0)),"",VLOOKUP($M13,#REF!,5,0))</f>
        <v/>
      </c>
      <c r="AA13" s="147" t="str">
        <f t="shared" si="9"/>
        <v/>
      </c>
      <c r="AB13" s="147" t="str">
        <f t="shared" si="10"/>
        <v/>
      </c>
      <c r="AC13" s="147" t="str">
        <f>IF(ISERROR(VLOOKUP($M13,#REF!,6,0)),"",VLOOKUP($M13,#REF!,6,0))</f>
        <v/>
      </c>
      <c r="AD13" s="147" t="str">
        <f>IF(ISERROR(VLOOKUP($M13,#REF!,8,0)),"",VLOOKUP($M13,#REF!,8,0))</f>
        <v/>
      </c>
      <c r="AE13" s="152" t="str">
        <f t="shared" si="11"/>
        <v/>
      </c>
      <c r="AF13" s="155" t="str">
        <f t="shared" si="12"/>
        <v/>
      </c>
      <c r="AG13" s="146" t="str">
        <f t="shared" si="13"/>
        <v/>
      </c>
      <c r="AH13" s="146" t="str">
        <f>IF(ISERROR(VLOOKUP($M13,#REF!,9,0)),"",VLOOKUP($M13,#REF!,9,0))</f>
        <v/>
      </c>
      <c r="AI13" s="146" t="str">
        <f t="shared" si="14"/>
        <v/>
      </c>
      <c r="AJ13" s="168">
        <f t="shared" si="15"/>
        <v>0</v>
      </c>
      <c r="AK13" s="171"/>
      <c r="AL13" s="174" t="str">
        <f t="shared" si="16"/>
        <v/>
      </c>
      <c r="AM13" s="179" t="str">
        <f t="shared" si="17"/>
        <v/>
      </c>
      <c r="AN13" s="183" t="str">
        <f t="shared" si="18"/>
        <v>未入力セル</v>
      </c>
      <c r="AO13" s="186" t="str">
        <f t="shared" si="19"/>
        <v/>
      </c>
      <c r="AP13" s="186" t="str">
        <f t="shared" si="20"/>
        <v/>
      </c>
      <c r="AQ13" s="39">
        <f t="shared" si="21"/>
        <v>0</v>
      </c>
      <c r="AR13" s="39" t="str">
        <f>IF(ISERROR(VLOOKUP($M13,#REF!,16,0)),"",VLOOKUP($M13,#REF!,16,0))</f>
        <v/>
      </c>
      <c r="AS13" s="196" t="str">
        <f>IF(ISERROR(VLOOKUP($M13,#REF!,7,0)),"",VLOOKUP($M13,#REF!,7,0))</f>
        <v/>
      </c>
      <c r="AT13" s="203">
        <f t="shared" si="22"/>
        <v>0</v>
      </c>
      <c r="AU13" s="208" t="str">
        <f t="shared" si="23"/>
        <v/>
      </c>
      <c r="AW13" s="208" t="str">
        <f>IF(ISERROR(VLOOKUP($M13,#REF!,10,0)),"",VLOOKUP($M13,#REF!,10,0))</f>
        <v/>
      </c>
      <c r="AX13" s="203">
        <f t="shared" si="24"/>
        <v>0</v>
      </c>
      <c r="AY13" s="208" t="str">
        <f t="shared" si="25"/>
        <v/>
      </c>
      <c r="BA13" s="225" t="str">
        <f t="shared" si="26"/>
        <v/>
      </c>
      <c r="BB13" s="225" t="str">
        <f t="shared" si="27"/>
        <v/>
      </c>
    </row>
    <row r="14" spans="1:54" s="39" customFormat="1" ht="25.2" customHeight="1" x14ac:dyDescent="0.2">
      <c r="A14" s="45"/>
      <c r="B14" s="48"/>
      <c r="C14" s="48"/>
      <c r="D14" s="53"/>
      <c r="E14" s="53"/>
      <c r="F14" s="55"/>
      <c r="G14" s="55"/>
      <c r="H14" s="60"/>
      <c r="I14" s="66"/>
      <c r="J14" s="68"/>
      <c r="L14" s="73">
        <f t="shared" si="0"/>
        <v>0</v>
      </c>
      <c r="M14" s="73" t="str">
        <f t="shared" si="1"/>
        <v xml:space="preserve"> </v>
      </c>
      <c r="N14" s="100">
        <f t="shared" si="2"/>
        <v>0</v>
      </c>
      <c r="O14" s="100">
        <f t="shared" si="3"/>
        <v>0</v>
      </c>
      <c r="P14" s="108">
        <f t="shared" si="4"/>
        <v>0</v>
      </c>
      <c r="Q14" s="108" t="str">
        <f>IF(OR($C14="LED",$C14="不明"),"",IF(ISERROR(VLOOKUP($M14,#REF!,2,0)),"",VLOOKUP($M14,#REF!,2,0)))</f>
        <v/>
      </c>
      <c r="R14" s="100">
        <f t="shared" si="5"/>
        <v>0</v>
      </c>
      <c r="S14" s="100">
        <f t="shared" si="6"/>
        <v>0</v>
      </c>
      <c r="T14" s="120" t="str">
        <f t="shared" si="7"/>
        <v/>
      </c>
      <c r="U14" s="124"/>
      <c r="V14" s="129" t="s">
        <v>164</v>
      </c>
      <c r="W14" s="131"/>
      <c r="X14" s="75" t="str">
        <f>IF(COUNTIF($M14,"*LED*"),"LED設置済",IF(COUNTIF($M14,"*不明*"),"該当不明",IF(ISERROR(VLOOKUP($M14,#REF!,4,0)),"",VLOOKUP($M14,#REF!,4,0))))</f>
        <v/>
      </c>
      <c r="Y14" s="139">
        <f t="shared" si="8"/>
        <v>0</v>
      </c>
      <c r="Z14" s="144" t="str">
        <f>IF(ISERROR(VLOOKUP($M14,#REF!,5,0)),"",VLOOKUP($M14,#REF!,5,0))</f>
        <v/>
      </c>
      <c r="AA14" s="147" t="str">
        <f t="shared" si="9"/>
        <v/>
      </c>
      <c r="AB14" s="147" t="str">
        <f t="shared" si="10"/>
        <v/>
      </c>
      <c r="AC14" s="147" t="str">
        <f>IF(ISERROR(VLOOKUP($M14,#REF!,6,0)),"",VLOOKUP($M14,#REF!,6,0))</f>
        <v/>
      </c>
      <c r="AD14" s="147" t="str">
        <f>IF(ISERROR(VLOOKUP($M14,#REF!,8,0)),"",VLOOKUP($M14,#REF!,8,0))</f>
        <v/>
      </c>
      <c r="AE14" s="152" t="str">
        <f t="shared" si="11"/>
        <v/>
      </c>
      <c r="AF14" s="155" t="str">
        <f t="shared" si="12"/>
        <v/>
      </c>
      <c r="AG14" s="146" t="str">
        <f t="shared" si="13"/>
        <v/>
      </c>
      <c r="AH14" s="146" t="str">
        <f>IF(ISERROR(VLOOKUP($M14,#REF!,9,0)),"",VLOOKUP($M14,#REF!,9,0))</f>
        <v/>
      </c>
      <c r="AI14" s="146" t="str">
        <f t="shared" si="14"/>
        <v/>
      </c>
      <c r="AJ14" s="168">
        <f t="shared" si="15"/>
        <v>0</v>
      </c>
      <c r="AK14" s="171"/>
      <c r="AL14" s="174" t="str">
        <f t="shared" si="16"/>
        <v/>
      </c>
      <c r="AM14" s="179" t="str">
        <f t="shared" si="17"/>
        <v/>
      </c>
      <c r="AN14" s="183" t="str">
        <f t="shared" si="18"/>
        <v>未入力セル</v>
      </c>
      <c r="AO14" s="186" t="str">
        <f t="shared" si="19"/>
        <v/>
      </c>
      <c r="AP14" s="186" t="str">
        <f t="shared" si="20"/>
        <v/>
      </c>
      <c r="AQ14" s="39">
        <f t="shared" si="21"/>
        <v>0</v>
      </c>
      <c r="AR14" s="39" t="str">
        <f>IF(ISERROR(VLOOKUP($M14,#REF!,16,0)),"",VLOOKUP($M14,#REF!,16,0))</f>
        <v/>
      </c>
      <c r="AS14" s="196" t="str">
        <f>IF(ISERROR(VLOOKUP($M14,#REF!,7,0)),"",VLOOKUP($M14,#REF!,7,0))</f>
        <v/>
      </c>
      <c r="AT14" s="203">
        <f t="shared" si="22"/>
        <v>0</v>
      </c>
      <c r="AU14" s="208" t="str">
        <f t="shared" si="23"/>
        <v/>
      </c>
      <c r="AW14" s="208" t="str">
        <f>IF(ISERROR(VLOOKUP($M14,#REF!,10,0)),"",VLOOKUP($M14,#REF!,10,0))</f>
        <v/>
      </c>
      <c r="AX14" s="203">
        <f t="shared" si="24"/>
        <v>0</v>
      </c>
      <c r="AY14" s="208" t="str">
        <f t="shared" si="25"/>
        <v/>
      </c>
      <c r="BA14" s="225" t="str">
        <f t="shared" si="26"/>
        <v/>
      </c>
      <c r="BB14" s="225" t="str">
        <f t="shared" si="27"/>
        <v/>
      </c>
    </row>
    <row r="15" spans="1:54" s="39" customFormat="1" ht="25.2" customHeight="1" x14ac:dyDescent="0.2">
      <c r="A15" s="45"/>
      <c r="B15" s="48"/>
      <c r="C15" s="48"/>
      <c r="D15" s="53"/>
      <c r="E15" s="53"/>
      <c r="F15" s="55"/>
      <c r="G15" s="55"/>
      <c r="H15" s="60"/>
      <c r="I15" s="66"/>
      <c r="J15" s="68"/>
      <c r="L15" s="73">
        <f t="shared" si="0"/>
        <v>0</v>
      </c>
      <c r="M15" s="73" t="str">
        <f t="shared" si="1"/>
        <v xml:space="preserve"> </v>
      </c>
      <c r="N15" s="100">
        <f t="shared" si="2"/>
        <v>0</v>
      </c>
      <c r="O15" s="100">
        <f t="shared" si="3"/>
        <v>0</v>
      </c>
      <c r="P15" s="108">
        <f t="shared" si="4"/>
        <v>0</v>
      </c>
      <c r="Q15" s="108" t="str">
        <f>IF(OR($C15="LED",$C15="不明"),"",IF(ISERROR(VLOOKUP($M15,#REF!,2,0)),"",VLOOKUP($M15,#REF!,2,0)))</f>
        <v/>
      </c>
      <c r="R15" s="100">
        <f t="shared" si="5"/>
        <v>0</v>
      </c>
      <c r="S15" s="100">
        <f t="shared" si="6"/>
        <v>0</v>
      </c>
      <c r="T15" s="120" t="str">
        <f t="shared" si="7"/>
        <v/>
      </c>
      <c r="U15" s="124"/>
      <c r="V15" s="129" t="s">
        <v>164</v>
      </c>
      <c r="W15" s="131"/>
      <c r="X15" s="75" t="str">
        <f>IF(COUNTIF($M15,"*LED*"),"LED設置済",IF(COUNTIF($M15,"*不明*"),"該当不明",IF(ISERROR(VLOOKUP($M15,#REF!,4,0)),"",VLOOKUP($M15,#REF!,4,0))))</f>
        <v/>
      </c>
      <c r="Y15" s="139">
        <f t="shared" si="8"/>
        <v>0</v>
      </c>
      <c r="Z15" s="144" t="str">
        <f>IF(ISERROR(VLOOKUP($M15,#REF!,5,0)),"",VLOOKUP($M15,#REF!,5,0))</f>
        <v/>
      </c>
      <c r="AA15" s="147" t="str">
        <f t="shared" si="9"/>
        <v/>
      </c>
      <c r="AB15" s="147" t="str">
        <f t="shared" si="10"/>
        <v/>
      </c>
      <c r="AC15" s="147" t="str">
        <f>IF(ISERROR(VLOOKUP($M15,#REF!,6,0)),"",VLOOKUP($M15,#REF!,6,0))</f>
        <v/>
      </c>
      <c r="AD15" s="147" t="str">
        <f>IF(ISERROR(VLOOKUP($M15,#REF!,8,0)),"",VLOOKUP($M15,#REF!,8,0))</f>
        <v/>
      </c>
      <c r="AE15" s="152" t="str">
        <f t="shared" si="11"/>
        <v/>
      </c>
      <c r="AF15" s="155" t="str">
        <f t="shared" si="12"/>
        <v/>
      </c>
      <c r="AG15" s="146" t="str">
        <f t="shared" si="13"/>
        <v/>
      </c>
      <c r="AH15" s="146" t="str">
        <f>IF(ISERROR(VLOOKUP($M15,#REF!,9,0)),"",VLOOKUP($M15,#REF!,9,0))</f>
        <v/>
      </c>
      <c r="AI15" s="146" t="str">
        <f t="shared" si="14"/>
        <v/>
      </c>
      <c r="AJ15" s="168">
        <f t="shared" si="15"/>
        <v>0</v>
      </c>
      <c r="AK15" s="171"/>
      <c r="AL15" s="174" t="str">
        <f t="shared" si="16"/>
        <v/>
      </c>
      <c r="AM15" s="179" t="str">
        <f t="shared" si="17"/>
        <v/>
      </c>
      <c r="AN15" s="183" t="str">
        <f t="shared" si="18"/>
        <v>未入力セル</v>
      </c>
      <c r="AO15" s="186" t="str">
        <f t="shared" si="19"/>
        <v/>
      </c>
      <c r="AP15" s="186" t="str">
        <f t="shared" si="20"/>
        <v/>
      </c>
      <c r="AQ15" s="39">
        <f t="shared" si="21"/>
        <v>0</v>
      </c>
      <c r="AR15" s="39" t="str">
        <f>IF(ISERROR(VLOOKUP($M15,#REF!,16,0)),"",VLOOKUP($M15,#REF!,16,0))</f>
        <v/>
      </c>
      <c r="AS15" s="196" t="str">
        <f>IF(ISERROR(VLOOKUP($M15,#REF!,7,0)),"",VLOOKUP($M15,#REF!,7,0))</f>
        <v/>
      </c>
      <c r="AT15" s="203">
        <f t="shared" si="22"/>
        <v>0</v>
      </c>
      <c r="AU15" s="208" t="str">
        <f t="shared" si="23"/>
        <v/>
      </c>
      <c r="AW15" s="208" t="str">
        <f>IF(ISERROR(VLOOKUP($M15,#REF!,10,0)),"",VLOOKUP($M15,#REF!,10,0))</f>
        <v/>
      </c>
      <c r="AX15" s="203">
        <f t="shared" si="24"/>
        <v>0</v>
      </c>
      <c r="AY15" s="208" t="str">
        <f t="shared" si="25"/>
        <v/>
      </c>
      <c r="BA15" s="225" t="str">
        <f t="shared" si="26"/>
        <v/>
      </c>
      <c r="BB15" s="225" t="str">
        <f t="shared" si="27"/>
        <v/>
      </c>
    </row>
    <row r="16" spans="1:54" s="39" customFormat="1" ht="25.2" customHeight="1" x14ac:dyDescent="0.2">
      <c r="A16" s="45"/>
      <c r="B16" s="48"/>
      <c r="C16" s="48"/>
      <c r="D16" s="53"/>
      <c r="E16" s="53"/>
      <c r="F16" s="55"/>
      <c r="G16" s="55"/>
      <c r="H16" s="60"/>
      <c r="I16" s="66"/>
      <c r="J16" s="68"/>
      <c r="L16" s="73">
        <f t="shared" si="0"/>
        <v>0</v>
      </c>
      <c r="M16" s="73" t="str">
        <f t="shared" si="1"/>
        <v xml:space="preserve"> </v>
      </c>
      <c r="N16" s="100">
        <f t="shared" si="2"/>
        <v>0</v>
      </c>
      <c r="O16" s="100">
        <f t="shared" si="3"/>
        <v>0</v>
      </c>
      <c r="P16" s="108">
        <f t="shared" si="4"/>
        <v>0</v>
      </c>
      <c r="Q16" s="108" t="str">
        <f>IF(OR($C16="LED",$C16="不明"),"",IF(ISERROR(VLOOKUP($M16,#REF!,2,0)),"",VLOOKUP($M16,#REF!,2,0)))</f>
        <v/>
      </c>
      <c r="R16" s="100">
        <f t="shared" si="5"/>
        <v>0</v>
      </c>
      <c r="S16" s="100">
        <f t="shared" si="6"/>
        <v>0</v>
      </c>
      <c r="T16" s="120" t="str">
        <f t="shared" si="7"/>
        <v/>
      </c>
      <c r="U16" s="124"/>
      <c r="V16" s="129" t="s">
        <v>164</v>
      </c>
      <c r="W16" s="131"/>
      <c r="X16" s="75" t="str">
        <f>IF(COUNTIF($M16,"*LED*"),"LED設置済",IF(COUNTIF($M16,"*不明*"),"該当不明",IF(ISERROR(VLOOKUP($M16,#REF!,4,0)),"",VLOOKUP($M16,#REF!,4,0))))</f>
        <v/>
      </c>
      <c r="Y16" s="139">
        <f t="shared" si="8"/>
        <v>0</v>
      </c>
      <c r="Z16" s="144" t="str">
        <f>IF(ISERROR(VLOOKUP($M16,#REF!,5,0)),"",VLOOKUP($M16,#REF!,5,0))</f>
        <v/>
      </c>
      <c r="AA16" s="147" t="str">
        <f t="shared" si="9"/>
        <v/>
      </c>
      <c r="AB16" s="147" t="str">
        <f t="shared" si="10"/>
        <v/>
      </c>
      <c r="AC16" s="147" t="str">
        <f>IF(ISERROR(VLOOKUP($M16,#REF!,6,0)),"",VLOOKUP($M16,#REF!,6,0))</f>
        <v/>
      </c>
      <c r="AD16" s="147" t="str">
        <f>IF(ISERROR(VLOOKUP($M16,#REF!,8,0)),"",VLOOKUP($M16,#REF!,8,0))</f>
        <v/>
      </c>
      <c r="AE16" s="152" t="str">
        <f t="shared" si="11"/>
        <v/>
      </c>
      <c r="AF16" s="155" t="str">
        <f t="shared" si="12"/>
        <v/>
      </c>
      <c r="AG16" s="146" t="str">
        <f t="shared" si="13"/>
        <v/>
      </c>
      <c r="AH16" s="146" t="str">
        <f>IF(ISERROR(VLOOKUP($M16,#REF!,9,0)),"",VLOOKUP($M16,#REF!,9,0))</f>
        <v/>
      </c>
      <c r="AI16" s="146" t="str">
        <f t="shared" si="14"/>
        <v/>
      </c>
      <c r="AJ16" s="168">
        <f t="shared" si="15"/>
        <v>0</v>
      </c>
      <c r="AK16" s="171"/>
      <c r="AL16" s="174" t="str">
        <f t="shared" si="16"/>
        <v/>
      </c>
      <c r="AM16" s="179" t="str">
        <f t="shared" si="17"/>
        <v/>
      </c>
      <c r="AN16" s="183" t="str">
        <f t="shared" si="18"/>
        <v>未入力セル</v>
      </c>
      <c r="AO16" s="186" t="str">
        <f t="shared" si="19"/>
        <v/>
      </c>
      <c r="AP16" s="186" t="str">
        <f t="shared" si="20"/>
        <v/>
      </c>
      <c r="AQ16" s="39">
        <f t="shared" si="21"/>
        <v>0</v>
      </c>
      <c r="AR16" s="39" t="str">
        <f>IF(ISERROR(VLOOKUP($M16,#REF!,16,0)),"",VLOOKUP($M16,#REF!,16,0))</f>
        <v/>
      </c>
      <c r="AS16" s="196" t="str">
        <f>IF(ISERROR(VLOOKUP($M16,#REF!,7,0)),"",VLOOKUP($M16,#REF!,7,0))</f>
        <v/>
      </c>
      <c r="AT16" s="203">
        <f t="shared" si="22"/>
        <v>0</v>
      </c>
      <c r="AU16" s="208" t="str">
        <f t="shared" si="23"/>
        <v/>
      </c>
      <c r="AW16" s="208" t="str">
        <f>IF(ISERROR(VLOOKUP($M16,#REF!,10,0)),"",VLOOKUP($M16,#REF!,10,0))</f>
        <v/>
      </c>
      <c r="AX16" s="203">
        <f t="shared" si="24"/>
        <v>0</v>
      </c>
      <c r="AY16" s="208" t="str">
        <f t="shared" si="25"/>
        <v/>
      </c>
      <c r="BA16" s="225" t="str">
        <f t="shared" si="26"/>
        <v/>
      </c>
      <c r="BB16" s="225" t="str">
        <f t="shared" si="27"/>
        <v/>
      </c>
    </row>
    <row r="17" spans="1:54" s="39" customFormat="1" ht="25.2" customHeight="1" x14ac:dyDescent="0.2">
      <c r="A17" s="45"/>
      <c r="B17" s="48"/>
      <c r="C17" s="48"/>
      <c r="D17" s="53"/>
      <c r="E17" s="53"/>
      <c r="F17" s="55"/>
      <c r="G17" s="55"/>
      <c r="H17" s="60"/>
      <c r="I17" s="66"/>
      <c r="J17" s="68"/>
      <c r="L17" s="73">
        <f t="shared" si="0"/>
        <v>0</v>
      </c>
      <c r="M17" s="73" t="str">
        <f t="shared" si="1"/>
        <v xml:space="preserve"> </v>
      </c>
      <c r="N17" s="100">
        <f t="shared" si="2"/>
        <v>0</v>
      </c>
      <c r="O17" s="100">
        <f t="shared" si="3"/>
        <v>0</v>
      </c>
      <c r="P17" s="108">
        <f t="shared" si="4"/>
        <v>0</v>
      </c>
      <c r="Q17" s="108" t="str">
        <f>IF(OR($C17="LED",$C17="不明"),"",IF(ISERROR(VLOOKUP($M17,#REF!,2,0)),"",VLOOKUP($M17,#REF!,2,0)))</f>
        <v/>
      </c>
      <c r="R17" s="100">
        <f t="shared" si="5"/>
        <v>0</v>
      </c>
      <c r="S17" s="100">
        <f t="shared" si="6"/>
        <v>0</v>
      </c>
      <c r="T17" s="120" t="str">
        <f t="shared" si="7"/>
        <v/>
      </c>
      <c r="U17" s="124"/>
      <c r="V17" s="129" t="s">
        <v>164</v>
      </c>
      <c r="W17" s="131"/>
      <c r="X17" s="75" t="str">
        <f>IF(COUNTIF($M17,"*LED*"),"LED設置済",IF(COUNTIF($M17,"*不明*"),"該当不明",IF(ISERROR(VLOOKUP($M17,#REF!,4,0)),"",VLOOKUP($M17,#REF!,4,0))))</f>
        <v/>
      </c>
      <c r="Y17" s="139">
        <f t="shared" si="8"/>
        <v>0</v>
      </c>
      <c r="Z17" s="144" t="str">
        <f>IF(ISERROR(VLOOKUP($M17,#REF!,5,0)),"",VLOOKUP($M17,#REF!,5,0))</f>
        <v/>
      </c>
      <c r="AA17" s="147" t="str">
        <f t="shared" si="9"/>
        <v/>
      </c>
      <c r="AB17" s="147" t="str">
        <f t="shared" si="10"/>
        <v/>
      </c>
      <c r="AC17" s="147" t="str">
        <f>IF(ISERROR(VLOOKUP($M17,#REF!,6,0)),"",VLOOKUP($M17,#REF!,6,0))</f>
        <v/>
      </c>
      <c r="AD17" s="147" t="str">
        <f>IF(ISERROR(VLOOKUP($M17,#REF!,8,0)),"",VLOOKUP($M17,#REF!,8,0))</f>
        <v/>
      </c>
      <c r="AE17" s="152" t="str">
        <f t="shared" si="11"/>
        <v/>
      </c>
      <c r="AF17" s="155" t="str">
        <f t="shared" si="12"/>
        <v/>
      </c>
      <c r="AG17" s="146" t="str">
        <f t="shared" si="13"/>
        <v/>
      </c>
      <c r="AH17" s="146" t="str">
        <f>IF(ISERROR(VLOOKUP($M17,#REF!,9,0)),"",VLOOKUP($M17,#REF!,9,0))</f>
        <v/>
      </c>
      <c r="AI17" s="146" t="str">
        <f t="shared" si="14"/>
        <v/>
      </c>
      <c r="AJ17" s="168">
        <f t="shared" si="15"/>
        <v>0</v>
      </c>
      <c r="AK17" s="171"/>
      <c r="AL17" s="174" t="str">
        <f t="shared" si="16"/>
        <v/>
      </c>
      <c r="AM17" s="179" t="str">
        <f t="shared" si="17"/>
        <v/>
      </c>
      <c r="AN17" s="183" t="str">
        <f t="shared" si="18"/>
        <v>未入力セル</v>
      </c>
      <c r="AO17" s="186"/>
      <c r="AP17" s="186"/>
      <c r="AQ17" s="39">
        <f t="shared" si="21"/>
        <v>0</v>
      </c>
      <c r="AR17" s="39" t="str">
        <f>IF(ISERROR(VLOOKUP($M17,#REF!,16,0)),"",VLOOKUP($M17,#REF!,16,0))</f>
        <v/>
      </c>
      <c r="AS17" s="196" t="str">
        <f>IF(ISERROR(VLOOKUP($M17,#REF!,7,0)),"",VLOOKUP($M17,#REF!,7,0))</f>
        <v/>
      </c>
      <c r="AT17" s="203">
        <f t="shared" si="22"/>
        <v>0</v>
      </c>
      <c r="AU17" s="208" t="str">
        <f t="shared" si="23"/>
        <v/>
      </c>
      <c r="AW17" s="208" t="str">
        <f>IF(ISERROR(VLOOKUP($M17,#REF!,10,0)),"",VLOOKUP($M17,#REF!,10,0))</f>
        <v/>
      </c>
      <c r="AX17" s="203">
        <f t="shared" si="24"/>
        <v>0</v>
      </c>
      <c r="AY17" s="208" t="str">
        <f t="shared" si="25"/>
        <v/>
      </c>
      <c r="BA17" s="225" t="str">
        <f t="shared" si="26"/>
        <v/>
      </c>
      <c r="BB17" s="225" t="str">
        <f t="shared" si="27"/>
        <v/>
      </c>
    </row>
    <row r="18" spans="1:54" s="39" customFormat="1" ht="25.2" customHeight="1" x14ac:dyDescent="0.2">
      <c r="A18" s="45"/>
      <c r="B18" s="48"/>
      <c r="C18" s="48"/>
      <c r="D18" s="53"/>
      <c r="E18" s="53"/>
      <c r="F18" s="55"/>
      <c r="G18" s="55"/>
      <c r="H18" s="60"/>
      <c r="I18" s="66"/>
      <c r="J18" s="68"/>
      <c r="L18" s="73">
        <f t="shared" si="0"/>
        <v>0</v>
      </c>
      <c r="M18" s="73" t="str">
        <f t="shared" si="1"/>
        <v xml:space="preserve"> </v>
      </c>
      <c r="N18" s="100">
        <f t="shared" si="2"/>
        <v>0</v>
      </c>
      <c r="O18" s="100">
        <f t="shared" si="3"/>
        <v>0</v>
      </c>
      <c r="P18" s="108">
        <f t="shared" si="4"/>
        <v>0</v>
      </c>
      <c r="Q18" s="108" t="str">
        <f>IF(OR($C18="LED",$C18="不明"),"",IF(ISERROR(VLOOKUP($M18,#REF!,2,0)),"",VLOOKUP($M18,#REF!,2,0)))</f>
        <v/>
      </c>
      <c r="R18" s="100">
        <f t="shared" si="5"/>
        <v>0</v>
      </c>
      <c r="S18" s="100">
        <f t="shared" si="6"/>
        <v>0</v>
      </c>
      <c r="T18" s="120" t="str">
        <f t="shared" si="7"/>
        <v/>
      </c>
      <c r="U18" s="124"/>
      <c r="V18" s="129" t="s">
        <v>164</v>
      </c>
      <c r="W18" s="131"/>
      <c r="X18" s="75" t="str">
        <f>IF(COUNTIF($M18,"*LED*"),"LED設置済",IF(COUNTIF($M18,"*不明*"),"該当不明",IF(ISERROR(VLOOKUP($M18,#REF!,4,0)),"",VLOOKUP($M18,#REF!,4,0))))</f>
        <v/>
      </c>
      <c r="Y18" s="139">
        <f t="shared" si="8"/>
        <v>0</v>
      </c>
      <c r="Z18" s="144" t="str">
        <f>IF(ISERROR(VLOOKUP($M18,#REF!,5,0)),"",VLOOKUP($M18,#REF!,5,0))</f>
        <v/>
      </c>
      <c r="AA18" s="147" t="str">
        <f t="shared" si="9"/>
        <v/>
      </c>
      <c r="AB18" s="147" t="str">
        <f t="shared" si="10"/>
        <v/>
      </c>
      <c r="AC18" s="147" t="str">
        <f>IF(ISERROR(VLOOKUP($M18,#REF!,6,0)),"",VLOOKUP($M18,#REF!,6,0))</f>
        <v/>
      </c>
      <c r="AD18" s="147" t="str">
        <f>IF(ISERROR(VLOOKUP($M18,#REF!,8,0)),"",VLOOKUP($M18,#REF!,8,0))</f>
        <v/>
      </c>
      <c r="AE18" s="152" t="str">
        <f t="shared" si="11"/>
        <v/>
      </c>
      <c r="AF18" s="155" t="str">
        <f t="shared" si="12"/>
        <v/>
      </c>
      <c r="AG18" s="146" t="str">
        <f t="shared" si="13"/>
        <v/>
      </c>
      <c r="AH18" s="146" t="str">
        <f>IF(ISERROR(VLOOKUP($M18,#REF!,9,0)),"",VLOOKUP($M18,#REF!,9,0))</f>
        <v/>
      </c>
      <c r="AI18" s="146" t="str">
        <f t="shared" si="14"/>
        <v/>
      </c>
      <c r="AJ18" s="168">
        <f t="shared" si="15"/>
        <v>0</v>
      </c>
      <c r="AK18" s="171"/>
      <c r="AL18" s="174" t="str">
        <f t="shared" si="16"/>
        <v/>
      </c>
      <c r="AM18" s="179" t="str">
        <f t="shared" si="17"/>
        <v/>
      </c>
      <c r="AN18" s="183" t="str">
        <f t="shared" si="18"/>
        <v>未入力セル</v>
      </c>
      <c r="AO18" s="186" t="str">
        <f t="shared" ref="AO18:AO29" si="28">IF(ISERROR((Q18*Y18)/1000),"",((Q18*Y18)/1000))</f>
        <v/>
      </c>
      <c r="AP18" s="186" t="str">
        <f t="shared" ref="AP18:AP29" si="29">IF(ISERROR((Z18*Y18)/1000),"",((Z18*Y18)/1000))</f>
        <v/>
      </c>
      <c r="AQ18" s="39">
        <f t="shared" si="21"/>
        <v>0</v>
      </c>
      <c r="AR18" s="39" t="str">
        <f>IF(ISERROR(VLOOKUP($M18,#REF!,16,0)),"",VLOOKUP($M18,#REF!,16,0))</f>
        <v/>
      </c>
      <c r="AS18" s="196" t="str">
        <f>IF(ISERROR(VLOOKUP($M18,#REF!,7,0)),"",VLOOKUP($M18,#REF!,7,0))</f>
        <v/>
      </c>
      <c r="AT18" s="203">
        <f t="shared" si="22"/>
        <v>0</v>
      </c>
      <c r="AU18" s="208" t="str">
        <f t="shared" si="23"/>
        <v/>
      </c>
      <c r="AW18" s="208" t="str">
        <f>IF(ISERROR(VLOOKUP($M18,#REF!,10,0)),"",VLOOKUP($M18,#REF!,10,0))</f>
        <v/>
      </c>
      <c r="AX18" s="203">
        <f t="shared" si="24"/>
        <v>0</v>
      </c>
      <c r="AY18" s="208" t="str">
        <f t="shared" si="25"/>
        <v/>
      </c>
      <c r="BA18" s="225" t="str">
        <f t="shared" si="26"/>
        <v/>
      </c>
      <c r="BB18" s="225" t="str">
        <f t="shared" si="27"/>
        <v/>
      </c>
    </row>
    <row r="19" spans="1:54" s="39" customFormat="1" ht="25.2" customHeight="1" x14ac:dyDescent="0.2">
      <c r="A19" s="45"/>
      <c r="B19" s="48"/>
      <c r="C19" s="48"/>
      <c r="D19" s="53"/>
      <c r="E19" s="53"/>
      <c r="F19" s="55"/>
      <c r="G19" s="55"/>
      <c r="H19" s="60"/>
      <c r="I19" s="66"/>
      <c r="J19" s="68"/>
      <c r="L19" s="73">
        <f t="shared" si="0"/>
        <v>0</v>
      </c>
      <c r="M19" s="73" t="str">
        <f t="shared" si="1"/>
        <v xml:space="preserve"> </v>
      </c>
      <c r="N19" s="100">
        <f t="shared" si="2"/>
        <v>0</v>
      </c>
      <c r="O19" s="100">
        <f t="shared" si="3"/>
        <v>0</v>
      </c>
      <c r="P19" s="108">
        <f t="shared" si="4"/>
        <v>0</v>
      </c>
      <c r="Q19" s="108" t="str">
        <f>IF(OR($C19="LED",$C19="不明"),"",IF(ISERROR(VLOOKUP($M19,#REF!,2,0)),"",VLOOKUP($M19,#REF!,2,0)))</f>
        <v/>
      </c>
      <c r="R19" s="100">
        <f t="shared" si="5"/>
        <v>0</v>
      </c>
      <c r="S19" s="100">
        <f t="shared" si="6"/>
        <v>0</v>
      </c>
      <c r="T19" s="120" t="str">
        <f t="shared" si="7"/>
        <v/>
      </c>
      <c r="U19" s="124"/>
      <c r="V19" s="129" t="s">
        <v>164</v>
      </c>
      <c r="W19" s="131"/>
      <c r="X19" s="75" t="str">
        <f>IF(COUNTIF($M19,"*LED*"),"LED設置済",IF(COUNTIF($M19,"*不明*"),"該当不明",IF(ISERROR(VLOOKUP($M19,#REF!,4,0)),"",VLOOKUP($M19,#REF!,4,0))))</f>
        <v/>
      </c>
      <c r="Y19" s="139">
        <f t="shared" si="8"/>
        <v>0</v>
      </c>
      <c r="Z19" s="144" t="str">
        <f>IF(ISERROR(VLOOKUP($M19,#REF!,5,0)),"",VLOOKUP($M19,#REF!,5,0))</f>
        <v/>
      </c>
      <c r="AA19" s="147" t="str">
        <f t="shared" si="9"/>
        <v/>
      </c>
      <c r="AB19" s="147" t="str">
        <f t="shared" si="10"/>
        <v/>
      </c>
      <c r="AC19" s="147" t="str">
        <f>IF(ISERROR(VLOOKUP($M19,#REF!,6,0)),"",VLOOKUP($M19,#REF!,6,0))</f>
        <v/>
      </c>
      <c r="AD19" s="147" t="str">
        <f>IF(ISERROR(VLOOKUP($M19,#REF!,8,0)),"",VLOOKUP($M19,#REF!,8,0))</f>
        <v/>
      </c>
      <c r="AE19" s="152" t="str">
        <f t="shared" si="11"/>
        <v/>
      </c>
      <c r="AF19" s="155" t="str">
        <f t="shared" si="12"/>
        <v/>
      </c>
      <c r="AG19" s="146" t="str">
        <f t="shared" si="13"/>
        <v/>
      </c>
      <c r="AH19" s="146" t="str">
        <f>IF(ISERROR(VLOOKUP($M19,#REF!,9,0)),"",VLOOKUP($M19,#REF!,9,0))</f>
        <v/>
      </c>
      <c r="AI19" s="146" t="str">
        <f t="shared" si="14"/>
        <v/>
      </c>
      <c r="AJ19" s="168">
        <f t="shared" si="15"/>
        <v>0</v>
      </c>
      <c r="AK19" s="171"/>
      <c r="AL19" s="174" t="str">
        <f t="shared" si="16"/>
        <v/>
      </c>
      <c r="AM19" s="179" t="str">
        <f t="shared" si="17"/>
        <v/>
      </c>
      <c r="AN19" s="183" t="str">
        <f t="shared" si="18"/>
        <v>未入力セル</v>
      </c>
      <c r="AO19" s="186" t="str">
        <f t="shared" si="28"/>
        <v/>
      </c>
      <c r="AP19" s="186" t="str">
        <f t="shared" si="29"/>
        <v/>
      </c>
      <c r="AQ19" s="39">
        <f t="shared" si="21"/>
        <v>0</v>
      </c>
      <c r="AR19" s="39" t="str">
        <f>IF(ISERROR(VLOOKUP($M19,#REF!,16,0)),"",VLOOKUP($M19,#REF!,16,0))</f>
        <v/>
      </c>
      <c r="AS19" s="196" t="str">
        <f>IF(ISERROR(VLOOKUP($M19,#REF!,7,0)),"",VLOOKUP($M19,#REF!,7,0))</f>
        <v/>
      </c>
      <c r="AT19" s="203">
        <f t="shared" si="22"/>
        <v>0</v>
      </c>
      <c r="AU19" s="208" t="str">
        <f t="shared" si="23"/>
        <v/>
      </c>
      <c r="AW19" s="208" t="str">
        <f>IF(ISERROR(VLOOKUP($M19,#REF!,10,0)),"",VLOOKUP($M19,#REF!,10,0))</f>
        <v/>
      </c>
      <c r="AX19" s="203">
        <f t="shared" si="24"/>
        <v>0</v>
      </c>
      <c r="AY19" s="208" t="str">
        <f t="shared" si="25"/>
        <v/>
      </c>
      <c r="BA19" s="225" t="str">
        <f t="shared" si="26"/>
        <v/>
      </c>
      <c r="BB19" s="225" t="str">
        <f t="shared" si="27"/>
        <v/>
      </c>
    </row>
    <row r="20" spans="1:54" s="39" customFormat="1" ht="25.2" customHeight="1" x14ac:dyDescent="0.2">
      <c r="A20" s="45"/>
      <c r="B20" s="48"/>
      <c r="C20" s="48"/>
      <c r="D20" s="53"/>
      <c r="E20" s="53"/>
      <c r="F20" s="55"/>
      <c r="G20" s="55"/>
      <c r="H20" s="60"/>
      <c r="I20" s="66"/>
      <c r="J20" s="68"/>
      <c r="L20" s="73">
        <f t="shared" si="0"/>
        <v>0</v>
      </c>
      <c r="M20" s="73" t="str">
        <f t="shared" si="1"/>
        <v xml:space="preserve"> </v>
      </c>
      <c r="N20" s="100">
        <f t="shared" si="2"/>
        <v>0</v>
      </c>
      <c r="O20" s="100">
        <f t="shared" si="3"/>
        <v>0</v>
      </c>
      <c r="P20" s="108">
        <f t="shared" si="4"/>
        <v>0</v>
      </c>
      <c r="Q20" s="108" t="str">
        <f>IF(OR($C20="LED",$C20="不明"),"",IF(ISERROR(VLOOKUP($M20,#REF!,2,0)),"",VLOOKUP($M20,#REF!,2,0)))</f>
        <v/>
      </c>
      <c r="R20" s="100">
        <f t="shared" si="5"/>
        <v>0</v>
      </c>
      <c r="S20" s="100">
        <f t="shared" si="6"/>
        <v>0</v>
      </c>
      <c r="T20" s="120" t="str">
        <f t="shared" si="7"/>
        <v/>
      </c>
      <c r="U20" s="124"/>
      <c r="V20" s="129" t="s">
        <v>164</v>
      </c>
      <c r="W20" s="131"/>
      <c r="X20" s="75" t="str">
        <f>IF(COUNTIF($M20,"*LED*"),"LED設置済",IF(COUNTIF($M20,"*不明*"),"該当不明",IF(ISERROR(VLOOKUP($M20,#REF!,4,0)),"",VLOOKUP($M20,#REF!,4,0))))</f>
        <v/>
      </c>
      <c r="Y20" s="139">
        <f t="shared" si="8"/>
        <v>0</v>
      </c>
      <c r="Z20" s="144" t="str">
        <f>IF(ISERROR(VLOOKUP($M20,#REF!,5,0)),"",VLOOKUP($M20,#REF!,5,0))</f>
        <v/>
      </c>
      <c r="AA20" s="147" t="str">
        <f t="shared" si="9"/>
        <v/>
      </c>
      <c r="AB20" s="147" t="str">
        <f t="shared" si="10"/>
        <v/>
      </c>
      <c r="AC20" s="147" t="str">
        <f>IF(ISERROR(VLOOKUP($M20,#REF!,6,0)),"",VLOOKUP($M20,#REF!,6,0))</f>
        <v/>
      </c>
      <c r="AD20" s="147" t="str">
        <f>IF(ISERROR(VLOOKUP($M20,#REF!,8,0)),"",VLOOKUP($M20,#REF!,8,0))</f>
        <v/>
      </c>
      <c r="AE20" s="152" t="str">
        <f t="shared" si="11"/>
        <v/>
      </c>
      <c r="AF20" s="155" t="str">
        <f t="shared" si="12"/>
        <v/>
      </c>
      <c r="AG20" s="146" t="str">
        <f t="shared" si="13"/>
        <v/>
      </c>
      <c r="AH20" s="146" t="str">
        <f>IF(ISERROR(VLOOKUP($M20,#REF!,9,0)),"",VLOOKUP($M20,#REF!,9,0))</f>
        <v/>
      </c>
      <c r="AI20" s="146" t="str">
        <f t="shared" si="14"/>
        <v/>
      </c>
      <c r="AJ20" s="168">
        <f t="shared" si="15"/>
        <v>0</v>
      </c>
      <c r="AK20" s="171"/>
      <c r="AL20" s="174" t="str">
        <f t="shared" si="16"/>
        <v/>
      </c>
      <c r="AM20" s="179" t="str">
        <f t="shared" si="17"/>
        <v/>
      </c>
      <c r="AN20" s="183" t="str">
        <f t="shared" si="18"/>
        <v>未入力セル</v>
      </c>
      <c r="AO20" s="186" t="str">
        <f t="shared" si="28"/>
        <v/>
      </c>
      <c r="AP20" s="186" t="str">
        <f t="shared" si="29"/>
        <v/>
      </c>
      <c r="AQ20" s="39">
        <f t="shared" si="21"/>
        <v>0</v>
      </c>
      <c r="AR20" s="39" t="str">
        <f>IF(ISERROR(VLOOKUP($M20,#REF!,16,0)),"",VLOOKUP($M20,#REF!,16,0))</f>
        <v/>
      </c>
      <c r="AS20" s="196" t="str">
        <f>IF(ISERROR(VLOOKUP($M20,#REF!,7,0)),"",VLOOKUP($M20,#REF!,7,0))</f>
        <v/>
      </c>
      <c r="AT20" s="203">
        <f t="shared" si="22"/>
        <v>0</v>
      </c>
      <c r="AU20" s="208" t="str">
        <f t="shared" si="23"/>
        <v/>
      </c>
      <c r="AW20" s="208" t="str">
        <f>IF(ISERROR(VLOOKUP($M20,#REF!,10,0)),"",VLOOKUP($M20,#REF!,10,0))</f>
        <v/>
      </c>
      <c r="AX20" s="203">
        <f t="shared" si="24"/>
        <v>0</v>
      </c>
      <c r="AY20" s="208" t="str">
        <f t="shared" si="25"/>
        <v/>
      </c>
      <c r="BA20" s="225" t="str">
        <f t="shared" si="26"/>
        <v/>
      </c>
      <c r="BB20" s="225" t="str">
        <f t="shared" si="27"/>
        <v/>
      </c>
    </row>
    <row r="21" spans="1:54" s="39" customFormat="1" ht="25.2" customHeight="1" x14ac:dyDescent="0.2">
      <c r="A21" s="45"/>
      <c r="B21" s="48"/>
      <c r="C21" s="48"/>
      <c r="D21" s="53"/>
      <c r="E21" s="53"/>
      <c r="F21" s="55"/>
      <c r="G21" s="55"/>
      <c r="H21" s="60"/>
      <c r="I21" s="66"/>
      <c r="J21" s="68"/>
      <c r="L21" s="73">
        <f t="shared" si="0"/>
        <v>0</v>
      </c>
      <c r="M21" s="73" t="str">
        <f t="shared" si="1"/>
        <v xml:space="preserve"> </v>
      </c>
      <c r="N21" s="100">
        <f t="shared" si="2"/>
        <v>0</v>
      </c>
      <c r="O21" s="100">
        <f t="shared" si="3"/>
        <v>0</v>
      </c>
      <c r="P21" s="108">
        <f t="shared" si="4"/>
        <v>0</v>
      </c>
      <c r="Q21" s="108" t="str">
        <f>IF(OR($C21="LED",$C21="不明"),"",IF(ISERROR(VLOOKUP($M21,#REF!,2,0)),"",VLOOKUP($M21,#REF!,2,0)))</f>
        <v/>
      </c>
      <c r="R21" s="100">
        <f t="shared" si="5"/>
        <v>0</v>
      </c>
      <c r="S21" s="100">
        <f t="shared" si="6"/>
        <v>0</v>
      </c>
      <c r="T21" s="120" t="str">
        <f t="shared" si="7"/>
        <v/>
      </c>
      <c r="U21" s="124"/>
      <c r="V21" s="129" t="s">
        <v>164</v>
      </c>
      <c r="W21" s="131"/>
      <c r="X21" s="75" t="str">
        <f>IF(COUNTIF($M21,"*LED*"),"LED設置済",IF(COUNTIF($M21,"*不明*"),"該当不明",IF(ISERROR(VLOOKUP($M21,#REF!,4,0)),"",VLOOKUP($M21,#REF!,4,0))))</f>
        <v/>
      </c>
      <c r="Y21" s="139">
        <f t="shared" si="8"/>
        <v>0</v>
      </c>
      <c r="Z21" s="144" t="str">
        <f>IF(ISERROR(VLOOKUP($M21,#REF!,5,0)),"",VLOOKUP($M21,#REF!,5,0))</f>
        <v/>
      </c>
      <c r="AA21" s="147" t="str">
        <f t="shared" si="9"/>
        <v/>
      </c>
      <c r="AB21" s="147" t="str">
        <f t="shared" si="10"/>
        <v/>
      </c>
      <c r="AC21" s="147" t="str">
        <f>IF(ISERROR(VLOOKUP($M21,#REF!,6,0)),"",VLOOKUP($M21,#REF!,6,0))</f>
        <v/>
      </c>
      <c r="AD21" s="147" t="str">
        <f>IF(ISERROR(VLOOKUP($M21,#REF!,8,0)),"",VLOOKUP($M21,#REF!,8,0))</f>
        <v/>
      </c>
      <c r="AE21" s="152" t="str">
        <f t="shared" si="11"/>
        <v/>
      </c>
      <c r="AF21" s="155" t="str">
        <f t="shared" si="12"/>
        <v/>
      </c>
      <c r="AG21" s="146" t="str">
        <f t="shared" si="13"/>
        <v/>
      </c>
      <c r="AH21" s="146" t="str">
        <f>IF(ISERROR(VLOOKUP($M21,#REF!,9,0)),"",VLOOKUP($M21,#REF!,9,0))</f>
        <v/>
      </c>
      <c r="AI21" s="146" t="str">
        <f t="shared" si="14"/>
        <v/>
      </c>
      <c r="AJ21" s="168">
        <f t="shared" si="15"/>
        <v>0</v>
      </c>
      <c r="AK21" s="171"/>
      <c r="AL21" s="174" t="str">
        <f t="shared" si="16"/>
        <v/>
      </c>
      <c r="AM21" s="179" t="str">
        <f t="shared" si="17"/>
        <v/>
      </c>
      <c r="AN21" s="183" t="str">
        <f t="shared" si="18"/>
        <v>未入力セル</v>
      </c>
      <c r="AO21" s="186" t="str">
        <f t="shared" si="28"/>
        <v/>
      </c>
      <c r="AP21" s="186" t="str">
        <f t="shared" si="29"/>
        <v/>
      </c>
      <c r="AQ21" s="39">
        <f t="shared" si="21"/>
        <v>0</v>
      </c>
      <c r="AR21" s="39" t="str">
        <f>IF(ISERROR(VLOOKUP($M21,#REF!,16,0)),"",VLOOKUP($M21,#REF!,16,0))</f>
        <v/>
      </c>
      <c r="AS21" s="196" t="str">
        <f>IF(ISERROR(VLOOKUP($M21,#REF!,7,0)),"",VLOOKUP($M21,#REF!,7,0))</f>
        <v/>
      </c>
      <c r="AT21" s="203">
        <f t="shared" si="22"/>
        <v>0</v>
      </c>
      <c r="AU21" s="208" t="str">
        <f t="shared" si="23"/>
        <v/>
      </c>
      <c r="AW21" s="208" t="str">
        <f>IF(ISERROR(VLOOKUP($M21,#REF!,10,0)),"",VLOOKUP($M21,#REF!,10,0))</f>
        <v/>
      </c>
      <c r="AX21" s="203">
        <f t="shared" si="24"/>
        <v>0</v>
      </c>
      <c r="AY21" s="208" t="str">
        <f t="shared" si="25"/>
        <v/>
      </c>
      <c r="BA21" s="225" t="str">
        <f t="shared" si="26"/>
        <v/>
      </c>
      <c r="BB21" s="225" t="str">
        <f t="shared" si="27"/>
        <v/>
      </c>
    </row>
    <row r="22" spans="1:54" s="39" customFormat="1" ht="25.2" customHeight="1" x14ac:dyDescent="0.2">
      <c r="A22" s="45"/>
      <c r="B22" s="48"/>
      <c r="C22" s="48"/>
      <c r="D22" s="53"/>
      <c r="E22" s="53"/>
      <c r="F22" s="55"/>
      <c r="G22" s="55"/>
      <c r="H22" s="60"/>
      <c r="I22" s="66"/>
      <c r="J22" s="68"/>
      <c r="L22" s="73">
        <f t="shared" si="0"/>
        <v>0</v>
      </c>
      <c r="M22" s="73" t="str">
        <f t="shared" si="1"/>
        <v xml:space="preserve"> </v>
      </c>
      <c r="N22" s="100">
        <f t="shared" si="2"/>
        <v>0</v>
      </c>
      <c r="O22" s="100">
        <f t="shared" si="3"/>
        <v>0</v>
      </c>
      <c r="P22" s="108">
        <f t="shared" si="4"/>
        <v>0</v>
      </c>
      <c r="Q22" s="108" t="str">
        <f>IF(OR($C22="LED",$C22="不明"),"",IF(ISERROR(VLOOKUP($M22,#REF!,2,0)),"",VLOOKUP($M22,#REF!,2,0)))</f>
        <v/>
      </c>
      <c r="R22" s="100">
        <f t="shared" si="5"/>
        <v>0</v>
      </c>
      <c r="S22" s="100">
        <f t="shared" si="6"/>
        <v>0</v>
      </c>
      <c r="T22" s="120" t="str">
        <f t="shared" si="7"/>
        <v/>
      </c>
      <c r="U22" s="124"/>
      <c r="V22" s="129" t="s">
        <v>164</v>
      </c>
      <c r="W22" s="131"/>
      <c r="X22" s="75" t="str">
        <f>IF(COUNTIF($M22,"*LED*"),"LED設置済",IF(COUNTIF($M22,"*不明*"),"該当不明",IF(ISERROR(VLOOKUP($M22,#REF!,4,0)),"",VLOOKUP($M22,#REF!,4,0))))</f>
        <v/>
      </c>
      <c r="Y22" s="139">
        <f t="shared" si="8"/>
        <v>0</v>
      </c>
      <c r="Z22" s="144" t="str">
        <f>IF(ISERROR(VLOOKUP($M22,#REF!,5,0)),"",VLOOKUP($M22,#REF!,5,0))</f>
        <v/>
      </c>
      <c r="AA22" s="147" t="str">
        <f t="shared" si="9"/>
        <v/>
      </c>
      <c r="AB22" s="147" t="str">
        <f t="shared" si="10"/>
        <v/>
      </c>
      <c r="AC22" s="147" t="str">
        <f>IF(ISERROR(VLOOKUP($M22,#REF!,6,0)),"",VLOOKUP($M22,#REF!,6,0))</f>
        <v/>
      </c>
      <c r="AD22" s="147" t="str">
        <f>IF(ISERROR(VLOOKUP($M22,#REF!,8,0)),"",VLOOKUP($M22,#REF!,8,0))</f>
        <v/>
      </c>
      <c r="AE22" s="152" t="str">
        <f t="shared" si="11"/>
        <v/>
      </c>
      <c r="AF22" s="155" t="str">
        <f t="shared" si="12"/>
        <v/>
      </c>
      <c r="AG22" s="146" t="str">
        <f t="shared" si="13"/>
        <v/>
      </c>
      <c r="AH22" s="146" t="str">
        <f>IF(ISERROR(VLOOKUP($M22,#REF!,9,0)),"",VLOOKUP($M22,#REF!,9,0))</f>
        <v/>
      </c>
      <c r="AI22" s="146" t="str">
        <f t="shared" si="14"/>
        <v/>
      </c>
      <c r="AJ22" s="168">
        <f t="shared" si="15"/>
        <v>0</v>
      </c>
      <c r="AK22" s="171"/>
      <c r="AL22" s="174" t="str">
        <f t="shared" si="16"/>
        <v/>
      </c>
      <c r="AM22" s="179" t="str">
        <f t="shared" si="17"/>
        <v/>
      </c>
      <c r="AN22" s="183" t="str">
        <f t="shared" si="18"/>
        <v>未入力セル</v>
      </c>
      <c r="AO22" s="186" t="str">
        <f t="shared" si="28"/>
        <v/>
      </c>
      <c r="AP22" s="186" t="str">
        <f t="shared" si="29"/>
        <v/>
      </c>
      <c r="AQ22" s="39">
        <f t="shared" si="21"/>
        <v>0</v>
      </c>
      <c r="AR22" s="39" t="str">
        <f>IF(ISERROR(VLOOKUP($M22,#REF!,16,0)),"",VLOOKUP($M22,#REF!,16,0))</f>
        <v/>
      </c>
      <c r="AS22" s="196" t="str">
        <f>IF(ISERROR(VLOOKUP($M22,#REF!,7,0)),"",VLOOKUP($M22,#REF!,7,0))</f>
        <v/>
      </c>
      <c r="AT22" s="203">
        <f t="shared" si="22"/>
        <v>0</v>
      </c>
      <c r="AU22" s="208" t="str">
        <f t="shared" si="23"/>
        <v/>
      </c>
      <c r="AW22" s="208" t="str">
        <f>IF(ISERROR(VLOOKUP($M22,#REF!,10,0)),"",VLOOKUP($M22,#REF!,10,0))</f>
        <v/>
      </c>
      <c r="AX22" s="203">
        <f t="shared" si="24"/>
        <v>0</v>
      </c>
      <c r="AY22" s="208" t="str">
        <f t="shared" si="25"/>
        <v/>
      </c>
      <c r="BA22" s="225" t="str">
        <f t="shared" si="26"/>
        <v/>
      </c>
      <c r="BB22" s="225" t="str">
        <f t="shared" si="27"/>
        <v/>
      </c>
    </row>
    <row r="23" spans="1:54" s="39" customFormat="1" ht="25.2" customHeight="1" x14ac:dyDescent="0.2">
      <c r="A23" s="45"/>
      <c r="B23" s="48"/>
      <c r="C23" s="48"/>
      <c r="D23" s="53"/>
      <c r="E23" s="53"/>
      <c r="F23" s="55"/>
      <c r="G23" s="55"/>
      <c r="H23" s="60"/>
      <c r="I23" s="66"/>
      <c r="J23" s="68"/>
      <c r="L23" s="73">
        <f t="shared" si="0"/>
        <v>0</v>
      </c>
      <c r="M23" s="73" t="str">
        <f t="shared" si="1"/>
        <v xml:space="preserve"> </v>
      </c>
      <c r="N23" s="100">
        <f t="shared" si="2"/>
        <v>0</v>
      </c>
      <c r="O23" s="100">
        <f t="shared" si="3"/>
        <v>0</v>
      </c>
      <c r="P23" s="108">
        <f t="shared" si="4"/>
        <v>0</v>
      </c>
      <c r="Q23" s="108" t="str">
        <f>IF(OR($C23="LED",$C23="不明"),"",IF(ISERROR(VLOOKUP($M23,#REF!,2,0)),"",VLOOKUP($M23,#REF!,2,0)))</f>
        <v/>
      </c>
      <c r="R23" s="100">
        <f t="shared" si="5"/>
        <v>0</v>
      </c>
      <c r="S23" s="100">
        <f t="shared" si="6"/>
        <v>0</v>
      </c>
      <c r="T23" s="120" t="str">
        <f t="shared" si="7"/>
        <v/>
      </c>
      <c r="U23" s="124"/>
      <c r="V23" s="129" t="s">
        <v>164</v>
      </c>
      <c r="W23" s="131"/>
      <c r="X23" s="75" t="str">
        <f>IF(COUNTIF($M23,"*LED*"),"LED設置済",IF(COUNTIF($M23,"*不明*"),"該当不明",IF(ISERROR(VLOOKUP($M23,#REF!,4,0)),"",VLOOKUP($M23,#REF!,4,0))))</f>
        <v/>
      </c>
      <c r="Y23" s="139">
        <f t="shared" si="8"/>
        <v>0</v>
      </c>
      <c r="Z23" s="144" t="str">
        <f>IF(ISERROR(VLOOKUP($M23,#REF!,5,0)),"",VLOOKUP($M23,#REF!,5,0))</f>
        <v/>
      </c>
      <c r="AA23" s="147" t="str">
        <f t="shared" si="9"/>
        <v/>
      </c>
      <c r="AB23" s="147" t="str">
        <f t="shared" si="10"/>
        <v/>
      </c>
      <c r="AC23" s="147" t="str">
        <f>IF(ISERROR(VLOOKUP($M23,#REF!,6,0)),"",VLOOKUP($M23,#REF!,6,0))</f>
        <v/>
      </c>
      <c r="AD23" s="147" t="str">
        <f>IF(ISERROR(VLOOKUP($M23,#REF!,8,0)),"",VLOOKUP($M23,#REF!,8,0))</f>
        <v/>
      </c>
      <c r="AE23" s="152" t="str">
        <f t="shared" si="11"/>
        <v/>
      </c>
      <c r="AF23" s="155" t="str">
        <f t="shared" si="12"/>
        <v/>
      </c>
      <c r="AG23" s="146" t="str">
        <f t="shared" si="13"/>
        <v/>
      </c>
      <c r="AH23" s="146" t="str">
        <f>IF(ISERROR(VLOOKUP($M23,#REF!,9,0)),"",VLOOKUP($M23,#REF!,9,0))</f>
        <v/>
      </c>
      <c r="AI23" s="146" t="str">
        <f t="shared" si="14"/>
        <v/>
      </c>
      <c r="AJ23" s="168">
        <f t="shared" si="15"/>
        <v>0</v>
      </c>
      <c r="AK23" s="171"/>
      <c r="AL23" s="174" t="str">
        <f t="shared" si="16"/>
        <v/>
      </c>
      <c r="AM23" s="179" t="str">
        <f t="shared" si="17"/>
        <v/>
      </c>
      <c r="AN23" s="183" t="str">
        <f t="shared" si="18"/>
        <v>未入力セル</v>
      </c>
      <c r="AO23" s="186" t="str">
        <f t="shared" si="28"/>
        <v/>
      </c>
      <c r="AP23" s="186" t="str">
        <f t="shared" si="29"/>
        <v/>
      </c>
      <c r="AQ23" s="39">
        <f t="shared" si="21"/>
        <v>0</v>
      </c>
      <c r="AR23" s="39" t="str">
        <f>IF(ISERROR(VLOOKUP($M23,#REF!,16,0)),"",VLOOKUP($M23,#REF!,16,0))</f>
        <v/>
      </c>
      <c r="AS23" s="196" t="str">
        <f>IF(ISERROR(VLOOKUP($M23,#REF!,7,0)),"",VLOOKUP($M23,#REF!,7,0))</f>
        <v/>
      </c>
      <c r="AT23" s="203">
        <f t="shared" si="22"/>
        <v>0</v>
      </c>
      <c r="AU23" s="208" t="str">
        <f t="shared" si="23"/>
        <v/>
      </c>
      <c r="AW23" s="208" t="str">
        <f>IF(ISERROR(VLOOKUP($M23,#REF!,10,0)),"",VLOOKUP($M23,#REF!,10,0))</f>
        <v/>
      </c>
      <c r="AX23" s="203">
        <f t="shared" si="24"/>
        <v>0</v>
      </c>
      <c r="AY23" s="208" t="str">
        <f t="shared" si="25"/>
        <v/>
      </c>
      <c r="BA23" s="225" t="str">
        <f t="shared" si="26"/>
        <v/>
      </c>
      <c r="BB23" s="225" t="str">
        <f t="shared" si="27"/>
        <v/>
      </c>
    </row>
    <row r="24" spans="1:54" s="39" customFormat="1" ht="25.2" customHeight="1" x14ac:dyDescent="0.2">
      <c r="A24" s="45"/>
      <c r="B24" s="48"/>
      <c r="C24" s="48"/>
      <c r="D24" s="53"/>
      <c r="E24" s="53"/>
      <c r="F24" s="55"/>
      <c r="G24" s="55"/>
      <c r="H24" s="60"/>
      <c r="I24" s="66"/>
      <c r="J24" s="68"/>
      <c r="L24" s="73">
        <f t="shared" si="0"/>
        <v>0</v>
      </c>
      <c r="M24" s="73" t="str">
        <f t="shared" si="1"/>
        <v xml:space="preserve"> </v>
      </c>
      <c r="N24" s="100">
        <f t="shared" si="2"/>
        <v>0</v>
      </c>
      <c r="O24" s="100">
        <f t="shared" si="3"/>
        <v>0</v>
      </c>
      <c r="P24" s="108">
        <f t="shared" si="4"/>
        <v>0</v>
      </c>
      <c r="Q24" s="108" t="str">
        <f>IF(OR($C24="LED",$C24="不明"),"",IF(ISERROR(VLOOKUP($M24,#REF!,2,0)),"",VLOOKUP($M24,#REF!,2,0)))</f>
        <v/>
      </c>
      <c r="R24" s="100">
        <f t="shared" si="5"/>
        <v>0</v>
      </c>
      <c r="S24" s="100">
        <f t="shared" si="6"/>
        <v>0</v>
      </c>
      <c r="T24" s="120" t="str">
        <f t="shared" si="7"/>
        <v/>
      </c>
      <c r="U24" s="124"/>
      <c r="V24" s="129" t="s">
        <v>164</v>
      </c>
      <c r="W24" s="131"/>
      <c r="X24" s="75" t="str">
        <f>IF(COUNTIF($M24,"*LED*"),"LED設置済",IF(COUNTIF($M24,"*不明*"),"該当不明",IF(ISERROR(VLOOKUP($M24,#REF!,4,0)),"",VLOOKUP($M24,#REF!,4,0))))</f>
        <v/>
      </c>
      <c r="Y24" s="139">
        <f t="shared" si="8"/>
        <v>0</v>
      </c>
      <c r="Z24" s="144" t="str">
        <f>IF(ISERROR(VLOOKUP($M24,#REF!,5,0)),"",VLOOKUP($M24,#REF!,5,0))</f>
        <v/>
      </c>
      <c r="AA24" s="147" t="str">
        <f t="shared" si="9"/>
        <v/>
      </c>
      <c r="AB24" s="147" t="str">
        <f t="shared" si="10"/>
        <v/>
      </c>
      <c r="AC24" s="147" t="str">
        <f>IF(ISERROR(VLOOKUP($M24,#REF!,6,0)),"",VLOOKUP($M24,#REF!,6,0))</f>
        <v/>
      </c>
      <c r="AD24" s="147" t="str">
        <f>IF(ISERROR(VLOOKUP($M24,#REF!,8,0)),"",VLOOKUP($M24,#REF!,8,0))</f>
        <v/>
      </c>
      <c r="AE24" s="152" t="str">
        <f t="shared" si="11"/>
        <v/>
      </c>
      <c r="AF24" s="155" t="str">
        <f t="shared" si="12"/>
        <v/>
      </c>
      <c r="AG24" s="146" t="str">
        <f t="shared" si="13"/>
        <v/>
      </c>
      <c r="AH24" s="146" t="str">
        <f>IF(ISERROR(VLOOKUP($M24,#REF!,9,0)),"",VLOOKUP($M24,#REF!,9,0))</f>
        <v/>
      </c>
      <c r="AI24" s="146" t="str">
        <f t="shared" si="14"/>
        <v/>
      </c>
      <c r="AJ24" s="168">
        <f t="shared" si="15"/>
        <v>0</v>
      </c>
      <c r="AK24" s="171"/>
      <c r="AL24" s="174" t="str">
        <f t="shared" si="16"/>
        <v/>
      </c>
      <c r="AM24" s="179" t="str">
        <f t="shared" si="17"/>
        <v/>
      </c>
      <c r="AN24" s="183" t="str">
        <f t="shared" si="18"/>
        <v>未入力セル</v>
      </c>
      <c r="AO24" s="186" t="str">
        <f t="shared" si="28"/>
        <v/>
      </c>
      <c r="AP24" s="186" t="str">
        <f t="shared" si="29"/>
        <v/>
      </c>
      <c r="AQ24" s="39">
        <f t="shared" si="21"/>
        <v>0</v>
      </c>
      <c r="AR24" s="39" t="str">
        <f>IF(ISERROR(VLOOKUP($M24,#REF!,16,0)),"",VLOOKUP($M24,#REF!,16,0))</f>
        <v/>
      </c>
      <c r="AS24" s="196" t="str">
        <f>IF(ISERROR(VLOOKUP($M24,#REF!,7,0)),"",VLOOKUP($M24,#REF!,7,0))</f>
        <v/>
      </c>
      <c r="AT24" s="203">
        <f t="shared" si="22"/>
        <v>0</v>
      </c>
      <c r="AU24" s="208" t="str">
        <f t="shared" si="23"/>
        <v/>
      </c>
      <c r="AW24" s="208" t="str">
        <f>IF(ISERROR(VLOOKUP($M24,#REF!,10,0)),"",VLOOKUP($M24,#REF!,10,0))</f>
        <v/>
      </c>
      <c r="AX24" s="203">
        <f t="shared" si="24"/>
        <v>0</v>
      </c>
      <c r="AY24" s="208" t="str">
        <f t="shared" si="25"/>
        <v/>
      </c>
      <c r="BA24" s="225" t="str">
        <f t="shared" si="26"/>
        <v/>
      </c>
      <c r="BB24" s="225" t="str">
        <f t="shared" si="27"/>
        <v/>
      </c>
    </row>
    <row r="25" spans="1:54" s="39" customFormat="1" ht="25.2" customHeight="1" x14ac:dyDescent="0.2">
      <c r="A25" s="45"/>
      <c r="B25" s="48"/>
      <c r="C25" s="48"/>
      <c r="D25" s="53"/>
      <c r="E25" s="53"/>
      <c r="F25" s="55"/>
      <c r="G25" s="55"/>
      <c r="H25" s="60"/>
      <c r="I25" s="66"/>
      <c r="J25" s="68"/>
      <c r="L25" s="73">
        <f t="shared" si="0"/>
        <v>0</v>
      </c>
      <c r="M25" s="73" t="str">
        <f t="shared" si="1"/>
        <v xml:space="preserve"> </v>
      </c>
      <c r="N25" s="100">
        <f t="shared" si="2"/>
        <v>0</v>
      </c>
      <c r="O25" s="100">
        <f t="shared" si="3"/>
        <v>0</v>
      </c>
      <c r="P25" s="108">
        <f t="shared" si="4"/>
        <v>0</v>
      </c>
      <c r="Q25" s="108" t="str">
        <f>IF(OR($C25="LED",$C25="不明"),"",IF(ISERROR(VLOOKUP($M25,#REF!,2,0)),"",VLOOKUP($M25,#REF!,2,0)))</f>
        <v/>
      </c>
      <c r="R25" s="100">
        <f t="shared" si="5"/>
        <v>0</v>
      </c>
      <c r="S25" s="100">
        <f t="shared" si="6"/>
        <v>0</v>
      </c>
      <c r="T25" s="120" t="str">
        <f t="shared" si="7"/>
        <v/>
      </c>
      <c r="U25" s="124"/>
      <c r="V25" s="129" t="s">
        <v>164</v>
      </c>
      <c r="W25" s="131"/>
      <c r="X25" s="75" t="str">
        <f>IF(COUNTIF($M25,"*LED*"),"LED設置済",IF(COUNTIF($M25,"*不明*"),"該当不明",IF(ISERROR(VLOOKUP($M25,#REF!,4,0)),"",VLOOKUP($M25,#REF!,4,0))))</f>
        <v/>
      </c>
      <c r="Y25" s="139">
        <f t="shared" si="8"/>
        <v>0</v>
      </c>
      <c r="Z25" s="144" t="str">
        <f>IF(ISERROR(VLOOKUP($M25,#REF!,5,0)),"",VLOOKUP($M25,#REF!,5,0))</f>
        <v/>
      </c>
      <c r="AA25" s="147" t="str">
        <f t="shared" si="9"/>
        <v/>
      </c>
      <c r="AB25" s="147" t="str">
        <f t="shared" si="10"/>
        <v/>
      </c>
      <c r="AC25" s="147" t="str">
        <f>IF(ISERROR(VLOOKUP($M25,#REF!,6,0)),"",VLOOKUP($M25,#REF!,6,0))</f>
        <v/>
      </c>
      <c r="AD25" s="147" t="str">
        <f>IF(ISERROR(VLOOKUP($M25,#REF!,8,0)),"",VLOOKUP($M25,#REF!,8,0))</f>
        <v/>
      </c>
      <c r="AE25" s="152" t="str">
        <f t="shared" si="11"/>
        <v/>
      </c>
      <c r="AF25" s="155" t="str">
        <f t="shared" si="12"/>
        <v/>
      </c>
      <c r="AG25" s="146" t="str">
        <f t="shared" si="13"/>
        <v/>
      </c>
      <c r="AH25" s="146" t="str">
        <f>IF(ISERROR(VLOOKUP($M25,#REF!,9,0)),"",VLOOKUP($M25,#REF!,9,0))</f>
        <v/>
      </c>
      <c r="AI25" s="146" t="str">
        <f t="shared" si="14"/>
        <v/>
      </c>
      <c r="AJ25" s="168">
        <f t="shared" si="15"/>
        <v>0</v>
      </c>
      <c r="AK25" s="171"/>
      <c r="AL25" s="174" t="str">
        <f t="shared" si="16"/>
        <v/>
      </c>
      <c r="AM25" s="179" t="str">
        <f t="shared" si="17"/>
        <v/>
      </c>
      <c r="AN25" s="183" t="str">
        <f t="shared" si="18"/>
        <v>未入力セル</v>
      </c>
      <c r="AO25" s="186" t="str">
        <f t="shared" si="28"/>
        <v/>
      </c>
      <c r="AP25" s="186" t="str">
        <f t="shared" si="29"/>
        <v/>
      </c>
      <c r="AQ25" s="39">
        <f t="shared" si="21"/>
        <v>0</v>
      </c>
      <c r="AR25" s="39" t="str">
        <f>IF(ISERROR(VLOOKUP($M25,#REF!,16,0)),"",VLOOKUP($M25,#REF!,16,0))</f>
        <v/>
      </c>
      <c r="AS25" s="196" t="str">
        <f>IF(ISERROR(VLOOKUP($M25,#REF!,7,0)),"",VLOOKUP($M25,#REF!,7,0))</f>
        <v/>
      </c>
      <c r="AT25" s="203">
        <f t="shared" si="22"/>
        <v>0</v>
      </c>
      <c r="AU25" s="208" t="str">
        <f t="shared" si="23"/>
        <v/>
      </c>
      <c r="AW25" s="208" t="str">
        <f>IF(ISERROR(VLOOKUP($M25,#REF!,10,0)),"",VLOOKUP($M25,#REF!,10,0))</f>
        <v/>
      </c>
      <c r="AX25" s="203">
        <f t="shared" si="24"/>
        <v>0</v>
      </c>
      <c r="AY25" s="208" t="str">
        <f t="shared" si="25"/>
        <v/>
      </c>
      <c r="BA25" s="225" t="str">
        <f t="shared" si="26"/>
        <v/>
      </c>
      <c r="BB25" s="225" t="str">
        <f t="shared" si="27"/>
        <v/>
      </c>
    </row>
    <row r="26" spans="1:54" s="39" customFormat="1" ht="25.2" customHeight="1" x14ac:dyDescent="0.2">
      <c r="A26" s="45"/>
      <c r="B26" s="48"/>
      <c r="C26" s="48"/>
      <c r="D26" s="53"/>
      <c r="E26" s="53"/>
      <c r="F26" s="55"/>
      <c r="G26" s="55"/>
      <c r="H26" s="60"/>
      <c r="I26" s="66"/>
      <c r="J26" s="68"/>
      <c r="L26" s="73">
        <f t="shared" si="0"/>
        <v>0</v>
      </c>
      <c r="M26" s="73" t="str">
        <f t="shared" si="1"/>
        <v xml:space="preserve"> </v>
      </c>
      <c r="N26" s="100">
        <f t="shared" si="2"/>
        <v>0</v>
      </c>
      <c r="O26" s="100">
        <f t="shared" si="3"/>
        <v>0</v>
      </c>
      <c r="P26" s="108">
        <f t="shared" si="4"/>
        <v>0</v>
      </c>
      <c r="Q26" s="108" t="str">
        <f>IF(OR($C26="LED",$C26="不明"),"",IF(ISERROR(VLOOKUP($M26,#REF!,2,0)),"",VLOOKUP($M26,#REF!,2,0)))</f>
        <v/>
      </c>
      <c r="R26" s="100">
        <f t="shared" si="5"/>
        <v>0</v>
      </c>
      <c r="S26" s="100">
        <f t="shared" si="6"/>
        <v>0</v>
      </c>
      <c r="T26" s="120" t="str">
        <f t="shared" si="7"/>
        <v/>
      </c>
      <c r="U26" s="124"/>
      <c r="V26" s="129" t="s">
        <v>164</v>
      </c>
      <c r="W26" s="131"/>
      <c r="X26" s="75" t="str">
        <f>IF(COUNTIF($M26,"*LED*"),"LED設置済",IF(COUNTIF($M26,"*不明*"),"該当不明",IF(ISERROR(VLOOKUP($M26,#REF!,4,0)),"",VLOOKUP($M26,#REF!,4,0))))</f>
        <v/>
      </c>
      <c r="Y26" s="139">
        <f t="shared" si="8"/>
        <v>0</v>
      </c>
      <c r="Z26" s="144" t="str">
        <f>IF(ISERROR(VLOOKUP($M26,#REF!,5,0)),"",VLOOKUP($M26,#REF!,5,0))</f>
        <v/>
      </c>
      <c r="AA26" s="147" t="str">
        <f t="shared" si="9"/>
        <v/>
      </c>
      <c r="AB26" s="147" t="str">
        <f t="shared" si="10"/>
        <v/>
      </c>
      <c r="AC26" s="147" t="str">
        <f>IF(ISERROR(VLOOKUP($M26,#REF!,6,0)),"",VLOOKUP($M26,#REF!,6,0))</f>
        <v/>
      </c>
      <c r="AD26" s="147" t="str">
        <f>IF(ISERROR(VLOOKUP($M26,#REF!,8,0)),"",VLOOKUP($M26,#REF!,8,0))</f>
        <v/>
      </c>
      <c r="AE26" s="152" t="str">
        <f t="shared" si="11"/>
        <v/>
      </c>
      <c r="AF26" s="155" t="str">
        <f t="shared" si="12"/>
        <v/>
      </c>
      <c r="AG26" s="146" t="str">
        <f t="shared" si="13"/>
        <v/>
      </c>
      <c r="AH26" s="146" t="str">
        <f>IF(ISERROR(VLOOKUP($M26,#REF!,9,0)),"",VLOOKUP($M26,#REF!,9,0))</f>
        <v/>
      </c>
      <c r="AI26" s="146" t="str">
        <f t="shared" si="14"/>
        <v/>
      </c>
      <c r="AJ26" s="168">
        <f t="shared" si="15"/>
        <v>0</v>
      </c>
      <c r="AK26" s="171"/>
      <c r="AL26" s="174" t="str">
        <f t="shared" si="16"/>
        <v/>
      </c>
      <c r="AM26" s="179" t="str">
        <f t="shared" si="17"/>
        <v/>
      </c>
      <c r="AN26" s="183" t="str">
        <f t="shared" si="18"/>
        <v>未入力セル</v>
      </c>
      <c r="AO26" s="186" t="str">
        <f t="shared" si="28"/>
        <v/>
      </c>
      <c r="AP26" s="186" t="str">
        <f t="shared" si="29"/>
        <v/>
      </c>
      <c r="AQ26" s="39">
        <f t="shared" si="21"/>
        <v>0</v>
      </c>
      <c r="AR26" s="39" t="str">
        <f>IF(ISERROR(VLOOKUP($M26,#REF!,16,0)),"",VLOOKUP($M26,#REF!,16,0))</f>
        <v/>
      </c>
      <c r="AS26" s="196" t="str">
        <f>IF(ISERROR(VLOOKUP($M26,#REF!,7,0)),"",VLOOKUP($M26,#REF!,7,0))</f>
        <v/>
      </c>
      <c r="AT26" s="203">
        <f t="shared" si="22"/>
        <v>0</v>
      </c>
      <c r="AU26" s="208" t="str">
        <f t="shared" si="23"/>
        <v/>
      </c>
      <c r="AW26" s="208" t="str">
        <f>IF(ISERROR(VLOOKUP($M26,#REF!,10,0)),"",VLOOKUP($M26,#REF!,10,0))</f>
        <v/>
      </c>
      <c r="AX26" s="203">
        <f t="shared" si="24"/>
        <v>0</v>
      </c>
      <c r="AY26" s="208" t="str">
        <f t="shared" si="25"/>
        <v/>
      </c>
      <c r="BA26" s="225" t="str">
        <f t="shared" si="26"/>
        <v/>
      </c>
      <c r="BB26" s="225" t="str">
        <f t="shared" si="27"/>
        <v/>
      </c>
    </row>
    <row r="27" spans="1:54" s="39" customFormat="1" ht="25.2" customHeight="1" x14ac:dyDescent="0.2">
      <c r="A27" s="45"/>
      <c r="B27" s="48"/>
      <c r="C27" s="48"/>
      <c r="D27" s="53"/>
      <c r="E27" s="53"/>
      <c r="F27" s="55"/>
      <c r="G27" s="55"/>
      <c r="H27" s="60"/>
      <c r="I27" s="66"/>
      <c r="J27" s="68"/>
      <c r="L27" s="73">
        <f t="shared" si="0"/>
        <v>0</v>
      </c>
      <c r="M27" s="73" t="str">
        <f t="shared" si="1"/>
        <v xml:space="preserve"> </v>
      </c>
      <c r="N27" s="100">
        <f t="shared" si="2"/>
        <v>0</v>
      </c>
      <c r="O27" s="100">
        <f t="shared" si="3"/>
        <v>0</v>
      </c>
      <c r="P27" s="108">
        <f t="shared" si="4"/>
        <v>0</v>
      </c>
      <c r="Q27" s="108" t="str">
        <f>IF(OR($C27="LED",$C27="不明"),"",IF(ISERROR(VLOOKUP($M27,#REF!,2,0)),"",VLOOKUP($M27,#REF!,2,0)))</f>
        <v/>
      </c>
      <c r="R27" s="100">
        <f t="shared" si="5"/>
        <v>0</v>
      </c>
      <c r="S27" s="100">
        <f t="shared" si="6"/>
        <v>0</v>
      </c>
      <c r="T27" s="120" t="str">
        <f t="shared" si="7"/>
        <v/>
      </c>
      <c r="U27" s="124"/>
      <c r="V27" s="129" t="s">
        <v>164</v>
      </c>
      <c r="W27" s="131"/>
      <c r="X27" s="75" t="str">
        <f>IF(COUNTIF($M27,"*LED*"),"LED設置済",IF(COUNTIF($M27,"*不明*"),"該当不明",IF(ISERROR(VLOOKUP($M27,#REF!,4,0)),"",VLOOKUP($M27,#REF!,4,0))))</f>
        <v/>
      </c>
      <c r="Y27" s="139">
        <f t="shared" si="8"/>
        <v>0</v>
      </c>
      <c r="Z27" s="144" t="str">
        <f>IF(ISERROR(VLOOKUP($M27,#REF!,5,0)),"",VLOOKUP($M27,#REF!,5,0))</f>
        <v/>
      </c>
      <c r="AA27" s="147" t="str">
        <f t="shared" si="9"/>
        <v/>
      </c>
      <c r="AB27" s="147" t="str">
        <f t="shared" si="10"/>
        <v/>
      </c>
      <c r="AC27" s="147" t="str">
        <f>IF(ISERROR(VLOOKUP($M27,#REF!,6,0)),"",VLOOKUP($M27,#REF!,6,0))</f>
        <v/>
      </c>
      <c r="AD27" s="147" t="str">
        <f>IF(ISERROR(VLOOKUP($M27,#REF!,8,0)),"",VLOOKUP($M27,#REF!,8,0))</f>
        <v/>
      </c>
      <c r="AE27" s="152" t="str">
        <f t="shared" si="11"/>
        <v/>
      </c>
      <c r="AF27" s="155" t="str">
        <f t="shared" si="12"/>
        <v/>
      </c>
      <c r="AG27" s="146" t="str">
        <f t="shared" si="13"/>
        <v/>
      </c>
      <c r="AH27" s="146" t="str">
        <f>IF(ISERROR(VLOOKUP($M27,#REF!,9,0)),"",VLOOKUP($M27,#REF!,9,0))</f>
        <v/>
      </c>
      <c r="AI27" s="146" t="str">
        <f t="shared" si="14"/>
        <v/>
      </c>
      <c r="AJ27" s="168">
        <f t="shared" si="15"/>
        <v>0</v>
      </c>
      <c r="AK27" s="171"/>
      <c r="AL27" s="174" t="str">
        <f t="shared" si="16"/>
        <v/>
      </c>
      <c r="AM27" s="179" t="str">
        <f t="shared" si="17"/>
        <v/>
      </c>
      <c r="AN27" s="183" t="str">
        <f t="shared" si="18"/>
        <v>未入力セル</v>
      </c>
      <c r="AO27" s="186" t="str">
        <f t="shared" si="28"/>
        <v/>
      </c>
      <c r="AP27" s="186" t="str">
        <f t="shared" si="29"/>
        <v/>
      </c>
      <c r="AQ27" s="39">
        <f t="shared" si="21"/>
        <v>0</v>
      </c>
      <c r="AR27" s="39" t="str">
        <f>IF(ISERROR(VLOOKUP($M27,#REF!,16,0)),"",VLOOKUP($M27,#REF!,16,0))</f>
        <v/>
      </c>
      <c r="AS27" s="196" t="str">
        <f>IF(ISERROR(VLOOKUP($M27,#REF!,7,0)),"",VLOOKUP($M27,#REF!,7,0))</f>
        <v/>
      </c>
      <c r="AT27" s="203">
        <f t="shared" si="22"/>
        <v>0</v>
      </c>
      <c r="AU27" s="208" t="str">
        <f t="shared" si="23"/>
        <v/>
      </c>
      <c r="AW27" s="208" t="str">
        <f>IF(ISERROR(VLOOKUP($M27,#REF!,10,0)),"",VLOOKUP($M27,#REF!,10,0))</f>
        <v/>
      </c>
      <c r="AX27" s="203">
        <f t="shared" si="24"/>
        <v>0</v>
      </c>
      <c r="AY27" s="208" t="str">
        <f t="shared" si="25"/>
        <v/>
      </c>
      <c r="BA27" s="225" t="str">
        <f t="shared" si="26"/>
        <v/>
      </c>
      <c r="BB27" s="225" t="str">
        <f t="shared" si="27"/>
        <v/>
      </c>
    </row>
    <row r="28" spans="1:54" s="39" customFormat="1" ht="25.2" customHeight="1" x14ac:dyDescent="0.2">
      <c r="A28" s="45"/>
      <c r="B28" s="48"/>
      <c r="C28" s="48"/>
      <c r="D28" s="53"/>
      <c r="E28" s="53"/>
      <c r="F28" s="55"/>
      <c r="G28" s="55"/>
      <c r="H28" s="60"/>
      <c r="I28" s="66"/>
      <c r="J28" s="68"/>
      <c r="L28" s="73">
        <f t="shared" si="0"/>
        <v>0</v>
      </c>
      <c r="M28" s="73" t="str">
        <f t="shared" si="1"/>
        <v xml:space="preserve"> </v>
      </c>
      <c r="N28" s="100">
        <f t="shared" si="2"/>
        <v>0</v>
      </c>
      <c r="O28" s="100">
        <f t="shared" si="3"/>
        <v>0</v>
      </c>
      <c r="P28" s="108">
        <f t="shared" si="4"/>
        <v>0</v>
      </c>
      <c r="Q28" s="108" t="str">
        <f>IF(OR($C28="LED",$C28="不明"),"",IF(ISERROR(VLOOKUP($M28,#REF!,2,0)),"",VLOOKUP($M28,#REF!,2,0)))</f>
        <v/>
      </c>
      <c r="R28" s="100">
        <f t="shared" si="5"/>
        <v>0</v>
      </c>
      <c r="S28" s="100">
        <f t="shared" si="6"/>
        <v>0</v>
      </c>
      <c r="T28" s="120" t="str">
        <f t="shared" si="7"/>
        <v/>
      </c>
      <c r="U28" s="124"/>
      <c r="V28" s="129" t="s">
        <v>164</v>
      </c>
      <c r="W28" s="131"/>
      <c r="X28" s="75" t="str">
        <f>IF(COUNTIF($M28,"*LED*"),"LED設置済",IF(COUNTIF($M28,"*不明*"),"該当不明",IF(ISERROR(VLOOKUP($M28,#REF!,4,0)),"",VLOOKUP($M28,#REF!,4,0))))</f>
        <v/>
      </c>
      <c r="Y28" s="139">
        <f t="shared" si="8"/>
        <v>0</v>
      </c>
      <c r="Z28" s="144" t="str">
        <f>IF(ISERROR(VLOOKUP($M28,#REF!,5,0)),"",VLOOKUP($M28,#REF!,5,0))</f>
        <v/>
      </c>
      <c r="AA28" s="147" t="str">
        <f t="shared" si="9"/>
        <v/>
      </c>
      <c r="AB28" s="147" t="str">
        <f t="shared" si="10"/>
        <v/>
      </c>
      <c r="AC28" s="147" t="str">
        <f>IF(ISERROR(VLOOKUP($M28,#REF!,6,0)),"",VLOOKUP($M28,#REF!,6,0))</f>
        <v/>
      </c>
      <c r="AD28" s="147" t="str">
        <f>IF(ISERROR(VLOOKUP($M28,#REF!,8,0)),"",VLOOKUP($M28,#REF!,8,0))</f>
        <v/>
      </c>
      <c r="AE28" s="152" t="str">
        <f t="shared" si="11"/>
        <v/>
      </c>
      <c r="AF28" s="155" t="str">
        <f t="shared" si="12"/>
        <v/>
      </c>
      <c r="AG28" s="146" t="str">
        <f t="shared" si="13"/>
        <v/>
      </c>
      <c r="AH28" s="146" t="str">
        <f>IF(ISERROR(VLOOKUP($M28,#REF!,9,0)),"",VLOOKUP($M28,#REF!,9,0))</f>
        <v/>
      </c>
      <c r="AI28" s="146" t="str">
        <f t="shared" si="14"/>
        <v/>
      </c>
      <c r="AJ28" s="168">
        <f t="shared" si="15"/>
        <v>0</v>
      </c>
      <c r="AK28" s="171"/>
      <c r="AL28" s="174" t="str">
        <f t="shared" si="16"/>
        <v/>
      </c>
      <c r="AM28" s="179" t="str">
        <f t="shared" si="17"/>
        <v/>
      </c>
      <c r="AN28" s="183" t="str">
        <f t="shared" si="18"/>
        <v>未入力セル</v>
      </c>
      <c r="AO28" s="186" t="str">
        <f t="shared" si="28"/>
        <v/>
      </c>
      <c r="AP28" s="186" t="str">
        <f t="shared" si="29"/>
        <v/>
      </c>
      <c r="AQ28" s="39">
        <f t="shared" si="21"/>
        <v>0</v>
      </c>
      <c r="AR28" s="39" t="str">
        <f>IF(ISERROR(VLOOKUP($M28,#REF!,16,0)),"",VLOOKUP($M28,#REF!,16,0))</f>
        <v/>
      </c>
      <c r="AS28" s="196" t="str">
        <f>IF(ISERROR(VLOOKUP($M28,#REF!,7,0)),"",VLOOKUP($M28,#REF!,7,0))</f>
        <v/>
      </c>
      <c r="AT28" s="203">
        <f t="shared" si="22"/>
        <v>0</v>
      </c>
      <c r="AU28" s="208" t="str">
        <f t="shared" si="23"/>
        <v/>
      </c>
      <c r="AW28" s="208" t="str">
        <f>IF(ISERROR(VLOOKUP($M28,#REF!,10,0)),"",VLOOKUP($M28,#REF!,10,0))</f>
        <v/>
      </c>
      <c r="AX28" s="203">
        <f t="shared" si="24"/>
        <v>0</v>
      </c>
      <c r="AY28" s="208" t="str">
        <f t="shared" si="25"/>
        <v/>
      </c>
      <c r="BA28" s="225" t="str">
        <f t="shared" si="26"/>
        <v/>
      </c>
      <c r="BB28" s="225" t="str">
        <f t="shared" si="27"/>
        <v/>
      </c>
    </row>
    <row r="29" spans="1:54" s="39" customFormat="1" ht="25.2" customHeight="1" x14ac:dyDescent="0.2">
      <c r="A29" s="45"/>
      <c r="B29" s="48"/>
      <c r="C29" s="48"/>
      <c r="D29" s="53"/>
      <c r="E29" s="53"/>
      <c r="F29" s="55"/>
      <c r="G29" s="55"/>
      <c r="H29" s="60"/>
      <c r="I29" s="66"/>
      <c r="J29" s="68"/>
      <c r="L29" s="73">
        <f t="shared" si="0"/>
        <v>0</v>
      </c>
      <c r="M29" s="73" t="str">
        <f t="shared" si="1"/>
        <v xml:space="preserve"> </v>
      </c>
      <c r="N29" s="100">
        <f t="shared" si="2"/>
        <v>0</v>
      </c>
      <c r="O29" s="100">
        <f t="shared" si="3"/>
        <v>0</v>
      </c>
      <c r="P29" s="108">
        <f t="shared" si="4"/>
        <v>0</v>
      </c>
      <c r="Q29" s="108" t="str">
        <f>IF(OR($C29="LED",$C29="不明"),"",IF(ISERROR(VLOOKUP($M29,#REF!,2,0)),"",VLOOKUP($M29,#REF!,2,0)))</f>
        <v/>
      </c>
      <c r="R29" s="100">
        <f t="shared" si="5"/>
        <v>0</v>
      </c>
      <c r="S29" s="100">
        <f t="shared" si="6"/>
        <v>0</v>
      </c>
      <c r="T29" s="120" t="str">
        <f t="shared" si="7"/>
        <v/>
      </c>
      <c r="U29" s="124"/>
      <c r="V29" s="129" t="s">
        <v>164</v>
      </c>
      <c r="W29" s="131"/>
      <c r="X29" s="75" t="str">
        <f>IF(COUNTIF($M29,"*LED*"),"LED設置済",IF(COUNTIF($M29,"*不明*"),"該当不明",IF(ISERROR(VLOOKUP($M29,#REF!,4,0)),"",VLOOKUP($M29,#REF!,4,0))))</f>
        <v/>
      </c>
      <c r="Y29" s="139">
        <f t="shared" si="8"/>
        <v>0</v>
      </c>
      <c r="Z29" s="144" t="str">
        <f>IF(ISERROR(VLOOKUP($M29,#REF!,5,0)),"",VLOOKUP($M29,#REF!,5,0))</f>
        <v/>
      </c>
      <c r="AA29" s="147" t="str">
        <f t="shared" si="9"/>
        <v/>
      </c>
      <c r="AB29" s="147" t="str">
        <f t="shared" si="10"/>
        <v/>
      </c>
      <c r="AC29" s="147" t="str">
        <f>IF(ISERROR(VLOOKUP($M29,#REF!,6,0)),"",VLOOKUP($M29,#REF!,6,0))</f>
        <v/>
      </c>
      <c r="AD29" s="147" t="str">
        <f>IF(ISERROR(VLOOKUP($M29,#REF!,8,0)),"",VLOOKUP($M29,#REF!,8,0))</f>
        <v/>
      </c>
      <c r="AE29" s="152" t="str">
        <f t="shared" si="11"/>
        <v/>
      </c>
      <c r="AF29" s="155" t="str">
        <f t="shared" si="12"/>
        <v/>
      </c>
      <c r="AG29" s="146" t="str">
        <f t="shared" si="13"/>
        <v/>
      </c>
      <c r="AH29" s="146" t="str">
        <f>IF(ISERROR(VLOOKUP($M29,#REF!,9,0)),"",VLOOKUP($M29,#REF!,9,0))</f>
        <v/>
      </c>
      <c r="AI29" s="146" t="str">
        <f t="shared" si="14"/>
        <v/>
      </c>
      <c r="AJ29" s="168">
        <f t="shared" si="15"/>
        <v>0</v>
      </c>
      <c r="AK29" s="171"/>
      <c r="AL29" s="174" t="str">
        <f t="shared" si="16"/>
        <v/>
      </c>
      <c r="AM29" s="179" t="str">
        <f t="shared" si="17"/>
        <v/>
      </c>
      <c r="AN29" s="183" t="str">
        <f t="shared" si="18"/>
        <v>未入力セル</v>
      </c>
      <c r="AO29" s="186" t="str">
        <f t="shared" si="28"/>
        <v/>
      </c>
      <c r="AP29" s="186" t="str">
        <f t="shared" si="29"/>
        <v/>
      </c>
      <c r="AQ29" s="39">
        <f t="shared" si="21"/>
        <v>0</v>
      </c>
      <c r="AR29" s="39" t="str">
        <f>IF(ISERROR(VLOOKUP($M29,#REF!,16,0)),"",VLOOKUP($M29,#REF!,16,0))</f>
        <v/>
      </c>
      <c r="AS29" s="196" t="str">
        <f>IF(ISERROR(VLOOKUP($M29,#REF!,7,0)),"",VLOOKUP($M29,#REF!,7,0))</f>
        <v/>
      </c>
      <c r="AT29" s="203">
        <f t="shared" si="22"/>
        <v>0</v>
      </c>
      <c r="AU29" s="208" t="str">
        <f t="shared" si="23"/>
        <v/>
      </c>
      <c r="AW29" s="208" t="str">
        <f>IF(ISERROR(VLOOKUP($M29,#REF!,10,0)),"",VLOOKUP($M29,#REF!,10,0))</f>
        <v/>
      </c>
      <c r="AX29" s="203">
        <f t="shared" si="24"/>
        <v>0</v>
      </c>
      <c r="AY29" s="208" t="str">
        <f t="shared" si="25"/>
        <v/>
      </c>
      <c r="BA29" s="225" t="str">
        <f t="shared" si="26"/>
        <v/>
      </c>
      <c r="BB29" s="225" t="str">
        <f t="shared" si="27"/>
        <v/>
      </c>
    </row>
    <row r="30" spans="1:54" s="39" customFormat="1" ht="25.2" customHeight="1" x14ac:dyDescent="0.2">
      <c r="A30" s="45"/>
      <c r="B30" s="48"/>
      <c r="C30" s="48"/>
      <c r="D30" s="53"/>
      <c r="E30" s="53"/>
      <c r="F30" s="55"/>
      <c r="G30" s="55"/>
      <c r="H30" s="60"/>
      <c r="I30" s="66"/>
      <c r="J30" s="68"/>
      <c r="L30" s="73">
        <f t="shared" si="0"/>
        <v>0</v>
      </c>
      <c r="M30" s="73" t="str">
        <f t="shared" si="1"/>
        <v xml:space="preserve"> </v>
      </c>
      <c r="N30" s="100">
        <f t="shared" si="2"/>
        <v>0</v>
      </c>
      <c r="O30" s="100">
        <f t="shared" si="3"/>
        <v>0</v>
      </c>
      <c r="P30" s="108">
        <f t="shared" si="4"/>
        <v>0</v>
      </c>
      <c r="Q30" s="108" t="str">
        <f>IF(OR($C30="LED",$C30="不明"),"",IF(ISERROR(VLOOKUP($M30,#REF!,2,0)),"",VLOOKUP($M30,#REF!,2,0)))</f>
        <v/>
      </c>
      <c r="R30" s="100">
        <f t="shared" si="5"/>
        <v>0</v>
      </c>
      <c r="S30" s="100">
        <f t="shared" si="6"/>
        <v>0</v>
      </c>
      <c r="T30" s="120" t="str">
        <f t="shared" si="7"/>
        <v/>
      </c>
      <c r="U30" s="124"/>
      <c r="V30" s="129" t="s">
        <v>164</v>
      </c>
      <c r="W30" s="131"/>
      <c r="X30" s="75" t="str">
        <f>IF(COUNTIF($M30,"*LED*"),"LED設置済",IF(COUNTIF($M30,"*不明*"),"該当不明",IF(ISERROR(VLOOKUP($M30,#REF!,4,0)),"",VLOOKUP($M30,#REF!,4,0))))</f>
        <v/>
      </c>
      <c r="Y30" s="139">
        <f t="shared" si="8"/>
        <v>0</v>
      </c>
      <c r="Z30" s="144" t="str">
        <f>IF(ISERROR(VLOOKUP($M30,#REF!,5,0)),"",VLOOKUP($M30,#REF!,5,0))</f>
        <v/>
      </c>
      <c r="AA30" s="147" t="str">
        <f t="shared" si="9"/>
        <v/>
      </c>
      <c r="AB30" s="147" t="str">
        <f t="shared" si="10"/>
        <v/>
      </c>
      <c r="AC30" s="147" t="str">
        <f>IF(ISERROR(VLOOKUP($M30,#REF!,6,0)),"",VLOOKUP($M30,#REF!,6,0))</f>
        <v/>
      </c>
      <c r="AD30" s="147" t="str">
        <f>IF(ISERROR(VLOOKUP($M30,#REF!,8,0)),"",VLOOKUP($M30,#REF!,8,0))</f>
        <v/>
      </c>
      <c r="AE30" s="152" t="str">
        <f t="shared" si="11"/>
        <v/>
      </c>
      <c r="AF30" s="155" t="str">
        <f t="shared" si="12"/>
        <v/>
      </c>
      <c r="AG30" s="146" t="str">
        <f t="shared" si="13"/>
        <v/>
      </c>
      <c r="AH30" s="146" t="str">
        <f>IF(ISERROR(VLOOKUP($M30,#REF!,9,0)),"",VLOOKUP($M30,#REF!,9,0))</f>
        <v/>
      </c>
      <c r="AI30" s="146" t="str">
        <f t="shared" si="14"/>
        <v/>
      </c>
      <c r="AJ30" s="168">
        <f t="shared" si="15"/>
        <v>0</v>
      </c>
      <c r="AK30" s="171"/>
      <c r="AL30" s="174" t="str">
        <f t="shared" si="16"/>
        <v/>
      </c>
      <c r="AM30" s="179" t="str">
        <f t="shared" si="17"/>
        <v/>
      </c>
      <c r="AN30" s="183" t="str">
        <f t="shared" si="18"/>
        <v>未入力セル</v>
      </c>
      <c r="AO30" s="186"/>
      <c r="AP30" s="186"/>
      <c r="AR30" s="39" t="str">
        <f>IF(ISERROR(VLOOKUP($M30,#REF!,16,0)),"",VLOOKUP($M30,#REF!,16,0))</f>
        <v/>
      </c>
      <c r="AS30" s="196" t="str">
        <f>IF(ISERROR(VLOOKUP($M30,#REF!,7,0)),"",VLOOKUP($M30,#REF!,7,0))</f>
        <v/>
      </c>
      <c r="AT30" s="203">
        <f t="shared" si="22"/>
        <v>0</v>
      </c>
      <c r="AU30" s="208" t="str">
        <f t="shared" si="23"/>
        <v/>
      </c>
      <c r="AW30" s="208" t="str">
        <f>IF(ISERROR(VLOOKUP($M30,#REF!,10,0)),"",VLOOKUP($M30,#REF!,10,0))</f>
        <v/>
      </c>
      <c r="AX30" s="203">
        <f t="shared" si="24"/>
        <v>0</v>
      </c>
      <c r="AY30" s="208" t="str">
        <f t="shared" si="25"/>
        <v/>
      </c>
      <c r="BA30" s="225" t="str">
        <f t="shared" si="26"/>
        <v/>
      </c>
      <c r="BB30" s="225" t="str">
        <f t="shared" si="27"/>
        <v/>
      </c>
    </row>
    <row r="31" spans="1:54" s="39" customFormat="1" ht="25.2" customHeight="1" x14ac:dyDescent="0.2">
      <c r="A31" s="45"/>
      <c r="B31" s="48"/>
      <c r="C31" s="48"/>
      <c r="D31" s="53"/>
      <c r="E31" s="53"/>
      <c r="F31" s="55"/>
      <c r="G31" s="55"/>
      <c r="H31" s="60"/>
      <c r="I31" s="66"/>
      <c r="J31" s="68"/>
      <c r="L31" s="73">
        <f t="shared" si="0"/>
        <v>0</v>
      </c>
      <c r="M31" s="73" t="str">
        <f t="shared" si="1"/>
        <v xml:space="preserve"> </v>
      </c>
      <c r="N31" s="100">
        <f t="shared" si="2"/>
        <v>0</v>
      </c>
      <c r="O31" s="100">
        <f t="shared" si="3"/>
        <v>0</v>
      </c>
      <c r="P31" s="108">
        <f t="shared" si="4"/>
        <v>0</v>
      </c>
      <c r="Q31" s="108" t="str">
        <f>IF(OR($C31="LED",$C31="不明"),"",IF(ISERROR(VLOOKUP($M31,#REF!,2,0)),"",VLOOKUP($M31,#REF!,2,0)))</f>
        <v/>
      </c>
      <c r="R31" s="100">
        <f t="shared" si="5"/>
        <v>0</v>
      </c>
      <c r="S31" s="100">
        <f t="shared" si="6"/>
        <v>0</v>
      </c>
      <c r="T31" s="120" t="str">
        <f t="shared" si="7"/>
        <v/>
      </c>
      <c r="U31" s="124"/>
      <c r="V31" s="129" t="s">
        <v>164</v>
      </c>
      <c r="W31" s="131"/>
      <c r="X31" s="75" t="str">
        <f>IF(COUNTIF($M31,"*LED*"),"LED設置済",IF(COUNTIF($M31,"*不明*"),"該当不明",IF(ISERROR(VLOOKUP($M31,#REF!,4,0)),"",VLOOKUP($M31,#REF!,4,0))))</f>
        <v/>
      </c>
      <c r="Y31" s="139">
        <f t="shared" si="8"/>
        <v>0</v>
      </c>
      <c r="Z31" s="144" t="str">
        <f>IF(ISERROR(VLOOKUP($M31,#REF!,5,0)),"",VLOOKUP($M31,#REF!,5,0))</f>
        <v/>
      </c>
      <c r="AA31" s="147" t="str">
        <f t="shared" si="9"/>
        <v/>
      </c>
      <c r="AB31" s="147" t="str">
        <f t="shared" si="10"/>
        <v/>
      </c>
      <c r="AC31" s="147" t="str">
        <f>IF(ISERROR(VLOOKUP($M31,#REF!,6,0)),"",VLOOKUP($M31,#REF!,6,0))</f>
        <v/>
      </c>
      <c r="AD31" s="147" t="str">
        <f>IF(ISERROR(VLOOKUP($M31,#REF!,8,0)),"",VLOOKUP($M31,#REF!,8,0))</f>
        <v/>
      </c>
      <c r="AE31" s="152" t="str">
        <f t="shared" si="11"/>
        <v/>
      </c>
      <c r="AF31" s="155" t="str">
        <f t="shared" si="12"/>
        <v/>
      </c>
      <c r="AG31" s="146" t="str">
        <f t="shared" si="13"/>
        <v/>
      </c>
      <c r="AH31" s="146" t="str">
        <f>IF(ISERROR(VLOOKUP($M31,#REF!,9,0)),"",VLOOKUP($M31,#REF!,9,0))</f>
        <v/>
      </c>
      <c r="AI31" s="146" t="str">
        <f t="shared" si="14"/>
        <v/>
      </c>
      <c r="AJ31" s="168">
        <f t="shared" si="15"/>
        <v>0</v>
      </c>
      <c r="AK31" s="171"/>
      <c r="AL31" s="174" t="str">
        <f t="shared" si="16"/>
        <v/>
      </c>
      <c r="AM31" s="179" t="str">
        <f t="shared" si="17"/>
        <v/>
      </c>
      <c r="AN31" s="183" t="str">
        <f t="shared" si="18"/>
        <v>未入力セル</v>
      </c>
      <c r="AO31" s="186" t="str">
        <f t="shared" ref="AO31:AO63" si="30">IF(ISERROR((Q31*Y31)/1000),"",((Q31*Y31)/1000))</f>
        <v/>
      </c>
      <c r="AP31" s="186" t="str">
        <f t="shared" ref="AP31:AP63" si="31">IF(ISERROR((Z31*Y31)/1000),"",((Z31*Y31)/1000))</f>
        <v/>
      </c>
      <c r="AQ31" s="39">
        <f t="shared" ref="AQ31:AQ94" si="32">R31*S31*N31</f>
        <v>0</v>
      </c>
      <c r="AR31" s="39" t="str">
        <f>IF(ISERROR(VLOOKUP($M31,#REF!,16,0)),"",VLOOKUP($M31,#REF!,16,0))</f>
        <v/>
      </c>
      <c r="AS31" s="196" t="str">
        <f>IF(ISERROR(VLOOKUP($M31,#REF!,7,0)),"",VLOOKUP($M31,#REF!,7,0))</f>
        <v/>
      </c>
      <c r="AT31" s="203">
        <f t="shared" si="22"/>
        <v>0</v>
      </c>
      <c r="AU31" s="208" t="str">
        <f t="shared" si="23"/>
        <v/>
      </c>
      <c r="AW31" s="208" t="str">
        <f>IF(ISERROR(VLOOKUP($M31,#REF!,10,0)),"",VLOOKUP($M31,#REF!,10,0))</f>
        <v/>
      </c>
      <c r="AX31" s="203">
        <f t="shared" si="24"/>
        <v>0</v>
      </c>
      <c r="AY31" s="208" t="str">
        <f t="shared" si="25"/>
        <v/>
      </c>
      <c r="BA31" s="225" t="str">
        <f t="shared" si="26"/>
        <v/>
      </c>
      <c r="BB31" s="225" t="str">
        <f t="shared" si="27"/>
        <v/>
      </c>
    </row>
    <row r="32" spans="1:54" s="39" customFormat="1" ht="25.2" customHeight="1" x14ac:dyDescent="0.2">
      <c r="A32" s="45"/>
      <c r="B32" s="48"/>
      <c r="C32" s="48"/>
      <c r="D32" s="53"/>
      <c r="E32" s="53"/>
      <c r="F32" s="55"/>
      <c r="G32" s="55"/>
      <c r="H32" s="60"/>
      <c r="I32" s="66"/>
      <c r="J32" s="68"/>
      <c r="L32" s="73">
        <f t="shared" si="0"/>
        <v>0</v>
      </c>
      <c r="M32" s="73" t="str">
        <f t="shared" si="1"/>
        <v xml:space="preserve"> </v>
      </c>
      <c r="N32" s="100">
        <f t="shared" si="2"/>
        <v>0</v>
      </c>
      <c r="O32" s="100">
        <f t="shared" si="3"/>
        <v>0</v>
      </c>
      <c r="P32" s="108">
        <f t="shared" si="4"/>
        <v>0</v>
      </c>
      <c r="Q32" s="108" t="str">
        <f>IF(OR($C32="LED",$C32="不明"),"",IF(ISERROR(VLOOKUP($M32,#REF!,2,0)),"",VLOOKUP($M32,#REF!,2,0)))</f>
        <v/>
      </c>
      <c r="R32" s="100">
        <f t="shared" si="5"/>
        <v>0</v>
      </c>
      <c r="S32" s="100">
        <f t="shared" si="6"/>
        <v>0</v>
      </c>
      <c r="T32" s="120" t="str">
        <f t="shared" si="7"/>
        <v/>
      </c>
      <c r="U32" s="124"/>
      <c r="V32" s="129" t="s">
        <v>164</v>
      </c>
      <c r="W32" s="131"/>
      <c r="X32" s="75" t="str">
        <f>IF(COUNTIF($M32,"*LED*"),"LED設置済",IF(COUNTIF($M32,"*不明*"),"該当不明",IF(ISERROR(VLOOKUP($M32,#REF!,4,0)),"",VLOOKUP($M32,#REF!,4,0))))</f>
        <v/>
      </c>
      <c r="Y32" s="139">
        <f t="shared" si="8"/>
        <v>0</v>
      </c>
      <c r="Z32" s="144" t="str">
        <f>IF(ISERROR(VLOOKUP($M32,#REF!,5,0)),"",VLOOKUP($M32,#REF!,5,0))</f>
        <v/>
      </c>
      <c r="AA32" s="147" t="str">
        <f t="shared" si="9"/>
        <v/>
      </c>
      <c r="AB32" s="147" t="str">
        <f t="shared" si="10"/>
        <v/>
      </c>
      <c r="AC32" s="147" t="str">
        <f>IF(ISERROR(VLOOKUP($M32,#REF!,6,0)),"",VLOOKUP($M32,#REF!,6,0))</f>
        <v/>
      </c>
      <c r="AD32" s="147" t="str">
        <f>IF(ISERROR(VLOOKUP($M32,#REF!,8,0)),"",VLOOKUP($M32,#REF!,8,0))</f>
        <v/>
      </c>
      <c r="AE32" s="152" t="str">
        <f t="shared" si="11"/>
        <v/>
      </c>
      <c r="AF32" s="155" t="str">
        <f t="shared" si="12"/>
        <v/>
      </c>
      <c r="AG32" s="146" t="str">
        <f t="shared" si="13"/>
        <v/>
      </c>
      <c r="AH32" s="146" t="str">
        <f>IF(ISERROR(VLOOKUP($M32,#REF!,9,0)),"",VLOOKUP($M32,#REF!,9,0))</f>
        <v/>
      </c>
      <c r="AI32" s="146" t="str">
        <f t="shared" si="14"/>
        <v/>
      </c>
      <c r="AJ32" s="168">
        <f t="shared" si="15"/>
        <v>0</v>
      </c>
      <c r="AK32" s="171"/>
      <c r="AL32" s="174" t="str">
        <f t="shared" si="16"/>
        <v/>
      </c>
      <c r="AM32" s="179" t="str">
        <f t="shared" si="17"/>
        <v/>
      </c>
      <c r="AN32" s="183" t="str">
        <f t="shared" si="18"/>
        <v>未入力セル</v>
      </c>
      <c r="AO32" s="186" t="str">
        <f t="shared" si="30"/>
        <v/>
      </c>
      <c r="AP32" s="186" t="str">
        <f t="shared" si="31"/>
        <v/>
      </c>
      <c r="AQ32" s="39">
        <f t="shared" si="32"/>
        <v>0</v>
      </c>
      <c r="AR32" s="39" t="str">
        <f>IF(ISERROR(VLOOKUP($M32,#REF!,16,0)),"",VLOOKUP($M32,#REF!,16,0))</f>
        <v/>
      </c>
      <c r="AS32" s="196" t="str">
        <f>IF(ISERROR(VLOOKUP($M32,#REF!,7,0)),"",VLOOKUP($M32,#REF!,7,0))</f>
        <v/>
      </c>
      <c r="AT32" s="203">
        <f t="shared" si="22"/>
        <v>0</v>
      </c>
      <c r="AU32" s="208" t="str">
        <f t="shared" si="23"/>
        <v/>
      </c>
      <c r="AW32" s="208" t="str">
        <f>IF(ISERROR(VLOOKUP($M32,#REF!,10,0)),"",VLOOKUP($M32,#REF!,10,0))</f>
        <v/>
      </c>
      <c r="AX32" s="203">
        <f t="shared" si="24"/>
        <v>0</v>
      </c>
      <c r="AY32" s="208" t="str">
        <f t="shared" si="25"/>
        <v/>
      </c>
      <c r="BA32" s="225" t="str">
        <f t="shared" si="26"/>
        <v/>
      </c>
      <c r="BB32" s="225" t="str">
        <f t="shared" si="27"/>
        <v/>
      </c>
    </row>
    <row r="33" spans="1:54" s="39" customFormat="1" ht="25.2" customHeight="1" x14ac:dyDescent="0.2">
      <c r="A33" s="45"/>
      <c r="B33" s="48"/>
      <c r="C33" s="48"/>
      <c r="D33" s="53"/>
      <c r="E33" s="53"/>
      <c r="F33" s="55"/>
      <c r="G33" s="55"/>
      <c r="H33" s="60"/>
      <c r="I33" s="66"/>
      <c r="J33" s="68"/>
      <c r="L33" s="73">
        <f t="shared" si="0"/>
        <v>0</v>
      </c>
      <c r="M33" s="73" t="str">
        <f t="shared" si="1"/>
        <v xml:space="preserve"> </v>
      </c>
      <c r="N33" s="100">
        <f t="shared" si="2"/>
        <v>0</v>
      </c>
      <c r="O33" s="100">
        <f t="shared" si="3"/>
        <v>0</v>
      </c>
      <c r="P33" s="108">
        <f t="shared" si="4"/>
        <v>0</v>
      </c>
      <c r="Q33" s="108" t="str">
        <f>IF(OR($C33="LED",$C33="不明"),"",IF(ISERROR(VLOOKUP($M33,#REF!,2,0)),"",VLOOKUP($M33,#REF!,2,0)))</f>
        <v/>
      </c>
      <c r="R33" s="100">
        <f t="shared" si="5"/>
        <v>0</v>
      </c>
      <c r="S33" s="100">
        <f t="shared" si="6"/>
        <v>0</v>
      </c>
      <c r="T33" s="120" t="str">
        <f t="shared" si="7"/>
        <v/>
      </c>
      <c r="U33" s="124"/>
      <c r="V33" s="129" t="s">
        <v>164</v>
      </c>
      <c r="W33" s="131"/>
      <c r="X33" s="75" t="str">
        <f>IF(COUNTIF($M33,"*LED*"),"LED設置済",IF(COUNTIF($M33,"*不明*"),"該当不明",IF(ISERROR(VLOOKUP($M33,#REF!,4,0)),"",VLOOKUP($M33,#REF!,4,0))))</f>
        <v/>
      </c>
      <c r="Y33" s="139">
        <f t="shared" si="8"/>
        <v>0</v>
      </c>
      <c r="Z33" s="144" t="str">
        <f>IF(ISERROR(VLOOKUP($M33,#REF!,5,0)),"",VLOOKUP($M33,#REF!,5,0))</f>
        <v/>
      </c>
      <c r="AA33" s="147" t="str">
        <f t="shared" si="9"/>
        <v/>
      </c>
      <c r="AB33" s="147" t="str">
        <f t="shared" si="10"/>
        <v/>
      </c>
      <c r="AC33" s="147" t="str">
        <f>IF(ISERROR(VLOOKUP($M33,#REF!,6,0)),"",VLOOKUP($M33,#REF!,6,0))</f>
        <v/>
      </c>
      <c r="AD33" s="147" t="str">
        <f>IF(ISERROR(VLOOKUP($M33,#REF!,8,0)),"",VLOOKUP($M33,#REF!,8,0))</f>
        <v/>
      </c>
      <c r="AE33" s="152" t="str">
        <f t="shared" si="11"/>
        <v/>
      </c>
      <c r="AF33" s="155" t="str">
        <f t="shared" si="12"/>
        <v/>
      </c>
      <c r="AG33" s="146" t="str">
        <f t="shared" si="13"/>
        <v/>
      </c>
      <c r="AH33" s="146" t="str">
        <f>IF(ISERROR(VLOOKUP($M33,#REF!,9,0)),"",VLOOKUP($M33,#REF!,9,0))</f>
        <v/>
      </c>
      <c r="AI33" s="146" t="str">
        <f t="shared" si="14"/>
        <v/>
      </c>
      <c r="AJ33" s="168">
        <f t="shared" si="15"/>
        <v>0</v>
      </c>
      <c r="AK33" s="171"/>
      <c r="AL33" s="174" t="str">
        <f t="shared" si="16"/>
        <v/>
      </c>
      <c r="AM33" s="179" t="str">
        <f t="shared" si="17"/>
        <v/>
      </c>
      <c r="AN33" s="183" t="str">
        <f t="shared" si="18"/>
        <v>未入力セル</v>
      </c>
      <c r="AO33" s="186" t="str">
        <f t="shared" si="30"/>
        <v/>
      </c>
      <c r="AP33" s="186" t="str">
        <f t="shared" si="31"/>
        <v/>
      </c>
      <c r="AQ33" s="39">
        <f t="shared" si="32"/>
        <v>0</v>
      </c>
      <c r="AR33" s="39" t="str">
        <f>IF(ISERROR(VLOOKUP($M33,#REF!,16,0)),"",VLOOKUP($M33,#REF!,16,0))</f>
        <v/>
      </c>
      <c r="AS33" s="196" t="str">
        <f>IF(ISERROR(VLOOKUP($M33,#REF!,7,0)),"",VLOOKUP($M33,#REF!,7,0))</f>
        <v/>
      </c>
      <c r="AT33" s="203">
        <f t="shared" si="22"/>
        <v>0</v>
      </c>
      <c r="AU33" s="208" t="str">
        <f t="shared" si="23"/>
        <v/>
      </c>
      <c r="AW33" s="208" t="str">
        <f>IF(ISERROR(VLOOKUP($M33,#REF!,10,0)),"",VLOOKUP($M33,#REF!,10,0))</f>
        <v/>
      </c>
      <c r="AX33" s="203">
        <f t="shared" si="24"/>
        <v>0</v>
      </c>
      <c r="AY33" s="208" t="str">
        <f t="shared" si="25"/>
        <v/>
      </c>
      <c r="BA33" s="225" t="str">
        <f t="shared" si="26"/>
        <v/>
      </c>
      <c r="BB33" s="225" t="str">
        <f t="shared" si="27"/>
        <v/>
      </c>
    </row>
    <row r="34" spans="1:54" s="39" customFormat="1" ht="25.2" customHeight="1" x14ac:dyDescent="0.2">
      <c r="A34" s="45"/>
      <c r="B34" s="48"/>
      <c r="C34" s="48"/>
      <c r="D34" s="53"/>
      <c r="E34" s="53"/>
      <c r="F34" s="55"/>
      <c r="G34" s="55"/>
      <c r="H34" s="60"/>
      <c r="I34" s="66"/>
      <c r="J34" s="68"/>
      <c r="L34" s="73">
        <f t="shared" si="0"/>
        <v>0</v>
      </c>
      <c r="M34" s="73" t="str">
        <f t="shared" si="1"/>
        <v xml:space="preserve"> </v>
      </c>
      <c r="N34" s="100">
        <f t="shared" si="2"/>
        <v>0</v>
      </c>
      <c r="O34" s="100">
        <f t="shared" si="3"/>
        <v>0</v>
      </c>
      <c r="P34" s="108">
        <f t="shared" si="4"/>
        <v>0</v>
      </c>
      <c r="Q34" s="108" t="str">
        <f>IF(OR($C34="LED",$C34="不明"),"",IF(ISERROR(VLOOKUP($M34,#REF!,2,0)),"",VLOOKUP($M34,#REF!,2,0)))</f>
        <v/>
      </c>
      <c r="R34" s="100">
        <f t="shared" si="5"/>
        <v>0</v>
      </c>
      <c r="S34" s="100">
        <f t="shared" si="6"/>
        <v>0</v>
      </c>
      <c r="T34" s="120" t="str">
        <f t="shared" si="7"/>
        <v/>
      </c>
      <c r="U34" s="124"/>
      <c r="V34" s="129" t="s">
        <v>164</v>
      </c>
      <c r="W34" s="131"/>
      <c r="X34" s="75" t="str">
        <f>IF(COUNTIF($M34,"*LED*"),"LED設置済",IF(COUNTIF($M34,"*不明*"),"該当不明",IF(ISERROR(VLOOKUP($M34,#REF!,4,0)),"",VLOOKUP($M34,#REF!,4,0))))</f>
        <v/>
      </c>
      <c r="Y34" s="139">
        <f t="shared" si="8"/>
        <v>0</v>
      </c>
      <c r="Z34" s="144" t="str">
        <f>IF(ISERROR(VLOOKUP($M34,#REF!,5,0)),"",VLOOKUP($M34,#REF!,5,0))</f>
        <v/>
      </c>
      <c r="AA34" s="147" t="str">
        <f t="shared" si="9"/>
        <v/>
      </c>
      <c r="AB34" s="147" t="str">
        <f t="shared" si="10"/>
        <v/>
      </c>
      <c r="AC34" s="147" t="str">
        <f>IF(ISERROR(VLOOKUP($M34,#REF!,6,0)),"",VLOOKUP($M34,#REF!,6,0))</f>
        <v/>
      </c>
      <c r="AD34" s="147" t="str">
        <f>IF(ISERROR(VLOOKUP($M34,#REF!,8,0)),"",VLOOKUP($M34,#REF!,8,0))</f>
        <v/>
      </c>
      <c r="AE34" s="152" t="str">
        <f t="shared" si="11"/>
        <v/>
      </c>
      <c r="AF34" s="155" t="str">
        <f t="shared" si="12"/>
        <v/>
      </c>
      <c r="AG34" s="146" t="str">
        <f t="shared" si="13"/>
        <v/>
      </c>
      <c r="AH34" s="146" t="str">
        <f>IF(ISERROR(VLOOKUP($M34,#REF!,9,0)),"",VLOOKUP($M34,#REF!,9,0))</f>
        <v/>
      </c>
      <c r="AI34" s="146" t="str">
        <f t="shared" si="14"/>
        <v/>
      </c>
      <c r="AJ34" s="168">
        <f t="shared" si="15"/>
        <v>0</v>
      </c>
      <c r="AK34" s="171"/>
      <c r="AL34" s="174" t="str">
        <f t="shared" si="16"/>
        <v/>
      </c>
      <c r="AM34" s="179" t="str">
        <f t="shared" si="17"/>
        <v/>
      </c>
      <c r="AN34" s="183" t="str">
        <f t="shared" si="18"/>
        <v>未入力セル</v>
      </c>
      <c r="AO34" s="186" t="str">
        <f t="shared" si="30"/>
        <v/>
      </c>
      <c r="AP34" s="186" t="str">
        <f t="shared" si="31"/>
        <v/>
      </c>
      <c r="AQ34" s="39">
        <f t="shared" si="32"/>
        <v>0</v>
      </c>
      <c r="AR34" s="39" t="str">
        <f>IF(ISERROR(VLOOKUP($M34,#REF!,16,0)),"",VLOOKUP($M34,#REF!,16,0))</f>
        <v/>
      </c>
      <c r="AS34" s="196" t="str">
        <f>IF(ISERROR(VLOOKUP($M34,#REF!,7,0)),"",VLOOKUP($M34,#REF!,7,0))</f>
        <v/>
      </c>
      <c r="AT34" s="203">
        <f t="shared" si="22"/>
        <v>0</v>
      </c>
      <c r="AU34" s="208" t="str">
        <f t="shared" si="23"/>
        <v/>
      </c>
      <c r="AW34" s="208" t="str">
        <f>IF(ISERROR(VLOOKUP($M34,#REF!,10,0)),"",VLOOKUP($M34,#REF!,10,0))</f>
        <v/>
      </c>
      <c r="AX34" s="203">
        <f t="shared" si="24"/>
        <v>0</v>
      </c>
      <c r="AY34" s="208" t="str">
        <f t="shared" si="25"/>
        <v/>
      </c>
      <c r="BA34" s="225" t="str">
        <f t="shared" si="26"/>
        <v/>
      </c>
      <c r="BB34" s="225" t="str">
        <f t="shared" si="27"/>
        <v/>
      </c>
    </row>
    <row r="35" spans="1:54" s="39" customFormat="1" ht="25.2" customHeight="1" x14ac:dyDescent="0.2">
      <c r="A35" s="45"/>
      <c r="B35" s="48"/>
      <c r="C35" s="48"/>
      <c r="D35" s="53"/>
      <c r="E35" s="53"/>
      <c r="F35" s="55"/>
      <c r="G35" s="55"/>
      <c r="H35" s="60"/>
      <c r="I35" s="66"/>
      <c r="J35" s="68"/>
      <c r="L35" s="73">
        <f t="shared" si="0"/>
        <v>0</v>
      </c>
      <c r="M35" s="73" t="str">
        <f t="shared" si="1"/>
        <v xml:space="preserve"> </v>
      </c>
      <c r="N35" s="100">
        <f t="shared" si="2"/>
        <v>0</v>
      </c>
      <c r="O35" s="100">
        <f t="shared" si="3"/>
        <v>0</v>
      </c>
      <c r="P35" s="108">
        <f t="shared" si="4"/>
        <v>0</v>
      </c>
      <c r="Q35" s="108" t="str">
        <f>IF(OR($C35="LED",$C35="不明"),"",IF(ISERROR(VLOOKUP($M35,#REF!,2,0)),"",VLOOKUP($M35,#REF!,2,0)))</f>
        <v/>
      </c>
      <c r="R35" s="100">
        <f t="shared" si="5"/>
        <v>0</v>
      </c>
      <c r="S35" s="100">
        <f t="shared" si="6"/>
        <v>0</v>
      </c>
      <c r="T35" s="120" t="str">
        <f t="shared" si="7"/>
        <v/>
      </c>
      <c r="U35" s="124"/>
      <c r="V35" s="129" t="s">
        <v>164</v>
      </c>
      <c r="W35" s="131"/>
      <c r="X35" s="75" t="str">
        <f>IF(COUNTIF($M35,"*LED*"),"LED設置済",IF(COUNTIF($M35,"*不明*"),"該当不明",IF(ISERROR(VLOOKUP($M35,#REF!,4,0)),"",VLOOKUP($M35,#REF!,4,0))))</f>
        <v/>
      </c>
      <c r="Y35" s="139">
        <f t="shared" si="8"/>
        <v>0</v>
      </c>
      <c r="Z35" s="144" t="str">
        <f>IF(ISERROR(VLOOKUP($M35,#REF!,5,0)),"",VLOOKUP($M35,#REF!,5,0))</f>
        <v/>
      </c>
      <c r="AA35" s="147" t="str">
        <f t="shared" si="9"/>
        <v/>
      </c>
      <c r="AB35" s="147" t="str">
        <f t="shared" si="10"/>
        <v/>
      </c>
      <c r="AC35" s="147" t="str">
        <f>IF(ISERROR(VLOOKUP($M35,#REF!,6,0)),"",VLOOKUP($M35,#REF!,6,0))</f>
        <v/>
      </c>
      <c r="AD35" s="147" t="str">
        <f>IF(ISERROR(VLOOKUP($M35,#REF!,8,0)),"",VLOOKUP($M35,#REF!,8,0))</f>
        <v/>
      </c>
      <c r="AE35" s="152" t="str">
        <f t="shared" si="11"/>
        <v/>
      </c>
      <c r="AF35" s="155" t="str">
        <f t="shared" si="12"/>
        <v/>
      </c>
      <c r="AG35" s="146" t="str">
        <f t="shared" si="13"/>
        <v/>
      </c>
      <c r="AH35" s="146" t="str">
        <f>IF(ISERROR(VLOOKUP($M35,#REF!,9,0)),"",VLOOKUP($M35,#REF!,9,0))</f>
        <v/>
      </c>
      <c r="AI35" s="146" t="str">
        <f t="shared" si="14"/>
        <v/>
      </c>
      <c r="AJ35" s="168">
        <f t="shared" si="15"/>
        <v>0</v>
      </c>
      <c r="AK35" s="171"/>
      <c r="AL35" s="174" t="str">
        <f t="shared" si="16"/>
        <v/>
      </c>
      <c r="AM35" s="179" t="str">
        <f t="shared" si="17"/>
        <v/>
      </c>
      <c r="AN35" s="183" t="str">
        <f t="shared" si="18"/>
        <v>未入力セル</v>
      </c>
      <c r="AO35" s="186" t="str">
        <f t="shared" si="30"/>
        <v/>
      </c>
      <c r="AP35" s="186" t="str">
        <f t="shared" si="31"/>
        <v/>
      </c>
      <c r="AQ35" s="39">
        <f t="shared" si="32"/>
        <v>0</v>
      </c>
      <c r="AR35" s="39" t="str">
        <f>IF(ISERROR(VLOOKUP($M35,#REF!,16,0)),"",VLOOKUP($M35,#REF!,16,0))</f>
        <v/>
      </c>
      <c r="AS35" s="196" t="str">
        <f>IF(ISERROR(VLOOKUP($M35,#REF!,7,0)),"",VLOOKUP($M35,#REF!,7,0))</f>
        <v/>
      </c>
      <c r="AT35" s="203">
        <f t="shared" si="22"/>
        <v>0</v>
      </c>
      <c r="AU35" s="208" t="str">
        <f t="shared" si="23"/>
        <v/>
      </c>
      <c r="AW35" s="208" t="str">
        <f>IF(ISERROR(VLOOKUP($M35,#REF!,10,0)),"",VLOOKUP($M35,#REF!,10,0))</f>
        <v/>
      </c>
      <c r="AX35" s="203">
        <f t="shared" si="24"/>
        <v>0</v>
      </c>
      <c r="AY35" s="208" t="str">
        <f t="shared" si="25"/>
        <v/>
      </c>
      <c r="BA35" s="225" t="str">
        <f t="shared" si="26"/>
        <v/>
      </c>
      <c r="BB35" s="225" t="str">
        <f t="shared" si="27"/>
        <v/>
      </c>
    </row>
    <row r="36" spans="1:54" s="39" customFormat="1" ht="25.2" customHeight="1" x14ac:dyDescent="0.2">
      <c r="A36" s="45"/>
      <c r="B36" s="48"/>
      <c r="C36" s="48"/>
      <c r="D36" s="53"/>
      <c r="E36" s="53"/>
      <c r="F36" s="55"/>
      <c r="G36" s="55"/>
      <c r="H36" s="60"/>
      <c r="I36" s="66"/>
      <c r="J36" s="68"/>
      <c r="L36" s="73">
        <f t="shared" si="0"/>
        <v>0</v>
      </c>
      <c r="M36" s="73" t="str">
        <f t="shared" si="1"/>
        <v xml:space="preserve"> </v>
      </c>
      <c r="N36" s="100">
        <f t="shared" si="2"/>
        <v>0</v>
      </c>
      <c r="O36" s="100">
        <f t="shared" si="3"/>
        <v>0</v>
      </c>
      <c r="P36" s="108">
        <f t="shared" si="4"/>
        <v>0</v>
      </c>
      <c r="Q36" s="108" t="str">
        <f>IF(OR($C36="LED",$C36="不明"),"",IF(ISERROR(VLOOKUP($M36,#REF!,2,0)),"",VLOOKUP($M36,#REF!,2,0)))</f>
        <v/>
      </c>
      <c r="R36" s="100">
        <f t="shared" si="5"/>
        <v>0</v>
      </c>
      <c r="S36" s="100">
        <f t="shared" si="6"/>
        <v>0</v>
      </c>
      <c r="T36" s="120" t="str">
        <f t="shared" si="7"/>
        <v/>
      </c>
      <c r="U36" s="124"/>
      <c r="V36" s="129" t="s">
        <v>164</v>
      </c>
      <c r="W36" s="131"/>
      <c r="X36" s="75" t="str">
        <f>IF(COUNTIF($M36,"*LED*"),"LED設置済",IF(COUNTIF($M36,"*不明*"),"該当不明",IF(ISERROR(VLOOKUP($M36,#REF!,4,0)),"",VLOOKUP($M36,#REF!,4,0))))</f>
        <v/>
      </c>
      <c r="Y36" s="139">
        <f t="shared" si="8"/>
        <v>0</v>
      </c>
      <c r="Z36" s="144" t="str">
        <f>IF(ISERROR(VLOOKUP($M36,#REF!,5,0)),"",VLOOKUP($M36,#REF!,5,0))</f>
        <v/>
      </c>
      <c r="AA36" s="147" t="str">
        <f t="shared" si="9"/>
        <v/>
      </c>
      <c r="AB36" s="147" t="str">
        <f t="shared" si="10"/>
        <v/>
      </c>
      <c r="AC36" s="147" t="str">
        <f>IF(ISERROR(VLOOKUP($M36,#REF!,6,0)),"",VLOOKUP($M36,#REF!,6,0))</f>
        <v/>
      </c>
      <c r="AD36" s="147" t="str">
        <f>IF(ISERROR(VLOOKUP($M36,#REF!,8,0)),"",VLOOKUP($M36,#REF!,8,0))</f>
        <v/>
      </c>
      <c r="AE36" s="152" t="str">
        <f t="shared" si="11"/>
        <v/>
      </c>
      <c r="AF36" s="155" t="str">
        <f t="shared" si="12"/>
        <v/>
      </c>
      <c r="AG36" s="146" t="str">
        <f t="shared" si="13"/>
        <v/>
      </c>
      <c r="AH36" s="146" t="str">
        <f>IF(ISERROR(VLOOKUP($M36,#REF!,9,0)),"",VLOOKUP($M36,#REF!,9,0))</f>
        <v/>
      </c>
      <c r="AI36" s="146" t="str">
        <f t="shared" si="14"/>
        <v/>
      </c>
      <c r="AJ36" s="168">
        <f t="shared" si="15"/>
        <v>0</v>
      </c>
      <c r="AK36" s="171"/>
      <c r="AL36" s="174" t="str">
        <f t="shared" si="16"/>
        <v/>
      </c>
      <c r="AM36" s="179" t="str">
        <f t="shared" si="17"/>
        <v/>
      </c>
      <c r="AN36" s="183" t="str">
        <f t="shared" si="18"/>
        <v>未入力セル</v>
      </c>
      <c r="AO36" s="186" t="str">
        <f t="shared" si="30"/>
        <v/>
      </c>
      <c r="AP36" s="186" t="str">
        <f t="shared" si="31"/>
        <v/>
      </c>
      <c r="AQ36" s="39">
        <f t="shared" si="32"/>
        <v>0</v>
      </c>
      <c r="AR36" s="39" t="str">
        <f>IF(ISERROR(VLOOKUP($M36,#REF!,16,0)),"",VLOOKUP($M36,#REF!,16,0))</f>
        <v/>
      </c>
      <c r="AS36" s="196" t="str">
        <f>IF(ISERROR(VLOOKUP($M36,#REF!,7,0)),"",VLOOKUP($M36,#REF!,7,0))</f>
        <v/>
      </c>
      <c r="AT36" s="203">
        <f t="shared" si="22"/>
        <v>0</v>
      </c>
      <c r="AU36" s="208" t="str">
        <f t="shared" si="23"/>
        <v/>
      </c>
      <c r="AW36" s="208" t="str">
        <f>IF(ISERROR(VLOOKUP($M36,#REF!,10,0)),"",VLOOKUP($M36,#REF!,10,0))</f>
        <v/>
      </c>
      <c r="AX36" s="203">
        <f t="shared" si="24"/>
        <v>0</v>
      </c>
      <c r="AY36" s="208" t="str">
        <f t="shared" si="25"/>
        <v/>
      </c>
      <c r="BA36" s="225" t="str">
        <f t="shared" si="26"/>
        <v/>
      </c>
      <c r="BB36" s="225" t="str">
        <f t="shared" si="27"/>
        <v/>
      </c>
    </row>
    <row r="37" spans="1:54" s="39" customFormat="1" ht="25.2" customHeight="1" x14ac:dyDescent="0.2">
      <c r="A37" s="45"/>
      <c r="B37" s="48"/>
      <c r="C37" s="48"/>
      <c r="D37" s="53"/>
      <c r="E37" s="53"/>
      <c r="F37" s="55"/>
      <c r="G37" s="55"/>
      <c r="H37" s="60"/>
      <c r="I37" s="66"/>
      <c r="J37" s="68"/>
      <c r="L37" s="73">
        <f t="shared" si="0"/>
        <v>0</v>
      </c>
      <c r="M37" s="73" t="str">
        <f t="shared" si="1"/>
        <v xml:space="preserve"> </v>
      </c>
      <c r="N37" s="100">
        <f t="shared" si="2"/>
        <v>0</v>
      </c>
      <c r="O37" s="100">
        <f t="shared" si="3"/>
        <v>0</v>
      </c>
      <c r="P37" s="108">
        <f t="shared" si="4"/>
        <v>0</v>
      </c>
      <c r="Q37" s="108" t="str">
        <f>IF(OR($C37="LED",$C37="不明"),"",IF(ISERROR(VLOOKUP($M37,#REF!,2,0)),"",VLOOKUP($M37,#REF!,2,0)))</f>
        <v/>
      </c>
      <c r="R37" s="100">
        <f t="shared" si="5"/>
        <v>0</v>
      </c>
      <c r="S37" s="100">
        <f t="shared" si="6"/>
        <v>0</v>
      </c>
      <c r="T37" s="120" t="str">
        <f t="shared" si="7"/>
        <v/>
      </c>
      <c r="U37" s="124"/>
      <c r="V37" s="129" t="s">
        <v>164</v>
      </c>
      <c r="W37" s="131"/>
      <c r="X37" s="75" t="str">
        <f>IF(COUNTIF($M37,"*LED*"),"LED設置済",IF(COUNTIF($M37,"*不明*"),"該当不明",IF(ISERROR(VLOOKUP($M37,#REF!,4,0)),"",VLOOKUP($M37,#REF!,4,0))))</f>
        <v/>
      </c>
      <c r="Y37" s="139">
        <f t="shared" si="8"/>
        <v>0</v>
      </c>
      <c r="Z37" s="144" t="str">
        <f>IF(ISERROR(VLOOKUP($M37,#REF!,5,0)),"",VLOOKUP($M37,#REF!,5,0))</f>
        <v/>
      </c>
      <c r="AA37" s="147" t="str">
        <f t="shared" si="9"/>
        <v/>
      </c>
      <c r="AB37" s="147" t="str">
        <f t="shared" si="10"/>
        <v/>
      </c>
      <c r="AC37" s="147" t="str">
        <f>IF(ISERROR(VLOOKUP($M37,#REF!,6,0)),"",VLOOKUP($M37,#REF!,6,0))</f>
        <v/>
      </c>
      <c r="AD37" s="147" t="str">
        <f>IF(ISERROR(VLOOKUP($M37,#REF!,8,0)),"",VLOOKUP($M37,#REF!,8,0))</f>
        <v/>
      </c>
      <c r="AE37" s="152" t="str">
        <f t="shared" si="11"/>
        <v/>
      </c>
      <c r="AF37" s="155" t="str">
        <f t="shared" si="12"/>
        <v/>
      </c>
      <c r="AG37" s="146" t="str">
        <f t="shared" si="13"/>
        <v/>
      </c>
      <c r="AH37" s="146" t="str">
        <f>IF(ISERROR(VLOOKUP($M37,#REF!,9,0)),"",VLOOKUP($M37,#REF!,9,0))</f>
        <v/>
      </c>
      <c r="AI37" s="146" t="str">
        <f t="shared" si="14"/>
        <v/>
      </c>
      <c r="AJ37" s="168">
        <f t="shared" si="15"/>
        <v>0</v>
      </c>
      <c r="AK37" s="171"/>
      <c r="AL37" s="174" t="str">
        <f t="shared" si="16"/>
        <v/>
      </c>
      <c r="AM37" s="179" t="str">
        <f t="shared" si="17"/>
        <v/>
      </c>
      <c r="AN37" s="183" t="str">
        <f t="shared" si="18"/>
        <v>未入力セル</v>
      </c>
      <c r="AO37" s="186" t="str">
        <f t="shared" si="30"/>
        <v/>
      </c>
      <c r="AP37" s="186" t="str">
        <f t="shared" si="31"/>
        <v/>
      </c>
      <c r="AQ37" s="39">
        <f t="shared" si="32"/>
        <v>0</v>
      </c>
      <c r="AR37" s="39" t="str">
        <f>IF(ISERROR(VLOOKUP($M37,#REF!,16,0)),"",VLOOKUP($M37,#REF!,16,0))</f>
        <v/>
      </c>
      <c r="AS37" s="196" t="str">
        <f>IF(ISERROR(VLOOKUP($M37,#REF!,7,0)),"",VLOOKUP($M37,#REF!,7,0))</f>
        <v/>
      </c>
      <c r="AT37" s="203">
        <f t="shared" si="22"/>
        <v>0</v>
      </c>
      <c r="AU37" s="208" t="str">
        <f t="shared" si="23"/>
        <v/>
      </c>
      <c r="AW37" s="208" t="str">
        <f>IF(ISERROR(VLOOKUP($M37,#REF!,10,0)),"",VLOOKUP($M37,#REF!,10,0))</f>
        <v/>
      </c>
      <c r="AX37" s="203">
        <f t="shared" si="24"/>
        <v>0</v>
      </c>
      <c r="AY37" s="208" t="str">
        <f t="shared" si="25"/>
        <v/>
      </c>
      <c r="BA37" s="225" t="str">
        <f t="shared" si="26"/>
        <v/>
      </c>
      <c r="BB37" s="225" t="str">
        <f t="shared" si="27"/>
        <v/>
      </c>
    </row>
    <row r="38" spans="1:54" s="39" customFormat="1" ht="25.2" customHeight="1" x14ac:dyDescent="0.2">
      <c r="A38" s="45"/>
      <c r="B38" s="48"/>
      <c r="C38" s="48"/>
      <c r="D38" s="53"/>
      <c r="E38" s="53"/>
      <c r="F38" s="55"/>
      <c r="G38" s="55"/>
      <c r="H38" s="60"/>
      <c r="I38" s="66"/>
      <c r="J38" s="68"/>
      <c r="L38" s="73">
        <f t="shared" si="0"/>
        <v>0</v>
      </c>
      <c r="M38" s="73" t="str">
        <f t="shared" si="1"/>
        <v xml:space="preserve"> </v>
      </c>
      <c r="N38" s="100">
        <f t="shared" si="2"/>
        <v>0</v>
      </c>
      <c r="O38" s="100">
        <f t="shared" si="3"/>
        <v>0</v>
      </c>
      <c r="P38" s="108">
        <f t="shared" si="4"/>
        <v>0</v>
      </c>
      <c r="Q38" s="108" t="str">
        <f>IF(OR($C38="LED",$C38="不明"),"",IF(ISERROR(VLOOKUP($M38,#REF!,2,0)),"",VLOOKUP($M38,#REF!,2,0)))</f>
        <v/>
      </c>
      <c r="R38" s="100">
        <f t="shared" si="5"/>
        <v>0</v>
      </c>
      <c r="S38" s="100">
        <f t="shared" si="6"/>
        <v>0</v>
      </c>
      <c r="T38" s="120" t="str">
        <f t="shared" si="7"/>
        <v/>
      </c>
      <c r="U38" s="124"/>
      <c r="V38" s="129" t="s">
        <v>164</v>
      </c>
      <c r="W38" s="131"/>
      <c r="X38" s="75" t="str">
        <f>IF(COUNTIF($M38,"*LED*"),"LED設置済",IF(COUNTIF($M38,"*不明*"),"該当不明",IF(ISERROR(VLOOKUP($M38,#REF!,4,0)),"",VLOOKUP($M38,#REF!,4,0))))</f>
        <v/>
      </c>
      <c r="Y38" s="139">
        <f t="shared" si="8"/>
        <v>0</v>
      </c>
      <c r="Z38" s="144" t="str">
        <f>IF(ISERROR(VLOOKUP($M38,#REF!,5,0)),"",VLOOKUP($M38,#REF!,5,0))</f>
        <v/>
      </c>
      <c r="AA38" s="147" t="str">
        <f t="shared" si="9"/>
        <v/>
      </c>
      <c r="AB38" s="147" t="str">
        <f t="shared" si="10"/>
        <v/>
      </c>
      <c r="AC38" s="147" t="str">
        <f>IF(ISERROR(VLOOKUP($M38,#REF!,6,0)),"",VLOOKUP($M38,#REF!,6,0))</f>
        <v/>
      </c>
      <c r="AD38" s="147" t="str">
        <f>IF(ISERROR(VLOOKUP($M38,#REF!,8,0)),"",VLOOKUP($M38,#REF!,8,0))</f>
        <v/>
      </c>
      <c r="AE38" s="152" t="str">
        <f t="shared" si="11"/>
        <v/>
      </c>
      <c r="AF38" s="155" t="str">
        <f t="shared" si="12"/>
        <v/>
      </c>
      <c r="AG38" s="146" t="str">
        <f t="shared" si="13"/>
        <v/>
      </c>
      <c r="AH38" s="146" t="str">
        <f>IF(ISERROR(VLOOKUP($M38,#REF!,9,0)),"",VLOOKUP($M38,#REF!,9,0))</f>
        <v/>
      </c>
      <c r="AI38" s="146" t="str">
        <f t="shared" si="14"/>
        <v/>
      </c>
      <c r="AJ38" s="168">
        <f t="shared" si="15"/>
        <v>0</v>
      </c>
      <c r="AK38" s="171"/>
      <c r="AL38" s="174" t="str">
        <f t="shared" si="16"/>
        <v/>
      </c>
      <c r="AM38" s="179" t="str">
        <f t="shared" si="17"/>
        <v/>
      </c>
      <c r="AN38" s="183" t="str">
        <f t="shared" si="18"/>
        <v>未入力セル</v>
      </c>
      <c r="AO38" s="186" t="str">
        <f t="shared" si="30"/>
        <v/>
      </c>
      <c r="AP38" s="186" t="str">
        <f t="shared" si="31"/>
        <v/>
      </c>
      <c r="AQ38" s="39">
        <f t="shared" si="32"/>
        <v>0</v>
      </c>
      <c r="AR38" s="39" t="str">
        <f>IF(ISERROR(VLOOKUP($M38,#REF!,16,0)),"",VLOOKUP($M38,#REF!,16,0))</f>
        <v/>
      </c>
      <c r="AS38" s="196" t="str">
        <f>IF(ISERROR(VLOOKUP($M38,#REF!,7,0)),"",VLOOKUP($M38,#REF!,7,0))</f>
        <v/>
      </c>
      <c r="AT38" s="203">
        <f t="shared" si="22"/>
        <v>0</v>
      </c>
      <c r="AU38" s="208" t="str">
        <f t="shared" si="23"/>
        <v/>
      </c>
      <c r="AW38" s="208" t="str">
        <f>IF(ISERROR(VLOOKUP($M38,#REF!,10,0)),"",VLOOKUP($M38,#REF!,10,0))</f>
        <v/>
      </c>
      <c r="AX38" s="203">
        <f t="shared" si="24"/>
        <v>0</v>
      </c>
      <c r="AY38" s="208" t="str">
        <f t="shared" si="25"/>
        <v/>
      </c>
      <c r="BA38" s="225" t="str">
        <f t="shared" si="26"/>
        <v/>
      </c>
      <c r="BB38" s="225" t="str">
        <f t="shared" si="27"/>
        <v/>
      </c>
    </row>
    <row r="39" spans="1:54" s="39" customFormat="1" ht="25.2" customHeight="1" x14ac:dyDescent="0.2">
      <c r="A39" s="45"/>
      <c r="B39" s="48"/>
      <c r="C39" s="48"/>
      <c r="D39" s="53"/>
      <c r="E39" s="53"/>
      <c r="F39" s="55"/>
      <c r="G39" s="55"/>
      <c r="H39" s="60"/>
      <c r="I39" s="66"/>
      <c r="J39" s="68"/>
      <c r="L39" s="73">
        <f t="shared" si="0"/>
        <v>0</v>
      </c>
      <c r="M39" s="73" t="str">
        <f t="shared" si="1"/>
        <v xml:space="preserve"> </v>
      </c>
      <c r="N39" s="100">
        <f t="shared" si="2"/>
        <v>0</v>
      </c>
      <c r="O39" s="100">
        <f t="shared" si="3"/>
        <v>0</v>
      </c>
      <c r="P39" s="108">
        <f t="shared" si="4"/>
        <v>0</v>
      </c>
      <c r="Q39" s="108" t="str">
        <f>IF(OR($C39="LED",$C39="不明"),"",IF(ISERROR(VLOOKUP($M39,#REF!,2,0)),"",VLOOKUP($M39,#REF!,2,0)))</f>
        <v/>
      </c>
      <c r="R39" s="100">
        <f t="shared" si="5"/>
        <v>0</v>
      </c>
      <c r="S39" s="100">
        <f t="shared" si="6"/>
        <v>0</v>
      </c>
      <c r="T39" s="120" t="str">
        <f t="shared" si="7"/>
        <v/>
      </c>
      <c r="U39" s="124"/>
      <c r="V39" s="129" t="s">
        <v>164</v>
      </c>
      <c r="W39" s="131"/>
      <c r="X39" s="75" t="str">
        <f>IF(COUNTIF($M39,"*LED*"),"LED設置済",IF(COUNTIF($M39,"*不明*"),"該当不明",IF(ISERROR(VLOOKUP($M39,#REF!,4,0)),"",VLOOKUP($M39,#REF!,4,0))))</f>
        <v/>
      </c>
      <c r="Y39" s="139">
        <f t="shared" si="8"/>
        <v>0</v>
      </c>
      <c r="Z39" s="144" t="str">
        <f>IF(ISERROR(VLOOKUP($M39,#REF!,5,0)),"",VLOOKUP($M39,#REF!,5,0))</f>
        <v/>
      </c>
      <c r="AA39" s="147" t="str">
        <f t="shared" si="9"/>
        <v/>
      </c>
      <c r="AB39" s="147" t="str">
        <f t="shared" si="10"/>
        <v/>
      </c>
      <c r="AC39" s="147" t="str">
        <f>IF(ISERROR(VLOOKUP($M39,#REF!,6,0)),"",VLOOKUP($M39,#REF!,6,0))</f>
        <v/>
      </c>
      <c r="AD39" s="147" t="str">
        <f>IF(ISERROR(VLOOKUP($M39,#REF!,8,0)),"",VLOOKUP($M39,#REF!,8,0))</f>
        <v/>
      </c>
      <c r="AE39" s="152" t="str">
        <f t="shared" si="11"/>
        <v/>
      </c>
      <c r="AF39" s="155" t="str">
        <f t="shared" si="12"/>
        <v/>
      </c>
      <c r="AG39" s="146" t="str">
        <f t="shared" si="13"/>
        <v/>
      </c>
      <c r="AH39" s="146" t="str">
        <f>IF(ISERROR(VLOOKUP($M39,#REF!,9,0)),"",VLOOKUP($M39,#REF!,9,0))</f>
        <v/>
      </c>
      <c r="AI39" s="146" t="str">
        <f t="shared" si="14"/>
        <v/>
      </c>
      <c r="AJ39" s="168">
        <f t="shared" si="15"/>
        <v>0</v>
      </c>
      <c r="AK39" s="171"/>
      <c r="AL39" s="174" t="str">
        <f t="shared" si="16"/>
        <v/>
      </c>
      <c r="AM39" s="179" t="str">
        <f t="shared" si="17"/>
        <v/>
      </c>
      <c r="AN39" s="183" t="str">
        <f t="shared" si="18"/>
        <v>未入力セル</v>
      </c>
      <c r="AO39" s="186" t="str">
        <f t="shared" si="30"/>
        <v/>
      </c>
      <c r="AP39" s="186" t="str">
        <f t="shared" si="31"/>
        <v/>
      </c>
      <c r="AQ39" s="39">
        <f t="shared" si="32"/>
        <v>0</v>
      </c>
      <c r="AR39" s="39" t="str">
        <f>IF(ISERROR(VLOOKUP($M39,#REF!,16,0)),"",VLOOKUP($M39,#REF!,16,0))</f>
        <v/>
      </c>
      <c r="AS39" s="196" t="str">
        <f>IF(ISERROR(VLOOKUP($M39,#REF!,7,0)),"",VLOOKUP($M39,#REF!,7,0))</f>
        <v/>
      </c>
      <c r="AT39" s="203">
        <f t="shared" si="22"/>
        <v>0</v>
      </c>
      <c r="AU39" s="208" t="str">
        <f t="shared" si="23"/>
        <v/>
      </c>
      <c r="AW39" s="208" t="str">
        <f>IF(ISERROR(VLOOKUP($M39,#REF!,10,0)),"",VLOOKUP($M39,#REF!,10,0))</f>
        <v/>
      </c>
      <c r="AX39" s="203">
        <f t="shared" si="24"/>
        <v>0</v>
      </c>
      <c r="AY39" s="208" t="str">
        <f t="shared" si="25"/>
        <v/>
      </c>
      <c r="BA39" s="225" t="str">
        <f t="shared" si="26"/>
        <v/>
      </c>
      <c r="BB39" s="225" t="str">
        <f t="shared" si="27"/>
        <v/>
      </c>
    </row>
    <row r="40" spans="1:54" s="39" customFormat="1" ht="25.2" customHeight="1" x14ac:dyDescent="0.2">
      <c r="A40" s="45"/>
      <c r="B40" s="48"/>
      <c r="C40" s="48"/>
      <c r="D40" s="53"/>
      <c r="E40" s="53"/>
      <c r="F40" s="55"/>
      <c r="G40" s="55"/>
      <c r="H40" s="60"/>
      <c r="I40" s="66"/>
      <c r="J40" s="68"/>
      <c r="L40" s="73">
        <f t="shared" si="0"/>
        <v>0</v>
      </c>
      <c r="M40" s="73" t="str">
        <f t="shared" si="1"/>
        <v xml:space="preserve"> </v>
      </c>
      <c r="N40" s="100">
        <f t="shared" si="2"/>
        <v>0</v>
      </c>
      <c r="O40" s="100">
        <f t="shared" si="3"/>
        <v>0</v>
      </c>
      <c r="P40" s="108">
        <f t="shared" si="4"/>
        <v>0</v>
      </c>
      <c r="Q40" s="108" t="str">
        <f>IF(OR($C40="LED",$C40="不明"),"",IF(ISERROR(VLOOKUP($M40,#REF!,2,0)),"",VLOOKUP($M40,#REF!,2,0)))</f>
        <v/>
      </c>
      <c r="R40" s="100">
        <f t="shared" si="5"/>
        <v>0</v>
      </c>
      <c r="S40" s="100">
        <f t="shared" si="6"/>
        <v>0</v>
      </c>
      <c r="T40" s="120" t="str">
        <f t="shared" si="7"/>
        <v/>
      </c>
      <c r="U40" s="124"/>
      <c r="V40" s="129" t="s">
        <v>164</v>
      </c>
      <c r="W40" s="131"/>
      <c r="X40" s="75" t="str">
        <f>IF(COUNTIF($M40,"*LED*"),"LED設置済",IF(COUNTIF($M40,"*不明*"),"該当不明",IF(ISERROR(VLOOKUP($M40,#REF!,4,0)),"",VLOOKUP($M40,#REF!,4,0))))</f>
        <v/>
      </c>
      <c r="Y40" s="139">
        <f t="shared" si="8"/>
        <v>0</v>
      </c>
      <c r="Z40" s="144" t="str">
        <f>IF(ISERROR(VLOOKUP($M40,#REF!,5,0)),"",VLOOKUP($M40,#REF!,5,0))</f>
        <v/>
      </c>
      <c r="AA40" s="147" t="str">
        <f t="shared" si="9"/>
        <v/>
      </c>
      <c r="AB40" s="147" t="str">
        <f t="shared" si="10"/>
        <v/>
      </c>
      <c r="AC40" s="147" t="str">
        <f>IF(ISERROR(VLOOKUP($M40,#REF!,6,0)),"",VLOOKUP($M40,#REF!,6,0))</f>
        <v/>
      </c>
      <c r="AD40" s="147" t="str">
        <f>IF(ISERROR(VLOOKUP($M40,#REF!,8,0)),"",VLOOKUP($M40,#REF!,8,0))</f>
        <v/>
      </c>
      <c r="AE40" s="152" t="str">
        <f t="shared" si="11"/>
        <v/>
      </c>
      <c r="AF40" s="155" t="str">
        <f t="shared" si="12"/>
        <v/>
      </c>
      <c r="AG40" s="146" t="str">
        <f t="shared" si="13"/>
        <v/>
      </c>
      <c r="AH40" s="146" t="str">
        <f>IF(ISERROR(VLOOKUP($M40,#REF!,9,0)),"",VLOOKUP($M40,#REF!,9,0))</f>
        <v/>
      </c>
      <c r="AI40" s="146" t="str">
        <f t="shared" si="14"/>
        <v/>
      </c>
      <c r="AJ40" s="168">
        <f t="shared" si="15"/>
        <v>0</v>
      </c>
      <c r="AK40" s="171"/>
      <c r="AL40" s="174" t="str">
        <f t="shared" si="16"/>
        <v/>
      </c>
      <c r="AM40" s="179" t="str">
        <f t="shared" si="17"/>
        <v/>
      </c>
      <c r="AN40" s="183" t="str">
        <f t="shared" si="18"/>
        <v>未入力セル</v>
      </c>
      <c r="AO40" s="186" t="str">
        <f t="shared" si="30"/>
        <v/>
      </c>
      <c r="AP40" s="186" t="str">
        <f t="shared" si="31"/>
        <v/>
      </c>
      <c r="AQ40" s="39">
        <f t="shared" si="32"/>
        <v>0</v>
      </c>
      <c r="AR40" s="39" t="str">
        <f>IF(ISERROR(VLOOKUP($M40,#REF!,16,0)),"",VLOOKUP($M40,#REF!,16,0))</f>
        <v/>
      </c>
      <c r="AS40" s="196" t="str">
        <f>IF(ISERROR(VLOOKUP($M40,#REF!,7,0)),"",VLOOKUP($M40,#REF!,7,0))</f>
        <v/>
      </c>
      <c r="AT40" s="203">
        <f t="shared" si="22"/>
        <v>0</v>
      </c>
      <c r="AU40" s="208" t="str">
        <f t="shared" si="23"/>
        <v/>
      </c>
      <c r="AW40" s="208" t="str">
        <f>IF(ISERROR(VLOOKUP($M40,#REF!,10,0)),"",VLOOKUP($M40,#REF!,10,0))</f>
        <v/>
      </c>
      <c r="AX40" s="203">
        <f t="shared" si="24"/>
        <v>0</v>
      </c>
      <c r="AY40" s="208" t="str">
        <f t="shared" si="25"/>
        <v/>
      </c>
      <c r="BA40" s="225" t="str">
        <f t="shared" si="26"/>
        <v/>
      </c>
      <c r="BB40" s="225" t="str">
        <f t="shared" si="27"/>
        <v/>
      </c>
    </row>
    <row r="41" spans="1:54" s="39" customFormat="1" ht="25.2" customHeight="1" x14ac:dyDescent="0.2">
      <c r="A41" s="45"/>
      <c r="B41" s="48"/>
      <c r="C41" s="48"/>
      <c r="D41" s="53"/>
      <c r="E41" s="53"/>
      <c r="F41" s="55"/>
      <c r="G41" s="55"/>
      <c r="H41" s="60"/>
      <c r="I41" s="66"/>
      <c r="J41" s="68"/>
      <c r="L41" s="73">
        <f t="shared" si="0"/>
        <v>0</v>
      </c>
      <c r="M41" s="73" t="str">
        <f t="shared" si="1"/>
        <v xml:space="preserve"> </v>
      </c>
      <c r="N41" s="100">
        <f t="shared" si="2"/>
        <v>0</v>
      </c>
      <c r="O41" s="100">
        <f t="shared" si="3"/>
        <v>0</v>
      </c>
      <c r="P41" s="108">
        <f t="shared" si="4"/>
        <v>0</v>
      </c>
      <c r="Q41" s="108" t="str">
        <f>IF(OR($C41="LED",$C41="不明"),"",IF(ISERROR(VLOOKUP($M41,#REF!,2,0)),"",VLOOKUP($M41,#REF!,2,0)))</f>
        <v/>
      </c>
      <c r="R41" s="100">
        <f t="shared" si="5"/>
        <v>0</v>
      </c>
      <c r="S41" s="100">
        <f t="shared" si="6"/>
        <v>0</v>
      </c>
      <c r="T41" s="120" t="str">
        <f t="shared" si="7"/>
        <v/>
      </c>
      <c r="U41" s="124"/>
      <c r="V41" s="129" t="s">
        <v>164</v>
      </c>
      <c r="W41" s="131"/>
      <c r="X41" s="75" t="str">
        <f>IF(COUNTIF($M41,"*LED*"),"LED設置済",IF(COUNTIF($M41,"*不明*"),"該当不明",IF(ISERROR(VLOOKUP($M41,#REF!,4,0)),"",VLOOKUP($M41,#REF!,4,0))))</f>
        <v/>
      </c>
      <c r="Y41" s="139">
        <f t="shared" si="8"/>
        <v>0</v>
      </c>
      <c r="Z41" s="144" t="str">
        <f>IF(ISERROR(VLOOKUP($M41,#REF!,5,0)),"",VLOOKUP($M41,#REF!,5,0))</f>
        <v/>
      </c>
      <c r="AA41" s="147" t="str">
        <f t="shared" si="9"/>
        <v/>
      </c>
      <c r="AB41" s="147" t="str">
        <f t="shared" si="10"/>
        <v/>
      </c>
      <c r="AC41" s="147" t="str">
        <f>IF(ISERROR(VLOOKUP($M41,#REF!,6,0)),"",VLOOKUP($M41,#REF!,6,0))</f>
        <v/>
      </c>
      <c r="AD41" s="147" t="str">
        <f>IF(ISERROR(VLOOKUP($M41,#REF!,8,0)),"",VLOOKUP($M41,#REF!,8,0))</f>
        <v/>
      </c>
      <c r="AE41" s="152" t="str">
        <f t="shared" si="11"/>
        <v/>
      </c>
      <c r="AF41" s="155" t="str">
        <f t="shared" si="12"/>
        <v/>
      </c>
      <c r="AG41" s="146" t="str">
        <f t="shared" si="13"/>
        <v/>
      </c>
      <c r="AH41" s="146" t="str">
        <f>IF(ISERROR(VLOOKUP($M41,#REF!,9,0)),"",VLOOKUP($M41,#REF!,9,0))</f>
        <v/>
      </c>
      <c r="AI41" s="146" t="str">
        <f t="shared" si="14"/>
        <v/>
      </c>
      <c r="AJ41" s="168">
        <f t="shared" si="15"/>
        <v>0</v>
      </c>
      <c r="AK41" s="171"/>
      <c r="AL41" s="174" t="str">
        <f t="shared" si="16"/>
        <v/>
      </c>
      <c r="AM41" s="179" t="str">
        <f t="shared" si="17"/>
        <v/>
      </c>
      <c r="AN41" s="183" t="str">
        <f t="shared" si="18"/>
        <v>未入力セル</v>
      </c>
      <c r="AO41" s="186" t="str">
        <f t="shared" si="30"/>
        <v/>
      </c>
      <c r="AP41" s="186" t="str">
        <f t="shared" si="31"/>
        <v/>
      </c>
      <c r="AQ41" s="39">
        <f t="shared" si="32"/>
        <v>0</v>
      </c>
      <c r="AR41" s="39" t="str">
        <f>IF(ISERROR(VLOOKUP($M41,#REF!,16,0)),"",VLOOKUP($M41,#REF!,16,0))</f>
        <v/>
      </c>
      <c r="AS41" s="196" t="str">
        <f>IF(ISERROR(VLOOKUP($M41,#REF!,7,0)),"",VLOOKUP($M41,#REF!,7,0))</f>
        <v/>
      </c>
      <c r="AT41" s="203">
        <f t="shared" si="22"/>
        <v>0</v>
      </c>
      <c r="AU41" s="208" t="str">
        <f t="shared" si="23"/>
        <v/>
      </c>
      <c r="AW41" s="208" t="str">
        <f>IF(ISERROR(VLOOKUP($M41,#REF!,10,0)),"",VLOOKUP($M41,#REF!,10,0))</f>
        <v/>
      </c>
      <c r="AX41" s="203">
        <f t="shared" si="24"/>
        <v>0</v>
      </c>
      <c r="AY41" s="208" t="str">
        <f t="shared" si="25"/>
        <v/>
      </c>
      <c r="BA41" s="225" t="str">
        <f t="shared" si="26"/>
        <v/>
      </c>
      <c r="BB41" s="225" t="str">
        <f t="shared" si="27"/>
        <v/>
      </c>
    </row>
    <row r="42" spans="1:54" s="39" customFormat="1" ht="25.2" customHeight="1" x14ac:dyDescent="0.2">
      <c r="A42" s="45"/>
      <c r="B42" s="48"/>
      <c r="C42" s="48"/>
      <c r="D42" s="53"/>
      <c r="E42" s="53"/>
      <c r="F42" s="55"/>
      <c r="G42" s="55"/>
      <c r="H42" s="60"/>
      <c r="I42" s="66"/>
      <c r="J42" s="68"/>
      <c r="L42" s="73">
        <f t="shared" si="0"/>
        <v>0</v>
      </c>
      <c r="M42" s="73" t="str">
        <f t="shared" si="1"/>
        <v xml:space="preserve"> </v>
      </c>
      <c r="N42" s="100">
        <f t="shared" si="2"/>
        <v>0</v>
      </c>
      <c r="O42" s="100">
        <f t="shared" si="3"/>
        <v>0</v>
      </c>
      <c r="P42" s="108">
        <f t="shared" si="4"/>
        <v>0</v>
      </c>
      <c r="Q42" s="108" t="str">
        <f>IF(OR($C42="LED",$C42="不明"),"",IF(ISERROR(VLOOKUP($M42,#REF!,2,0)),"",VLOOKUP($M42,#REF!,2,0)))</f>
        <v/>
      </c>
      <c r="R42" s="100">
        <f t="shared" si="5"/>
        <v>0</v>
      </c>
      <c r="S42" s="100">
        <f t="shared" si="6"/>
        <v>0</v>
      </c>
      <c r="T42" s="120" t="str">
        <f t="shared" si="7"/>
        <v/>
      </c>
      <c r="U42" s="124"/>
      <c r="V42" s="129" t="s">
        <v>164</v>
      </c>
      <c r="W42" s="131"/>
      <c r="X42" s="75" t="str">
        <f>IF(COUNTIF($M42,"*LED*"),"LED設置済",IF(COUNTIF($M42,"*不明*"),"該当不明",IF(ISERROR(VLOOKUP($M42,#REF!,4,0)),"",VLOOKUP($M42,#REF!,4,0))))</f>
        <v/>
      </c>
      <c r="Y42" s="139">
        <f t="shared" si="8"/>
        <v>0</v>
      </c>
      <c r="Z42" s="144" t="str">
        <f>IF(ISERROR(VLOOKUP($M42,#REF!,5,0)),"",VLOOKUP($M42,#REF!,5,0))</f>
        <v/>
      </c>
      <c r="AA42" s="147" t="str">
        <f t="shared" si="9"/>
        <v/>
      </c>
      <c r="AB42" s="147" t="str">
        <f t="shared" si="10"/>
        <v/>
      </c>
      <c r="AC42" s="147" t="str">
        <f>IF(ISERROR(VLOOKUP($M42,#REF!,6,0)),"",VLOOKUP($M42,#REF!,6,0))</f>
        <v/>
      </c>
      <c r="AD42" s="147" t="str">
        <f>IF(ISERROR(VLOOKUP($M42,#REF!,8,0)),"",VLOOKUP($M42,#REF!,8,0))</f>
        <v/>
      </c>
      <c r="AE42" s="152" t="str">
        <f t="shared" si="11"/>
        <v/>
      </c>
      <c r="AF42" s="155" t="str">
        <f t="shared" si="12"/>
        <v/>
      </c>
      <c r="AG42" s="146" t="str">
        <f t="shared" si="13"/>
        <v/>
      </c>
      <c r="AH42" s="146" t="str">
        <f>IF(ISERROR(VLOOKUP($M42,#REF!,9,0)),"",VLOOKUP($M42,#REF!,9,0))</f>
        <v/>
      </c>
      <c r="AI42" s="146" t="str">
        <f t="shared" si="14"/>
        <v/>
      </c>
      <c r="AJ42" s="168">
        <f t="shared" si="15"/>
        <v>0</v>
      </c>
      <c r="AK42" s="171"/>
      <c r="AL42" s="174" t="str">
        <f t="shared" si="16"/>
        <v/>
      </c>
      <c r="AM42" s="179" t="str">
        <f t="shared" si="17"/>
        <v/>
      </c>
      <c r="AN42" s="183" t="str">
        <f t="shared" si="18"/>
        <v>未入力セル</v>
      </c>
      <c r="AO42" s="186" t="str">
        <f t="shared" si="30"/>
        <v/>
      </c>
      <c r="AP42" s="186" t="str">
        <f t="shared" si="31"/>
        <v/>
      </c>
      <c r="AQ42" s="39">
        <f t="shared" si="32"/>
        <v>0</v>
      </c>
      <c r="AR42" s="39" t="str">
        <f>IF(ISERROR(VLOOKUP($M42,#REF!,16,0)),"",VLOOKUP($M42,#REF!,16,0))</f>
        <v/>
      </c>
      <c r="AS42" s="196" t="str">
        <f>IF(ISERROR(VLOOKUP($M42,#REF!,7,0)),"",VLOOKUP($M42,#REF!,7,0))</f>
        <v/>
      </c>
      <c r="AT42" s="203">
        <f t="shared" si="22"/>
        <v>0</v>
      </c>
      <c r="AU42" s="208" t="str">
        <f t="shared" si="23"/>
        <v/>
      </c>
      <c r="AW42" s="208" t="str">
        <f>IF(ISERROR(VLOOKUP($M42,#REF!,10,0)),"",VLOOKUP($M42,#REF!,10,0))</f>
        <v/>
      </c>
      <c r="AX42" s="203">
        <f t="shared" si="24"/>
        <v>0</v>
      </c>
      <c r="AY42" s="208" t="str">
        <f t="shared" si="25"/>
        <v/>
      </c>
      <c r="BA42" s="225" t="str">
        <f t="shared" si="26"/>
        <v/>
      </c>
      <c r="BB42" s="225" t="str">
        <f t="shared" si="27"/>
        <v/>
      </c>
    </row>
    <row r="43" spans="1:54" s="39" customFormat="1" ht="25.2" customHeight="1" x14ac:dyDescent="0.2">
      <c r="A43" s="45"/>
      <c r="B43" s="48"/>
      <c r="C43" s="48"/>
      <c r="D43" s="53"/>
      <c r="E43" s="53"/>
      <c r="F43" s="55"/>
      <c r="G43" s="55"/>
      <c r="H43" s="60"/>
      <c r="I43" s="66"/>
      <c r="J43" s="68"/>
      <c r="L43" s="73">
        <f t="shared" si="0"/>
        <v>0</v>
      </c>
      <c r="M43" s="73" t="str">
        <f t="shared" si="1"/>
        <v xml:space="preserve"> </v>
      </c>
      <c r="N43" s="100">
        <f t="shared" si="2"/>
        <v>0</v>
      </c>
      <c r="O43" s="100">
        <f t="shared" si="3"/>
        <v>0</v>
      </c>
      <c r="P43" s="108">
        <f t="shared" si="4"/>
        <v>0</v>
      </c>
      <c r="Q43" s="108" t="str">
        <f>IF(OR($C43="LED",$C43="不明"),"",IF(ISERROR(VLOOKUP($M43,#REF!,2,0)),"",VLOOKUP($M43,#REF!,2,0)))</f>
        <v/>
      </c>
      <c r="R43" s="100">
        <f t="shared" si="5"/>
        <v>0</v>
      </c>
      <c r="S43" s="100">
        <f t="shared" si="6"/>
        <v>0</v>
      </c>
      <c r="T43" s="120" t="str">
        <f t="shared" si="7"/>
        <v/>
      </c>
      <c r="U43" s="124"/>
      <c r="V43" s="129" t="s">
        <v>164</v>
      </c>
      <c r="W43" s="131"/>
      <c r="X43" s="75" t="str">
        <f>IF(COUNTIF($M43,"*LED*"),"LED設置済",IF(COUNTIF($M43,"*不明*"),"該当不明",IF(ISERROR(VLOOKUP($M43,#REF!,4,0)),"",VLOOKUP($M43,#REF!,4,0))))</f>
        <v/>
      </c>
      <c r="Y43" s="139">
        <f t="shared" si="8"/>
        <v>0</v>
      </c>
      <c r="Z43" s="144" t="str">
        <f>IF(ISERROR(VLOOKUP($M43,#REF!,5,0)),"",VLOOKUP($M43,#REF!,5,0))</f>
        <v/>
      </c>
      <c r="AA43" s="147" t="str">
        <f t="shared" si="9"/>
        <v/>
      </c>
      <c r="AB43" s="147" t="str">
        <f t="shared" si="10"/>
        <v/>
      </c>
      <c r="AC43" s="147" t="str">
        <f>IF(ISERROR(VLOOKUP($M43,#REF!,6,0)),"",VLOOKUP($M43,#REF!,6,0))</f>
        <v/>
      </c>
      <c r="AD43" s="147" t="str">
        <f>IF(ISERROR(VLOOKUP($M43,#REF!,8,0)),"",VLOOKUP($M43,#REF!,8,0))</f>
        <v/>
      </c>
      <c r="AE43" s="152" t="str">
        <f t="shared" si="11"/>
        <v/>
      </c>
      <c r="AF43" s="155" t="str">
        <f t="shared" si="12"/>
        <v/>
      </c>
      <c r="AG43" s="146" t="str">
        <f t="shared" si="13"/>
        <v/>
      </c>
      <c r="AH43" s="146" t="str">
        <f>IF(ISERROR(VLOOKUP($M43,#REF!,9,0)),"",VLOOKUP($M43,#REF!,9,0))</f>
        <v/>
      </c>
      <c r="AI43" s="146" t="str">
        <f t="shared" si="14"/>
        <v/>
      </c>
      <c r="AJ43" s="168">
        <f t="shared" si="15"/>
        <v>0</v>
      </c>
      <c r="AK43" s="171"/>
      <c r="AL43" s="174" t="str">
        <f t="shared" si="16"/>
        <v/>
      </c>
      <c r="AM43" s="179" t="str">
        <f t="shared" si="17"/>
        <v/>
      </c>
      <c r="AN43" s="183" t="str">
        <f t="shared" si="18"/>
        <v>未入力セル</v>
      </c>
      <c r="AO43" s="186" t="str">
        <f t="shared" si="30"/>
        <v/>
      </c>
      <c r="AP43" s="186" t="str">
        <f t="shared" si="31"/>
        <v/>
      </c>
      <c r="AQ43" s="39">
        <f t="shared" si="32"/>
        <v>0</v>
      </c>
      <c r="AR43" s="39" t="str">
        <f>IF(ISERROR(VLOOKUP($M43,#REF!,16,0)),"",VLOOKUP($M43,#REF!,16,0))</f>
        <v/>
      </c>
      <c r="AS43" s="196" t="str">
        <f>IF(ISERROR(VLOOKUP($M43,#REF!,7,0)),"",VLOOKUP($M43,#REF!,7,0))</f>
        <v/>
      </c>
      <c r="AT43" s="203">
        <f t="shared" si="22"/>
        <v>0</v>
      </c>
      <c r="AU43" s="208" t="str">
        <f t="shared" si="23"/>
        <v/>
      </c>
      <c r="AW43" s="208" t="str">
        <f>IF(ISERROR(VLOOKUP($M43,#REF!,10,0)),"",VLOOKUP($M43,#REF!,10,0))</f>
        <v/>
      </c>
      <c r="AX43" s="203">
        <f t="shared" si="24"/>
        <v>0</v>
      </c>
      <c r="AY43" s="208" t="str">
        <f t="shared" si="25"/>
        <v/>
      </c>
      <c r="BA43" s="225" t="str">
        <f t="shared" si="26"/>
        <v/>
      </c>
      <c r="BB43" s="225" t="str">
        <f t="shared" si="27"/>
        <v/>
      </c>
    </row>
    <row r="44" spans="1:54" s="39" customFormat="1" ht="25.2" customHeight="1" x14ac:dyDescent="0.2">
      <c r="A44" s="45"/>
      <c r="B44" s="48"/>
      <c r="C44" s="48"/>
      <c r="D44" s="53"/>
      <c r="E44" s="53"/>
      <c r="F44" s="55"/>
      <c r="G44" s="55"/>
      <c r="H44" s="60"/>
      <c r="I44" s="66"/>
      <c r="J44" s="68"/>
      <c r="L44" s="73">
        <f t="shared" si="0"/>
        <v>0</v>
      </c>
      <c r="M44" s="73" t="str">
        <f t="shared" si="1"/>
        <v xml:space="preserve"> </v>
      </c>
      <c r="N44" s="100">
        <f t="shared" si="2"/>
        <v>0</v>
      </c>
      <c r="O44" s="100">
        <f t="shared" si="3"/>
        <v>0</v>
      </c>
      <c r="P44" s="108">
        <f t="shared" si="4"/>
        <v>0</v>
      </c>
      <c r="Q44" s="108" t="str">
        <f>IF(OR($C44="LED",$C44="不明"),"",IF(ISERROR(VLOOKUP($M44,#REF!,2,0)),"",VLOOKUP($M44,#REF!,2,0)))</f>
        <v/>
      </c>
      <c r="R44" s="100">
        <f t="shared" si="5"/>
        <v>0</v>
      </c>
      <c r="S44" s="100">
        <f t="shared" si="6"/>
        <v>0</v>
      </c>
      <c r="T44" s="120" t="str">
        <f t="shared" si="7"/>
        <v/>
      </c>
      <c r="U44" s="124"/>
      <c r="V44" s="129" t="s">
        <v>164</v>
      </c>
      <c r="W44" s="131"/>
      <c r="X44" s="75" t="str">
        <f>IF(COUNTIF($M44,"*LED*"),"LED設置済",IF(COUNTIF($M44,"*不明*"),"該当不明",IF(ISERROR(VLOOKUP($M44,#REF!,4,0)),"",VLOOKUP($M44,#REF!,4,0))))</f>
        <v/>
      </c>
      <c r="Y44" s="139">
        <f t="shared" si="8"/>
        <v>0</v>
      </c>
      <c r="Z44" s="144" t="str">
        <f>IF(ISERROR(VLOOKUP($M44,#REF!,5,0)),"",VLOOKUP($M44,#REF!,5,0))</f>
        <v/>
      </c>
      <c r="AA44" s="147" t="str">
        <f t="shared" si="9"/>
        <v/>
      </c>
      <c r="AB44" s="147" t="str">
        <f t="shared" si="10"/>
        <v/>
      </c>
      <c r="AC44" s="147" t="str">
        <f>IF(ISERROR(VLOOKUP($M44,#REF!,6,0)),"",VLOOKUP($M44,#REF!,6,0))</f>
        <v/>
      </c>
      <c r="AD44" s="147" t="str">
        <f>IF(ISERROR(VLOOKUP($M44,#REF!,8,0)),"",VLOOKUP($M44,#REF!,8,0))</f>
        <v/>
      </c>
      <c r="AE44" s="152" t="str">
        <f t="shared" si="11"/>
        <v/>
      </c>
      <c r="AF44" s="155" t="str">
        <f t="shared" si="12"/>
        <v/>
      </c>
      <c r="AG44" s="146" t="str">
        <f t="shared" si="13"/>
        <v/>
      </c>
      <c r="AH44" s="146" t="str">
        <f>IF(ISERROR(VLOOKUP($M44,#REF!,9,0)),"",VLOOKUP($M44,#REF!,9,0))</f>
        <v/>
      </c>
      <c r="AI44" s="146" t="str">
        <f t="shared" si="14"/>
        <v/>
      </c>
      <c r="AJ44" s="168">
        <f t="shared" si="15"/>
        <v>0</v>
      </c>
      <c r="AK44" s="171"/>
      <c r="AL44" s="174" t="str">
        <f t="shared" si="16"/>
        <v/>
      </c>
      <c r="AM44" s="179" t="str">
        <f t="shared" si="17"/>
        <v/>
      </c>
      <c r="AN44" s="183" t="str">
        <f t="shared" si="18"/>
        <v>未入力セル</v>
      </c>
      <c r="AO44" s="186" t="str">
        <f t="shared" si="30"/>
        <v/>
      </c>
      <c r="AP44" s="186" t="str">
        <f t="shared" si="31"/>
        <v/>
      </c>
      <c r="AQ44" s="39">
        <f t="shared" si="32"/>
        <v>0</v>
      </c>
      <c r="AR44" s="39" t="str">
        <f>IF(ISERROR(VLOOKUP($M44,#REF!,16,0)),"",VLOOKUP($M44,#REF!,16,0))</f>
        <v/>
      </c>
      <c r="AS44" s="196" t="str">
        <f>IF(ISERROR(VLOOKUP($M44,#REF!,7,0)),"",VLOOKUP($M44,#REF!,7,0))</f>
        <v/>
      </c>
      <c r="AT44" s="203">
        <f t="shared" si="22"/>
        <v>0</v>
      </c>
      <c r="AU44" s="208" t="str">
        <f t="shared" si="23"/>
        <v/>
      </c>
      <c r="AW44" s="208" t="str">
        <f>IF(ISERROR(VLOOKUP($M44,#REF!,10,0)),"",VLOOKUP($M44,#REF!,10,0))</f>
        <v/>
      </c>
      <c r="AX44" s="203">
        <f t="shared" si="24"/>
        <v>0</v>
      </c>
      <c r="AY44" s="208" t="str">
        <f t="shared" si="25"/>
        <v/>
      </c>
      <c r="BA44" s="225" t="str">
        <f t="shared" si="26"/>
        <v/>
      </c>
      <c r="BB44" s="225" t="str">
        <f t="shared" si="27"/>
        <v/>
      </c>
    </row>
    <row r="45" spans="1:54" s="39" customFormat="1" ht="25.2" customHeight="1" x14ac:dyDescent="0.2">
      <c r="A45" s="45"/>
      <c r="B45" s="48"/>
      <c r="C45" s="48"/>
      <c r="D45" s="53"/>
      <c r="E45" s="53"/>
      <c r="F45" s="55"/>
      <c r="G45" s="55"/>
      <c r="H45" s="60"/>
      <c r="I45" s="66"/>
      <c r="J45" s="68"/>
      <c r="L45" s="73">
        <f t="shared" si="0"/>
        <v>0</v>
      </c>
      <c r="M45" s="73" t="str">
        <f t="shared" si="1"/>
        <v xml:space="preserve"> </v>
      </c>
      <c r="N45" s="100">
        <f t="shared" si="2"/>
        <v>0</v>
      </c>
      <c r="O45" s="100">
        <f t="shared" si="3"/>
        <v>0</v>
      </c>
      <c r="P45" s="108">
        <f t="shared" si="4"/>
        <v>0</v>
      </c>
      <c r="Q45" s="108" t="str">
        <f>IF(OR($C45="LED",$C45="不明"),"",IF(ISERROR(VLOOKUP($M45,#REF!,2,0)),"",VLOOKUP($M45,#REF!,2,0)))</f>
        <v/>
      </c>
      <c r="R45" s="100">
        <f t="shared" si="5"/>
        <v>0</v>
      </c>
      <c r="S45" s="100">
        <f t="shared" si="6"/>
        <v>0</v>
      </c>
      <c r="T45" s="120" t="str">
        <f t="shared" si="7"/>
        <v/>
      </c>
      <c r="U45" s="124"/>
      <c r="V45" s="129" t="s">
        <v>164</v>
      </c>
      <c r="W45" s="131"/>
      <c r="X45" s="75" t="str">
        <f>IF(COUNTIF($M45,"*LED*"),"LED設置済",IF(COUNTIF($M45,"*不明*"),"該当不明",IF(ISERROR(VLOOKUP($M45,#REF!,4,0)),"",VLOOKUP($M45,#REF!,4,0))))</f>
        <v/>
      </c>
      <c r="Y45" s="139">
        <f t="shared" si="8"/>
        <v>0</v>
      </c>
      <c r="Z45" s="144" t="str">
        <f>IF(ISERROR(VLOOKUP($M45,#REF!,5,0)),"",VLOOKUP($M45,#REF!,5,0))</f>
        <v/>
      </c>
      <c r="AA45" s="147" t="str">
        <f t="shared" si="9"/>
        <v/>
      </c>
      <c r="AB45" s="147" t="str">
        <f t="shared" si="10"/>
        <v/>
      </c>
      <c r="AC45" s="147" t="str">
        <f>IF(ISERROR(VLOOKUP($M45,#REF!,6,0)),"",VLOOKUP($M45,#REF!,6,0))</f>
        <v/>
      </c>
      <c r="AD45" s="147" t="str">
        <f>IF(ISERROR(VLOOKUP($M45,#REF!,8,0)),"",VLOOKUP($M45,#REF!,8,0))</f>
        <v/>
      </c>
      <c r="AE45" s="152" t="str">
        <f t="shared" si="11"/>
        <v/>
      </c>
      <c r="AF45" s="155" t="str">
        <f t="shared" si="12"/>
        <v/>
      </c>
      <c r="AG45" s="146" t="str">
        <f t="shared" si="13"/>
        <v/>
      </c>
      <c r="AH45" s="146" t="str">
        <f>IF(ISERROR(VLOOKUP($M45,#REF!,9,0)),"",VLOOKUP($M45,#REF!,9,0))</f>
        <v/>
      </c>
      <c r="AI45" s="146" t="str">
        <f t="shared" si="14"/>
        <v/>
      </c>
      <c r="AJ45" s="168">
        <f t="shared" si="15"/>
        <v>0</v>
      </c>
      <c r="AK45" s="171"/>
      <c r="AL45" s="174" t="str">
        <f t="shared" si="16"/>
        <v/>
      </c>
      <c r="AM45" s="179" t="str">
        <f t="shared" si="17"/>
        <v/>
      </c>
      <c r="AN45" s="183" t="str">
        <f t="shared" si="18"/>
        <v>未入力セル</v>
      </c>
      <c r="AO45" s="186" t="str">
        <f t="shared" si="30"/>
        <v/>
      </c>
      <c r="AP45" s="186" t="str">
        <f t="shared" si="31"/>
        <v/>
      </c>
      <c r="AQ45" s="39">
        <f t="shared" si="32"/>
        <v>0</v>
      </c>
      <c r="AR45" s="39" t="str">
        <f>IF(ISERROR(VLOOKUP($M45,#REF!,16,0)),"",VLOOKUP($M45,#REF!,16,0))</f>
        <v/>
      </c>
      <c r="AS45" s="196" t="str">
        <f>IF(ISERROR(VLOOKUP($M45,#REF!,7,0)),"",VLOOKUP($M45,#REF!,7,0))</f>
        <v/>
      </c>
      <c r="AT45" s="203">
        <f t="shared" si="22"/>
        <v>0</v>
      </c>
      <c r="AU45" s="208" t="str">
        <f t="shared" si="23"/>
        <v/>
      </c>
      <c r="AW45" s="208" t="str">
        <f>IF(ISERROR(VLOOKUP($M45,#REF!,10,0)),"",VLOOKUP($M45,#REF!,10,0))</f>
        <v/>
      </c>
      <c r="AX45" s="203">
        <f t="shared" si="24"/>
        <v>0</v>
      </c>
      <c r="AY45" s="208" t="str">
        <f t="shared" si="25"/>
        <v/>
      </c>
      <c r="BA45" s="225" t="str">
        <f t="shared" si="26"/>
        <v/>
      </c>
      <c r="BB45" s="225" t="str">
        <f t="shared" si="27"/>
        <v/>
      </c>
    </row>
    <row r="46" spans="1:54" s="39" customFormat="1" ht="25.2" customHeight="1" x14ac:dyDescent="0.2">
      <c r="A46" s="45"/>
      <c r="B46" s="48"/>
      <c r="C46" s="48"/>
      <c r="D46" s="53"/>
      <c r="E46" s="53"/>
      <c r="F46" s="55"/>
      <c r="G46" s="55"/>
      <c r="H46" s="60"/>
      <c r="I46" s="66"/>
      <c r="J46" s="68"/>
      <c r="L46" s="73">
        <f t="shared" si="0"/>
        <v>0</v>
      </c>
      <c r="M46" s="73" t="str">
        <f t="shared" si="1"/>
        <v xml:space="preserve"> </v>
      </c>
      <c r="N46" s="100">
        <f t="shared" si="2"/>
        <v>0</v>
      </c>
      <c r="O46" s="100">
        <f t="shared" si="3"/>
        <v>0</v>
      </c>
      <c r="P46" s="108">
        <f t="shared" si="4"/>
        <v>0</v>
      </c>
      <c r="Q46" s="108" t="str">
        <f>IF(OR($C46="LED",$C46="不明"),"",IF(ISERROR(VLOOKUP($M46,#REF!,2,0)),"",VLOOKUP($M46,#REF!,2,0)))</f>
        <v/>
      </c>
      <c r="R46" s="100">
        <f t="shared" si="5"/>
        <v>0</v>
      </c>
      <c r="S46" s="100">
        <f t="shared" si="6"/>
        <v>0</v>
      </c>
      <c r="T46" s="120" t="str">
        <f t="shared" si="7"/>
        <v/>
      </c>
      <c r="U46" s="124"/>
      <c r="V46" s="129" t="s">
        <v>164</v>
      </c>
      <c r="W46" s="131"/>
      <c r="X46" s="75" t="str">
        <f>IF(COUNTIF($M46,"*LED*"),"LED設置済",IF(COUNTIF($M46,"*不明*"),"該当不明",IF(ISERROR(VLOOKUP($M46,#REF!,4,0)),"",VLOOKUP($M46,#REF!,4,0))))</f>
        <v/>
      </c>
      <c r="Y46" s="139">
        <f t="shared" si="8"/>
        <v>0</v>
      </c>
      <c r="Z46" s="144" t="str">
        <f>IF(ISERROR(VLOOKUP($M46,#REF!,5,0)),"",VLOOKUP($M46,#REF!,5,0))</f>
        <v/>
      </c>
      <c r="AA46" s="147" t="str">
        <f t="shared" si="9"/>
        <v/>
      </c>
      <c r="AB46" s="147" t="str">
        <f t="shared" si="10"/>
        <v/>
      </c>
      <c r="AC46" s="147" t="str">
        <f>IF(ISERROR(VLOOKUP($M46,#REF!,6,0)),"",VLOOKUP($M46,#REF!,6,0))</f>
        <v/>
      </c>
      <c r="AD46" s="147" t="str">
        <f>IF(ISERROR(VLOOKUP($M46,#REF!,8,0)),"",VLOOKUP($M46,#REF!,8,0))</f>
        <v/>
      </c>
      <c r="AE46" s="152" t="str">
        <f t="shared" si="11"/>
        <v/>
      </c>
      <c r="AF46" s="155" t="str">
        <f t="shared" si="12"/>
        <v/>
      </c>
      <c r="AG46" s="146" t="str">
        <f t="shared" si="13"/>
        <v/>
      </c>
      <c r="AH46" s="146" t="str">
        <f>IF(ISERROR(VLOOKUP($M46,#REF!,9,0)),"",VLOOKUP($M46,#REF!,9,0))</f>
        <v/>
      </c>
      <c r="AI46" s="146" t="str">
        <f t="shared" si="14"/>
        <v/>
      </c>
      <c r="AJ46" s="168">
        <f t="shared" si="15"/>
        <v>0</v>
      </c>
      <c r="AK46" s="171"/>
      <c r="AL46" s="174" t="str">
        <f t="shared" si="16"/>
        <v/>
      </c>
      <c r="AM46" s="179" t="str">
        <f t="shared" si="17"/>
        <v/>
      </c>
      <c r="AN46" s="183" t="str">
        <f t="shared" si="18"/>
        <v>未入力セル</v>
      </c>
      <c r="AO46" s="186" t="str">
        <f t="shared" si="30"/>
        <v/>
      </c>
      <c r="AP46" s="186" t="str">
        <f t="shared" si="31"/>
        <v/>
      </c>
      <c r="AQ46" s="39">
        <f t="shared" si="32"/>
        <v>0</v>
      </c>
      <c r="AR46" s="39" t="str">
        <f>IF(ISERROR(VLOOKUP($M46,#REF!,16,0)),"",VLOOKUP($M46,#REF!,16,0))</f>
        <v/>
      </c>
      <c r="AS46" s="196" t="str">
        <f>IF(ISERROR(VLOOKUP($M46,#REF!,7,0)),"",VLOOKUP($M46,#REF!,7,0))</f>
        <v/>
      </c>
      <c r="AT46" s="203">
        <f t="shared" si="22"/>
        <v>0</v>
      </c>
      <c r="AU46" s="208" t="str">
        <f t="shared" si="23"/>
        <v/>
      </c>
      <c r="AW46" s="208" t="str">
        <f>IF(ISERROR(VLOOKUP($M46,#REF!,10,0)),"",VLOOKUP($M46,#REF!,10,0))</f>
        <v/>
      </c>
      <c r="AX46" s="203">
        <f t="shared" si="24"/>
        <v>0</v>
      </c>
      <c r="AY46" s="208" t="str">
        <f t="shared" si="25"/>
        <v/>
      </c>
      <c r="BA46" s="225" t="str">
        <f t="shared" si="26"/>
        <v/>
      </c>
      <c r="BB46" s="225" t="str">
        <f t="shared" si="27"/>
        <v/>
      </c>
    </row>
    <row r="47" spans="1:54" s="39" customFormat="1" ht="25.2" customHeight="1" x14ac:dyDescent="0.2">
      <c r="A47" s="45"/>
      <c r="B47" s="48"/>
      <c r="C47" s="48"/>
      <c r="D47" s="53"/>
      <c r="E47" s="53"/>
      <c r="F47" s="55"/>
      <c r="G47" s="55"/>
      <c r="H47" s="60"/>
      <c r="I47" s="66"/>
      <c r="J47" s="68"/>
      <c r="L47" s="73">
        <f t="shared" si="0"/>
        <v>0</v>
      </c>
      <c r="M47" s="73" t="str">
        <f t="shared" si="1"/>
        <v xml:space="preserve"> </v>
      </c>
      <c r="N47" s="100">
        <f t="shared" si="2"/>
        <v>0</v>
      </c>
      <c r="O47" s="100">
        <f t="shared" si="3"/>
        <v>0</v>
      </c>
      <c r="P47" s="108">
        <f t="shared" si="4"/>
        <v>0</v>
      </c>
      <c r="Q47" s="108" t="str">
        <f>IF(OR($C47="LED",$C47="不明"),"",IF(ISERROR(VLOOKUP($M47,#REF!,2,0)),"",VLOOKUP($M47,#REF!,2,0)))</f>
        <v/>
      </c>
      <c r="R47" s="100">
        <f t="shared" si="5"/>
        <v>0</v>
      </c>
      <c r="S47" s="100">
        <f t="shared" si="6"/>
        <v>0</v>
      </c>
      <c r="T47" s="120" t="str">
        <f t="shared" si="7"/>
        <v/>
      </c>
      <c r="U47" s="124"/>
      <c r="V47" s="129" t="s">
        <v>164</v>
      </c>
      <c r="W47" s="131"/>
      <c r="X47" s="75" t="str">
        <f>IF(COUNTIF($M47,"*LED*"),"LED設置済",IF(COUNTIF($M47,"*不明*"),"該当不明",IF(ISERROR(VLOOKUP($M47,#REF!,4,0)),"",VLOOKUP($M47,#REF!,4,0))))</f>
        <v/>
      </c>
      <c r="Y47" s="139">
        <f t="shared" si="8"/>
        <v>0</v>
      </c>
      <c r="Z47" s="144" t="str">
        <f>IF(ISERROR(VLOOKUP($M47,#REF!,5,0)),"",VLOOKUP($M47,#REF!,5,0))</f>
        <v/>
      </c>
      <c r="AA47" s="147" t="str">
        <f t="shared" si="9"/>
        <v/>
      </c>
      <c r="AB47" s="147" t="str">
        <f t="shared" si="10"/>
        <v/>
      </c>
      <c r="AC47" s="147" t="str">
        <f>IF(ISERROR(VLOOKUP($M47,#REF!,6,0)),"",VLOOKUP($M47,#REF!,6,0))</f>
        <v/>
      </c>
      <c r="AD47" s="147" t="str">
        <f>IF(ISERROR(VLOOKUP($M47,#REF!,8,0)),"",VLOOKUP($M47,#REF!,8,0))</f>
        <v/>
      </c>
      <c r="AE47" s="152" t="str">
        <f t="shared" si="11"/>
        <v/>
      </c>
      <c r="AF47" s="155" t="str">
        <f t="shared" si="12"/>
        <v/>
      </c>
      <c r="AG47" s="146" t="str">
        <f t="shared" si="13"/>
        <v/>
      </c>
      <c r="AH47" s="146" t="str">
        <f>IF(ISERROR(VLOOKUP($M47,#REF!,9,0)),"",VLOOKUP($M47,#REF!,9,0))</f>
        <v/>
      </c>
      <c r="AI47" s="146" t="str">
        <f t="shared" si="14"/>
        <v/>
      </c>
      <c r="AJ47" s="168">
        <f t="shared" si="15"/>
        <v>0</v>
      </c>
      <c r="AK47" s="171"/>
      <c r="AL47" s="174" t="str">
        <f t="shared" si="16"/>
        <v/>
      </c>
      <c r="AM47" s="179" t="str">
        <f t="shared" si="17"/>
        <v/>
      </c>
      <c r="AN47" s="183" t="str">
        <f t="shared" si="18"/>
        <v>未入力セル</v>
      </c>
      <c r="AO47" s="186" t="str">
        <f t="shared" si="30"/>
        <v/>
      </c>
      <c r="AP47" s="186" t="str">
        <f t="shared" si="31"/>
        <v/>
      </c>
      <c r="AQ47" s="39">
        <f t="shared" si="32"/>
        <v>0</v>
      </c>
      <c r="AR47" s="39" t="str">
        <f>IF(ISERROR(VLOOKUP($M47,#REF!,16,0)),"",VLOOKUP($M47,#REF!,16,0))</f>
        <v/>
      </c>
      <c r="AS47" s="196" t="str">
        <f>IF(ISERROR(VLOOKUP($M47,#REF!,7,0)),"",VLOOKUP($M47,#REF!,7,0))</f>
        <v/>
      </c>
      <c r="AT47" s="203">
        <f t="shared" si="22"/>
        <v>0</v>
      </c>
      <c r="AU47" s="208" t="str">
        <f t="shared" si="23"/>
        <v/>
      </c>
      <c r="AW47" s="208" t="str">
        <f>IF(ISERROR(VLOOKUP($M47,#REF!,10,0)),"",VLOOKUP($M47,#REF!,10,0))</f>
        <v/>
      </c>
      <c r="AX47" s="203">
        <f t="shared" si="24"/>
        <v>0</v>
      </c>
      <c r="AY47" s="208" t="str">
        <f t="shared" si="25"/>
        <v/>
      </c>
      <c r="BA47" s="225" t="str">
        <f t="shared" si="26"/>
        <v/>
      </c>
      <c r="BB47" s="225" t="str">
        <f t="shared" si="27"/>
        <v/>
      </c>
    </row>
    <row r="48" spans="1:54" s="39" customFormat="1" ht="25.2" customHeight="1" x14ac:dyDescent="0.2">
      <c r="A48" s="45"/>
      <c r="B48" s="48"/>
      <c r="C48" s="48"/>
      <c r="D48" s="53"/>
      <c r="E48" s="53"/>
      <c r="F48" s="55"/>
      <c r="G48" s="55"/>
      <c r="H48" s="60"/>
      <c r="I48" s="66"/>
      <c r="J48" s="68"/>
      <c r="L48" s="73">
        <f t="shared" si="0"/>
        <v>0</v>
      </c>
      <c r="M48" s="73" t="str">
        <f t="shared" si="1"/>
        <v xml:space="preserve"> </v>
      </c>
      <c r="N48" s="100">
        <f t="shared" si="2"/>
        <v>0</v>
      </c>
      <c r="O48" s="100">
        <f t="shared" si="3"/>
        <v>0</v>
      </c>
      <c r="P48" s="108">
        <f t="shared" si="4"/>
        <v>0</v>
      </c>
      <c r="Q48" s="108" t="str">
        <f>IF(OR($C48="LED",$C48="不明"),"",IF(ISERROR(VLOOKUP($M48,#REF!,2,0)),"",VLOOKUP($M48,#REF!,2,0)))</f>
        <v/>
      </c>
      <c r="R48" s="100">
        <f t="shared" si="5"/>
        <v>0</v>
      </c>
      <c r="S48" s="100">
        <f t="shared" si="6"/>
        <v>0</v>
      </c>
      <c r="T48" s="120" t="str">
        <f t="shared" si="7"/>
        <v/>
      </c>
      <c r="U48" s="124"/>
      <c r="V48" s="129" t="s">
        <v>164</v>
      </c>
      <c r="W48" s="131"/>
      <c r="X48" s="75" t="str">
        <f>IF(COUNTIF($M48,"*LED*"),"LED設置済",IF(COUNTIF($M48,"*不明*"),"該当不明",IF(ISERROR(VLOOKUP($M48,#REF!,4,0)),"",VLOOKUP($M48,#REF!,4,0))))</f>
        <v/>
      </c>
      <c r="Y48" s="139">
        <f t="shared" si="8"/>
        <v>0</v>
      </c>
      <c r="Z48" s="144" t="str">
        <f>IF(ISERROR(VLOOKUP($M48,#REF!,5,0)),"",VLOOKUP($M48,#REF!,5,0))</f>
        <v/>
      </c>
      <c r="AA48" s="147" t="str">
        <f t="shared" si="9"/>
        <v/>
      </c>
      <c r="AB48" s="147" t="str">
        <f t="shared" si="10"/>
        <v/>
      </c>
      <c r="AC48" s="147" t="str">
        <f>IF(ISERROR(VLOOKUP($M48,#REF!,6,0)),"",VLOOKUP($M48,#REF!,6,0))</f>
        <v/>
      </c>
      <c r="AD48" s="147" t="str">
        <f>IF(ISERROR(VLOOKUP($M48,#REF!,8,0)),"",VLOOKUP($M48,#REF!,8,0))</f>
        <v/>
      </c>
      <c r="AE48" s="152" t="str">
        <f t="shared" si="11"/>
        <v/>
      </c>
      <c r="AF48" s="155" t="str">
        <f t="shared" si="12"/>
        <v/>
      </c>
      <c r="AG48" s="146" t="str">
        <f t="shared" si="13"/>
        <v/>
      </c>
      <c r="AH48" s="146" t="str">
        <f>IF(ISERROR(VLOOKUP($M48,#REF!,9,0)),"",VLOOKUP($M48,#REF!,9,0))</f>
        <v/>
      </c>
      <c r="AI48" s="146" t="str">
        <f t="shared" si="14"/>
        <v/>
      </c>
      <c r="AJ48" s="168">
        <f t="shared" si="15"/>
        <v>0</v>
      </c>
      <c r="AK48" s="171"/>
      <c r="AL48" s="174" t="str">
        <f t="shared" si="16"/>
        <v/>
      </c>
      <c r="AM48" s="179" t="str">
        <f t="shared" si="17"/>
        <v/>
      </c>
      <c r="AN48" s="183" t="str">
        <f t="shared" si="18"/>
        <v>未入力セル</v>
      </c>
      <c r="AO48" s="186" t="str">
        <f t="shared" si="30"/>
        <v/>
      </c>
      <c r="AP48" s="186" t="str">
        <f t="shared" si="31"/>
        <v/>
      </c>
      <c r="AQ48" s="39">
        <f t="shared" si="32"/>
        <v>0</v>
      </c>
      <c r="AR48" s="39" t="str">
        <f>IF(ISERROR(VLOOKUP($M48,#REF!,16,0)),"",VLOOKUP($M48,#REF!,16,0))</f>
        <v/>
      </c>
      <c r="AS48" s="196" t="str">
        <f>IF(ISERROR(VLOOKUP($M48,#REF!,7,0)),"",VLOOKUP($M48,#REF!,7,0))</f>
        <v/>
      </c>
      <c r="AT48" s="203">
        <f t="shared" si="22"/>
        <v>0</v>
      </c>
      <c r="AU48" s="208" t="str">
        <f t="shared" si="23"/>
        <v/>
      </c>
      <c r="AW48" s="208" t="str">
        <f>IF(ISERROR(VLOOKUP($M48,#REF!,10,0)),"",VLOOKUP($M48,#REF!,10,0))</f>
        <v/>
      </c>
      <c r="AX48" s="203">
        <f t="shared" si="24"/>
        <v>0</v>
      </c>
      <c r="AY48" s="208" t="str">
        <f t="shared" si="25"/>
        <v/>
      </c>
      <c r="BA48" s="225" t="str">
        <f t="shared" si="26"/>
        <v/>
      </c>
      <c r="BB48" s="225" t="str">
        <f t="shared" si="27"/>
        <v/>
      </c>
    </row>
    <row r="49" spans="1:54" s="39" customFormat="1" ht="25.2" customHeight="1" x14ac:dyDescent="0.2">
      <c r="A49" s="45"/>
      <c r="B49" s="48"/>
      <c r="C49" s="48"/>
      <c r="D49" s="53"/>
      <c r="E49" s="53"/>
      <c r="F49" s="55"/>
      <c r="G49" s="55"/>
      <c r="H49" s="60"/>
      <c r="I49" s="66"/>
      <c r="J49" s="68"/>
      <c r="L49" s="73">
        <f t="shared" si="0"/>
        <v>0</v>
      </c>
      <c r="M49" s="73" t="str">
        <f t="shared" si="1"/>
        <v xml:space="preserve"> </v>
      </c>
      <c r="N49" s="100">
        <f t="shared" si="2"/>
        <v>0</v>
      </c>
      <c r="O49" s="100">
        <f t="shared" si="3"/>
        <v>0</v>
      </c>
      <c r="P49" s="108">
        <f t="shared" si="4"/>
        <v>0</v>
      </c>
      <c r="Q49" s="108" t="str">
        <f>IF(OR($C49="LED",$C49="不明"),"",IF(ISERROR(VLOOKUP($M49,#REF!,2,0)),"",VLOOKUP($M49,#REF!,2,0)))</f>
        <v/>
      </c>
      <c r="R49" s="100">
        <f t="shared" si="5"/>
        <v>0</v>
      </c>
      <c r="S49" s="100">
        <f t="shared" si="6"/>
        <v>0</v>
      </c>
      <c r="T49" s="120" t="str">
        <f t="shared" si="7"/>
        <v/>
      </c>
      <c r="U49" s="124"/>
      <c r="V49" s="129" t="s">
        <v>164</v>
      </c>
      <c r="W49" s="131"/>
      <c r="X49" s="75" t="str">
        <f>IF(COUNTIF($M49,"*LED*"),"LED設置済",IF(COUNTIF($M49,"*不明*"),"該当不明",IF(ISERROR(VLOOKUP($M49,#REF!,4,0)),"",VLOOKUP($M49,#REF!,4,0))))</f>
        <v/>
      </c>
      <c r="Y49" s="139">
        <f t="shared" si="8"/>
        <v>0</v>
      </c>
      <c r="Z49" s="144" t="str">
        <f>IF(ISERROR(VLOOKUP($M49,#REF!,5,0)),"",VLOOKUP($M49,#REF!,5,0))</f>
        <v/>
      </c>
      <c r="AA49" s="147" t="str">
        <f t="shared" si="9"/>
        <v/>
      </c>
      <c r="AB49" s="147" t="str">
        <f t="shared" si="10"/>
        <v/>
      </c>
      <c r="AC49" s="147" t="str">
        <f>IF(ISERROR(VLOOKUP($M49,#REF!,6,0)),"",VLOOKUP($M49,#REF!,6,0))</f>
        <v/>
      </c>
      <c r="AD49" s="147" t="str">
        <f>IF(ISERROR(VLOOKUP($M49,#REF!,8,0)),"",VLOOKUP($M49,#REF!,8,0))</f>
        <v/>
      </c>
      <c r="AE49" s="152" t="str">
        <f t="shared" si="11"/>
        <v/>
      </c>
      <c r="AF49" s="155" t="str">
        <f t="shared" si="12"/>
        <v/>
      </c>
      <c r="AG49" s="146" t="str">
        <f t="shared" si="13"/>
        <v/>
      </c>
      <c r="AH49" s="146" t="str">
        <f>IF(ISERROR(VLOOKUP($M49,#REF!,9,0)),"",VLOOKUP($M49,#REF!,9,0))</f>
        <v/>
      </c>
      <c r="AI49" s="146" t="str">
        <f t="shared" si="14"/>
        <v/>
      </c>
      <c r="AJ49" s="168">
        <f t="shared" si="15"/>
        <v>0</v>
      </c>
      <c r="AK49" s="171"/>
      <c r="AL49" s="174" t="str">
        <f t="shared" si="16"/>
        <v/>
      </c>
      <c r="AM49" s="179" t="str">
        <f t="shared" si="17"/>
        <v/>
      </c>
      <c r="AN49" s="183" t="str">
        <f t="shared" si="18"/>
        <v>未入力セル</v>
      </c>
      <c r="AO49" s="186" t="str">
        <f t="shared" si="30"/>
        <v/>
      </c>
      <c r="AP49" s="186" t="str">
        <f t="shared" si="31"/>
        <v/>
      </c>
      <c r="AQ49" s="39">
        <f t="shared" si="32"/>
        <v>0</v>
      </c>
      <c r="AR49" s="39" t="str">
        <f>IF(ISERROR(VLOOKUP($M49,#REF!,16,0)),"",VLOOKUP($M49,#REF!,16,0))</f>
        <v/>
      </c>
      <c r="AS49" s="196" t="str">
        <f>IF(ISERROR(VLOOKUP($M49,#REF!,7,0)),"",VLOOKUP($M49,#REF!,7,0))</f>
        <v/>
      </c>
      <c r="AT49" s="203">
        <f t="shared" si="22"/>
        <v>0</v>
      </c>
      <c r="AU49" s="208" t="str">
        <f t="shared" si="23"/>
        <v/>
      </c>
      <c r="AW49" s="208" t="str">
        <f>IF(ISERROR(VLOOKUP($M49,#REF!,10,0)),"",VLOOKUP($M49,#REF!,10,0))</f>
        <v/>
      </c>
      <c r="AX49" s="203">
        <f t="shared" si="24"/>
        <v>0</v>
      </c>
      <c r="AY49" s="208" t="str">
        <f t="shared" si="25"/>
        <v/>
      </c>
      <c r="BA49" s="225" t="str">
        <f t="shared" si="26"/>
        <v/>
      </c>
      <c r="BB49" s="225" t="str">
        <f t="shared" si="27"/>
        <v/>
      </c>
    </row>
    <row r="50" spans="1:54" s="39" customFormat="1" ht="25.2" customHeight="1" x14ac:dyDescent="0.2">
      <c r="A50" s="45"/>
      <c r="B50" s="48"/>
      <c r="C50" s="48"/>
      <c r="D50" s="53"/>
      <c r="E50" s="53"/>
      <c r="F50" s="55"/>
      <c r="G50" s="55"/>
      <c r="H50" s="60"/>
      <c r="I50" s="66"/>
      <c r="J50" s="68"/>
      <c r="L50" s="73">
        <f t="shared" si="0"/>
        <v>0</v>
      </c>
      <c r="M50" s="73" t="str">
        <f t="shared" si="1"/>
        <v xml:space="preserve"> </v>
      </c>
      <c r="N50" s="100">
        <f t="shared" si="2"/>
        <v>0</v>
      </c>
      <c r="O50" s="100">
        <f t="shared" si="3"/>
        <v>0</v>
      </c>
      <c r="P50" s="108">
        <f t="shared" si="4"/>
        <v>0</v>
      </c>
      <c r="Q50" s="108" t="str">
        <f>IF(OR($C50="LED",$C50="不明"),"",IF(ISERROR(VLOOKUP($M50,#REF!,2,0)),"",VLOOKUP($M50,#REF!,2,0)))</f>
        <v/>
      </c>
      <c r="R50" s="100">
        <f t="shared" si="5"/>
        <v>0</v>
      </c>
      <c r="S50" s="100">
        <f t="shared" si="6"/>
        <v>0</v>
      </c>
      <c r="T50" s="120" t="str">
        <f t="shared" si="7"/>
        <v/>
      </c>
      <c r="U50" s="124"/>
      <c r="V50" s="129" t="s">
        <v>164</v>
      </c>
      <c r="W50" s="131"/>
      <c r="X50" s="75" t="str">
        <f>IF(COUNTIF($M50,"*LED*"),"LED設置済",IF(COUNTIF($M50,"*不明*"),"該当不明",IF(ISERROR(VLOOKUP($M50,#REF!,4,0)),"",VLOOKUP($M50,#REF!,4,0))))</f>
        <v/>
      </c>
      <c r="Y50" s="139">
        <f t="shared" si="8"/>
        <v>0</v>
      </c>
      <c r="Z50" s="144" t="str">
        <f>IF(ISERROR(VLOOKUP($M50,#REF!,5,0)),"",VLOOKUP($M50,#REF!,5,0))</f>
        <v/>
      </c>
      <c r="AA50" s="147" t="str">
        <f t="shared" si="9"/>
        <v/>
      </c>
      <c r="AB50" s="147" t="str">
        <f t="shared" si="10"/>
        <v/>
      </c>
      <c r="AC50" s="147" t="str">
        <f>IF(ISERROR(VLOOKUP($M50,#REF!,6,0)),"",VLOOKUP($M50,#REF!,6,0))</f>
        <v/>
      </c>
      <c r="AD50" s="147" t="str">
        <f>IF(ISERROR(VLOOKUP($M50,#REF!,8,0)),"",VLOOKUP($M50,#REF!,8,0))</f>
        <v/>
      </c>
      <c r="AE50" s="152" t="str">
        <f t="shared" si="11"/>
        <v/>
      </c>
      <c r="AF50" s="155" t="str">
        <f t="shared" si="12"/>
        <v/>
      </c>
      <c r="AG50" s="146" t="str">
        <f t="shared" si="13"/>
        <v/>
      </c>
      <c r="AH50" s="146" t="str">
        <f>IF(ISERROR(VLOOKUP($M50,#REF!,9,0)),"",VLOOKUP($M50,#REF!,9,0))</f>
        <v/>
      </c>
      <c r="AI50" s="146" t="str">
        <f t="shared" si="14"/>
        <v/>
      </c>
      <c r="AJ50" s="168">
        <f t="shared" si="15"/>
        <v>0</v>
      </c>
      <c r="AK50" s="171"/>
      <c r="AL50" s="174" t="str">
        <f t="shared" si="16"/>
        <v/>
      </c>
      <c r="AM50" s="179" t="str">
        <f t="shared" si="17"/>
        <v/>
      </c>
      <c r="AN50" s="183" t="str">
        <f t="shared" si="18"/>
        <v>未入力セル</v>
      </c>
      <c r="AO50" s="186" t="str">
        <f t="shared" si="30"/>
        <v/>
      </c>
      <c r="AP50" s="186" t="str">
        <f t="shared" si="31"/>
        <v/>
      </c>
      <c r="AQ50" s="39">
        <f t="shared" si="32"/>
        <v>0</v>
      </c>
      <c r="AR50" s="39" t="str">
        <f>IF(ISERROR(VLOOKUP($M50,#REF!,16,0)),"",VLOOKUP($M50,#REF!,16,0))</f>
        <v/>
      </c>
      <c r="AS50" s="196" t="str">
        <f>IF(ISERROR(VLOOKUP($M50,#REF!,7,0)),"",VLOOKUP($M50,#REF!,7,0))</f>
        <v/>
      </c>
      <c r="AT50" s="203">
        <f t="shared" si="22"/>
        <v>0</v>
      </c>
      <c r="AU50" s="208" t="str">
        <f t="shared" si="23"/>
        <v/>
      </c>
      <c r="AW50" s="208" t="str">
        <f>IF(ISERROR(VLOOKUP($M50,#REF!,10,0)),"",VLOOKUP($M50,#REF!,10,0))</f>
        <v/>
      </c>
      <c r="AX50" s="203">
        <f t="shared" si="24"/>
        <v>0</v>
      </c>
      <c r="AY50" s="208" t="str">
        <f t="shared" si="25"/>
        <v/>
      </c>
      <c r="BA50" s="225" t="str">
        <f t="shared" si="26"/>
        <v/>
      </c>
      <c r="BB50" s="225" t="str">
        <f t="shared" si="27"/>
        <v/>
      </c>
    </row>
    <row r="51" spans="1:54" s="39" customFormat="1" ht="25.2" customHeight="1" x14ac:dyDescent="0.2">
      <c r="A51" s="45"/>
      <c r="B51" s="48"/>
      <c r="C51" s="48"/>
      <c r="D51" s="53"/>
      <c r="E51" s="53"/>
      <c r="F51" s="55"/>
      <c r="G51" s="55"/>
      <c r="H51" s="60"/>
      <c r="I51" s="66"/>
      <c r="J51" s="68"/>
      <c r="L51" s="73">
        <f t="shared" si="0"/>
        <v>0</v>
      </c>
      <c r="M51" s="73" t="str">
        <f t="shared" si="1"/>
        <v xml:space="preserve"> </v>
      </c>
      <c r="N51" s="100">
        <f t="shared" si="2"/>
        <v>0</v>
      </c>
      <c r="O51" s="100">
        <f t="shared" si="3"/>
        <v>0</v>
      </c>
      <c r="P51" s="108">
        <f t="shared" si="4"/>
        <v>0</v>
      </c>
      <c r="Q51" s="108" t="str">
        <f>IF(OR($C51="LED",$C51="不明"),"",IF(ISERROR(VLOOKUP($M51,#REF!,2,0)),"",VLOOKUP($M51,#REF!,2,0)))</f>
        <v/>
      </c>
      <c r="R51" s="100">
        <f t="shared" si="5"/>
        <v>0</v>
      </c>
      <c r="S51" s="100">
        <f t="shared" si="6"/>
        <v>0</v>
      </c>
      <c r="T51" s="120" t="str">
        <f t="shared" si="7"/>
        <v/>
      </c>
      <c r="U51" s="124"/>
      <c r="V51" s="129" t="s">
        <v>164</v>
      </c>
      <c r="W51" s="131"/>
      <c r="X51" s="75" t="str">
        <f>IF(COUNTIF($M51,"*LED*"),"LED設置済",IF(COUNTIF($M51,"*不明*"),"該当不明",IF(ISERROR(VLOOKUP($M51,#REF!,4,0)),"",VLOOKUP($M51,#REF!,4,0))))</f>
        <v/>
      </c>
      <c r="Y51" s="139">
        <f t="shared" si="8"/>
        <v>0</v>
      </c>
      <c r="Z51" s="144" t="str">
        <f>IF(ISERROR(VLOOKUP($M51,#REF!,5,0)),"",VLOOKUP($M51,#REF!,5,0))</f>
        <v/>
      </c>
      <c r="AA51" s="147" t="str">
        <f t="shared" si="9"/>
        <v/>
      </c>
      <c r="AB51" s="147" t="str">
        <f t="shared" si="10"/>
        <v/>
      </c>
      <c r="AC51" s="147" t="str">
        <f>IF(ISERROR(VLOOKUP($M51,#REF!,6,0)),"",VLOOKUP($M51,#REF!,6,0))</f>
        <v/>
      </c>
      <c r="AD51" s="147" t="str">
        <f>IF(ISERROR(VLOOKUP($M51,#REF!,8,0)),"",VLOOKUP($M51,#REF!,8,0))</f>
        <v/>
      </c>
      <c r="AE51" s="152" t="str">
        <f t="shared" si="11"/>
        <v/>
      </c>
      <c r="AF51" s="155" t="str">
        <f t="shared" si="12"/>
        <v/>
      </c>
      <c r="AG51" s="146" t="str">
        <f t="shared" si="13"/>
        <v/>
      </c>
      <c r="AH51" s="146" t="str">
        <f>IF(ISERROR(VLOOKUP($M51,#REF!,9,0)),"",VLOOKUP($M51,#REF!,9,0))</f>
        <v/>
      </c>
      <c r="AI51" s="146" t="str">
        <f t="shared" si="14"/>
        <v/>
      </c>
      <c r="AJ51" s="168">
        <f t="shared" si="15"/>
        <v>0</v>
      </c>
      <c r="AK51" s="171"/>
      <c r="AL51" s="174" t="str">
        <f t="shared" si="16"/>
        <v/>
      </c>
      <c r="AM51" s="179" t="str">
        <f t="shared" si="17"/>
        <v/>
      </c>
      <c r="AN51" s="183" t="str">
        <f t="shared" si="18"/>
        <v>未入力セル</v>
      </c>
      <c r="AO51" s="186" t="str">
        <f t="shared" si="30"/>
        <v/>
      </c>
      <c r="AP51" s="186" t="str">
        <f t="shared" si="31"/>
        <v/>
      </c>
      <c r="AQ51" s="39">
        <f t="shared" si="32"/>
        <v>0</v>
      </c>
      <c r="AR51" s="39" t="str">
        <f>IF(ISERROR(VLOOKUP($M51,#REF!,16,0)),"",VLOOKUP($M51,#REF!,16,0))</f>
        <v/>
      </c>
      <c r="AS51" s="196" t="str">
        <f>IF(ISERROR(VLOOKUP($M51,#REF!,7,0)),"",VLOOKUP($M51,#REF!,7,0))</f>
        <v/>
      </c>
      <c r="AT51" s="203">
        <f t="shared" si="22"/>
        <v>0</v>
      </c>
      <c r="AU51" s="208" t="str">
        <f t="shared" si="23"/>
        <v/>
      </c>
      <c r="AW51" s="208" t="str">
        <f>IF(ISERROR(VLOOKUP($M51,#REF!,10,0)),"",VLOOKUP($M51,#REF!,10,0))</f>
        <v/>
      </c>
      <c r="AX51" s="203">
        <f t="shared" si="24"/>
        <v>0</v>
      </c>
      <c r="AY51" s="208" t="str">
        <f t="shared" si="25"/>
        <v/>
      </c>
      <c r="BA51" s="225" t="str">
        <f t="shared" si="26"/>
        <v/>
      </c>
      <c r="BB51" s="225" t="str">
        <f t="shared" si="27"/>
        <v/>
      </c>
    </row>
    <row r="52" spans="1:54" s="39" customFormat="1" ht="25.2" customHeight="1" x14ac:dyDescent="0.2">
      <c r="A52" s="45"/>
      <c r="B52" s="48"/>
      <c r="C52" s="48"/>
      <c r="D52" s="53"/>
      <c r="E52" s="53"/>
      <c r="F52" s="55"/>
      <c r="G52" s="55"/>
      <c r="H52" s="60"/>
      <c r="I52" s="66"/>
      <c r="J52" s="68"/>
      <c r="L52" s="73">
        <f t="shared" si="0"/>
        <v>0</v>
      </c>
      <c r="M52" s="73" t="str">
        <f t="shared" si="1"/>
        <v xml:space="preserve"> </v>
      </c>
      <c r="N52" s="100">
        <f t="shared" si="2"/>
        <v>0</v>
      </c>
      <c r="O52" s="100">
        <f t="shared" si="3"/>
        <v>0</v>
      </c>
      <c r="P52" s="108">
        <f t="shared" si="4"/>
        <v>0</v>
      </c>
      <c r="Q52" s="108" t="str">
        <f>IF(OR($C52="LED",$C52="不明"),"",IF(ISERROR(VLOOKUP($M52,#REF!,2,0)),"",VLOOKUP($M52,#REF!,2,0)))</f>
        <v/>
      </c>
      <c r="R52" s="100">
        <f t="shared" si="5"/>
        <v>0</v>
      </c>
      <c r="S52" s="100">
        <f t="shared" si="6"/>
        <v>0</v>
      </c>
      <c r="T52" s="120" t="str">
        <f t="shared" si="7"/>
        <v/>
      </c>
      <c r="U52" s="124"/>
      <c r="V52" s="129" t="s">
        <v>164</v>
      </c>
      <c r="W52" s="131"/>
      <c r="X52" s="75" t="str">
        <f>IF(COUNTIF($M52,"*LED*"),"LED設置済",IF(COUNTIF($M52,"*不明*"),"該当不明",IF(ISERROR(VLOOKUP($M52,#REF!,4,0)),"",VLOOKUP($M52,#REF!,4,0))))</f>
        <v/>
      </c>
      <c r="Y52" s="139">
        <f t="shared" si="8"/>
        <v>0</v>
      </c>
      <c r="Z52" s="144" t="str">
        <f>IF(ISERROR(VLOOKUP($M52,#REF!,5,0)),"",VLOOKUP($M52,#REF!,5,0))</f>
        <v/>
      </c>
      <c r="AA52" s="147" t="str">
        <f t="shared" si="9"/>
        <v/>
      </c>
      <c r="AB52" s="147" t="str">
        <f t="shared" si="10"/>
        <v/>
      </c>
      <c r="AC52" s="147" t="str">
        <f>IF(ISERROR(VLOOKUP($M52,#REF!,6,0)),"",VLOOKUP($M52,#REF!,6,0))</f>
        <v/>
      </c>
      <c r="AD52" s="147" t="str">
        <f>IF(ISERROR(VLOOKUP($M52,#REF!,8,0)),"",VLOOKUP($M52,#REF!,8,0))</f>
        <v/>
      </c>
      <c r="AE52" s="152" t="str">
        <f t="shared" si="11"/>
        <v/>
      </c>
      <c r="AF52" s="155" t="str">
        <f t="shared" si="12"/>
        <v/>
      </c>
      <c r="AG52" s="146" t="str">
        <f t="shared" si="13"/>
        <v/>
      </c>
      <c r="AH52" s="146" t="str">
        <f>IF(ISERROR(VLOOKUP($M52,#REF!,9,0)),"",VLOOKUP($M52,#REF!,9,0))</f>
        <v/>
      </c>
      <c r="AI52" s="146" t="str">
        <f t="shared" si="14"/>
        <v/>
      </c>
      <c r="AJ52" s="168">
        <f t="shared" si="15"/>
        <v>0</v>
      </c>
      <c r="AK52" s="171"/>
      <c r="AL52" s="174" t="str">
        <f t="shared" si="16"/>
        <v/>
      </c>
      <c r="AM52" s="179" t="str">
        <f t="shared" si="17"/>
        <v/>
      </c>
      <c r="AN52" s="183" t="str">
        <f t="shared" si="18"/>
        <v>未入力セル</v>
      </c>
      <c r="AO52" s="186" t="str">
        <f t="shared" si="30"/>
        <v/>
      </c>
      <c r="AP52" s="186" t="str">
        <f t="shared" si="31"/>
        <v/>
      </c>
      <c r="AQ52" s="39">
        <f t="shared" si="32"/>
        <v>0</v>
      </c>
      <c r="AR52" s="39" t="str">
        <f>IF(ISERROR(VLOOKUP($M52,#REF!,16,0)),"",VLOOKUP($M52,#REF!,16,0))</f>
        <v/>
      </c>
      <c r="AS52" s="196" t="str">
        <f>IF(ISERROR(VLOOKUP($M52,#REF!,7,0)),"",VLOOKUP($M52,#REF!,7,0))</f>
        <v/>
      </c>
      <c r="AT52" s="203">
        <f t="shared" si="22"/>
        <v>0</v>
      </c>
      <c r="AU52" s="208" t="str">
        <f t="shared" si="23"/>
        <v/>
      </c>
      <c r="AW52" s="208" t="str">
        <f>IF(ISERROR(VLOOKUP($M52,#REF!,10,0)),"",VLOOKUP($M52,#REF!,10,0))</f>
        <v/>
      </c>
      <c r="AX52" s="203">
        <f t="shared" si="24"/>
        <v>0</v>
      </c>
      <c r="AY52" s="208" t="str">
        <f t="shared" si="25"/>
        <v/>
      </c>
      <c r="BA52" s="225" t="str">
        <f t="shared" si="26"/>
        <v/>
      </c>
      <c r="BB52" s="225" t="str">
        <f t="shared" si="27"/>
        <v/>
      </c>
    </row>
    <row r="53" spans="1:54" s="39" customFormat="1" ht="25.2" customHeight="1" x14ac:dyDescent="0.2">
      <c r="A53" s="45"/>
      <c r="B53" s="48"/>
      <c r="C53" s="48"/>
      <c r="D53" s="53"/>
      <c r="E53" s="53"/>
      <c r="F53" s="55"/>
      <c r="G53" s="55"/>
      <c r="H53" s="60"/>
      <c r="I53" s="66"/>
      <c r="J53" s="68"/>
      <c r="L53" s="73">
        <f t="shared" si="0"/>
        <v>0</v>
      </c>
      <c r="M53" s="73" t="str">
        <f t="shared" si="1"/>
        <v xml:space="preserve"> </v>
      </c>
      <c r="N53" s="100">
        <f t="shared" si="2"/>
        <v>0</v>
      </c>
      <c r="O53" s="100">
        <f t="shared" si="3"/>
        <v>0</v>
      </c>
      <c r="P53" s="108">
        <f t="shared" si="4"/>
        <v>0</v>
      </c>
      <c r="Q53" s="108" t="str">
        <f>IF(OR($C53="LED",$C53="不明"),"",IF(ISERROR(VLOOKUP($M53,#REF!,2,0)),"",VLOOKUP($M53,#REF!,2,0)))</f>
        <v/>
      </c>
      <c r="R53" s="100">
        <f t="shared" si="5"/>
        <v>0</v>
      </c>
      <c r="S53" s="100">
        <f t="shared" si="6"/>
        <v>0</v>
      </c>
      <c r="T53" s="120" t="str">
        <f t="shared" si="7"/>
        <v/>
      </c>
      <c r="U53" s="124"/>
      <c r="V53" s="129" t="s">
        <v>164</v>
      </c>
      <c r="W53" s="131"/>
      <c r="X53" s="75" t="str">
        <f>IF(COUNTIF($M53,"*LED*"),"LED設置済",IF(COUNTIF($M53,"*不明*"),"該当不明",IF(ISERROR(VLOOKUP($M53,#REF!,4,0)),"",VLOOKUP($M53,#REF!,4,0))))</f>
        <v/>
      </c>
      <c r="Y53" s="139">
        <f t="shared" si="8"/>
        <v>0</v>
      </c>
      <c r="Z53" s="144" t="str">
        <f>IF(ISERROR(VLOOKUP($M53,#REF!,5,0)),"",VLOOKUP($M53,#REF!,5,0))</f>
        <v/>
      </c>
      <c r="AA53" s="147" t="str">
        <f t="shared" si="9"/>
        <v/>
      </c>
      <c r="AB53" s="147" t="str">
        <f t="shared" si="10"/>
        <v/>
      </c>
      <c r="AC53" s="147" t="str">
        <f>IF(ISERROR(VLOOKUP($M53,#REF!,6,0)),"",VLOOKUP($M53,#REF!,6,0))</f>
        <v/>
      </c>
      <c r="AD53" s="147" t="str">
        <f>IF(ISERROR(VLOOKUP($M53,#REF!,8,0)),"",VLOOKUP($M53,#REF!,8,0))</f>
        <v/>
      </c>
      <c r="AE53" s="152" t="str">
        <f t="shared" si="11"/>
        <v/>
      </c>
      <c r="AF53" s="155" t="str">
        <f t="shared" si="12"/>
        <v/>
      </c>
      <c r="AG53" s="146" t="str">
        <f t="shared" si="13"/>
        <v/>
      </c>
      <c r="AH53" s="146" t="str">
        <f>IF(ISERROR(VLOOKUP($M53,#REF!,9,0)),"",VLOOKUP($M53,#REF!,9,0))</f>
        <v/>
      </c>
      <c r="AI53" s="146" t="str">
        <f t="shared" si="14"/>
        <v/>
      </c>
      <c r="AJ53" s="168">
        <f t="shared" si="15"/>
        <v>0</v>
      </c>
      <c r="AK53" s="171"/>
      <c r="AL53" s="174" t="str">
        <f t="shared" si="16"/>
        <v/>
      </c>
      <c r="AM53" s="179" t="str">
        <f t="shared" si="17"/>
        <v/>
      </c>
      <c r="AN53" s="183" t="str">
        <f t="shared" si="18"/>
        <v>未入力セル</v>
      </c>
      <c r="AO53" s="186" t="str">
        <f t="shared" si="30"/>
        <v/>
      </c>
      <c r="AP53" s="186" t="str">
        <f t="shared" si="31"/>
        <v/>
      </c>
      <c r="AQ53" s="39">
        <f t="shared" si="32"/>
        <v>0</v>
      </c>
      <c r="AR53" s="39" t="str">
        <f>IF(ISERROR(VLOOKUP($M53,#REF!,16,0)),"",VLOOKUP($M53,#REF!,16,0))</f>
        <v/>
      </c>
      <c r="AS53" s="196" t="str">
        <f>IF(ISERROR(VLOOKUP($M53,#REF!,7,0)),"",VLOOKUP($M53,#REF!,7,0))</f>
        <v/>
      </c>
      <c r="AT53" s="203">
        <f t="shared" si="22"/>
        <v>0</v>
      </c>
      <c r="AU53" s="208" t="str">
        <f t="shared" si="23"/>
        <v/>
      </c>
      <c r="AW53" s="208" t="str">
        <f>IF(ISERROR(VLOOKUP($M53,#REF!,10,0)),"",VLOOKUP($M53,#REF!,10,0))</f>
        <v/>
      </c>
      <c r="AX53" s="203">
        <f t="shared" si="24"/>
        <v>0</v>
      </c>
      <c r="AY53" s="208" t="str">
        <f t="shared" si="25"/>
        <v/>
      </c>
      <c r="BA53" s="225" t="str">
        <f t="shared" si="26"/>
        <v/>
      </c>
      <c r="BB53" s="225" t="str">
        <f t="shared" si="27"/>
        <v/>
      </c>
    </row>
    <row r="54" spans="1:54" s="39" customFormat="1" ht="25.2" customHeight="1" x14ac:dyDescent="0.2">
      <c r="A54" s="45"/>
      <c r="B54" s="48"/>
      <c r="C54" s="48"/>
      <c r="D54" s="53"/>
      <c r="E54" s="53"/>
      <c r="F54" s="55"/>
      <c r="G54" s="55"/>
      <c r="H54" s="60"/>
      <c r="I54" s="66"/>
      <c r="J54" s="68"/>
      <c r="L54" s="73">
        <f t="shared" si="0"/>
        <v>0</v>
      </c>
      <c r="M54" s="73" t="str">
        <f t="shared" si="1"/>
        <v xml:space="preserve"> </v>
      </c>
      <c r="N54" s="100">
        <f t="shared" si="2"/>
        <v>0</v>
      </c>
      <c r="O54" s="100">
        <f t="shared" si="3"/>
        <v>0</v>
      </c>
      <c r="P54" s="108">
        <f t="shared" si="4"/>
        <v>0</v>
      </c>
      <c r="Q54" s="108" t="str">
        <f>IF(OR($C54="LED",$C54="不明"),"",IF(ISERROR(VLOOKUP($M54,#REF!,2,0)),"",VLOOKUP($M54,#REF!,2,0)))</f>
        <v/>
      </c>
      <c r="R54" s="100">
        <f t="shared" si="5"/>
        <v>0</v>
      </c>
      <c r="S54" s="100">
        <f t="shared" si="6"/>
        <v>0</v>
      </c>
      <c r="T54" s="120" t="str">
        <f t="shared" si="7"/>
        <v/>
      </c>
      <c r="U54" s="124"/>
      <c r="V54" s="129" t="s">
        <v>164</v>
      </c>
      <c r="W54" s="131"/>
      <c r="X54" s="75" t="str">
        <f>IF(COUNTIF($M54,"*LED*"),"LED設置済",IF(COUNTIF($M54,"*不明*"),"該当不明",IF(ISERROR(VLOOKUP($M54,#REF!,4,0)),"",VLOOKUP($M54,#REF!,4,0))))</f>
        <v/>
      </c>
      <c r="Y54" s="139">
        <f t="shared" si="8"/>
        <v>0</v>
      </c>
      <c r="Z54" s="144" t="str">
        <f>IF(ISERROR(VLOOKUP($M54,#REF!,5,0)),"",VLOOKUP($M54,#REF!,5,0))</f>
        <v/>
      </c>
      <c r="AA54" s="147" t="str">
        <f t="shared" si="9"/>
        <v/>
      </c>
      <c r="AB54" s="147" t="str">
        <f t="shared" si="10"/>
        <v/>
      </c>
      <c r="AC54" s="147" t="str">
        <f>IF(ISERROR(VLOOKUP($M54,#REF!,6,0)),"",VLOOKUP($M54,#REF!,6,0))</f>
        <v/>
      </c>
      <c r="AD54" s="147" t="str">
        <f>IF(ISERROR(VLOOKUP($M54,#REF!,8,0)),"",VLOOKUP($M54,#REF!,8,0))</f>
        <v/>
      </c>
      <c r="AE54" s="152" t="str">
        <f t="shared" si="11"/>
        <v/>
      </c>
      <c r="AF54" s="155" t="str">
        <f t="shared" si="12"/>
        <v/>
      </c>
      <c r="AG54" s="146" t="str">
        <f t="shared" si="13"/>
        <v/>
      </c>
      <c r="AH54" s="146" t="str">
        <f>IF(ISERROR(VLOOKUP($M54,#REF!,9,0)),"",VLOOKUP($M54,#REF!,9,0))</f>
        <v/>
      </c>
      <c r="AI54" s="146" t="str">
        <f t="shared" si="14"/>
        <v/>
      </c>
      <c r="AJ54" s="168">
        <f t="shared" si="15"/>
        <v>0</v>
      </c>
      <c r="AK54" s="171"/>
      <c r="AL54" s="174" t="str">
        <f t="shared" si="16"/>
        <v/>
      </c>
      <c r="AM54" s="179" t="str">
        <f t="shared" si="17"/>
        <v/>
      </c>
      <c r="AN54" s="183" t="str">
        <f t="shared" si="18"/>
        <v>未入力セル</v>
      </c>
      <c r="AO54" s="186" t="str">
        <f t="shared" si="30"/>
        <v/>
      </c>
      <c r="AP54" s="186" t="str">
        <f t="shared" si="31"/>
        <v/>
      </c>
      <c r="AQ54" s="39">
        <f t="shared" si="32"/>
        <v>0</v>
      </c>
      <c r="AR54" s="39" t="str">
        <f>IF(ISERROR(VLOOKUP($M54,#REF!,16,0)),"",VLOOKUP($M54,#REF!,16,0))</f>
        <v/>
      </c>
      <c r="AS54" s="196" t="str">
        <f>IF(ISERROR(VLOOKUP($M54,#REF!,7,0)),"",VLOOKUP($M54,#REF!,7,0))</f>
        <v/>
      </c>
      <c r="AT54" s="203">
        <f t="shared" si="22"/>
        <v>0</v>
      </c>
      <c r="AU54" s="208" t="str">
        <f t="shared" si="23"/>
        <v/>
      </c>
      <c r="AW54" s="208" t="str">
        <f>IF(ISERROR(VLOOKUP($M54,#REF!,10,0)),"",VLOOKUP($M54,#REF!,10,0))</f>
        <v/>
      </c>
      <c r="AX54" s="203">
        <f t="shared" si="24"/>
        <v>0</v>
      </c>
      <c r="AY54" s="208" t="str">
        <f t="shared" si="25"/>
        <v/>
      </c>
      <c r="BA54" s="225" t="str">
        <f t="shared" si="26"/>
        <v/>
      </c>
      <c r="BB54" s="225" t="str">
        <f t="shared" si="27"/>
        <v/>
      </c>
    </row>
    <row r="55" spans="1:54" s="39" customFormat="1" ht="25.2" customHeight="1" x14ac:dyDescent="0.2">
      <c r="A55" s="45"/>
      <c r="B55" s="48"/>
      <c r="C55" s="48"/>
      <c r="D55" s="53"/>
      <c r="E55" s="53"/>
      <c r="F55" s="55"/>
      <c r="G55" s="55"/>
      <c r="H55" s="60"/>
      <c r="I55" s="66"/>
      <c r="J55" s="68"/>
      <c r="L55" s="73">
        <f t="shared" si="0"/>
        <v>0</v>
      </c>
      <c r="M55" s="73" t="str">
        <f t="shared" si="1"/>
        <v xml:space="preserve"> </v>
      </c>
      <c r="N55" s="100">
        <f t="shared" si="2"/>
        <v>0</v>
      </c>
      <c r="O55" s="100">
        <f t="shared" si="3"/>
        <v>0</v>
      </c>
      <c r="P55" s="108">
        <f t="shared" si="4"/>
        <v>0</v>
      </c>
      <c r="Q55" s="108" t="str">
        <f>IF(OR($C55="LED",$C55="不明"),"",IF(ISERROR(VLOOKUP($M55,#REF!,2,0)),"",VLOOKUP($M55,#REF!,2,0)))</f>
        <v/>
      </c>
      <c r="R55" s="100">
        <f t="shared" si="5"/>
        <v>0</v>
      </c>
      <c r="S55" s="100">
        <f t="shared" si="6"/>
        <v>0</v>
      </c>
      <c r="T55" s="120" t="str">
        <f t="shared" si="7"/>
        <v/>
      </c>
      <c r="U55" s="124"/>
      <c r="V55" s="129" t="s">
        <v>164</v>
      </c>
      <c r="W55" s="131"/>
      <c r="X55" s="75" t="str">
        <f>IF(COUNTIF($M55,"*LED*"),"LED設置済",IF(COUNTIF($M55,"*不明*"),"該当不明",IF(ISERROR(VLOOKUP($M55,#REF!,4,0)),"",VLOOKUP($M55,#REF!,4,0))))</f>
        <v/>
      </c>
      <c r="Y55" s="139">
        <f t="shared" si="8"/>
        <v>0</v>
      </c>
      <c r="Z55" s="144" t="str">
        <f>IF(ISERROR(VLOOKUP($M55,#REF!,5,0)),"",VLOOKUP($M55,#REF!,5,0))</f>
        <v/>
      </c>
      <c r="AA55" s="147" t="str">
        <f t="shared" si="9"/>
        <v/>
      </c>
      <c r="AB55" s="147" t="str">
        <f t="shared" si="10"/>
        <v/>
      </c>
      <c r="AC55" s="147" t="str">
        <f>IF(ISERROR(VLOOKUP($M55,#REF!,6,0)),"",VLOOKUP($M55,#REF!,6,0))</f>
        <v/>
      </c>
      <c r="AD55" s="147" t="str">
        <f>IF(ISERROR(VLOOKUP($M55,#REF!,8,0)),"",VLOOKUP($M55,#REF!,8,0))</f>
        <v/>
      </c>
      <c r="AE55" s="152" t="str">
        <f t="shared" si="11"/>
        <v/>
      </c>
      <c r="AF55" s="155" t="str">
        <f t="shared" si="12"/>
        <v/>
      </c>
      <c r="AG55" s="146" t="str">
        <f t="shared" si="13"/>
        <v/>
      </c>
      <c r="AH55" s="146" t="str">
        <f>IF(ISERROR(VLOOKUP($M55,#REF!,9,0)),"",VLOOKUP($M55,#REF!,9,0))</f>
        <v/>
      </c>
      <c r="AI55" s="146" t="str">
        <f t="shared" si="14"/>
        <v/>
      </c>
      <c r="AJ55" s="168">
        <f t="shared" si="15"/>
        <v>0</v>
      </c>
      <c r="AK55" s="171"/>
      <c r="AL55" s="174" t="str">
        <f t="shared" si="16"/>
        <v/>
      </c>
      <c r="AM55" s="179" t="str">
        <f t="shared" si="17"/>
        <v/>
      </c>
      <c r="AN55" s="183" t="str">
        <f t="shared" si="18"/>
        <v>未入力セル</v>
      </c>
      <c r="AO55" s="186" t="str">
        <f t="shared" si="30"/>
        <v/>
      </c>
      <c r="AP55" s="186" t="str">
        <f t="shared" si="31"/>
        <v/>
      </c>
      <c r="AQ55" s="39">
        <f t="shared" si="32"/>
        <v>0</v>
      </c>
      <c r="AR55" s="39" t="str">
        <f>IF(ISERROR(VLOOKUP($M55,#REF!,16,0)),"",VLOOKUP($M55,#REF!,16,0))</f>
        <v/>
      </c>
      <c r="AS55" s="196" t="str">
        <f>IF(ISERROR(VLOOKUP($M55,#REF!,7,0)),"",VLOOKUP($M55,#REF!,7,0))</f>
        <v/>
      </c>
      <c r="AT55" s="203">
        <f t="shared" si="22"/>
        <v>0</v>
      </c>
      <c r="AU55" s="208" t="str">
        <f t="shared" si="23"/>
        <v/>
      </c>
      <c r="AW55" s="208" t="str">
        <f>IF(ISERROR(VLOOKUP($M55,#REF!,10,0)),"",VLOOKUP($M55,#REF!,10,0))</f>
        <v/>
      </c>
      <c r="AX55" s="203">
        <f t="shared" si="24"/>
        <v>0</v>
      </c>
      <c r="AY55" s="208" t="str">
        <f t="shared" si="25"/>
        <v/>
      </c>
      <c r="BA55" s="225" t="str">
        <f t="shared" si="26"/>
        <v/>
      </c>
      <c r="BB55" s="225" t="str">
        <f t="shared" si="27"/>
        <v/>
      </c>
    </row>
    <row r="56" spans="1:54" s="39" customFormat="1" ht="25.2" customHeight="1" x14ac:dyDescent="0.2">
      <c r="A56" s="45"/>
      <c r="B56" s="48"/>
      <c r="C56" s="48"/>
      <c r="D56" s="53"/>
      <c r="E56" s="53"/>
      <c r="F56" s="55"/>
      <c r="G56" s="55"/>
      <c r="H56" s="60"/>
      <c r="I56" s="66"/>
      <c r="J56" s="68"/>
      <c r="L56" s="73">
        <f t="shared" si="0"/>
        <v>0</v>
      </c>
      <c r="M56" s="73" t="str">
        <f t="shared" si="1"/>
        <v xml:space="preserve"> </v>
      </c>
      <c r="N56" s="100">
        <f t="shared" si="2"/>
        <v>0</v>
      </c>
      <c r="O56" s="100">
        <f t="shared" si="3"/>
        <v>0</v>
      </c>
      <c r="P56" s="108">
        <f t="shared" si="4"/>
        <v>0</v>
      </c>
      <c r="Q56" s="108" t="str">
        <f>IF(OR($C56="LED",$C56="不明"),"",IF(ISERROR(VLOOKUP($M56,#REF!,2,0)),"",VLOOKUP($M56,#REF!,2,0)))</f>
        <v/>
      </c>
      <c r="R56" s="100">
        <f t="shared" si="5"/>
        <v>0</v>
      </c>
      <c r="S56" s="100">
        <f t="shared" si="6"/>
        <v>0</v>
      </c>
      <c r="T56" s="120" t="str">
        <f t="shared" si="7"/>
        <v/>
      </c>
      <c r="U56" s="124"/>
      <c r="V56" s="129" t="s">
        <v>164</v>
      </c>
      <c r="W56" s="131"/>
      <c r="X56" s="75" t="str">
        <f>IF(COUNTIF($M56,"*LED*"),"LED設置済",IF(COUNTIF($M56,"*不明*"),"該当不明",IF(ISERROR(VLOOKUP($M56,#REF!,4,0)),"",VLOOKUP($M56,#REF!,4,0))))</f>
        <v/>
      </c>
      <c r="Y56" s="139">
        <f t="shared" si="8"/>
        <v>0</v>
      </c>
      <c r="Z56" s="144" t="str">
        <f>IF(ISERROR(VLOOKUP($M56,#REF!,5,0)),"",VLOOKUP($M56,#REF!,5,0))</f>
        <v/>
      </c>
      <c r="AA56" s="147" t="str">
        <f t="shared" si="9"/>
        <v/>
      </c>
      <c r="AB56" s="147" t="str">
        <f t="shared" si="10"/>
        <v/>
      </c>
      <c r="AC56" s="147" t="str">
        <f>IF(ISERROR(VLOOKUP($M56,#REF!,6,0)),"",VLOOKUP($M56,#REF!,6,0))</f>
        <v/>
      </c>
      <c r="AD56" s="147" t="str">
        <f>IF(ISERROR(VLOOKUP($M56,#REF!,8,0)),"",VLOOKUP($M56,#REF!,8,0))</f>
        <v/>
      </c>
      <c r="AE56" s="152" t="str">
        <f t="shared" si="11"/>
        <v/>
      </c>
      <c r="AF56" s="155" t="str">
        <f t="shared" si="12"/>
        <v/>
      </c>
      <c r="AG56" s="146" t="str">
        <f t="shared" si="13"/>
        <v/>
      </c>
      <c r="AH56" s="146" t="str">
        <f>IF(ISERROR(VLOOKUP($M56,#REF!,9,0)),"",VLOOKUP($M56,#REF!,9,0))</f>
        <v/>
      </c>
      <c r="AI56" s="146" t="str">
        <f t="shared" si="14"/>
        <v/>
      </c>
      <c r="AJ56" s="168">
        <f t="shared" si="15"/>
        <v>0</v>
      </c>
      <c r="AK56" s="171"/>
      <c r="AL56" s="174" t="str">
        <f t="shared" si="16"/>
        <v/>
      </c>
      <c r="AM56" s="179" t="str">
        <f t="shared" si="17"/>
        <v/>
      </c>
      <c r="AN56" s="183" t="str">
        <f t="shared" si="18"/>
        <v>未入力セル</v>
      </c>
      <c r="AO56" s="186" t="str">
        <f t="shared" si="30"/>
        <v/>
      </c>
      <c r="AP56" s="186" t="str">
        <f t="shared" si="31"/>
        <v/>
      </c>
      <c r="AQ56" s="39">
        <f t="shared" si="32"/>
        <v>0</v>
      </c>
      <c r="AR56" s="39" t="str">
        <f>IF(ISERROR(VLOOKUP($M56,#REF!,16,0)),"",VLOOKUP($M56,#REF!,16,0))</f>
        <v/>
      </c>
      <c r="AS56" s="196" t="str">
        <f>IF(ISERROR(VLOOKUP($M56,#REF!,7,0)),"",VLOOKUP($M56,#REF!,7,0))</f>
        <v/>
      </c>
      <c r="AT56" s="203">
        <f t="shared" si="22"/>
        <v>0</v>
      </c>
      <c r="AU56" s="208" t="str">
        <f t="shared" si="23"/>
        <v/>
      </c>
      <c r="AW56" s="208" t="str">
        <f>IF(ISERROR(VLOOKUP($M56,#REF!,10,0)),"",VLOOKUP($M56,#REF!,10,0))</f>
        <v/>
      </c>
      <c r="AX56" s="203">
        <f t="shared" si="24"/>
        <v>0</v>
      </c>
      <c r="AY56" s="208" t="str">
        <f t="shared" si="25"/>
        <v/>
      </c>
      <c r="BA56" s="225" t="str">
        <f t="shared" si="26"/>
        <v/>
      </c>
      <c r="BB56" s="225" t="str">
        <f t="shared" si="27"/>
        <v/>
      </c>
    </row>
    <row r="57" spans="1:54" s="39" customFormat="1" ht="25.2" customHeight="1" x14ac:dyDescent="0.2">
      <c r="A57" s="45"/>
      <c r="B57" s="48"/>
      <c r="C57" s="48"/>
      <c r="D57" s="53"/>
      <c r="E57" s="53"/>
      <c r="F57" s="55"/>
      <c r="G57" s="55"/>
      <c r="H57" s="60"/>
      <c r="I57" s="66"/>
      <c r="J57" s="68"/>
      <c r="L57" s="73">
        <f t="shared" si="0"/>
        <v>0</v>
      </c>
      <c r="M57" s="73" t="str">
        <f t="shared" si="1"/>
        <v xml:space="preserve"> </v>
      </c>
      <c r="N57" s="100">
        <f t="shared" si="2"/>
        <v>0</v>
      </c>
      <c r="O57" s="100">
        <f t="shared" si="3"/>
        <v>0</v>
      </c>
      <c r="P57" s="108">
        <f t="shared" si="4"/>
        <v>0</v>
      </c>
      <c r="Q57" s="108" t="str">
        <f>IF(OR($C57="LED",$C57="不明"),"",IF(ISERROR(VLOOKUP($M57,#REF!,2,0)),"",VLOOKUP($M57,#REF!,2,0)))</f>
        <v/>
      </c>
      <c r="R57" s="100">
        <f t="shared" si="5"/>
        <v>0</v>
      </c>
      <c r="S57" s="100">
        <f t="shared" si="6"/>
        <v>0</v>
      </c>
      <c r="T57" s="120" t="str">
        <f t="shared" si="7"/>
        <v/>
      </c>
      <c r="U57" s="124"/>
      <c r="V57" s="129" t="s">
        <v>164</v>
      </c>
      <c r="W57" s="131"/>
      <c r="X57" s="75" t="str">
        <f>IF(COUNTIF($M57,"*LED*"),"LED設置済",IF(COUNTIF($M57,"*不明*"),"該当不明",IF(ISERROR(VLOOKUP($M57,#REF!,4,0)),"",VLOOKUP($M57,#REF!,4,0))))</f>
        <v/>
      </c>
      <c r="Y57" s="139">
        <f t="shared" si="8"/>
        <v>0</v>
      </c>
      <c r="Z57" s="144" t="str">
        <f>IF(ISERROR(VLOOKUP($M57,#REF!,5,0)),"",VLOOKUP($M57,#REF!,5,0))</f>
        <v/>
      </c>
      <c r="AA57" s="147" t="str">
        <f t="shared" si="9"/>
        <v/>
      </c>
      <c r="AB57" s="147" t="str">
        <f t="shared" si="10"/>
        <v/>
      </c>
      <c r="AC57" s="147" t="str">
        <f>IF(ISERROR(VLOOKUP($M57,#REF!,6,0)),"",VLOOKUP($M57,#REF!,6,0))</f>
        <v/>
      </c>
      <c r="AD57" s="147" t="str">
        <f>IF(ISERROR(VLOOKUP($M57,#REF!,8,0)),"",VLOOKUP($M57,#REF!,8,0))</f>
        <v/>
      </c>
      <c r="AE57" s="152" t="str">
        <f t="shared" si="11"/>
        <v/>
      </c>
      <c r="AF57" s="155" t="str">
        <f t="shared" si="12"/>
        <v/>
      </c>
      <c r="AG57" s="146" t="str">
        <f t="shared" si="13"/>
        <v/>
      </c>
      <c r="AH57" s="146" t="str">
        <f>IF(ISERROR(VLOOKUP($M57,#REF!,9,0)),"",VLOOKUP($M57,#REF!,9,0))</f>
        <v/>
      </c>
      <c r="AI57" s="146" t="str">
        <f t="shared" si="14"/>
        <v/>
      </c>
      <c r="AJ57" s="168">
        <f t="shared" si="15"/>
        <v>0</v>
      </c>
      <c r="AK57" s="171"/>
      <c r="AL57" s="174" t="str">
        <f t="shared" si="16"/>
        <v/>
      </c>
      <c r="AM57" s="179" t="str">
        <f t="shared" si="17"/>
        <v/>
      </c>
      <c r="AN57" s="183" t="str">
        <f t="shared" si="18"/>
        <v>未入力セル</v>
      </c>
      <c r="AO57" s="186" t="str">
        <f t="shared" si="30"/>
        <v/>
      </c>
      <c r="AP57" s="186" t="str">
        <f t="shared" si="31"/>
        <v/>
      </c>
      <c r="AQ57" s="39">
        <f t="shared" si="32"/>
        <v>0</v>
      </c>
      <c r="AR57" s="39" t="str">
        <f>IF(ISERROR(VLOOKUP($M57,#REF!,16,0)),"",VLOOKUP($M57,#REF!,16,0))</f>
        <v/>
      </c>
      <c r="AS57" s="196" t="str">
        <f>IF(ISERROR(VLOOKUP($M57,#REF!,7,0)),"",VLOOKUP($M57,#REF!,7,0))</f>
        <v/>
      </c>
      <c r="AT57" s="203">
        <f t="shared" si="22"/>
        <v>0</v>
      </c>
      <c r="AU57" s="208" t="str">
        <f t="shared" si="23"/>
        <v/>
      </c>
      <c r="AW57" s="208" t="str">
        <f>IF(ISERROR(VLOOKUP($M57,#REF!,10,0)),"",VLOOKUP($M57,#REF!,10,0))</f>
        <v/>
      </c>
      <c r="AX57" s="203">
        <f t="shared" si="24"/>
        <v>0</v>
      </c>
      <c r="AY57" s="208" t="str">
        <f t="shared" si="25"/>
        <v/>
      </c>
      <c r="BA57" s="225" t="str">
        <f t="shared" si="26"/>
        <v/>
      </c>
      <c r="BB57" s="225" t="str">
        <f t="shared" si="27"/>
        <v/>
      </c>
    </row>
    <row r="58" spans="1:54" s="39" customFormat="1" ht="25.2" customHeight="1" x14ac:dyDescent="0.2">
      <c r="A58" s="45"/>
      <c r="B58" s="48"/>
      <c r="C58" s="48"/>
      <c r="D58" s="53"/>
      <c r="E58" s="53"/>
      <c r="F58" s="55"/>
      <c r="G58" s="55"/>
      <c r="H58" s="60"/>
      <c r="I58" s="66"/>
      <c r="J58" s="68"/>
      <c r="L58" s="73">
        <f t="shared" si="0"/>
        <v>0</v>
      </c>
      <c r="M58" s="73" t="str">
        <f t="shared" si="1"/>
        <v xml:space="preserve"> </v>
      </c>
      <c r="N58" s="100">
        <f t="shared" si="2"/>
        <v>0</v>
      </c>
      <c r="O58" s="100">
        <f t="shared" si="3"/>
        <v>0</v>
      </c>
      <c r="P58" s="108">
        <f t="shared" si="4"/>
        <v>0</v>
      </c>
      <c r="Q58" s="108" t="str">
        <f>IF(OR($C58="LED",$C58="不明"),"",IF(ISERROR(VLOOKUP($M58,#REF!,2,0)),"",VLOOKUP($M58,#REF!,2,0)))</f>
        <v/>
      </c>
      <c r="R58" s="100">
        <f t="shared" si="5"/>
        <v>0</v>
      </c>
      <c r="S58" s="100">
        <f t="shared" si="6"/>
        <v>0</v>
      </c>
      <c r="T58" s="120" t="str">
        <f t="shared" si="7"/>
        <v/>
      </c>
      <c r="U58" s="124"/>
      <c r="V58" s="129" t="s">
        <v>164</v>
      </c>
      <c r="W58" s="131"/>
      <c r="X58" s="75" t="str">
        <f>IF(COUNTIF($M58,"*LED*"),"LED設置済",IF(COUNTIF($M58,"*不明*"),"該当不明",IF(ISERROR(VLOOKUP($M58,#REF!,4,0)),"",VLOOKUP($M58,#REF!,4,0))))</f>
        <v/>
      </c>
      <c r="Y58" s="139">
        <f t="shared" si="8"/>
        <v>0</v>
      </c>
      <c r="Z58" s="144" t="str">
        <f>IF(ISERROR(VLOOKUP($M58,#REF!,5,0)),"",VLOOKUP($M58,#REF!,5,0))</f>
        <v/>
      </c>
      <c r="AA58" s="147" t="str">
        <f t="shared" si="9"/>
        <v/>
      </c>
      <c r="AB58" s="147" t="str">
        <f t="shared" si="10"/>
        <v/>
      </c>
      <c r="AC58" s="147" t="str">
        <f>IF(ISERROR(VLOOKUP($M58,#REF!,6,0)),"",VLOOKUP($M58,#REF!,6,0))</f>
        <v/>
      </c>
      <c r="AD58" s="147" t="str">
        <f>IF(ISERROR(VLOOKUP($M58,#REF!,8,0)),"",VLOOKUP($M58,#REF!,8,0))</f>
        <v/>
      </c>
      <c r="AE58" s="152" t="str">
        <f t="shared" si="11"/>
        <v/>
      </c>
      <c r="AF58" s="155" t="str">
        <f t="shared" si="12"/>
        <v/>
      </c>
      <c r="AG58" s="146" t="str">
        <f t="shared" si="13"/>
        <v/>
      </c>
      <c r="AH58" s="146" t="str">
        <f>IF(ISERROR(VLOOKUP($M58,#REF!,9,0)),"",VLOOKUP($M58,#REF!,9,0))</f>
        <v/>
      </c>
      <c r="AI58" s="146" t="str">
        <f t="shared" si="14"/>
        <v/>
      </c>
      <c r="AJ58" s="168">
        <f t="shared" si="15"/>
        <v>0</v>
      </c>
      <c r="AK58" s="171"/>
      <c r="AL58" s="174" t="str">
        <f t="shared" si="16"/>
        <v/>
      </c>
      <c r="AM58" s="179" t="str">
        <f t="shared" si="17"/>
        <v/>
      </c>
      <c r="AN58" s="183" t="str">
        <f t="shared" si="18"/>
        <v>未入力セル</v>
      </c>
      <c r="AO58" s="186" t="str">
        <f t="shared" si="30"/>
        <v/>
      </c>
      <c r="AP58" s="186" t="str">
        <f t="shared" si="31"/>
        <v/>
      </c>
      <c r="AQ58" s="39">
        <f t="shared" si="32"/>
        <v>0</v>
      </c>
      <c r="AR58" s="39" t="str">
        <f>IF(ISERROR(VLOOKUP($M58,#REF!,16,0)),"",VLOOKUP($M58,#REF!,16,0))</f>
        <v/>
      </c>
      <c r="AS58" s="196" t="str">
        <f>IF(ISERROR(VLOOKUP($M58,#REF!,7,0)),"",VLOOKUP($M58,#REF!,7,0))</f>
        <v/>
      </c>
      <c r="AT58" s="203">
        <f t="shared" si="22"/>
        <v>0</v>
      </c>
      <c r="AU58" s="208" t="str">
        <f t="shared" si="23"/>
        <v/>
      </c>
      <c r="AW58" s="208" t="str">
        <f>IF(ISERROR(VLOOKUP($M58,#REF!,10,0)),"",VLOOKUP($M58,#REF!,10,0))</f>
        <v/>
      </c>
      <c r="AX58" s="203">
        <f t="shared" si="24"/>
        <v>0</v>
      </c>
      <c r="AY58" s="208" t="str">
        <f t="shared" si="25"/>
        <v/>
      </c>
      <c r="BA58" s="225" t="str">
        <f t="shared" si="26"/>
        <v/>
      </c>
      <c r="BB58" s="225" t="str">
        <f t="shared" si="27"/>
        <v/>
      </c>
    </row>
    <row r="59" spans="1:54" s="39" customFormat="1" ht="25.2" customHeight="1" x14ac:dyDescent="0.2">
      <c r="A59" s="45"/>
      <c r="B59" s="48"/>
      <c r="C59" s="48"/>
      <c r="D59" s="53"/>
      <c r="E59" s="53"/>
      <c r="F59" s="55"/>
      <c r="G59" s="55"/>
      <c r="H59" s="60"/>
      <c r="I59" s="66"/>
      <c r="J59" s="68"/>
      <c r="L59" s="73">
        <f t="shared" si="0"/>
        <v>0</v>
      </c>
      <c r="M59" s="73" t="str">
        <f t="shared" si="1"/>
        <v xml:space="preserve"> </v>
      </c>
      <c r="N59" s="100">
        <f t="shared" si="2"/>
        <v>0</v>
      </c>
      <c r="O59" s="100">
        <f t="shared" si="3"/>
        <v>0</v>
      </c>
      <c r="P59" s="108">
        <f t="shared" si="4"/>
        <v>0</v>
      </c>
      <c r="Q59" s="108" t="str">
        <f>IF(OR($C59="LED",$C59="不明"),"",IF(ISERROR(VLOOKUP($M59,#REF!,2,0)),"",VLOOKUP($M59,#REF!,2,0)))</f>
        <v/>
      </c>
      <c r="R59" s="100">
        <f t="shared" si="5"/>
        <v>0</v>
      </c>
      <c r="S59" s="100">
        <f t="shared" si="6"/>
        <v>0</v>
      </c>
      <c r="T59" s="120" t="str">
        <f t="shared" si="7"/>
        <v/>
      </c>
      <c r="U59" s="124"/>
      <c r="V59" s="129" t="s">
        <v>164</v>
      </c>
      <c r="W59" s="131"/>
      <c r="X59" s="75" t="str">
        <f>IF(COUNTIF($M59,"*LED*"),"LED設置済",IF(COUNTIF($M59,"*不明*"),"該当不明",IF(ISERROR(VLOOKUP($M59,#REF!,4,0)),"",VLOOKUP($M59,#REF!,4,0))))</f>
        <v/>
      </c>
      <c r="Y59" s="139">
        <f t="shared" si="8"/>
        <v>0</v>
      </c>
      <c r="Z59" s="144" t="str">
        <f>IF(ISERROR(VLOOKUP($M59,#REF!,5,0)),"",VLOOKUP($M59,#REF!,5,0))</f>
        <v/>
      </c>
      <c r="AA59" s="147" t="str">
        <f t="shared" si="9"/>
        <v/>
      </c>
      <c r="AB59" s="147" t="str">
        <f t="shared" si="10"/>
        <v/>
      </c>
      <c r="AC59" s="147" t="str">
        <f>IF(ISERROR(VLOOKUP($M59,#REF!,6,0)),"",VLOOKUP($M59,#REF!,6,0))</f>
        <v/>
      </c>
      <c r="AD59" s="147" t="str">
        <f>IF(ISERROR(VLOOKUP($M59,#REF!,8,0)),"",VLOOKUP($M59,#REF!,8,0))</f>
        <v/>
      </c>
      <c r="AE59" s="152" t="str">
        <f t="shared" si="11"/>
        <v/>
      </c>
      <c r="AF59" s="155" t="str">
        <f t="shared" si="12"/>
        <v/>
      </c>
      <c r="AG59" s="146" t="str">
        <f t="shared" si="13"/>
        <v/>
      </c>
      <c r="AH59" s="146" t="str">
        <f>IF(ISERROR(VLOOKUP($M59,#REF!,9,0)),"",VLOOKUP($M59,#REF!,9,0))</f>
        <v/>
      </c>
      <c r="AI59" s="146" t="str">
        <f t="shared" si="14"/>
        <v/>
      </c>
      <c r="AJ59" s="168">
        <f t="shared" si="15"/>
        <v>0</v>
      </c>
      <c r="AK59" s="171"/>
      <c r="AL59" s="174" t="str">
        <f t="shared" si="16"/>
        <v/>
      </c>
      <c r="AM59" s="179" t="str">
        <f t="shared" si="17"/>
        <v/>
      </c>
      <c r="AN59" s="183" t="str">
        <f t="shared" si="18"/>
        <v>未入力セル</v>
      </c>
      <c r="AO59" s="186" t="str">
        <f t="shared" si="30"/>
        <v/>
      </c>
      <c r="AP59" s="186" t="str">
        <f t="shared" si="31"/>
        <v/>
      </c>
      <c r="AQ59" s="39">
        <f t="shared" si="32"/>
        <v>0</v>
      </c>
      <c r="AR59" s="39" t="str">
        <f>IF(ISERROR(VLOOKUP($M59,#REF!,16,0)),"",VLOOKUP($M59,#REF!,16,0))</f>
        <v/>
      </c>
      <c r="AS59" s="196" t="str">
        <f>IF(ISERROR(VLOOKUP($M59,#REF!,7,0)),"",VLOOKUP($M59,#REF!,7,0))</f>
        <v/>
      </c>
      <c r="AT59" s="203">
        <f t="shared" si="22"/>
        <v>0</v>
      </c>
      <c r="AU59" s="208" t="str">
        <f t="shared" si="23"/>
        <v/>
      </c>
      <c r="AW59" s="208" t="str">
        <f>IF(ISERROR(VLOOKUP($M59,#REF!,10,0)),"",VLOOKUP($M59,#REF!,10,0))</f>
        <v/>
      </c>
      <c r="AX59" s="203">
        <f t="shared" si="24"/>
        <v>0</v>
      </c>
      <c r="AY59" s="208" t="str">
        <f t="shared" si="25"/>
        <v/>
      </c>
      <c r="BA59" s="225" t="str">
        <f t="shared" si="26"/>
        <v/>
      </c>
      <c r="BB59" s="225" t="str">
        <f t="shared" si="27"/>
        <v/>
      </c>
    </row>
    <row r="60" spans="1:54" s="39" customFormat="1" ht="25.2" customHeight="1" x14ac:dyDescent="0.2">
      <c r="A60" s="45"/>
      <c r="B60" s="48"/>
      <c r="C60" s="48"/>
      <c r="D60" s="53"/>
      <c r="E60" s="53"/>
      <c r="F60" s="55"/>
      <c r="G60" s="55"/>
      <c r="H60" s="60"/>
      <c r="I60" s="66"/>
      <c r="J60" s="68"/>
      <c r="L60" s="73">
        <f t="shared" si="0"/>
        <v>0</v>
      </c>
      <c r="M60" s="73" t="str">
        <f t="shared" si="1"/>
        <v xml:space="preserve"> </v>
      </c>
      <c r="N60" s="100">
        <f t="shared" si="2"/>
        <v>0</v>
      </c>
      <c r="O60" s="100">
        <f t="shared" si="3"/>
        <v>0</v>
      </c>
      <c r="P60" s="108">
        <f t="shared" si="4"/>
        <v>0</v>
      </c>
      <c r="Q60" s="108" t="str">
        <f>IF(OR($C60="LED",$C60="不明"),"",IF(ISERROR(VLOOKUP($M60,#REF!,2,0)),"",VLOOKUP($M60,#REF!,2,0)))</f>
        <v/>
      </c>
      <c r="R60" s="100">
        <f t="shared" si="5"/>
        <v>0</v>
      </c>
      <c r="S60" s="100">
        <f t="shared" si="6"/>
        <v>0</v>
      </c>
      <c r="T60" s="120" t="str">
        <f t="shared" si="7"/>
        <v/>
      </c>
      <c r="U60" s="124"/>
      <c r="V60" s="129" t="s">
        <v>164</v>
      </c>
      <c r="W60" s="131"/>
      <c r="X60" s="75" t="str">
        <f>IF(COUNTIF($M60,"*LED*"),"LED設置済",IF(COUNTIF($M60,"*不明*"),"該当不明",IF(ISERROR(VLOOKUP($M60,#REF!,4,0)),"",VLOOKUP($M60,#REF!,4,0))))</f>
        <v/>
      </c>
      <c r="Y60" s="139">
        <f t="shared" si="8"/>
        <v>0</v>
      </c>
      <c r="Z60" s="144" t="str">
        <f>IF(ISERROR(VLOOKUP($M60,#REF!,5,0)),"",VLOOKUP($M60,#REF!,5,0))</f>
        <v/>
      </c>
      <c r="AA60" s="147" t="str">
        <f t="shared" si="9"/>
        <v/>
      </c>
      <c r="AB60" s="147" t="str">
        <f t="shared" si="10"/>
        <v/>
      </c>
      <c r="AC60" s="147" t="str">
        <f>IF(ISERROR(VLOOKUP($M60,#REF!,6,0)),"",VLOOKUP($M60,#REF!,6,0))</f>
        <v/>
      </c>
      <c r="AD60" s="147" t="str">
        <f>IF(ISERROR(VLOOKUP($M60,#REF!,8,0)),"",VLOOKUP($M60,#REF!,8,0))</f>
        <v/>
      </c>
      <c r="AE60" s="152" t="str">
        <f t="shared" si="11"/>
        <v/>
      </c>
      <c r="AF60" s="155" t="str">
        <f t="shared" si="12"/>
        <v/>
      </c>
      <c r="AG60" s="146" t="str">
        <f t="shared" si="13"/>
        <v/>
      </c>
      <c r="AH60" s="146" t="str">
        <f>IF(ISERROR(VLOOKUP($M60,#REF!,9,0)),"",VLOOKUP($M60,#REF!,9,0))</f>
        <v/>
      </c>
      <c r="AI60" s="146" t="str">
        <f t="shared" si="14"/>
        <v/>
      </c>
      <c r="AJ60" s="168">
        <f t="shared" si="15"/>
        <v>0</v>
      </c>
      <c r="AK60" s="171"/>
      <c r="AL60" s="174" t="str">
        <f t="shared" si="16"/>
        <v/>
      </c>
      <c r="AM60" s="179" t="str">
        <f t="shared" si="17"/>
        <v/>
      </c>
      <c r="AN60" s="183" t="str">
        <f t="shared" si="18"/>
        <v>未入力セル</v>
      </c>
      <c r="AO60" s="186" t="str">
        <f t="shared" si="30"/>
        <v/>
      </c>
      <c r="AP60" s="186" t="str">
        <f t="shared" si="31"/>
        <v/>
      </c>
      <c r="AQ60" s="39">
        <f t="shared" si="32"/>
        <v>0</v>
      </c>
      <c r="AR60" s="39" t="str">
        <f>IF(ISERROR(VLOOKUP($M60,#REF!,16,0)),"",VLOOKUP($M60,#REF!,16,0))</f>
        <v/>
      </c>
      <c r="AS60" s="196" t="str">
        <f>IF(ISERROR(VLOOKUP($M60,#REF!,7,0)),"",VLOOKUP($M60,#REF!,7,0))</f>
        <v/>
      </c>
      <c r="AT60" s="203">
        <f t="shared" si="22"/>
        <v>0</v>
      </c>
      <c r="AU60" s="208" t="str">
        <f t="shared" si="23"/>
        <v/>
      </c>
      <c r="AW60" s="208" t="str">
        <f>IF(ISERROR(VLOOKUP($M60,#REF!,10,0)),"",VLOOKUP($M60,#REF!,10,0))</f>
        <v/>
      </c>
      <c r="AX60" s="203">
        <f t="shared" si="24"/>
        <v>0</v>
      </c>
      <c r="AY60" s="208" t="str">
        <f t="shared" si="25"/>
        <v/>
      </c>
      <c r="BA60" s="225" t="str">
        <f t="shared" si="26"/>
        <v/>
      </c>
      <c r="BB60" s="225" t="str">
        <f t="shared" si="27"/>
        <v/>
      </c>
    </row>
    <row r="61" spans="1:54" s="39" customFormat="1" ht="25.2" customHeight="1" x14ac:dyDescent="0.2">
      <c r="A61" s="45"/>
      <c r="B61" s="48"/>
      <c r="C61" s="48"/>
      <c r="D61" s="53"/>
      <c r="E61" s="53"/>
      <c r="F61" s="55"/>
      <c r="G61" s="55"/>
      <c r="H61" s="60"/>
      <c r="I61" s="66"/>
      <c r="J61" s="68"/>
      <c r="L61" s="73">
        <f t="shared" si="0"/>
        <v>0</v>
      </c>
      <c r="M61" s="73" t="str">
        <f t="shared" si="1"/>
        <v xml:space="preserve"> </v>
      </c>
      <c r="N61" s="100">
        <f t="shared" si="2"/>
        <v>0</v>
      </c>
      <c r="O61" s="100">
        <f t="shared" si="3"/>
        <v>0</v>
      </c>
      <c r="P61" s="108">
        <f t="shared" si="4"/>
        <v>0</v>
      </c>
      <c r="Q61" s="108" t="str">
        <f>IF(OR($C61="LED",$C61="不明"),"",IF(ISERROR(VLOOKUP($M61,#REF!,2,0)),"",VLOOKUP($M61,#REF!,2,0)))</f>
        <v/>
      </c>
      <c r="R61" s="100">
        <f t="shared" si="5"/>
        <v>0</v>
      </c>
      <c r="S61" s="100">
        <f t="shared" si="6"/>
        <v>0</v>
      </c>
      <c r="T61" s="120" t="str">
        <f t="shared" si="7"/>
        <v/>
      </c>
      <c r="U61" s="124"/>
      <c r="V61" s="129" t="s">
        <v>164</v>
      </c>
      <c r="W61" s="131"/>
      <c r="X61" s="75" t="str">
        <f>IF(COUNTIF($M61,"*LED*"),"LED設置済",IF(COUNTIF($M61,"*不明*"),"該当不明",IF(ISERROR(VLOOKUP($M61,#REF!,4,0)),"",VLOOKUP($M61,#REF!,4,0))))</f>
        <v/>
      </c>
      <c r="Y61" s="139">
        <f t="shared" si="8"/>
        <v>0</v>
      </c>
      <c r="Z61" s="144" t="str">
        <f>IF(ISERROR(VLOOKUP($M61,#REF!,5,0)),"",VLOOKUP($M61,#REF!,5,0))</f>
        <v/>
      </c>
      <c r="AA61" s="147" t="str">
        <f t="shared" si="9"/>
        <v/>
      </c>
      <c r="AB61" s="147" t="str">
        <f t="shared" si="10"/>
        <v/>
      </c>
      <c r="AC61" s="147" t="str">
        <f>IF(ISERROR(VLOOKUP($M61,#REF!,6,0)),"",VLOOKUP($M61,#REF!,6,0))</f>
        <v/>
      </c>
      <c r="AD61" s="147" t="str">
        <f>IF(ISERROR(VLOOKUP($M61,#REF!,8,0)),"",VLOOKUP($M61,#REF!,8,0))</f>
        <v/>
      </c>
      <c r="AE61" s="152" t="str">
        <f t="shared" si="11"/>
        <v/>
      </c>
      <c r="AF61" s="155" t="str">
        <f t="shared" si="12"/>
        <v/>
      </c>
      <c r="AG61" s="146" t="str">
        <f t="shared" si="13"/>
        <v/>
      </c>
      <c r="AH61" s="146" t="str">
        <f>IF(ISERROR(VLOOKUP($M61,#REF!,9,0)),"",VLOOKUP($M61,#REF!,9,0))</f>
        <v/>
      </c>
      <c r="AI61" s="146" t="str">
        <f t="shared" si="14"/>
        <v/>
      </c>
      <c r="AJ61" s="168">
        <f t="shared" si="15"/>
        <v>0</v>
      </c>
      <c r="AK61" s="171"/>
      <c r="AL61" s="174" t="str">
        <f t="shared" si="16"/>
        <v/>
      </c>
      <c r="AM61" s="179" t="str">
        <f t="shared" si="17"/>
        <v/>
      </c>
      <c r="AN61" s="183" t="str">
        <f t="shared" si="18"/>
        <v>未入力セル</v>
      </c>
      <c r="AO61" s="186" t="str">
        <f t="shared" si="30"/>
        <v/>
      </c>
      <c r="AP61" s="186" t="str">
        <f t="shared" si="31"/>
        <v/>
      </c>
      <c r="AQ61" s="39">
        <f t="shared" si="32"/>
        <v>0</v>
      </c>
      <c r="AR61" s="39" t="str">
        <f>IF(ISERROR(VLOOKUP($M61,#REF!,16,0)),"",VLOOKUP($M61,#REF!,16,0))</f>
        <v/>
      </c>
      <c r="AS61" s="196" t="str">
        <f>IF(ISERROR(VLOOKUP($M61,#REF!,7,0)),"",VLOOKUP($M61,#REF!,7,0))</f>
        <v/>
      </c>
      <c r="AT61" s="203">
        <f t="shared" si="22"/>
        <v>0</v>
      </c>
      <c r="AU61" s="208" t="str">
        <f t="shared" si="23"/>
        <v/>
      </c>
      <c r="AW61" s="208" t="str">
        <f>IF(ISERROR(VLOOKUP($M61,#REF!,10,0)),"",VLOOKUP($M61,#REF!,10,0))</f>
        <v/>
      </c>
      <c r="AX61" s="203">
        <f t="shared" si="24"/>
        <v>0</v>
      </c>
      <c r="AY61" s="208" t="str">
        <f t="shared" si="25"/>
        <v/>
      </c>
      <c r="BA61" s="225" t="str">
        <f t="shared" si="26"/>
        <v/>
      </c>
      <c r="BB61" s="225" t="str">
        <f t="shared" si="27"/>
        <v/>
      </c>
    </row>
    <row r="62" spans="1:54" s="39" customFormat="1" ht="25.2" customHeight="1" x14ac:dyDescent="0.2">
      <c r="A62" s="45"/>
      <c r="B62" s="48"/>
      <c r="C62" s="48"/>
      <c r="D62" s="53"/>
      <c r="E62" s="53"/>
      <c r="F62" s="55"/>
      <c r="G62" s="55"/>
      <c r="H62" s="60"/>
      <c r="I62" s="66"/>
      <c r="J62" s="68"/>
      <c r="L62" s="73">
        <f t="shared" si="0"/>
        <v>0</v>
      </c>
      <c r="M62" s="73" t="str">
        <f t="shared" si="1"/>
        <v xml:space="preserve"> </v>
      </c>
      <c r="N62" s="100">
        <f t="shared" si="2"/>
        <v>0</v>
      </c>
      <c r="O62" s="100">
        <f t="shared" si="3"/>
        <v>0</v>
      </c>
      <c r="P62" s="108">
        <f t="shared" si="4"/>
        <v>0</v>
      </c>
      <c r="Q62" s="108" t="str">
        <f>IF(OR($C62="LED",$C62="不明"),"",IF(ISERROR(VLOOKUP($M62,#REF!,2,0)),"",VLOOKUP($M62,#REF!,2,0)))</f>
        <v/>
      </c>
      <c r="R62" s="100">
        <f t="shared" si="5"/>
        <v>0</v>
      </c>
      <c r="S62" s="100">
        <f t="shared" si="6"/>
        <v>0</v>
      </c>
      <c r="T62" s="120" t="str">
        <f t="shared" si="7"/>
        <v/>
      </c>
      <c r="U62" s="124"/>
      <c r="V62" s="129" t="s">
        <v>164</v>
      </c>
      <c r="W62" s="131"/>
      <c r="X62" s="75" t="str">
        <f>IF(COUNTIF($M62,"*LED*"),"LED設置済",IF(COUNTIF($M62,"*不明*"),"該当不明",IF(ISERROR(VLOOKUP($M62,#REF!,4,0)),"",VLOOKUP($M62,#REF!,4,0))))</f>
        <v/>
      </c>
      <c r="Y62" s="139">
        <f t="shared" si="8"/>
        <v>0</v>
      </c>
      <c r="Z62" s="144" t="str">
        <f>IF(ISERROR(VLOOKUP($M62,#REF!,5,0)),"",VLOOKUP($M62,#REF!,5,0))</f>
        <v/>
      </c>
      <c r="AA62" s="147" t="str">
        <f t="shared" si="9"/>
        <v/>
      </c>
      <c r="AB62" s="147" t="str">
        <f t="shared" si="10"/>
        <v/>
      </c>
      <c r="AC62" s="147" t="str">
        <f>IF(ISERROR(VLOOKUP($M62,#REF!,6,0)),"",VLOOKUP($M62,#REF!,6,0))</f>
        <v/>
      </c>
      <c r="AD62" s="147" t="str">
        <f>IF(ISERROR(VLOOKUP($M62,#REF!,8,0)),"",VLOOKUP($M62,#REF!,8,0))</f>
        <v/>
      </c>
      <c r="AE62" s="152" t="str">
        <f t="shared" si="11"/>
        <v/>
      </c>
      <c r="AF62" s="155" t="str">
        <f t="shared" si="12"/>
        <v/>
      </c>
      <c r="AG62" s="146" t="str">
        <f t="shared" si="13"/>
        <v/>
      </c>
      <c r="AH62" s="146" t="str">
        <f>IF(ISERROR(VLOOKUP($M62,#REF!,9,0)),"",VLOOKUP($M62,#REF!,9,0))</f>
        <v/>
      </c>
      <c r="AI62" s="146" t="str">
        <f t="shared" si="14"/>
        <v/>
      </c>
      <c r="AJ62" s="168">
        <f t="shared" si="15"/>
        <v>0</v>
      </c>
      <c r="AK62" s="171"/>
      <c r="AL62" s="174" t="str">
        <f t="shared" si="16"/>
        <v/>
      </c>
      <c r="AM62" s="179" t="str">
        <f t="shared" si="17"/>
        <v/>
      </c>
      <c r="AN62" s="183" t="str">
        <f t="shared" si="18"/>
        <v>未入力セル</v>
      </c>
      <c r="AO62" s="186" t="str">
        <f t="shared" si="30"/>
        <v/>
      </c>
      <c r="AP62" s="186" t="str">
        <f t="shared" si="31"/>
        <v/>
      </c>
      <c r="AQ62" s="39">
        <f t="shared" si="32"/>
        <v>0</v>
      </c>
      <c r="AR62" s="39" t="str">
        <f>IF(ISERROR(VLOOKUP($M62,#REF!,16,0)),"",VLOOKUP($M62,#REF!,16,0))</f>
        <v/>
      </c>
      <c r="AS62" s="196" t="str">
        <f>IF(ISERROR(VLOOKUP($M62,#REF!,7,0)),"",VLOOKUP($M62,#REF!,7,0))</f>
        <v/>
      </c>
      <c r="AT62" s="203">
        <f t="shared" si="22"/>
        <v>0</v>
      </c>
      <c r="AU62" s="208" t="str">
        <f t="shared" si="23"/>
        <v/>
      </c>
      <c r="AW62" s="208" t="str">
        <f>IF(ISERROR(VLOOKUP($M62,#REF!,10,0)),"",VLOOKUP($M62,#REF!,10,0))</f>
        <v/>
      </c>
      <c r="AX62" s="203">
        <f t="shared" si="24"/>
        <v>0</v>
      </c>
      <c r="AY62" s="208" t="str">
        <f t="shared" si="25"/>
        <v/>
      </c>
      <c r="BA62" s="225" t="str">
        <f t="shared" si="26"/>
        <v/>
      </c>
      <c r="BB62" s="225" t="str">
        <f t="shared" si="27"/>
        <v/>
      </c>
    </row>
    <row r="63" spans="1:54" s="39" customFormat="1" ht="25.2" customHeight="1" x14ac:dyDescent="0.2">
      <c r="A63" s="45"/>
      <c r="B63" s="48"/>
      <c r="C63" s="48"/>
      <c r="D63" s="53"/>
      <c r="E63" s="53"/>
      <c r="F63" s="55"/>
      <c r="G63" s="55"/>
      <c r="H63" s="60"/>
      <c r="I63" s="66"/>
      <c r="J63" s="68"/>
      <c r="L63" s="73">
        <f t="shared" si="0"/>
        <v>0</v>
      </c>
      <c r="M63" s="73" t="str">
        <f t="shared" si="1"/>
        <v xml:space="preserve"> </v>
      </c>
      <c r="N63" s="100">
        <f t="shared" si="2"/>
        <v>0</v>
      </c>
      <c r="O63" s="100">
        <f t="shared" si="3"/>
        <v>0</v>
      </c>
      <c r="P63" s="108">
        <f t="shared" si="4"/>
        <v>0</v>
      </c>
      <c r="Q63" s="108" t="str">
        <f>IF(OR($C63="LED",$C63="不明"),"",IF(ISERROR(VLOOKUP($M63,#REF!,2,0)),"",VLOOKUP($M63,#REF!,2,0)))</f>
        <v/>
      </c>
      <c r="R63" s="100">
        <f t="shared" si="5"/>
        <v>0</v>
      </c>
      <c r="S63" s="100">
        <f t="shared" si="6"/>
        <v>0</v>
      </c>
      <c r="T63" s="120" t="str">
        <f t="shared" si="7"/>
        <v/>
      </c>
      <c r="U63" s="124"/>
      <c r="V63" s="129" t="s">
        <v>164</v>
      </c>
      <c r="W63" s="131"/>
      <c r="X63" s="75" t="str">
        <f>IF(COUNTIF($M63,"*LED*"),"LED設置済",IF(COUNTIF($M63,"*不明*"),"該当不明",IF(ISERROR(VLOOKUP($M63,#REF!,4,0)),"",VLOOKUP($M63,#REF!,4,0))))</f>
        <v/>
      </c>
      <c r="Y63" s="139">
        <f t="shared" si="8"/>
        <v>0</v>
      </c>
      <c r="Z63" s="144" t="str">
        <f>IF(ISERROR(VLOOKUP($M63,#REF!,5,0)),"",VLOOKUP($M63,#REF!,5,0))</f>
        <v/>
      </c>
      <c r="AA63" s="147" t="str">
        <f t="shared" si="9"/>
        <v/>
      </c>
      <c r="AB63" s="147" t="str">
        <f t="shared" si="10"/>
        <v/>
      </c>
      <c r="AC63" s="147" t="str">
        <f>IF(ISERROR(VLOOKUP($M63,#REF!,6,0)),"",VLOOKUP($M63,#REF!,6,0))</f>
        <v/>
      </c>
      <c r="AD63" s="147" t="str">
        <f>IF(ISERROR(VLOOKUP($M63,#REF!,8,0)),"",VLOOKUP($M63,#REF!,8,0))</f>
        <v/>
      </c>
      <c r="AE63" s="152" t="str">
        <f t="shared" si="11"/>
        <v/>
      </c>
      <c r="AF63" s="155" t="str">
        <f t="shared" si="12"/>
        <v/>
      </c>
      <c r="AG63" s="146" t="str">
        <f t="shared" si="13"/>
        <v/>
      </c>
      <c r="AH63" s="146" t="str">
        <f>IF(ISERROR(VLOOKUP($M63,#REF!,9,0)),"",VLOOKUP($M63,#REF!,9,0))</f>
        <v/>
      </c>
      <c r="AI63" s="146" t="str">
        <f t="shared" si="14"/>
        <v/>
      </c>
      <c r="AJ63" s="168">
        <f t="shared" si="15"/>
        <v>0</v>
      </c>
      <c r="AK63" s="171"/>
      <c r="AL63" s="174" t="str">
        <f t="shared" si="16"/>
        <v/>
      </c>
      <c r="AM63" s="179" t="str">
        <f t="shared" si="17"/>
        <v/>
      </c>
      <c r="AN63" s="183" t="str">
        <f t="shared" si="18"/>
        <v>未入力セル</v>
      </c>
      <c r="AO63" s="186" t="str">
        <f t="shared" si="30"/>
        <v/>
      </c>
      <c r="AP63" s="186" t="str">
        <f t="shared" si="31"/>
        <v/>
      </c>
      <c r="AQ63" s="39">
        <f t="shared" si="32"/>
        <v>0</v>
      </c>
      <c r="AR63" s="39" t="str">
        <f>IF(ISERROR(VLOOKUP($M63,#REF!,16,0)),"",VLOOKUP($M63,#REF!,16,0))</f>
        <v/>
      </c>
      <c r="AS63" s="196" t="str">
        <f>IF(ISERROR(VLOOKUP($M63,#REF!,7,0)),"",VLOOKUP($M63,#REF!,7,0))</f>
        <v/>
      </c>
      <c r="AT63" s="203">
        <f t="shared" si="22"/>
        <v>0</v>
      </c>
      <c r="AU63" s="208" t="str">
        <f t="shared" si="23"/>
        <v/>
      </c>
      <c r="AW63" s="208" t="str">
        <f>IF(ISERROR(VLOOKUP($M63,#REF!,10,0)),"",VLOOKUP($M63,#REF!,10,0))</f>
        <v/>
      </c>
      <c r="AX63" s="203">
        <f t="shared" si="24"/>
        <v>0</v>
      </c>
      <c r="AY63" s="208" t="str">
        <f t="shared" si="25"/>
        <v/>
      </c>
      <c r="BA63" s="225" t="str">
        <f t="shared" si="26"/>
        <v/>
      </c>
      <c r="BB63" s="225" t="str">
        <f t="shared" si="27"/>
        <v/>
      </c>
    </row>
    <row r="64" spans="1:54" s="39" customFormat="1" ht="25.2" customHeight="1" x14ac:dyDescent="0.2">
      <c r="A64" s="45"/>
      <c r="B64" s="48"/>
      <c r="C64" s="48"/>
      <c r="D64" s="53"/>
      <c r="E64" s="53"/>
      <c r="F64" s="55"/>
      <c r="G64" s="55"/>
      <c r="H64" s="60"/>
      <c r="I64" s="66"/>
      <c r="J64" s="68"/>
      <c r="L64" s="73">
        <f t="shared" si="0"/>
        <v>0</v>
      </c>
      <c r="M64" s="73" t="str">
        <f t="shared" si="1"/>
        <v xml:space="preserve"> </v>
      </c>
      <c r="N64" s="100">
        <f t="shared" si="2"/>
        <v>0</v>
      </c>
      <c r="O64" s="100">
        <f t="shared" si="3"/>
        <v>0</v>
      </c>
      <c r="P64" s="108">
        <f t="shared" si="4"/>
        <v>0</v>
      </c>
      <c r="Q64" s="108" t="str">
        <f>IF(OR($C64="LED",$C64="不明"),"",IF(ISERROR(VLOOKUP($M64,#REF!,2,0)),"",VLOOKUP($M64,#REF!,2,0)))</f>
        <v/>
      </c>
      <c r="R64" s="100">
        <f t="shared" si="5"/>
        <v>0</v>
      </c>
      <c r="S64" s="100">
        <f t="shared" si="6"/>
        <v>0</v>
      </c>
      <c r="T64" s="120" t="str">
        <f t="shared" si="7"/>
        <v/>
      </c>
      <c r="U64" s="124"/>
      <c r="V64" s="129" t="s">
        <v>164</v>
      </c>
      <c r="W64" s="131"/>
      <c r="X64" s="75" t="str">
        <f>IF(COUNTIF($M64,"*LED*"),"LED設置済",IF(COUNTIF($M64,"*不明*"),"該当不明",IF(ISERROR(VLOOKUP($M64,#REF!,4,0)),"",VLOOKUP($M64,#REF!,4,0))))</f>
        <v/>
      </c>
      <c r="Y64" s="139">
        <f t="shared" si="8"/>
        <v>0</v>
      </c>
      <c r="Z64" s="144" t="str">
        <f>IF(ISERROR(VLOOKUP($M64,#REF!,5,0)),"",VLOOKUP($M64,#REF!,5,0))</f>
        <v/>
      </c>
      <c r="AA64" s="147" t="str">
        <f t="shared" si="9"/>
        <v/>
      </c>
      <c r="AB64" s="147" t="str">
        <f t="shared" si="10"/>
        <v/>
      </c>
      <c r="AC64" s="147" t="str">
        <f>IF(ISERROR(VLOOKUP($M64,#REF!,6,0)),"",VLOOKUP($M64,#REF!,6,0))</f>
        <v/>
      </c>
      <c r="AD64" s="147" t="str">
        <f>IF(ISERROR(VLOOKUP($M64,#REF!,8,0)),"",VLOOKUP($M64,#REF!,8,0))</f>
        <v/>
      </c>
      <c r="AE64" s="152" t="str">
        <f t="shared" si="11"/>
        <v/>
      </c>
      <c r="AF64" s="155" t="str">
        <f t="shared" si="12"/>
        <v/>
      </c>
      <c r="AG64" s="146" t="str">
        <f t="shared" si="13"/>
        <v/>
      </c>
      <c r="AH64" s="146" t="str">
        <f>IF(ISERROR(VLOOKUP($M64,#REF!,9,0)),"",VLOOKUP($M64,#REF!,9,0))</f>
        <v/>
      </c>
      <c r="AI64" s="146" t="str">
        <f t="shared" si="14"/>
        <v/>
      </c>
      <c r="AJ64" s="168">
        <f t="shared" si="15"/>
        <v>0</v>
      </c>
      <c r="AK64" s="171"/>
      <c r="AL64" s="174" t="str">
        <f t="shared" si="16"/>
        <v/>
      </c>
      <c r="AM64" s="179" t="str">
        <f t="shared" si="17"/>
        <v/>
      </c>
      <c r="AN64" s="183" t="str">
        <f t="shared" si="18"/>
        <v>未入力セル</v>
      </c>
      <c r="AO64" s="186"/>
      <c r="AP64" s="186"/>
      <c r="AQ64" s="39">
        <f t="shared" si="32"/>
        <v>0</v>
      </c>
      <c r="AR64" s="39" t="str">
        <f>IF(ISERROR(VLOOKUP($M64,#REF!,16,0)),"",VLOOKUP($M64,#REF!,16,0))</f>
        <v/>
      </c>
      <c r="AS64" s="196" t="str">
        <f>IF(ISERROR(VLOOKUP($M64,#REF!,7,0)),"",VLOOKUP($M64,#REF!,7,0))</f>
        <v/>
      </c>
      <c r="AT64" s="203">
        <f t="shared" si="22"/>
        <v>0</v>
      </c>
      <c r="AU64" s="208" t="str">
        <f t="shared" si="23"/>
        <v/>
      </c>
      <c r="AW64" s="208" t="str">
        <f>IF(ISERROR(VLOOKUP($M64,#REF!,10,0)),"",VLOOKUP($M64,#REF!,10,0))</f>
        <v/>
      </c>
      <c r="AX64" s="203">
        <f t="shared" si="24"/>
        <v>0</v>
      </c>
      <c r="AY64" s="208" t="str">
        <f t="shared" si="25"/>
        <v/>
      </c>
      <c r="BA64" s="225" t="str">
        <f t="shared" si="26"/>
        <v/>
      </c>
      <c r="BB64" s="225" t="str">
        <f t="shared" si="27"/>
        <v/>
      </c>
    </row>
    <row r="65" spans="1:54" s="39" customFormat="1" ht="25.2" customHeight="1" x14ac:dyDescent="0.2">
      <c r="A65" s="45"/>
      <c r="B65" s="48"/>
      <c r="C65" s="48"/>
      <c r="D65" s="53"/>
      <c r="E65" s="53"/>
      <c r="F65" s="55"/>
      <c r="G65" s="55"/>
      <c r="H65" s="60"/>
      <c r="I65" s="66"/>
      <c r="J65" s="68"/>
      <c r="L65" s="73">
        <f t="shared" si="0"/>
        <v>0</v>
      </c>
      <c r="M65" s="73" t="str">
        <f t="shared" si="1"/>
        <v xml:space="preserve"> </v>
      </c>
      <c r="N65" s="100">
        <f t="shared" si="2"/>
        <v>0</v>
      </c>
      <c r="O65" s="100">
        <f t="shared" si="3"/>
        <v>0</v>
      </c>
      <c r="P65" s="108">
        <f t="shared" si="4"/>
        <v>0</v>
      </c>
      <c r="Q65" s="108" t="str">
        <f>IF(OR($C65="LED",$C65="不明"),"",IF(ISERROR(VLOOKUP($M65,#REF!,2,0)),"",VLOOKUP($M65,#REF!,2,0)))</f>
        <v/>
      </c>
      <c r="R65" s="100">
        <f t="shared" si="5"/>
        <v>0</v>
      </c>
      <c r="S65" s="100">
        <f t="shared" si="6"/>
        <v>0</v>
      </c>
      <c r="T65" s="120" t="str">
        <f t="shared" si="7"/>
        <v/>
      </c>
      <c r="U65" s="124"/>
      <c r="V65" s="129" t="s">
        <v>164</v>
      </c>
      <c r="W65" s="131"/>
      <c r="X65" s="75" t="str">
        <f>IF(COUNTIF($M65,"*LED*"),"LED設置済",IF(COUNTIF($M65,"*不明*"),"該当不明",IF(ISERROR(VLOOKUP($M65,#REF!,4,0)),"",VLOOKUP($M65,#REF!,4,0))))</f>
        <v/>
      </c>
      <c r="Y65" s="139">
        <f t="shared" si="8"/>
        <v>0</v>
      </c>
      <c r="Z65" s="144" t="str">
        <f>IF(ISERROR(VLOOKUP($M65,#REF!,5,0)),"",VLOOKUP($M65,#REF!,5,0))</f>
        <v/>
      </c>
      <c r="AA65" s="147" t="str">
        <f t="shared" si="9"/>
        <v/>
      </c>
      <c r="AB65" s="147" t="str">
        <f t="shared" si="10"/>
        <v/>
      </c>
      <c r="AC65" s="147" t="str">
        <f>IF(ISERROR(VLOOKUP($M65,#REF!,6,0)),"",VLOOKUP($M65,#REF!,6,0))</f>
        <v/>
      </c>
      <c r="AD65" s="147" t="str">
        <f>IF(ISERROR(VLOOKUP($M65,#REF!,8,0)),"",VLOOKUP($M65,#REF!,8,0))</f>
        <v/>
      </c>
      <c r="AE65" s="152" t="str">
        <f t="shared" si="11"/>
        <v/>
      </c>
      <c r="AF65" s="155" t="str">
        <f t="shared" si="12"/>
        <v/>
      </c>
      <c r="AG65" s="146" t="str">
        <f t="shared" si="13"/>
        <v/>
      </c>
      <c r="AH65" s="146" t="str">
        <f>IF(ISERROR(VLOOKUP($M65,#REF!,9,0)),"",VLOOKUP($M65,#REF!,9,0))</f>
        <v/>
      </c>
      <c r="AI65" s="146" t="str">
        <f t="shared" si="14"/>
        <v/>
      </c>
      <c r="AJ65" s="168">
        <f t="shared" si="15"/>
        <v>0</v>
      </c>
      <c r="AK65" s="171"/>
      <c r="AL65" s="174" t="str">
        <f t="shared" si="16"/>
        <v/>
      </c>
      <c r="AM65" s="179" t="str">
        <f t="shared" si="17"/>
        <v/>
      </c>
      <c r="AN65" s="183" t="str">
        <f t="shared" si="18"/>
        <v>未入力セル</v>
      </c>
      <c r="AO65" s="186" t="str">
        <f t="shared" ref="AO65:AO128" si="33">IF(ISERROR((Q65*Y65)/1000),"",((Q65*Y65)/1000))</f>
        <v/>
      </c>
      <c r="AP65" s="186" t="str">
        <f t="shared" ref="AP65:AP128" si="34">IF(ISERROR((Z65*Y65)/1000),"",((Z65*Y65)/1000))</f>
        <v/>
      </c>
      <c r="AQ65" s="39">
        <f t="shared" si="32"/>
        <v>0</v>
      </c>
      <c r="AR65" s="39" t="str">
        <f>IF(ISERROR(VLOOKUP($M65,#REF!,16,0)),"",VLOOKUP($M65,#REF!,16,0))</f>
        <v/>
      </c>
      <c r="AS65" s="196" t="str">
        <f>IF(ISERROR(VLOOKUP($M65,#REF!,7,0)),"",VLOOKUP($M65,#REF!,7,0))</f>
        <v/>
      </c>
      <c r="AT65" s="203">
        <f t="shared" si="22"/>
        <v>0</v>
      </c>
      <c r="AU65" s="208" t="str">
        <f t="shared" si="23"/>
        <v/>
      </c>
      <c r="AW65" s="208" t="str">
        <f>IF(ISERROR(VLOOKUP($M65,#REF!,10,0)),"",VLOOKUP($M65,#REF!,10,0))</f>
        <v/>
      </c>
      <c r="AX65" s="203">
        <f t="shared" si="24"/>
        <v>0</v>
      </c>
      <c r="AY65" s="208" t="str">
        <f t="shared" si="25"/>
        <v/>
      </c>
      <c r="BA65" s="225" t="str">
        <f t="shared" si="26"/>
        <v/>
      </c>
      <c r="BB65" s="225" t="str">
        <f t="shared" si="27"/>
        <v/>
      </c>
    </row>
    <row r="66" spans="1:54" s="39" customFormat="1" ht="25.2" customHeight="1" x14ac:dyDescent="0.2">
      <c r="A66" s="45"/>
      <c r="B66" s="48"/>
      <c r="C66" s="48"/>
      <c r="D66" s="53"/>
      <c r="E66" s="53"/>
      <c r="F66" s="55"/>
      <c r="G66" s="55"/>
      <c r="H66" s="60"/>
      <c r="I66" s="66"/>
      <c r="J66" s="68"/>
      <c r="L66" s="73">
        <f t="shared" si="0"/>
        <v>0</v>
      </c>
      <c r="M66" s="73" t="str">
        <f t="shared" si="1"/>
        <v xml:space="preserve"> </v>
      </c>
      <c r="N66" s="100">
        <f t="shared" si="2"/>
        <v>0</v>
      </c>
      <c r="O66" s="100">
        <f t="shared" si="3"/>
        <v>0</v>
      </c>
      <c r="P66" s="108">
        <f t="shared" si="4"/>
        <v>0</v>
      </c>
      <c r="Q66" s="108" t="str">
        <f>IF(OR($C66="LED",$C66="不明"),"",IF(ISERROR(VLOOKUP($M66,#REF!,2,0)),"",VLOOKUP($M66,#REF!,2,0)))</f>
        <v/>
      </c>
      <c r="R66" s="100">
        <f t="shared" si="5"/>
        <v>0</v>
      </c>
      <c r="S66" s="100">
        <f t="shared" si="6"/>
        <v>0</v>
      </c>
      <c r="T66" s="120" t="str">
        <f t="shared" si="7"/>
        <v/>
      </c>
      <c r="U66" s="124"/>
      <c r="V66" s="129" t="s">
        <v>164</v>
      </c>
      <c r="W66" s="131"/>
      <c r="X66" s="75" t="str">
        <f>IF(COUNTIF($M66,"*LED*"),"LED設置済",IF(COUNTIF($M66,"*不明*"),"該当不明",IF(ISERROR(VLOOKUP($M66,#REF!,4,0)),"",VLOOKUP($M66,#REF!,4,0))))</f>
        <v/>
      </c>
      <c r="Y66" s="139">
        <f t="shared" si="8"/>
        <v>0</v>
      </c>
      <c r="Z66" s="144" t="str">
        <f>IF(ISERROR(VLOOKUP($M66,#REF!,5,0)),"",VLOOKUP($M66,#REF!,5,0))</f>
        <v/>
      </c>
      <c r="AA66" s="147" t="str">
        <f t="shared" si="9"/>
        <v/>
      </c>
      <c r="AB66" s="147" t="str">
        <f t="shared" si="10"/>
        <v/>
      </c>
      <c r="AC66" s="147" t="str">
        <f>IF(ISERROR(VLOOKUP($M66,#REF!,6,0)),"",VLOOKUP($M66,#REF!,6,0))</f>
        <v/>
      </c>
      <c r="AD66" s="147" t="str">
        <f>IF(ISERROR(VLOOKUP($M66,#REF!,8,0)),"",VLOOKUP($M66,#REF!,8,0))</f>
        <v/>
      </c>
      <c r="AE66" s="152" t="str">
        <f t="shared" si="11"/>
        <v/>
      </c>
      <c r="AF66" s="155" t="str">
        <f t="shared" si="12"/>
        <v/>
      </c>
      <c r="AG66" s="146" t="str">
        <f t="shared" si="13"/>
        <v/>
      </c>
      <c r="AH66" s="146" t="str">
        <f>IF(ISERROR(VLOOKUP($M66,#REF!,9,0)),"",VLOOKUP($M66,#REF!,9,0))</f>
        <v/>
      </c>
      <c r="AI66" s="146" t="str">
        <f t="shared" si="14"/>
        <v/>
      </c>
      <c r="AJ66" s="168">
        <f t="shared" si="15"/>
        <v>0</v>
      </c>
      <c r="AK66" s="171"/>
      <c r="AL66" s="174" t="str">
        <f t="shared" si="16"/>
        <v/>
      </c>
      <c r="AM66" s="179" t="str">
        <f t="shared" si="17"/>
        <v/>
      </c>
      <c r="AN66" s="183" t="str">
        <f t="shared" si="18"/>
        <v>未入力セル</v>
      </c>
      <c r="AO66" s="186" t="str">
        <f t="shared" si="33"/>
        <v/>
      </c>
      <c r="AP66" s="186" t="str">
        <f t="shared" si="34"/>
        <v/>
      </c>
      <c r="AQ66" s="39">
        <f t="shared" si="32"/>
        <v>0</v>
      </c>
      <c r="AR66" s="39" t="str">
        <f>IF(ISERROR(VLOOKUP($M66,#REF!,16,0)),"",VLOOKUP($M66,#REF!,16,0))</f>
        <v/>
      </c>
      <c r="AS66" s="196" t="str">
        <f>IF(ISERROR(VLOOKUP($M66,#REF!,7,0)),"",VLOOKUP($M66,#REF!,7,0))</f>
        <v/>
      </c>
      <c r="AT66" s="203">
        <f t="shared" si="22"/>
        <v>0</v>
      </c>
      <c r="AU66" s="208" t="str">
        <f t="shared" si="23"/>
        <v/>
      </c>
      <c r="AW66" s="208" t="str">
        <f>IF(ISERROR(VLOOKUP($M66,#REF!,10,0)),"",VLOOKUP($M66,#REF!,10,0))</f>
        <v/>
      </c>
      <c r="AX66" s="203">
        <f t="shared" si="24"/>
        <v>0</v>
      </c>
      <c r="AY66" s="208" t="str">
        <f t="shared" si="25"/>
        <v/>
      </c>
      <c r="BA66" s="225" t="str">
        <f t="shared" si="26"/>
        <v/>
      </c>
      <c r="BB66" s="225" t="str">
        <f t="shared" si="27"/>
        <v/>
      </c>
    </row>
    <row r="67" spans="1:54" s="39" customFormat="1" ht="25.2" customHeight="1" x14ac:dyDescent="0.2">
      <c r="A67" s="45"/>
      <c r="B67" s="48"/>
      <c r="C67" s="48"/>
      <c r="D67" s="53"/>
      <c r="E67" s="53"/>
      <c r="F67" s="55"/>
      <c r="G67" s="55"/>
      <c r="H67" s="60"/>
      <c r="I67" s="66"/>
      <c r="J67" s="68"/>
      <c r="L67" s="73">
        <f t="shared" si="0"/>
        <v>0</v>
      </c>
      <c r="M67" s="73" t="str">
        <f t="shared" si="1"/>
        <v xml:space="preserve"> </v>
      </c>
      <c r="N67" s="100">
        <f t="shared" si="2"/>
        <v>0</v>
      </c>
      <c r="O67" s="100">
        <f t="shared" si="3"/>
        <v>0</v>
      </c>
      <c r="P67" s="108">
        <f t="shared" si="4"/>
        <v>0</v>
      </c>
      <c r="Q67" s="108" t="str">
        <f>IF(OR($C67="LED",$C67="不明"),"",IF(ISERROR(VLOOKUP($M67,#REF!,2,0)),"",VLOOKUP($M67,#REF!,2,0)))</f>
        <v/>
      </c>
      <c r="R67" s="100">
        <f t="shared" si="5"/>
        <v>0</v>
      </c>
      <c r="S67" s="100">
        <f t="shared" si="6"/>
        <v>0</v>
      </c>
      <c r="T67" s="120" t="str">
        <f t="shared" si="7"/>
        <v/>
      </c>
      <c r="U67" s="124"/>
      <c r="V67" s="129" t="s">
        <v>164</v>
      </c>
      <c r="W67" s="131"/>
      <c r="X67" s="75" t="str">
        <f>IF(COUNTIF($M67,"*LED*"),"LED設置済",IF(COUNTIF($M67,"*不明*"),"該当不明",IF(ISERROR(VLOOKUP($M67,#REF!,4,0)),"",VLOOKUP($M67,#REF!,4,0))))</f>
        <v/>
      </c>
      <c r="Y67" s="139">
        <f t="shared" si="8"/>
        <v>0</v>
      </c>
      <c r="Z67" s="144" t="str">
        <f>IF(ISERROR(VLOOKUP($M67,#REF!,5,0)),"",VLOOKUP($M67,#REF!,5,0))</f>
        <v/>
      </c>
      <c r="AA67" s="147" t="str">
        <f t="shared" si="9"/>
        <v/>
      </c>
      <c r="AB67" s="147" t="str">
        <f t="shared" si="10"/>
        <v/>
      </c>
      <c r="AC67" s="147" t="str">
        <f>IF(ISERROR(VLOOKUP($M67,#REF!,6,0)),"",VLOOKUP($M67,#REF!,6,0))</f>
        <v/>
      </c>
      <c r="AD67" s="147" t="str">
        <f>IF(ISERROR(VLOOKUP($M67,#REF!,8,0)),"",VLOOKUP($M67,#REF!,8,0))</f>
        <v/>
      </c>
      <c r="AE67" s="152" t="str">
        <f t="shared" si="11"/>
        <v/>
      </c>
      <c r="AF67" s="155" t="str">
        <f t="shared" si="12"/>
        <v/>
      </c>
      <c r="AG67" s="146" t="str">
        <f t="shared" si="13"/>
        <v/>
      </c>
      <c r="AH67" s="146" t="str">
        <f>IF(ISERROR(VLOOKUP($M67,#REF!,9,0)),"",VLOOKUP($M67,#REF!,9,0))</f>
        <v/>
      </c>
      <c r="AI67" s="146" t="str">
        <f t="shared" si="14"/>
        <v/>
      </c>
      <c r="AJ67" s="168">
        <f t="shared" si="15"/>
        <v>0</v>
      </c>
      <c r="AK67" s="171"/>
      <c r="AL67" s="174" t="str">
        <f t="shared" si="16"/>
        <v/>
      </c>
      <c r="AM67" s="179" t="str">
        <f t="shared" si="17"/>
        <v/>
      </c>
      <c r="AN67" s="183" t="str">
        <f t="shared" si="18"/>
        <v>未入力セル</v>
      </c>
      <c r="AO67" s="186" t="str">
        <f t="shared" si="33"/>
        <v/>
      </c>
      <c r="AP67" s="186" t="str">
        <f t="shared" si="34"/>
        <v/>
      </c>
      <c r="AQ67" s="39">
        <f t="shared" si="32"/>
        <v>0</v>
      </c>
      <c r="AR67" s="39" t="str">
        <f>IF(ISERROR(VLOOKUP($M67,#REF!,16,0)),"",VLOOKUP($M67,#REF!,16,0))</f>
        <v/>
      </c>
      <c r="AS67" s="196" t="str">
        <f>IF(ISERROR(VLOOKUP($M67,#REF!,7,0)),"",VLOOKUP($M67,#REF!,7,0))</f>
        <v/>
      </c>
      <c r="AT67" s="203">
        <f t="shared" si="22"/>
        <v>0</v>
      </c>
      <c r="AU67" s="208" t="str">
        <f t="shared" si="23"/>
        <v/>
      </c>
      <c r="AW67" s="208" t="str">
        <f>IF(ISERROR(VLOOKUP($M67,#REF!,10,0)),"",VLOOKUP($M67,#REF!,10,0))</f>
        <v/>
      </c>
      <c r="AX67" s="203">
        <f t="shared" si="24"/>
        <v>0</v>
      </c>
      <c r="AY67" s="208" t="str">
        <f t="shared" si="25"/>
        <v/>
      </c>
      <c r="BA67" s="225" t="str">
        <f t="shared" si="26"/>
        <v/>
      </c>
      <c r="BB67" s="225" t="str">
        <f t="shared" si="27"/>
        <v/>
      </c>
    </row>
    <row r="68" spans="1:54" s="39" customFormat="1" ht="25.2" customHeight="1" x14ac:dyDescent="0.2">
      <c r="A68" s="45"/>
      <c r="B68" s="48"/>
      <c r="C68" s="48"/>
      <c r="D68" s="53"/>
      <c r="E68" s="53"/>
      <c r="F68" s="55"/>
      <c r="G68" s="55"/>
      <c r="H68" s="60"/>
      <c r="I68" s="66"/>
      <c r="J68" s="68"/>
      <c r="L68" s="73">
        <f t="shared" si="0"/>
        <v>0</v>
      </c>
      <c r="M68" s="73" t="str">
        <f t="shared" si="1"/>
        <v xml:space="preserve"> </v>
      </c>
      <c r="N68" s="100">
        <f t="shared" si="2"/>
        <v>0</v>
      </c>
      <c r="O68" s="100">
        <f t="shared" si="3"/>
        <v>0</v>
      </c>
      <c r="P68" s="108">
        <f t="shared" si="4"/>
        <v>0</v>
      </c>
      <c r="Q68" s="108" t="str">
        <f>IF(OR($C68="LED",$C68="不明"),"",IF(ISERROR(VLOOKUP($M68,#REF!,2,0)),"",VLOOKUP($M68,#REF!,2,0)))</f>
        <v/>
      </c>
      <c r="R68" s="100">
        <f t="shared" si="5"/>
        <v>0</v>
      </c>
      <c r="S68" s="100">
        <f t="shared" si="6"/>
        <v>0</v>
      </c>
      <c r="T68" s="120" t="str">
        <f t="shared" si="7"/>
        <v/>
      </c>
      <c r="U68" s="124"/>
      <c r="V68" s="129" t="s">
        <v>164</v>
      </c>
      <c r="W68" s="131"/>
      <c r="X68" s="75" t="str">
        <f>IF(COUNTIF($M68,"*LED*"),"LED設置済",IF(COUNTIF($M68,"*不明*"),"該当不明",IF(ISERROR(VLOOKUP($M68,#REF!,4,0)),"",VLOOKUP($M68,#REF!,4,0))))</f>
        <v/>
      </c>
      <c r="Y68" s="139">
        <f t="shared" si="8"/>
        <v>0</v>
      </c>
      <c r="Z68" s="144" t="str">
        <f>IF(ISERROR(VLOOKUP($M68,#REF!,5,0)),"",VLOOKUP($M68,#REF!,5,0))</f>
        <v/>
      </c>
      <c r="AA68" s="147" t="str">
        <f t="shared" si="9"/>
        <v/>
      </c>
      <c r="AB68" s="147" t="str">
        <f t="shared" si="10"/>
        <v/>
      </c>
      <c r="AC68" s="147" t="str">
        <f>IF(ISERROR(VLOOKUP($M68,#REF!,6,0)),"",VLOOKUP($M68,#REF!,6,0))</f>
        <v/>
      </c>
      <c r="AD68" s="147" t="str">
        <f>IF(ISERROR(VLOOKUP($M68,#REF!,8,0)),"",VLOOKUP($M68,#REF!,8,0))</f>
        <v/>
      </c>
      <c r="AE68" s="152" t="str">
        <f t="shared" si="11"/>
        <v/>
      </c>
      <c r="AF68" s="155" t="str">
        <f t="shared" si="12"/>
        <v/>
      </c>
      <c r="AG68" s="146" t="str">
        <f t="shared" si="13"/>
        <v/>
      </c>
      <c r="AH68" s="146" t="str">
        <f>IF(ISERROR(VLOOKUP($M68,#REF!,9,0)),"",VLOOKUP($M68,#REF!,9,0))</f>
        <v/>
      </c>
      <c r="AI68" s="146" t="str">
        <f t="shared" si="14"/>
        <v/>
      </c>
      <c r="AJ68" s="168">
        <f t="shared" si="15"/>
        <v>0</v>
      </c>
      <c r="AK68" s="171"/>
      <c r="AL68" s="174" t="str">
        <f t="shared" si="16"/>
        <v/>
      </c>
      <c r="AM68" s="179" t="str">
        <f t="shared" si="17"/>
        <v/>
      </c>
      <c r="AN68" s="183" t="str">
        <f t="shared" si="18"/>
        <v>未入力セル</v>
      </c>
      <c r="AO68" s="186" t="str">
        <f t="shared" si="33"/>
        <v/>
      </c>
      <c r="AP68" s="186" t="str">
        <f t="shared" si="34"/>
        <v/>
      </c>
      <c r="AQ68" s="39">
        <f t="shared" si="32"/>
        <v>0</v>
      </c>
      <c r="AR68" s="39" t="str">
        <f>IF(ISERROR(VLOOKUP($M68,#REF!,16,0)),"",VLOOKUP($M68,#REF!,16,0))</f>
        <v/>
      </c>
      <c r="AS68" s="196" t="str">
        <f>IF(ISERROR(VLOOKUP($M68,#REF!,7,0)),"",VLOOKUP($M68,#REF!,7,0))</f>
        <v/>
      </c>
      <c r="AT68" s="203">
        <f t="shared" si="22"/>
        <v>0</v>
      </c>
      <c r="AU68" s="208" t="str">
        <f t="shared" si="23"/>
        <v/>
      </c>
      <c r="AW68" s="208" t="str">
        <f>IF(ISERROR(VLOOKUP($M68,#REF!,10,0)),"",VLOOKUP($M68,#REF!,10,0))</f>
        <v/>
      </c>
      <c r="AX68" s="203">
        <f t="shared" si="24"/>
        <v>0</v>
      </c>
      <c r="AY68" s="208" t="str">
        <f t="shared" si="25"/>
        <v/>
      </c>
      <c r="BA68" s="225" t="str">
        <f t="shared" si="26"/>
        <v/>
      </c>
      <c r="BB68" s="225" t="str">
        <f t="shared" si="27"/>
        <v/>
      </c>
    </row>
    <row r="69" spans="1:54" s="39" customFormat="1" ht="25.2" customHeight="1" x14ac:dyDescent="0.2">
      <c r="A69" s="45"/>
      <c r="B69" s="48"/>
      <c r="C69" s="48"/>
      <c r="D69" s="53"/>
      <c r="E69" s="53"/>
      <c r="F69" s="55"/>
      <c r="G69" s="55"/>
      <c r="H69" s="60"/>
      <c r="I69" s="66"/>
      <c r="J69" s="68"/>
      <c r="L69" s="73">
        <f t="shared" si="0"/>
        <v>0</v>
      </c>
      <c r="M69" s="73" t="str">
        <f t="shared" si="1"/>
        <v xml:space="preserve"> </v>
      </c>
      <c r="N69" s="100">
        <f t="shared" si="2"/>
        <v>0</v>
      </c>
      <c r="O69" s="100">
        <f t="shared" si="3"/>
        <v>0</v>
      </c>
      <c r="P69" s="108">
        <f t="shared" si="4"/>
        <v>0</v>
      </c>
      <c r="Q69" s="108" t="str">
        <f>IF(OR($C69="LED",$C69="不明"),"",IF(ISERROR(VLOOKUP($M69,#REF!,2,0)),"",VLOOKUP($M69,#REF!,2,0)))</f>
        <v/>
      </c>
      <c r="R69" s="100">
        <f t="shared" si="5"/>
        <v>0</v>
      </c>
      <c r="S69" s="100">
        <f t="shared" si="6"/>
        <v>0</v>
      </c>
      <c r="T69" s="120" t="str">
        <f t="shared" si="7"/>
        <v/>
      </c>
      <c r="U69" s="124"/>
      <c r="V69" s="129" t="s">
        <v>164</v>
      </c>
      <c r="W69" s="131"/>
      <c r="X69" s="75" t="str">
        <f>IF(COUNTIF($M69,"*LED*"),"LED設置済",IF(COUNTIF($M69,"*不明*"),"該当不明",IF(ISERROR(VLOOKUP($M69,#REF!,4,0)),"",VLOOKUP($M69,#REF!,4,0))))</f>
        <v/>
      </c>
      <c r="Y69" s="139">
        <f t="shared" si="8"/>
        <v>0</v>
      </c>
      <c r="Z69" s="144" t="str">
        <f>IF(ISERROR(VLOOKUP($M69,#REF!,5,0)),"",VLOOKUP($M69,#REF!,5,0))</f>
        <v/>
      </c>
      <c r="AA69" s="147" t="str">
        <f t="shared" si="9"/>
        <v/>
      </c>
      <c r="AB69" s="147" t="str">
        <f t="shared" si="10"/>
        <v/>
      </c>
      <c r="AC69" s="147" t="str">
        <f>IF(ISERROR(VLOOKUP($M69,#REF!,6,0)),"",VLOOKUP($M69,#REF!,6,0))</f>
        <v/>
      </c>
      <c r="AD69" s="147" t="str">
        <f>IF(ISERROR(VLOOKUP($M69,#REF!,8,0)),"",VLOOKUP($M69,#REF!,8,0))</f>
        <v/>
      </c>
      <c r="AE69" s="152" t="str">
        <f t="shared" si="11"/>
        <v/>
      </c>
      <c r="AF69" s="155" t="str">
        <f t="shared" si="12"/>
        <v/>
      </c>
      <c r="AG69" s="146" t="str">
        <f t="shared" si="13"/>
        <v/>
      </c>
      <c r="AH69" s="146" t="str">
        <f>IF(ISERROR(VLOOKUP($M69,#REF!,9,0)),"",VLOOKUP($M69,#REF!,9,0))</f>
        <v/>
      </c>
      <c r="AI69" s="146" t="str">
        <f t="shared" si="14"/>
        <v/>
      </c>
      <c r="AJ69" s="168">
        <f t="shared" si="15"/>
        <v>0</v>
      </c>
      <c r="AK69" s="171"/>
      <c r="AL69" s="174" t="str">
        <f t="shared" si="16"/>
        <v/>
      </c>
      <c r="AM69" s="179" t="str">
        <f t="shared" si="17"/>
        <v/>
      </c>
      <c r="AN69" s="183" t="str">
        <f t="shared" si="18"/>
        <v>未入力セル</v>
      </c>
      <c r="AO69" s="186" t="str">
        <f t="shared" si="33"/>
        <v/>
      </c>
      <c r="AP69" s="186" t="str">
        <f t="shared" si="34"/>
        <v/>
      </c>
      <c r="AQ69" s="39">
        <f t="shared" si="32"/>
        <v>0</v>
      </c>
      <c r="AR69" s="39" t="str">
        <f>IF(ISERROR(VLOOKUP($M69,#REF!,16,0)),"",VLOOKUP($M69,#REF!,16,0))</f>
        <v/>
      </c>
      <c r="AS69" s="196" t="str">
        <f>IF(ISERROR(VLOOKUP($M69,#REF!,7,0)),"",VLOOKUP($M69,#REF!,7,0))</f>
        <v/>
      </c>
      <c r="AT69" s="203">
        <f t="shared" si="22"/>
        <v>0</v>
      </c>
      <c r="AU69" s="208" t="str">
        <f t="shared" si="23"/>
        <v/>
      </c>
      <c r="AW69" s="208" t="str">
        <f>IF(ISERROR(VLOOKUP($M69,#REF!,10,0)),"",VLOOKUP($M69,#REF!,10,0))</f>
        <v/>
      </c>
      <c r="AX69" s="203">
        <f t="shared" si="24"/>
        <v>0</v>
      </c>
      <c r="AY69" s="208" t="str">
        <f t="shared" si="25"/>
        <v/>
      </c>
      <c r="BA69" s="225" t="str">
        <f t="shared" si="26"/>
        <v/>
      </c>
      <c r="BB69" s="225" t="str">
        <f t="shared" si="27"/>
        <v/>
      </c>
    </row>
    <row r="70" spans="1:54" s="39" customFormat="1" ht="25.2" customHeight="1" x14ac:dyDescent="0.2">
      <c r="A70" s="45"/>
      <c r="B70" s="48"/>
      <c r="C70" s="48"/>
      <c r="D70" s="53"/>
      <c r="E70" s="53"/>
      <c r="F70" s="55"/>
      <c r="G70" s="55"/>
      <c r="H70" s="60"/>
      <c r="I70" s="66"/>
      <c r="J70" s="68"/>
      <c r="L70" s="73">
        <f t="shared" si="0"/>
        <v>0</v>
      </c>
      <c r="M70" s="73" t="str">
        <f t="shared" si="1"/>
        <v xml:space="preserve"> </v>
      </c>
      <c r="N70" s="100">
        <f t="shared" si="2"/>
        <v>0</v>
      </c>
      <c r="O70" s="100">
        <f t="shared" si="3"/>
        <v>0</v>
      </c>
      <c r="P70" s="108">
        <f t="shared" si="4"/>
        <v>0</v>
      </c>
      <c r="Q70" s="108" t="str">
        <f>IF(OR($C70="LED",$C70="不明"),"",IF(ISERROR(VLOOKUP($M70,#REF!,2,0)),"",VLOOKUP($M70,#REF!,2,0)))</f>
        <v/>
      </c>
      <c r="R70" s="100">
        <f t="shared" si="5"/>
        <v>0</v>
      </c>
      <c r="S70" s="100">
        <f t="shared" si="6"/>
        <v>0</v>
      </c>
      <c r="T70" s="120" t="str">
        <f t="shared" si="7"/>
        <v/>
      </c>
      <c r="U70" s="124"/>
      <c r="V70" s="129" t="s">
        <v>164</v>
      </c>
      <c r="W70" s="131"/>
      <c r="X70" s="75" t="str">
        <f>IF(COUNTIF($M70,"*LED*"),"LED設置済",IF(COUNTIF($M70,"*不明*"),"該当不明",IF(ISERROR(VLOOKUP($M70,#REF!,4,0)),"",VLOOKUP($M70,#REF!,4,0))))</f>
        <v/>
      </c>
      <c r="Y70" s="139">
        <f t="shared" si="8"/>
        <v>0</v>
      </c>
      <c r="Z70" s="144" t="str">
        <f>IF(ISERROR(VLOOKUP($M70,#REF!,5,0)),"",VLOOKUP($M70,#REF!,5,0))</f>
        <v/>
      </c>
      <c r="AA70" s="147" t="str">
        <f t="shared" si="9"/>
        <v/>
      </c>
      <c r="AB70" s="147" t="str">
        <f t="shared" si="10"/>
        <v/>
      </c>
      <c r="AC70" s="147" t="str">
        <f>IF(ISERROR(VLOOKUP($M70,#REF!,6,0)),"",VLOOKUP($M70,#REF!,6,0))</f>
        <v/>
      </c>
      <c r="AD70" s="147" t="str">
        <f>IF(ISERROR(VLOOKUP($M70,#REF!,8,0)),"",VLOOKUP($M70,#REF!,8,0))</f>
        <v/>
      </c>
      <c r="AE70" s="152" t="str">
        <f t="shared" si="11"/>
        <v/>
      </c>
      <c r="AF70" s="155" t="str">
        <f t="shared" si="12"/>
        <v/>
      </c>
      <c r="AG70" s="146" t="str">
        <f t="shared" si="13"/>
        <v/>
      </c>
      <c r="AH70" s="146" t="str">
        <f>IF(ISERROR(VLOOKUP($M70,#REF!,9,0)),"",VLOOKUP($M70,#REF!,9,0))</f>
        <v/>
      </c>
      <c r="AI70" s="146" t="str">
        <f t="shared" si="14"/>
        <v/>
      </c>
      <c r="AJ70" s="168">
        <f t="shared" si="15"/>
        <v>0</v>
      </c>
      <c r="AK70" s="171"/>
      <c r="AL70" s="174" t="str">
        <f t="shared" si="16"/>
        <v/>
      </c>
      <c r="AM70" s="179" t="str">
        <f t="shared" si="17"/>
        <v/>
      </c>
      <c r="AN70" s="183" t="str">
        <f t="shared" si="18"/>
        <v>未入力セル</v>
      </c>
      <c r="AO70" s="186" t="str">
        <f t="shared" si="33"/>
        <v/>
      </c>
      <c r="AP70" s="186" t="str">
        <f t="shared" si="34"/>
        <v/>
      </c>
      <c r="AQ70" s="39">
        <f t="shared" si="32"/>
        <v>0</v>
      </c>
      <c r="AR70" s="39" t="str">
        <f>IF(ISERROR(VLOOKUP($M70,#REF!,16,0)),"",VLOOKUP($M70,#REF!,16,0))</f>
        <v/>
      </c>
      <c r="AS70" s="196" t="str">
        <f>IF(ISERROR(VLOOKUP($M70,#REF!,7,0)),"",VLOOKUP($M70,#REF!,7,0))</f>
        <v/>
      </c>
      <c r="AT70" s="203">
        <f t="shared" si="22"/>
        <v>0</v>
      </c>
      <c r="AU70" s="208" t="str">
        <f t="shared" si="23"/>
        <v/>
      </c>
      <c r="AW70" s="208" t="str">
        <f>IF(ISERROR(VLOOKUP($M70,#REF!,10,0)),"",VLOOKUP($M70,#REF!,10,0))</f>
        <v/>
      </c>
      <c r="AX70" s="203">
        <f t="shared" si="24"/>
        <v>0</v>
      </c>
      <c r="AY70" s="208" t="str">
        <f t="shared" si="25"/>
        <v/>
      </c>
      <c r="BA70" s="225" t="str">
        <f t="shared" si="26"/>
        <v/>
      </c>
      <c r="BB70" s="225" t="str">
        <f t="shared" si="27"/>
        <v/>
      </c>
    </row>
    <row r="71" spans="1:54" s="39" customFormat="1" ht="25.2" customHeight="1" x14ac:dyDescent="0.2">
      <c r="A71" s="45"/>
      <c r="B71" s="48"/>
      <c r="C71" s="48"/>
      <c r="D71" s="53"/>
      <c r="E71" s="53"/>
      <c r="F71" s="55"/>
      <c r="G71" s="55"/>
      <c r="H71" s="60"/>
      <c r="I71" s="66"/>
      <c r="J71" s="68"/>
      <c r="L71" s="73">
        <f t="shared" si="0"/>
        <v>0</v>
      </c>
      <c r="M71" s="73" t="str">
        <f t="shared" si="1"/>
        <v xml:space="preserve"> </v>
      </c>
      <c r="N71" s="100">
        <f t="shared" si="2"/>
        <v>0</v>
      </c>
      <c r="O71" s="100">
        <f t="shared" si="3"/>
        <v>0</v>
      </c>
      <c r="P71" s="108">
        <f t="shared" si="4"/>
        <v>0</v>
      </c>
      <c r="Q71" s="108" t="str">
        <f>IF(OR($C71="LED",$C71="不明"),"",IF(ISERROR(VLOOKUP($M71,#REF!,2,0)),"",VLOOKUP($M71,#REF!,2,0)))</f>
        <v/>
      </c>
      <c r="R71" s="100">
        <f t="shared" si="5"/>
        <v>0</v>
      </c>
      <c r="S71" s="100">
        <f t="shared" si="6"/>
        <v>0</v>
      </c>
      <c r="T71" s="120" t="str">
        <f t="shared" si="7"/>
        <v/>
      </c>
      <c r="U71" s="124"/>
      <c r="V71" s="129" t="s">
        <v>164</v>
      </c>
      <c r="W71" s="131"/>
      <c r="X71" s="75" t="str">
        <f>IF(COUNTIF($M71,"*LED*"),"LED設置済",IF(COUNTIF($M71,"*不明*"),"該当不明",IF(ISERROR(VLOOKUP($M71,#REF!,4,0)),"",VLOOKUP($M71,#REF!,4,0))))</f>
        <v/>
      </c>
      <c r="Y71" s="139">
        <f t="shared" si="8"/>
        <v>0</v>
      </c>
      <c r="Z71" s="144" t="str">
        <f>IF(ISERROR(VLOOKUP($M71,#REF!,5,0)),"",VLOOKUP($M71,#REF!,5,0))</f>
        <v/>
      </c>
      <c r="AA71" s="147" t="str">
        <f t="shared" si="9"/>
        <v/>
      </c>
      <c r="AB71" s="147" t="str">
        <f t="shared" si="10"/>
        <v/>
      </c>
      <c r="AC71" s="147" t="str">
        <f>IF(ISERROR(VLOOKUP($M71,#REF!,6,0)),"",VLOOKUP($M71,#REF!,6,0))</f>
        <v/>
      </c>
      <c r="AD71" s="147" t="str">
        <f>IF(ISERROR(VLOOKUP($M71,#REF!,8,0)),"",VLOOKUP($M71,#REF!,8,0))</f>
        <v/>
      </c>
      <c r="AE71" s="152" t="str">
        <f t="shared" si="11"/>
        <v/>
      </c>
      <c r="AF71" s="155" t="str">
        <f t="shared" si="12"/>
        <v/>
      </c>
      <c r="AG71" s="146" t="str">
        <f t="shared" si="13"/>
        <v/>
      </c>
      <c r="AH71" s="146" t="str">
        <f>IF(ISERROR(VLOOKUP($M71,#REF!,9,0)),"",VLOOKUP($M71,#REF!,9,0))</f>
        <v/>
      </c>
      <c r="AI71" s="146" t="str">
        <f t="shared" si="14"/>
        <v/>
      </c>
      <c r="AJ71" s="168">
        <f t="shared" si="15"/>
        <v>0</v>
      </c>
      <c r="AK71" s="171"/>
      <c r="AL71" s="174" t="str">
        <f t="shared" si="16"/>
        <v/>
      </c>
      <c r="AM71" s="179" t="str">
        <f t="shared" si="17"/>
        <v/>
      </c>
      <c r="AN71" s="183" t="str">
        <f t="shared" si="18"/>
        <v>未入力セル</v>
      </c>
      <c r="AO71" s="186" t="str">
        <f t="shared" si="33"/>
        <v/>
      </c>
      <c r="AP71" s="186" t="str">
        <f t="shared" si="34"/>
        <v/>
      </c>
      <c r="AQ71" s="39">
        <f t="shared" si="32"/>
        <v>0</v>
      </c>
      <c r="AR71" s="39" t="str">
        <f>IF(ISERROR(VLOOKUP($M71,#REF!,16,0)),"",VLOOKUP($M71,#REF!,16,0))</f>
        <v/>
      </c>
      <c r="AS71" s="196" t="str">
        <f>IF(ISERROR(VLOOKUP($M71,#REF!,7,0)),"",VLOOKUP($M71,#REF!,7,0))</f>
        <v/>
      </c>
      <c r="AT71" s="203">
        <f t="shared" si="22"/>
        <v>0</v>
      </c>
      <c r="AU71" s="208" t="str">
        <f t="shared" si="23"/>
        <v/>
      </c>
      <c r="AW71" s="208" t="str">
        <f>IF(ISERROR(VLOOKUP($M71,#REF!,10,0)),"",VLOOKUP($M71,#REF!,10,0))</f>
        <v/>
      </c>
      <c r="AX71" s="203">
        <f t="shared" si="24"/>
        <v>0</v>
      </c>
      <c r="AY71" s="208" t="str">
        <f t="shared" si="25"/>
        <v/>
      </c>
      <c r="BA71" s="225" t="str">
        <f t="shared" si="26"/>
        <v/>
      </c>
      <c r="BB71" s="225" t="str">
        <f t="shared" si="27"/>
        <v/>
      </c>
    </row>
    <row r="72" spans="1:54" s="39" customFormat="1" ht="25.2" customHeight="1" x14ac:dyDescent="0.2">
      <c r="A72" s="45"/>
      <c r="B72" s="48"/>
      <c r="C72" s="48"/>
      <c r="D72" s="53"/>
      <c r="E72" s="53"/>
      <c r="F72" s="55"/>
      <c r="G72" s="55"/>
      <c r="H72" s="60"/>
      <c r="I72" s="66"/>
      <c r="J72" s="68"/>
      <c r="L72" s="73">
        <f t="shared" si="0"/>
        <v>0</v>
      </c>
      <c r="M72" s="73" t="str">
        <f t="shared" si="1"/>
        <v xml:space="preserve"> </v>
      </c>
      <c r="N72" s="100">
        <f t="shared" si="2"/>
        <v>0</v>
      </c>
      <c r="O72" s="100">
        <f t="shared" si="3"/>
        <v>0</v>
      </c>
      <c r="P72" s="108">
        <f t="shared" si="4"/>
        <v>0</v>
      </c>
      <c r="Q72" s="108" t="str">
        <f>IF(OR($C72="LED",$C72="不明"),"",IF(ISERROR(VLOOKUP($M72,#REF!,2,0)),"",VLOOKUP($M72,#REF!,2,0)))</f>
        <v/>
      </c>
      <c r="R72" s="100">
        <f t="shared" si="5"/>
        <v>0</v>
      </c>
      <c r="S72" s="100">
        <f t="shared" si="6"/>
        <v>0</v>
      </c>
      <c r="T72" s="120" t="str">
        <f t="shared" si="7"/>
        <v/>
      </c>
      <c r="U72" s="124"/>
      <c r="V72" s="129" t="s">
        <v>164</v>
      </c>
      <c r="W72" s="131"/>
      <c r="X72" s="75" t="str">
        <f>IF(COUNTIF($M72,"*LED*"),"LED設置済",IF(COUNTIF($M72,"*不明*"),"該当不明",IF(ISERROR(VLOOKUP($M72,#REF!,4,0)),"",VLOOKUP($M72,#REF!,4,0))))</f>
        <v/>
      </c>
      <c r="Y72" s="139">
        <f t="shared" si="8"/>
        <v>0</v>
      </c>
      <c r="Z72" s="144" t="str">
        <f>IF(ISERROR(VLOOKUP($M72,#REF!,5,0)),"",VLOOKUP($M72,#REF!,5,0))</f>
        <v/>
      </c>
      <c r="AA72" s="147" t="str">
        <f t="shared" si="9"/>
        <v/>
      </c>
      <c r="AB72" s="147" t="str">
        <f t="shared" si="10"/>
        <v/>
      </c>
      <c r="AC72" s="147" t="str">
        <f>IF(ISERROR(VLOOKUP($M72,#REF!,6,0)),"",VLOOKUP($M72,#REF!,6,0))</f>
        <v/>
      </c>
      <c r="AD72" s="147" t="str">
        <f>IF(ISERROR(VLOOKUP($M72,#REF!,8,0)),"",VLOOKUP($M72,#REF!,8,0))</f>
        <v/>
      </c>
      <c r="AE72" s="152" t="str">
        <f t="shared" si="11"/>
        <v/>
      </c>
      <c r="AF72" s="155" t="str">
        <f t="shared" si="12"/>
        <v/>
      </c>
      <c r="AG72" s="146" t="str">
        <f t="shared" si="13"/>
        <v/>
      </c>
      <c r="AH72" s="146" t="str">
        <f>IF(ISERROR(VLOOKUP($M72,#REF!,9,0)),"",VLOOKUP($M72,#REF!,9,0))</f>
        <v/>
      </c>
      <c r="AI72" s="146" t="str">
        <f t="shared" si="14"/>
        <v/>
      </c>
      <c r="AJ72" s="168">
        <f t="shared" si="15"/>
        <v>0</v>
      </c>
      <c r="AK72" s="171"/>
      <c r="AL72" s="174" t="str">
        <f t="shared" si="16"/>
        <v/>
      </c>
      <c r="AM72" s="179" t="str">
        <f t="shared" si="17"/>
        <v/>
      </c>
      <c r="AN72" s="183" t="str">
        <f t="shared" si="18"/>
        <v>未入力セル</v>
      </c>
      <c r="AO72" s="186" t="str">
        <f t="shared" si="33"/>
        <v/>
      </c>
      <c r="AP72" s="186" t="str">
        <f t="shared" si="34"/>
        <v/>
      </c>
      <c r="AQ72" s="39">
        <f t="shared" si="32"/>
        <v>0</v>
      </c>
      <c r="AR72" s="39" t="str">
        <f>IF(ISERROR(VLOOKUP($M72,#REF!,16,0)),"",VLOOKUP($M72,#REF!,16,0))</f>
        <v/>
      </c>
      <c r="AS72" s="196" t="str">
        <f>IF(ISERROR(VLOOKUP($M72,#REF!,7,0)),"",VLOOKUP($M72,#REF!,7,0))</f>
        <v/>
      </c>
      <c r="AT72" s="203">
        <f t="shared" si="22"/>
        <v>0</v>
      </c>
      <c r="AU72" s="208" t="str">
        <f t="shared" si="23"/>
        <v/>
      </c>
      <c r="AW72" s="208" t="str">
        <f>IF(ISERROR(VLOOKUP($M72,#REF!,10,0)),"",VLOOKUP($M72,#REF!,10,0))</f>
        <v/>
      </c>
      <c r="AX72" s="203">
        <f t="shared" si="24"/>
        <v>0</v>
      </c>
      <c r="AY72" s="208" t="str">
        <f t="shared" si="25"/>
        <v/>
      </c>
      <c r="BA72" s="225" t="str">
        <f t="shared" si="26"/>
        <v/>
      </c>
      <c r="BB72" s="225" t="str">
        <f t="shared" si="27"/>
        <v/>
      </c>
    </row>
    <row r="73" spans="1:54" s="39" customFormat="1" ht="25.2" customHeight="1" x14ac:dyDescent="0.2">
      <c r="A73" s="45"/>
      <c r="B73" s="48"/>
      <c r="C73" s="48"/>
      <c r="D73" s="53"/>
      <c r="E73" s="53"/>
      <c r="F73" s="55"/>
      <c r="G73" s="55"/>
      <c r="H73" s="60"/>
      <c r="I73" s="66"/>
      <c r="J73" s="68"/>
      <c r="L73" s="73">
        <f t="shared" si="0"/>
        <v>0</v>
      </c>
      <c r="M73" s="73" t="str">
        <f t="shared" si="1"/>
        <v xml:space="preserve"> </v>
      </c>
      <c r="N73" s="100">
        <f t="shared" si="2"/>
        <v>0</v>
      </c>
      <c r="O73" s="100">
        <f t="shared" si="3"/>
        <v>0</v>
      </c>
      <c r="P73" s="108">
        <f t="shared" si="4"/>
        <v>0</v>
      </c>
      <c r="Q73" s="108" t="str">
        <f>IF(OR($C73="LED",$C73="不明"),"",IF(ISERROR(VLOOKUP($M73,#REF!,2,0)),"",VLOOKUP($M73,#REF!,2,0)))</f>
        <v/>
      </c>
      <c r="R73" s="100">
        <f t="shared" si="5"/>
        <v>0</v>
      </c>
      <c r="S73" s="100">
        <f t="shared" si="6"/>
        <v>0</v>
      </c>
      <c r="T73" s="120" t="str">
        <f t="shared" si="7"/>
        <v/>
      </c>
      <c r="U73" s="124"/>
      <c r="V73" s="129" t="s">
        <v>164</v>
      </c>
      <c r="W73" s="131"/>
      <c r="X73" s="75" t="str">
        <f>IF(COUNTIF($M73,"*LED*"),"LED設置済",IF(COUNTIF($M73,"*不明*"),"該当不明",IF(ISERROR(VLOOKUP($M73,#REF!,4,0)),"",VLOOKUP($M73,#REF!,4,0))))</f>
        <v/>
      </c>
      <c r="Y73" s="139">
        <f t="shared" si="8"/>
        <v>0</v>
      </c>
      <c r="Z73" s="144" t="str">
        <f>IF(ISERROR(VLOOKUP($M73,#REF!,5,0)),"",VLOOKUP($M73,#REF!,5,0))</f>
        <v/>
      </c>
      <c r="AA73" s="147" t="str">
        <f t="shared" si="9"/>
        <v/>
      </c>
      <c r="AB73" s="147" t="str">
        <f t="shared" si="10"/>
        <v/>
      </c>
      <c r="AC73" s="147" t="str">
        <f>IF(ISERROR(VLOOKUP($M73,#REF!,6,0)),"",VLOOKUP($M73,#REF!,6,0))</f>
        <v/>
      </c>
      <c r="AD73" s="147" t="str">
        <f>IF(ISERROR(VLOOKUP($M73,#REF!,8,0)),"",VLOOKUP($M73,#REF!,8,0))</f>
        <v/>
      </c>
      <c r="AE73" s="152" t="str">
        <f t="shared" si="11"/>
        <v/>
      </c>
      <c r="AF73" s="155" t="str">
        <f t="shared" si="12"/>
        <v/>
      </c>
      <c r="AG73" s="146" t="str">
        <f t="shared" si="13"/>
        <v/>
      </c>
      <c r="AH73" s="146" t="str">
        <f>IF(ISERROR(VLOOKUP($M73,#REF!,9,0)),"",VLOOKUP($M73,#REF!,9,0))</f>
        <v/>
      </c>
      <c r="AI73" s="146" t="str">
        <f t="shared" si="14"/>
        <v/>
      </c>
      <c r="AJ73" s="168">
        <f t="shared" si="15"/>
        <v>0</v>
      </c>
      <c r="AK73" s="171"/>
      <c r="AL73" s="174" t="str">
        <f t="shared" si="16"/>
        <v/>
      </c>
      <c r="AM73" s="179" t="str">
        <f t="shared" si="17"/>
        <v/>
      </c>
      <c r="AN73" s="183" t="str">
        <f t="shared" si="18"/>
        <v>未入力セル</v>
      </c>
      <c r="AO73" s="186" t="str">
        <f t="shared" si="33"/>
        <v/>
      </c>
      <c r="AP73" s="186" t="str">
        <f t="shared" si="34"/>
        <v/>
      </c>
      <c r="AQ73" s="39">
        <f t="shared" si="32"/>
        <v>0</v>
      </c>
      <c r="AR73" s="39" t="str">
        <f>IF(ISERROR(VLOOKUP($M73,#REF!,16,0)),"",VLOOKUP($M73,#REF!,16,0))</f>
        <v/>
      </c>
      <c r="AS73" s="196" t="str">
        <f>IF(ISERROR(VLOOKUP($M73,#REF!,7,0)),"",VLOOKUP($M73,#REF!,7,0))</f>
        <v/>
      </c>
      <c r="AT73" s="203">
        <f t="shared" si="22"/>
        <v>0</v>
      </c>
      <c r="AU73" s="208" t="str">
        <f t="shared" si="23"/>
        <v/>
      </c>
      <c r="AW73" s="208" t="str">
        <f>IF(ISERROR(VLOOKUP($M73,#REF!,10,0)),"",VLOOKUP($M73,#REF!,10,0))</f>
        <v/>
      </c>
      <c r="AX73" s="203">
        <f t="shared" si="24"/>
        <v>0</v>
      </c>
      <c r="AY73" s="208" t="str">
        <f t="shared" si="25"/>
        <v/>
      </c>
      <c r="BA73" s="225" t="str">
        <f t="shared" si="26"/>
        <v/>
      </c>
      <c r="BB73" s="225" t="str">
        <f t="shared" si="27"/>
        <v/>
      </c>
    </row>
    <row r="74" spans="1:54" s="39" customFormat="1" ht="25.2" customHeight="1" x14ac:dyDescent="0.2">
      <c r="A74" s="45"/>
      <c r="B74" s="48"/>
      <c r="C74" s="48"/>
      <c r="D74" s="53"/>
      <c r="E74" s="53"/>
      <c r="F74" s="55"/>
      <c r="G74" s="55"/>
      <c r="H74" s="60"/>
      <c r="I74" s="66"/>
      <c r="J74" s="68"/>
      <c r="L74" s="73">
        <f t="shared" ref="L74:L137" si="35">IFERROR($A74,"")</f>
        <v>0</v>
      </c>
      <c r="M74" s="73" t="str">
        <f t="shared" ref="M74:M137" si="36">IFERROR($B74&amp;" "&amp;$C74,"")</f>
        <v xml:space="preserve"> </v>
      </c>
      <c r="N74" s="100">
        <f t="shared" ref="N74:N137" si="37">IFERROR($E74,"")</f>
        <v>0</v>
      </c>
      <c r="O74" s="100">
        <f t="shared" ref="O74:O137" si="38">IFERROR($D74*$E74,"")</f>
        <v>0</v>
      </c>
      <c r="P74" s="108">
        <f t="shared" ref="P74:P137" si="39">O74</f>
        <v>0</v>
      </c>
      <c r="Q74" s="108" t="str">
        <f>IF(OR($C74="LED",$C74="不明"),"",IF(ISERROR(VLOOKUP($M74,#REF!,2,0)),"",VLOOKUP($M74,#REF!,2,0)))</f>
        <v/>
      </c>
      <c r="R74" s="100">
        <f t="shared" ref="R74:R137" si="40">IFERROR($F74,"")</f>
        <v>0</v>
      </c>
      <c r="S74" s="100">
        <f t="shared" ref="S74:S137" si="41">IFERROR($G74,"")</f>
        <v>0</v>
      </c>
      <c r="T74" s="120" t="str">
        <f t="shared" ref="T74:T137" si="42">IF(ISERROR(P74*Q74*R74*S74/1000),"",(P74*Q74*R74*S74/1000))</f>
        <v/>
      </c>
      <c r="U74" s="124"/>
      <c r="V74" s="129" t="s">
        <v>164</v>
      </c>
      <c r="W74" s="131"/>
      <c r="X74" s="75" t="str">
        <f>IF(COUNTIF($M74,"*LED*"),"LED設置済",IF(COUNTIF($M74,"*不明*"),"該当不明",IF(ISERROR(VLOOKUP($M74,#REF!,4,0)),"",VLOOKUP($M74,#REF!,4,0))))</f>
        <v/>
      </c>
      <c r="Y74" s="139">
        <f t="shared" ref="Y74:Y137" si="43">O74</f>
        <v>0</v>
      </c>
      <c r="Z74" s="144" t="str">
        <f>IF(ISERROR(VLOOKUP($M74,#REF!,5,0)),"",VLOOKUP($M74,#REF!,5,0))</f>
        <v/>
      </c>
      <c r="AA74" s="147" t="str">
        <f t="shared" ref="AA74:AA137" si="44">IF(ISERROR(R74*S74*Y74*Z74/1000),"",(R74*S74*Y74*Z74/1000))</f>
        <v/>
      </c>
      <c r="AB74" s="147" t="str">
        <f t="shared" ref="AB74:AB137" si="45">IF(ISERROR(T74-AA74),"",(T74-AA74))</f>
        <v/>
      </c>
      <c r="AC74" s="147" t="str">
        <f>IF(ISERROR(VLOOKUP($M74,#REF!,6,0)),"",VLOOKUP($M74,#REF!,6,0))</f>
        <v/>
      </c>
      <c r="AD74" s="147" t="str">
        <f>IF(ISERROR(VLOOKUP($M74,#REF!,8,0)),"",VLOOKUP($M74,#REF!,8,0))</f>
        <v/>
      </c>
      <c r="AE74" s="152" t="str">
        <f t="shared" ref="AE74:AE137" si="46">IF(AF74="","","▲")</f>
        <v/>
      </c>
      <c r="AF74" s="155" t="str">
        <f t="shared" ref="AF74:AF137" si="47">IF(ISERROR(1-(AD74/AC74)),"",(1-(AD74/AC74)))</f>
        <v/>
      </c>
      <c r="AG74" s="146" t="str">
        <f t="shared" ref="AG74:AG137" si="48">IF(ISERROR(Y74*AD74),"",(Y74*AD74))</f>
        <v/>
      </c>
      <c r="AH74" s="146" t="str">
        <f>IF(ISERROR(VLOOKUP($M74,#REF!,9,0)),"",VLOOKUP($M74,#REF!,9,0))</f>
        <v/>
      </c>
      <c r="AI74" s="146" t="str">
        <f t="shared" ref="AI74:AI137" si="49">IF(ISERROR(Y74*AH74),"",(Y74*AH74))</f>
        <v/>
      </c>
      <c r="AJ74" s="168">
        <f t="shared" ref="AJ74:AJ137" si="50">IFERROR($J74,"")</f>
        <v>0</v>
      </c>
      <c r="AK74" s="171"/>
      <c r="AL74" s="174" t="str">
        <f t="shared" ref="AL74:AL137" si="51">IF(ISERROR(Q74-Z74),"",(Q74-Z74))</f>
        <v/>
      </c>
      <c r="AM74" s="179" t="str">
        <f t="shared" ref="AM74:AM137" si="52">IF(ISERROR((AL74*Y74)/1000),"",((AL74*Y74)/1000))</f>
        <v/>
      </c>
      <c r="AN74" s="183" t="str">
        <f t="shared" ref="AN74:AN137" si="53">IF(L74=0,IF(M74=" ","未入力セル",""),"")</f>
        <v>未入力セル</v>
      </c>
      <c r="AO74" s="186" t="str">
        <f t="shared" si="33"/>
        <v/>
      </c>
      <c r="AP74" s="186" t="str">
        <f t="shared" si="34"/>
        <v/>
      </c>
      <c r="AQ74" s="39">
        <f t="shared" si="32"/>
        <v>0</v>
      </c>
      <c r="AR74" s="39" t="str">
        <f>IF(ISERROR(VLOOKUP($M74,#REF!,16,0)),"",VLOOKUP($M74,#REF!,16,0))</f>
        <v/>
      </c>
      <c r="AS74" s="196" t="str">
        <f>IF(ISERROR(VLOOKUP($M74,#REF!,7,0)),"",VLOOKUP($M74,#REF!,7,0))</f>
        <v/>
      </c>
      <c r="AT74" s="203">
        <f t="shared" ref="AT74:AT137" si="54">Y74</f>
        <v>0</v>
      </c>
      <c r="AU74" s="208" t="str">
        <f t="shared" ref="AU74:AU137" si="55">IF(ISERROR(AS74*AT74),"",(AS74*AT74))</f>
        <v/>
      </c>
      <c r="AW74" s="208" t="str">
        <f>IF(ISERROR(VLOOKUP($M74,#REF!,10,0)),"",VLOOKUP($M74,#REF!,10,0))</f>
        <v/>
      </c>
      <c r="AX74" s="203">
        <f t="shared" ref="AX74:AX137" si="56">Y74</f>
        <v>0</v>
      </c>
      <c r="AY74" s="208" t="str">
        <f t="shared" ref="AY74:AY137" si="57">IF(ISERROR(AW74*AX74),"",(AW74*AX74))</f>
        <v/>
      </c>
      <c r="BA74" s="225" t="str">
        <f t="shared" ref="BA74:BA137" si="58">IF(ISERROR((Q74*P74)/1000),"",((Q74*P74)/1000))</f>
        <v/>
      </c>
      <c r="BB74" s="225" t="str">
        <f t="shared" ref="BB74:BB137" si="59">IF(ISERROR((Z74*Y74)/1000),"",((Z74*Y74)/1000))</f>
        <v/>
      </c>
    </row>
    <row r="75" spans="1:54" s="39" customFormat="1" ht="25.2" customHeight="1" x14ac:dyDescent="0.2">
      <c r="A75" s="45"/>
      <c r="B75" s="48"/>
      <c r="C75" s="48"/>
      <c r="D75" s="53"/>
      <c r="E75" s="53"/>
      <c r="F75" s="55"/>
      <c r="G75" s="55"/>
      <c r="H75" s="60"/>
      <c r="I75" s="66"/>
      <c r="J75" s="68"/>
      <c r="L75" s="73">
        <f t="shared" si="35"/>
        <v>0</v>
      </c>
      <c r="M75" s="73" t="str">
        <f t="shared" si="36"/>
        <v xml:space="preserve"> </v>
      </c>
      <c r="N75" s="100">
        <f t="shared" si="37"/>
        <v>0</v>
      </c>
      <c r="O75" s="100">
        <f t="shared" si="38"/>
        <v>0</v>
      </c>
      <c r="P75" s="108">
        <f t="shared" si="39"/>
        <v>0</v>
      </c>
      <c r="Q75" s="108" t="str">
        <f>IF(OR($C75="LED",$C75="不明"),"",IF(ISERROR(VLOOKUP($M75,#REF!,2,0)),"",VLOOKUP($M75,#REF!,2,0)))</f>
        <v/>
      </c>
      <c r="R75" s="100">
        <f t="shared" si="40"/>
        <v>0</v>
      </c>
      <c r="S75" s="100">
        <f t="shared" si="41"/>
        <v>0</v>
      </c>
      <c r="T75" s="120" t="str">
        <f t="shared" si="42"/>
        <v/>
      </c>
      <c r="U75" s="124"/>
      <c r="V75" s="129" t="s">
        <v>164</v>
      </c>
      <c r="W75" s="131"/>
      <c r="X75" s="75" t="str">
        <f>IF(COUNTIF($M75,"*LED*"),"LED設置済",IF(COUNTIF($M75,"*不明*"),"該当不明",IF(ISERROR(VLOOKUP($M75,#REF!,4,0)),"",VLOOKUP($M75,#REF!,4,0))))</f>
        <v/>
      </c>
      <c r="Y75" s="139">
        <f t="shared" si="43"/>
        <v>0</v>
      </c>
      <c r="Z75" s="144" t="str">
        <f>IF(ISERROR(VLOOKUP($M75,#REF!,5,0)),"",VLOOKUP($M75,#REF!,5,0))</f>
        <v/>
      </c>
      <c r="AA75" s="147" t="str">
        <f t="shared" si="44"/>
        <v/>
      </c>
      <c r="AB75" s="147" t="str">
        <f t="shared" si="45"/>
        <v/>
      </c>
      <c r="AC75" s="147" t="str">
        <f>IF(ISERROR(VLOOKUP($M75,#REF!,6,0)),"",VLOOKUP($M75,#REF!,6,0))</f>
        <v/>
      </c>
      <c r="AD75" s="147" t="str">
        <f>IF(ISERROR(VLOOKUP($M75,#REF!,8,0)),"",VLOOKUP($M75,#REF!,8,0))</f>
        <v/>
      </c>
      <c r="AE75" s="152" t="str">
        <f t="shared" si="46"/>
        <v/>
      </c>
      <c r="AF75" s="155" t="str">
        <f t="shared" si="47"/>
        <v/>
      </c>
      <c r="AG75" s="146" t="str">
        <f t="shared" si="48"/>
        <v/>
      </c>
      <c r="AH75" s="146" t="str">
        <f>IF(ISERROR(VLOOKUP($M75,#REF!,9,0)),"",VLOOKUP($M75,#REF!,9,0))</f>
        <v/>
      </c>
      <c r="AI75" s="146" t="str">
        <f t="shared" si="49"/>
        <v/>
      </c>
      <c r="AJ75" s="168">
        <f t="shared" si="50"/>
        <v>0</v>
      </c>
      <c r="AK75" s="171"/>
      <c r="AL75" s="174" t="str">
        <f t="shared" si="51"/>
        <v/>
      </c>
      <c r="AM75" s="179" t="str">
        <f t="shared" si="52"/>
        <v/>
      </c>
      <c r="AN75" s="183" t="str">
        <f t="shared" si="53"/>
        <v>未入力セル</v>
      </c>
      <c r="AO75" s="186" t="str">
        <f t="shared" si="33"/>
        <v/>
      </c>
      <c r="AP75" s="186" t="str">
        <f t="shared" si="34"/>
        <v/>
      </c>
      <c r="AQ75" s="39">
        <f t="shared" si="32"/>
        <v>0</v>
      </c>
      <c r="AR75" s="39" t="str">
        <f>IF(ISERROR(VLOOKUP($M75,#REF!,16,0)),"",VLOOKUP($M75,#REF!,16,0))</f>
        <v/>
      </c>
      <c r="AS75" s="196" t="str">
        <f>IF(ISERROR(VLOOKUP($M75,#REF!,7,0)),"",VLOOKUP($M75,#REF!,7,0))</f>
        <v/>
      </c>
      <c r="AT75" s="203">
        <f t="shared" si="54"/>
        <v>0</v>
      </c>
      <c r="AU75" s="208" t="str">
        <f t="shared" si="55"/>
        <v/>
      </c>
      <c r="AW75" s="208" t="str">
        <f>IF(ISERROR(VLOOKUP($M75,#REF!,10,0)),"",VLOOKUP($M75,#REF!,10,0))</f>
        <v/>
      </c>
      <c r="AX75" s="203">
        <f t="shared" si="56"/>
        <v>0</v>
      </c>
      <c r="AY75" s="208" t="str">
        <f t="shared" si="57"/>
        <v/>
      </c>
      <c r="BA75" s="225" t="str">
        <f t="shared" si="58"/>
        <v/>
      </c>
      <c r="BB75" s="225" t="str">
        <f t="shared" si="59"/>
        <v/>
      </c>
    </row>
    <row r="76" spans="1:54" s="39" customFormat="1" ht="25.2" customHeight="1" x14ac:dyDescent="0.2">
      <c r="A76" s="45"/>
      <c r="B76" s="48"/>
      <c r="C76" s="48"/>
      <c r="D76" s="53"/>
      <c r="E76" s="53"/>
      <c r="F76" s="55"/>
      <c r="G76" s="55"/>
      <c r="H76" s="60"/>
      <c r="I76" s="66"/>
      <c r="J76" s="68"/>
      <c r="L76" s="73">
        <f t="shared" si="35"/>
        <v>0</v>
      </c>
      <c r="M76" s="73" t="str">
        <f t="shared" si="36"/>
        <v xml:space="preserve"> </v>
      </c>
      <c r="N76" s="100">
        <f t="shared" si="37"/>
        <v>0</v>
      </c>
      <c r="O76" s="100">
        <f t="shared" si="38"/>
        <v>0</v>
      </c>
      <c r="P76" s="108">
        <f t="shared" si="39"/>
        <v>0</v>
      </c>
      <c r="Q76" s="108" t="str">
        <f>IF(OR($C76="LED",$C76="不明"),"",IF(ISERROR(VLOOKUP($M76,#REF!,2,0)),"",VLOOKUP($M76,#REF!,2,0)))</f>
        <v/>
      </c>
      <c r="R76" s="100">
        <f t="shared" si="40"/>
        <v>0</v>
      </c>
      <c r="S76" s="100">
        <f t="shared" si="41"/>
        <v>0</v>
      </c>
      <c r="T76" s="120" t="str">
        <f t="shared" si="42"/>
        <v/>
      </c>
      <c r="U76" s="124"/>
      <c r="V76" s="129" t="s">
        <v>164</v>
      </c>
      <c r="W76" s="131"/>
      <c r="X76" s="75" t="str">
        <f>IF(COUNTIF($M76,"*LED*"),"LED設置済",IF(COUNTIF($M76,"*不明*"),"該当不明",IF(ISERROR(VLOOKUP($M76,#REF!,4,0)),"",VLOOKUP($M76,#REF!,4,0))))</f>
        <v/>
      </c>
      <c r="Y76" s="139">
        <f t="shared" si="43"/>
        <v>0</v>
      </c>
      <c r="Z76" s="144" t="str">
        <f>IF(ISERROR(VLOOKUP($M76,#REF!,5,0)),"",VLOOKUP($M76,#REF!,5,0))</f>
        <v/>
      </c>
      <c r="AA76" s="147" t="str">
        <f t="shared" si="44"/>
        <v/>
      </c>
      <c r="AB76" s="147" t="str">
        <f t="shared" si="45"/>
        <v/>
      </c>
      <c r="AC76" s="147" t="str">
        <f>IF(ISERROR(VLOOKUP($M76,#REF!,6,0)),"",VLOOKUP($M76,#REF!,6,0))</f>
        <v/>
      </c>
      <c r="AD76" s="147" t="str">
        <f>IF(ISERROR(VLOOKUP($M76,#REF!,8,0)),"",VLOOKUP($M76,#REF!,8,0))</f>
        <v/>
      </c>
      <c r="AE76" s="152" t="str">
        <f t="shared" si="46"/>
        <v/>
      </c>
      <c r="AF76" s="155" t="str">
        <f t="shared" si="47"/>
        <v/>
      </c>
      <c r="AG76" s="146" t="str">
        <f t="shared" si="48"/>
        <v/>
      </c>
      <c r="AH76" s="146" t="str">
        <f>IF(ISERROR(VLOOKUP($M76,#REF!,9,0)),"",VLOOKUP($M76,#REF!,9,0))</f>
        <v/>
      </c>
      <c r="AI76" s="146" t="str">
        <f t="shared" si="49"/>
        <v/>
      </c>
      <c r="AJ76" s="168">
        <f t="shared" si="50"/>
        <v>0</v>
      </c>
      <c r="AK76" s="171"/>
      <c r="AL76" s="174" t="str">
        <f t="shared" si="51"/>
        <v/>
      </c>
      <c r="AM76" s="179" t="str">
        <f t="shared" si="52"/>
        <v/>
      </c>
      <c r="AN76" s="183" t="str">
        <f t="shared" si="53"/>
        <v>未入力セル</v>
      </c>
      <c r="AO76" s="186" t="str">
        <f t="shared" si="33"/>
        <v/>
      </c>
      <c r="AP76" s="186" t="str">
        <f t="shared" si="34"/>
        <v/>
      </c>
      <c r="AQ76" s="39">
        <f t="shared" si="32"/>
        <v>0</v>
      </c>
      <c r="AR76" s="39" t="str">
        <f>IF(ISERROR(VLOOKUP($M76,#REF!,16,0)),"",VLOOKUP($M76,#REF!,16,0))</f>
        <v/>
      </c>
      <c r="AS76" s="196" t="str">
        <f>IF(ISERROR(VLOOKUP($M76,#REF!,7,0)),"",VLOOKUP($M76,#REF!,7,0))</f>
        <v/>
      </c>
      <c r="AT76" s="203">
        <f t="shared" si="54"/>
        <v>0</v>
      </c>
      <c r="AU76" s="208" t="str">
        <f t="shared" si="55"/>
        <v/>
      </c>
      <c r="AW76" s="208" t="str">
        <f>IF(ISERROR(VLOOKUP($M76,#REF!,10,0)),"",VLOOKUP($M76,#REF!,10,0))</f>
        <v/>
      </c>
      <c r="AX76" s="203">
        <f t="shared" si="56"/>
        <v>0</v>
      </c>
      <c r="AY76" s="208" t="str">
        <f t="shared" si="57"/>
        <v/>
      </c>
      <c r="BA76" s="225" t="str">
        <f t="shared" si="58"/>
        <v/>
      </c>
      <c r="BB76" s="225" t="str">
        <f t="shared" si="59"/>
        <v/>
      </c>
    </row>
    <row r="77" spans="1:54" s="39" customFormat="1" ht="25.2" customHeight="1" x14ac:dyDescent="0.2">
      <c r="A77" s="45"/>
      <c r="B77" s="48"/>
      <c r="C77" s="48"/>
      <c r="D77" s="53"/>
      <c r="E77" s="53"/>
      <c r="F77" s="55"/>
      <c r="G77" s="55"/>
      <c r="H77" s="60"/>
      <c r="I77" s="66"/>
      <c r="J77" s="68"/>
      <c r="L77" s="73">
        <f t="shared" si="35"/>
        <v>0</v>
      </c>
      <c r="M77" s="73" t="str">
        <f t="shared" si="36"/>
        <v xml:space="preserve"> </v>
      </c>
      <c r="N77" s="100">
        <f t="shared" si="37"/>
        <v>0</v>
      </c>
      <c r="O77" s="100">
        <f t="shared" si="38"/>
        <v>0</v>
      </c>
      <c r="P77" s="108">
        <f t="shared" si="39"/>
        <v>0</v>
      </c>
      <c r="Q77" s="108" t="str">
        <f>IF(OR($C77="LED",$C77="不明"),"",IF(ISERROR(VLOOKUP($M77,#REF!,2,0)),"",VLOOKUP($M77,#REF!,2,0)))</f>
        <v/>
      </c>
      <c r="R77" s="100">
        <f t="shared" si="40"/>
        <v>0</v>
      </c>
      <c r="S77" s="100">
        <f t="shared" si="41"/>
        <v>0</v>
      </c>
      <c r="T77" s="120" t="str">
        <f t="shared" si="42"/>
        <v/>
      </c>
      <c r="U77" s="124"/>
      <c r="V77" s="129" t="s">
        <v>164</v>
      </c>
      <c r="W77" s="131"/>
      <c r="X77" s="75" t="str">
        <f>IF(COUNTIF($M77,"*LED*"),"LED設置済",IF(COUNTIF($M77,"*不明*"),"該当不明",IF(ISERROR(VLOOKUP($M77,#REF!,4,0)),"",VLOOKUP($M77,#REF!,4,0))))</f>
        <v/>
      </c>
      <c r="Y77" s="139">
        <f t="shared" si="43"/>
        <v>0</v>
      </c>
      <c r="Z77" s="144" t="str">
        <f>IF(ISERROR(VLOOKUP($M77,#REF!,5,0)),"",VLOOKUP($M77,#REF!,5,0))</f>
        <v/>
      </c>
      <c r="AA77" s="147" t="str">
        <f t="shared" si="44"/>
        <v/>
      </c>
      <c r="AB77" s="147" t="str">
        <f t="shared" si="45"/>
        <v/>
      </c>
      <c r="AC77" s="147" t="str">
        <f>IF(ISERROR(VLOOKUP($M77,#REF!,6,0)),"",VLOOKUP($M77,#REF!,6,0))</f>
        <v/>
      </c>
      <c r="AD77" s="147" t="str">
        <f>IF(ISERROR(VLOOKUP($M77,#REF!,8,0)),"",VLOOKUP($M77,#REF!,8,0))</f>
        <v/>
      </c>
      <c r="AE77" s="152" t="str">
        <f t="shared" si="46"/>
        <v/>
      </c>
      <c r="AF77" s="155" t="str">
        <f t="shared" si="47"/>
        <v/>
      </c>
      <c r="AG77" s="146" t="str">
        <f t="shared" si="48"/>
        <v/>
      </c>
      <c r="AH77" s="146" t="str">
        <f>IF(ISERROR(VLOOKUP($M77,#REF!,9,0)),"",VLOOKUP($M77,#REF!,9,0))</f>
        <v/>
      </c>
      <c r="AI77" s="146" t="str">
        <f t="shared" si="49"/>
        <v/>
      </c>
      <c r="AJ77" s="168">
        <f t="shared" si="50"/>
        <v>0</v>
      </c>
      <c r="AK77" s="171"/>
      <c r="AL77" s="174" t="str">
        <f t="shared" si="51"/>
        <v/>
      </c>
      <c r="AM77" s="179" t="str">
        <f t="shared" si="52"/>
        <v/>
      </c>
      <c r="AN77" s="183" t="str">
        <f t="shared" si="53"/>
        <v>未入力セル</v>
      </c>
      <c r="AO77" s="186" t="str">
        <f t="shared" si="33"/>
        <v/>
      </c>
      <c r="AP77" s="186" t="str">
        <f t="shared" si="34"/>
        <v/>
      </c>
      <c r="AQ77" s="39">
        <f t="shared" si="32"/>
        <v>0</v>
      </c>
      <c r="AR77" s="39" t="str">
        <f>IF(ISERROR(VLOOKUP($M77,#REF!,16,0)),"",VLOOKUP($M77,#REF!,16,0))</f>
        <v/>
      </c>
      <c r="AS77" s="196" t="str">
        <f>IF(ISERROR(VLOOKUP($M77,#REF!,7,0)),"",VLOOKUP($M77,#REF!,7,0))</f>
        <v/>
      </c>
      <c r="AT77" s="203">
        <f t="shared" si="54"/>
        <v>0</v>
      </c>
      <c r="AU77" s="208" t="str">
        <f t="shared" si="55"/>
        <v/>
      </c>
      <c r="AW77" s="208" t="str">
        <f>IF(ISERROR(VLOOKUP($M77,#REF!,10,0)),"",VLOOKUP($M77,#REF!,10,0))</f>
        <v/>
      </c>
      <c r="AX77" s="203">
        <f t="shared" si="56"/>
        <v>0</v>
      </c>
      <c r="AY77" s="208" t="str">
        <f t="shared" si="57"/>
        <v/>
      </c>
      <c r="BA77" s="225" t="str">
        <f t="shared" si="58"/>
        <v/>
      </c>
      <c r="BB77" s="225" t="str">
        <f t="shared" si="59"/>
        <v/>
      </c>
    </row>
    <row r="78" spans="1:54" s="39" customFormat="1" ht="25.2" customHeight="1" x14ac:dyDescent="0.2">
      <c r="A78" s="45"/>
      <c r="B78" s="48"/>
      <c r="C78" s="48"/>
      <c r="D78" s="53"/>
      <c r="E78" s="53"/>
      <c r="F78" s="55"/>
      <c r="G78" s="55"/>
      <c r="H78" s="60"/>
      <c r="I78" s="66"/>
      <c r="J78" s="68"/>
      <c r="L78" s="73">
        <f t="shared" si="35"/>
        <v>0</v>
      </c>
      <c r="M78" s="73" t="str">
        <f t="shared" si="36"/>
        <v xml:space="preserve"> </v>
      </c>
      <c r="N78" s="100">
        <f t="shared" si="37"/>
        <v>0</v>
      </c>
      <c r="O78" s="100">
        <f t="shared" si="38"/>
        <v>0</v>
      </c>
      <c r="P78" s="108">
        <f t="shared" si="39"/>
        <v>0</v>
      </c>
      <c r="Q78" s="108" t="str">
        <f>IF(OR($C78="LED",$C78="不明"),"",IF(ISERROR(VLOOKUP($M78,#REF!,2,0)),"",VLOOKUP($M78,#REF!,2,0)))</f>
        <v/>
      </c>
      <c r="R78" s="100">
        <f t="shared" si="40"/>
        <v>0</v>
      </c>
      <c r="S78" s="100">
        <f t="shared" si="41"/>
        <v>0</v>
      </c>
      <c r="T78" s="120" t="str">
        <f t="shared" si="42"/>
        <v/>
      </c>
      <c r="U78" s="124"/>
      <c r="V78" s="129" t="s">
        <v>164</v>
      </c>
      <c r="W78" s="131"/>
      <c r="X78" s="75" t="str">
        <f>IF(COUNTIF($M78,"*LED*"),"LED設置済",IF(COUNTIF($M78,"*不明*"),"該当不明",IF(ISERROR(VLOOKUP($M78,#REF!,4,0)),"",VLOOKUP($M78,#REF!,4,0))))</f>
        <v/>
      </c>
      <c r="Y78" s="139">
        <f t="shared" si="43"/>
        <v>0</v>
      </c>
      <c r="Z78" s="144" t="str">
        <f>IF(ISERROR(VLOOKUP($M78,#REF!,5,0)),"",VLOOKUP($M78,#REF!,5,0))</f>
        <v/>
      </c>
      <c r="AA78" s="147" t="str">
        <f t="shared" si="44"/>
        <v/>
      </c>
      <c r="AB78" s="147" t="str">
        <f t="shared" si="45"/>
        <v/>
      </c>
      <c r="AC78" s="147" t="str">
        <f>IF(ISERROR(VLOOKUP($M78,#REF!,6,0)),"",VLOOKUP($M78,#REF!,6,0))</f>
        <v/>
      </c>
      <c r="AD78" s="147" t="str">
        <f>IF(ISERROR(VLOOKUP($M78,#REF!,8,0)),"",VLOOKUP($M78,#REF!,8,0))</f>
        <v/>
      </c>
      <c r="AE78" s="152" t="str">
        <f t="shared" si="46"/>
        <v/>
      </c>
      <c r="AF78" s="155" t="str">
        <f t="shared" si="47"/>
        <v/>
      </c>
      <c r="AG78" s="146" t="str">
        <f t="shared" si="48"/>
        <v/>
      </c>
      <c r="AH78" s="146" t="str">
        <f>IF(ISERROR(VLOOKUP($M78,#REF!,9,0)),"",VLOOKUP($M78,#REF!,9,0))</f>
        <v/>
      </c>
      <c r="AI78" s="146" t="str">
        <f t="shared" si="49"/>
        <v/>
      </c>
      <c r="AJ78" s="168">
        <f t="shared" si="50"/>
        <v>0</v>
      </c>
      <c r="AK78" s="171"/>
      <c r="AL78" s="174" t="str">
        <f t="shared" si="51"/>
        <v/>
      </c>
      <c r="AM78" s="179" t="str">
        <f t="shared" si="52"/>
        <v/>
      </c>
      <c r="AN78" s="183" t="str">
        <f t="shared" si="53"/>
        <v>未入力セル</v>
      </c>
      <c r="AO78" s="186" t="str">
        <f t="shared" si="33"/>
        <v/>
      </c>
      <c r="AP78" s="186" t="str">
        <f t="shared" si="34"/>
        <v/>
      </c>
      <c r="AQ78" s="39">
        <f t="shared" si="32"/>
        <v>0</v>
      </c>
      <c r="AR78" s="39" t="str">
        <f>IF(ISERROR(VLOOKUP($M78,#REF!,16,0)),"",VLOOKUP($M78,#REF!,16,0))</f>
        <v/>
      </c>
      <c r="AS78" s="196" t="str">
        <f>IF(ISERROR(VLOOKUP($M78,#REF!,7,0)),"",VLOOKUP($M78,#REF!,7,0))</f>
        <v/>
      </c>
      <c r="AT78" s="203">
        <f t="shared" si="54"/>
        <v>0</v>
      </c>
      <c r="AU78" s="208" t="str">
        <f t="shared" si="55"/>
        <v/>
      </c>
      <c r="AW78" s="208" t="str">
        <f>IF(ISERROR(VLOOKUP($M78,#REF!,10,0)),"",VLOOKUP($M78,#REF!,10,0))</f>
        <v/>
      </c>
      <c r="AX78" s="203">
        <f t="shared" si="56"/>
        <v>0</v>
      </c>
      <c r="AY78" s="208" t="str">
        <f t="shared" si="57"/>
        <v/>
      </c>
      <c r="BA78" s="225" t="str">
        <f t="shared" si="58"/>
        <v/>
      </c>
      <c r="BB78" s="225" t="str">
        <f t="shared" si="59"/>
        <v/>
      </c>
    </row>
    <row r="79" spans="1:54" s="39" customFormat="1" ht="25.2" customHeight="1" x14ac:dyDescent="0.2">
      <c r="A79" s="45"/>
      <c r="B79" s="48"/>
      <c r="C79" s="48"/>
      <c r="D79" s="53"/>
      <c r="E79" s="53"/>
      <c r="F79" s="55"/>
      <c r="G79" s="55"/>
      <c r="H79" s="60"/>
      <c r="I79" s="66"/>
      <c r="J79" s="68"/>
      <c r="L79" s="73">
        <f t="shared" si="35"/>
        <v>0</v>
      </c>
      <c r="M79" s="73" t="str">
        <f t="shared" si="36"/>
        <v xml:space="preserve"> </v>
      </c>
      <c r="N79" s="100">
        <f t="shared" si="37"/>
        <v>0</v>
      </c>
      <c r="O79" s="100">
        <f t="shared" si="38"/>
        <v>0</v>
      </c>
      <c r="P79" s="108">
        <f t="shared" si="39"/>
        <v>0</v>
      </c>
      <c r="Q79" s="108" t="str">
        <f>IF(OR($C79="LED",$C79="不明"),"",IF(ISERROR(VLOOKUP($M79,#REF!,2,0)),"",VLOOKUP($M79,#REF!,2,0)))</f>
        <v/>
      </c>
      <c r="R79" s="100">
        <f t="shared" si="40"/>
        <v>0</v>
      </c>
      <c r="S79" s="100">
        <f t="shared" si="41"/>
        <v>0</v>
      </c>
      <c r="T79" s="120" t="str">
        <f t="shared" si="42"/>
        <v/>
      </c>
      <c r="U79" s="124"/>
      <c r="V79" s="129" t="s">
        <v>164</v>
      </c>
      <c r="W79" s="131"/>
      <c r="X79" s="75" t="str">
        <f>IF(COUNTIF($M79,"*LED*"),"LED設置済",IF(COUNTIF($M79,"*不明*"),"該当不明",IF(ISERROR(VLOOKUP($M79,#REF!,4,0)),"",VLOOKUP($M79,#REF!,4,0))))</f>
        <v/>
      </c>
      <c r="Y79" s="139">
        <f t="shared" si="43"/>
        <v>0</v>
      </c>
      <c r="Z79" s="144" t="str">
        <f>IF(ISERROR(VLOOKUP($M79,#REF!,5,0)),"",VLOOKUP($M79,#REF!,5,0))</f>
        <v/>
      </c>
      <c r="AA79" s="147" t="str">
        <f t="shared" si="44"/>
        <v/>
      </c>
      <c r="AB79" s="147" t="str">
        <f t="shared" si="45"/>
        <v/>
      </c>
      <c r="AC79" s="147" t="str">
        <f>IF(ISERROR(VLOOKUP($M79,#REF!,6,0)),"",VLOOKUP($M79,#REF!,6,0))</f>
        <v/>
      </c>
      <c r="AD79" s="147" t="str">
        <f>IF(ISERROR(VLOOKUP($M79,#REF!,8,0)),"",VLOOKUP($M79,#REF!,8,0))</f>
        <v/>
      </c>
      <c r="AE79" s="152" t="str">
        <f t="shared" si="46"/>
        <v/>
      </c>
      <c r="AF79" s="155" t="str">
        <f t="shared" si="47"/>
        <v/>
      </c>
      <c r="AG79" s="146" t="str">
        <f t="shared" si="48"/>
        <v/>
      </c>
      <c r="AH79" s="146" t="str">
        <f>IF(ISERROR(VLOOKUP($M79,#REF!,9,0)),"",VLOOKUP($M79,#REF!,9,0))</f>
        <v/>
      </c>
      <c r="AI79" s="146" t="str">
        <f t="shared" si="49"/>
        <v/>
      </c>
      <c r="AJ79" s="168">
        <f t="shared" si="50"/>
        <v>0</v>
      </c>
      <c r="AK79" s="171"/>
      <c r="AL79" s="174" t="str">
        <f t="shared" si="51"/>
        <v/>
      </c>
      <c r="AM79" s="179" t="str">
        <f t="shared" si="52"/>
        <v/>
      </c>
      <c r="AN79" s="183" t="str">
        <f t="shared" si="53"/>
        <v>未入力セル</v>
      </c>
      <c r="AO79" s="186" t="str">
        <f t="shared" si="33"/>
        <v/>
      </c>
      <c r="AP79" s="186" t="str">
        <f t="shared" si="34"/>
        <v/>
      </c>
      <c r="AQ79" s="39">
        <f t="shared" si="32"/>
        <v>0</v>
      </c>
      <c r="AR79" s="39" t="str">
        <f>IF(ISERROR(VLOOKUP($M79,#REF!,16,0)),"",VLOOKUP($M79,#REF!,16,0))</f>
        <v/>
      </c>
      <c r="AS79" s="196" t="str">
        <f>IF(ISERROR(VLOOKUP($M79,#REF!,7,0)),"",VLOOKUP($M79,#REF!,7,0))</f>
        <v/>
      </c>
      <c r="AT79" s="203">
        <f t="shared" si="54"/>
        <v>0</v>
      </c>
      <c r="AU79" s="208" t="str">
        <f t="shared" si="55"/>
        <v/>
      </c>
      <c r="AW79" s="208" t="str">
        <f>IF(ISERROR(VLOOKUP($M79,#REF!,10,0)),"",VLOOKUP($M79,#REF!,10,0))</f>
        <v/>
      </c>
      <c r="AX79" s="203">
        <f t="shared" si="56"/>
        <v>0</v>
      </c>
      <c r="AY79" s="208" t="str">
        <f t="shared" si="57"/>
        <v/>
      </c>
      <c r="BA79" s="225" t="str">
        <f t="shared" si="58"/>
        <v/>
      </c>
      <c r="BB79" s="225" t="str">
        <f t="shared" si="59"/>
        <v/>
      </c>
    </row>
    <row r="80" spans="1:54" s="39" customFormat="1" ht="25.2" customHeight="1" x14ac:dyDescent="0.2">
      <c r="A80" s="45"/>
      <c r="B80" s="48"/>
      <c r="C80" s="48"/>
      <c r="D80" s="53"/>
      <c r="E80" s="53"/>
      <c r="F80" s="55"/>
      <c r="G80" s="55"/>
      <c r="H80" s="60"/>
      <c r="I80" s="66"/>
      <c r="J80" s="68"/>
      <c r="L80" s="73">
        <f t="shared" si="35"/>
        <v>0</v>
      </c>
      <c r="M80" s="73" t="str">
        <f t="shared" si="36"/>
        <v xml:space="preserve"> </v>
      </c>
      <c r="N80" s="100">
        <f t="shared" si="37"/>
        <v>0</v>
      </c>
      <c r="O80" s="100">
        <f t="shared" si="38"/>
        <v>0</v>
      </c>
      <c r="P80" s="108">
        <f t="shared" si="39"/>
        <v>0</v>
      </c>
      <c r="Q80" s="108" t="str">
        <f>IF(OR($C80="LED",$C80="不明"),"",IF(ISERROR(VLOOKUP($M80,#REF!,2,0)),"",VLOOKUP($M80,#REF!,2,0)))</f>
        <v/>
      </c>
      <c r="R80" s="100">
        <f t="shared" si="40"/>
        <v>0</v>
      </c>
      <c r="S80" s="100">
        <f t="shared" si="41"/>
        <v>0</v>
      </c>
      <c r="T80" s="120" t="str">
        <f t="shared" si="42"/>
        <v/>
      </c>
      <c r="U80" s="124"/>
      <c r="V80" s="129" t="s">
        <v>164</v>
      </c>
      <c r="W80" s="131"/>
      <c r="X80" s="75" t="str">
        <f>IF(COUNTIF($M80,"*LED*"),"LED設置済",IF(COUNTIF($M80,"*不明*"),"該当不明",IF(ISERROR(VLOOKUP($M80,#REF!,4,0)),"",VLOOKUP($M80,#REF!,4,0))))</f>
        <v/>
      </c>
      <c r="Y80" s="139">
        <f t="shared" si="43"/>
        <v>0</v>
      </c>
      <c r="Z80" s="144" t="str">
        <f>IF(ISERROR(VLOOKUP($M80,#REF!,5,0)),"",VLOOKUP($M80,#REF!,5,0))</f>
        <v/>
      </c>
      <c r="AA80" s="147" t="str">
        <f t="shared" si="44"/>
        <v/>
      </c>
      <c r="AB80" s="147" t="str">
        <f t="shared" si="45"/>
        <v/>
      </c>
      <c r="AC80" s="147" t="str">
        <f>IF(ISERROR(VLOOKUP($M80,#REF!,6,0)),"",VLOOKUP($M80,#REF!,6,0))</f>
        <v/>
      </c>
      <c r="AD80" s="147" t="str">
        <f>IF(ISERROR(VLOOKUP($M80,#REF!,8,0)),"",VLOOKUP($M80,#REF!,8,0))</f>
        <v/>
      </c>
      <c r="AE80" s="152" t="str">
        <f t="shared" si="46"/>
        <v/>
      </c>
      <c r="AF80" s="155" t="str">
        <f t="shared" si="47"/>
        <v/>
      </c>
      <c r="AG80" s="146" t="str">
        <f t="shared" si="48"/>
        <v/>
      </c>
      <c r="AH80" s="146" t="str">
        <f>IF(ISERROR(VLOOKUP($M80,#REF!,9,0)),"",VLOOKUP($M80,#REF!,9,0))</f>
        <v/>
      </c>
      <c r="AI80" s="146" t="str">
        <f t="shared" si="49"/>
        <v/>
      </c>
      <c r="AJ80" s="168">
        <f t="shared" si="50"/>
        <v>0</v>
      </c>
      <c r="AK80" s="171"/>
      <c r="AL80" s="174" t="str">
        <f t="shared" si="51"/>
        <v/>
      </c>
      <c r="AM80" s="179" t="str">
        <f t="shared" si="52"/>
        <v/>
      </c>
      <c r="AN80" s="183" t="str">
        <f t="shared" si="53"/>
        <v>未入力セル</v>
      </c>
      <c r="AO80" s="186" t="str">
        <f t="shared" si="33"/>
        <v/>
      </c>
      <c r="AP80" s="186" t="str">
        <f t="shared" si="34"/>
        <v/>
      </c>
      <c r="AQ80" s="39">
        <f t="shared" si="32"/>
        <v>0</v>
      </c>
      <c r="AR80" s="39" t="str">
        <f>IF(ISERROR(VLOOKUP($M80,#REF!,16,0)),"",VLOOKUP($M80,#REF!,16,0))</f>
        <v/>
      </c>
      <c r="AS80" s="196" t="str">
        <f>IF(ISERROR(VLOOKUP($M80,#REF!,7,0)),"",VLOOKUP($M80,#REF!,7,0))</f>
        <v/>
      </c>
      <c r="AT80" s="203">
        <f t="shared" si="54"/>
        <v>0</v>
      </c>
      <c r="AU80" s="208" t="str">
        <f t="shared" si="55"/>
        <v/>
      </c>
      <c r="AW80" s="208" t="str">
        <f>IF(ISERROR(VLOOKUP($M80,#REF!,10,0)),"",VLOOKUP($M80,#REF!,10,0))</f>
        <v/>
      </c>
      <c r="AX80" s="203">
        <f t="shared" si="56"/>
        <v>0</v>
      </c>
      <c r="AY80" s="208" t="str">
        <f t="shared" si="57"/>
        <v/>
      </c>
      <c r="BA80" s="225" t="str">
        <f t="shared" si="58"/>
        <v/>
      </c>
      <c r="BB80" s="225" t="str">
        <f t="shared" si="59"/>
        <v/>
      </c>
    </row>
    <row r="81" spans="1:54" s="39" customFormat="1" ht="25.2" customHeight="1" x14ac:dyDescent="0.2">
      <c r="A81" s="45"/>
      <c r="B81" s="48"/>
      <c r="C81" s="48"/>
      <c r="D81" s="53"/>
      <c r="E81" s="53"/>
      <c r="F81" s="55"/>
      <c r="G81" s="55"/>
      <c r="H81" s="60"/>
      <c r="I81" s="66"/>
      <c r="J81" s="68"/>
      <c r="L81" s="73">
        <f t="shared" si="35"/>
        <v>0</v>
      </c>
      <c r="M81" s="73" t="str">
        <f t="shared" si="36"/>
        <v xml:space="preserve"> </v>
      </c>
      <c r="N81" s="100">
        <f t="shared" si="37"/>
        <v>0</v>
      </c>
      <c r="O81" s="100">
        <f t="shared" si="38"/>
        <v>0</v>
      </c>
      <c r="P81" s="108">
        <f t="shared" si="39"/>
        <v>0</v>
      </c>
      <c r="Q81" s="108" t="str">
        <f>IF(OR($C81="LED",$C81="不明"),"",IF(ISERROR(VLOOKUP($M81,#REF!,2,0)),"",VLOOKUP($M81,#REF!,2,0)))</f>
        <v/>
      </c>
      <c r="R81" s="100">
        <f t="shared" si="40"/>
        <v>0</v>
      </c>
      <c r="S81" s="100">
        <f t="shared" si="41"/>
        <v>0</v>
      </c>
      <c r="T81" s="120" t="str">
        <f t="shared" si="42"/>
        <v/>
      </c>
      <c r="U81" s="124"/>
      <c r="V81" s="129" t="s">
        <v>164</v>
      </c>
      <c r="W81" s="131"/>
      <c r="X81" s="75" t="str">
        <f>IF(COUNTIF($M81,"*LED*"),"LED設置済",IF(COUNTIF($M81,"*不明*"),"該当不明",IF(ISERROR(VLOOKUP($M81,#REF!,4,0)),"",VLOOKUP($M81,#REF!,4,0))))</f>
        <v/>
      </c>
      <c r="Y81" s="139">
        <f t="shared" si="43"/>
        <v>0</v>
      </c>
      <c r="Z81" s="144" t="str">
        <f>IF(ISERROR(VLOOKUP($M81,#REF!,5,0)),"",VLOOKUP($M81,#REF!,5,0))</f>
        <v/>
      </c>
      <c r="AA81" s="147" t="str">
        <f t="shared" si="44"/>
        <v/>
      </c>
      <c r="AB81" s="147" t="str">
        <f t="shared" si="45"/>
        <v/>
      </c>
      <c r="AC81" s="147" t="str">
        <f>IF(ISERROR(VLOOKUP($M81,#REF!,6,0)),"",VLOOKUP($M81,#REF!,6,0))</f>
        <v/>
      </c>
      <c r="AD81" s="147" t="str">
        <f>IF(ISERROR(VLOOKUP($M81,#REF!,8,0)),"",VLOOKUP($M81,#REF!,8,0))</f>
        <v/>
      </c>
      <c r="AE81" s="152" t="str">
        <f t="shared" si="46"/>
        <v/>
      </c>
      <c r="AF81" s="155" t="str">
        <f t="shared" si="47"/>
        <v/>
      </c>
      <c r="AG81" s="146" t="str">
        <f t="shared" si="48"/>
        <v/>
      </c>
      <c r="AH81" s="146" t="str">
        <f>IF(ISERROR(VLOOKUP($M81,#REF!,9,0)),"",VLOOKUP($M81,#REF!,9,0))</f>
        <v/>
      </c>
      <c r="AI81" s="146" t="str">
        <f t="shared" si="49"/>
        <v/>
      </c>
      <c r="AJ81" s="168">
        <f t="shared" si="50"/>
        <v>0</v>
      </c>
      <c r="AK81" s="171"/>
      <c r="AL81" s="174" t="str">
        <f t="shared" si="51"/>
        <v/>
      </c>
      <c r="AM81" s="179" t="str">
        <f t="shared" si="52"/>
        <v/>
      </c>
      <c r="AN81" s="183" t="str">
        <f t="shared" si="53"/>
        <v>未入力セル</v>
      </c>
      <c r="AO81" s="186" t="str">
        <f t="shared" si="33"/>
        <v/>
      </c>
      <c r="AP81" s="186" t="str">
        <f t="shared" si="34"/>
        <v/>
      </c>
      <c r="AQ81" s="39">
        <f t="shared" si="32"/>
        <v>0</v>
      </c>
      <c r="AR81" s="39" t="str">
        <f>IF(ISERROR(VLOOKUP($M81,#REF!,16,0)),"",VLOOKUP($M81,#REF!,16,0))</f>
        <v/>
      </c>
      <c r="AS81" s="196" t="str">
        <f>IF(ISERROR(VLOOKUP($M81,#REF!,7,0)),"",VLOOKUP($M81,#REF!,7,0))</f>
        <v/>
      </c>
      <c r="AT81" s="203">
        <f t="shared" si="54"/>
        <v>0</v>
      </c>
      <c r="AU81" s="208" t="str">
        <f t="shared" si="55"/>
        <v/>
      </c>
      <c r="AW81" s="208" t="str">
        <f>IF(ISERROR(VLOOKUP($M81,#REF!,10,0)),"",VLOOKUP($M81,#REF!,10,0))</f>
        <v/>
      </c>
      <c r="AX81" s="203">
        <f t="shared" si="56"/>
        <v>0</v>
      </c>
      <c r="AY81" s="208" t="str">
        <f t="shared" si="57"/>
        <v/>
      </c>
      <c r="BA81" s="225" t="str">
        <f t="shared" si="58"/>
        <v/>
      </c>
      <c r="BB81" s="225" t="str">
        <f t="shared" si="59"/>
        <v/>
      </c>
    </row>
    <row r="82" spans="1:54" s="39" customFormat="1" ht="25.2" customHeight="1" x14ac:dyDescent="0.2">
      <c r="A82" s="45"/>
      <c r="B82" s="48"/>
      <c r="C82" s="48"/>
      <c r="D82" s="53"/>
      <c r="E82" s="53"/>
      <c r="F82" s="55"/>
      <c r="G82" s="55"/>
      <c r="H82" s="60"/>
      <c r="I82" s="66"/>
      <c r="J82" s="68"/>
      <c r="L82" s="73">
        <f t="shared" si="35"/>
        <v>0</v>
      </c>
      <c r="M82" s="73" t="str">
        <f t="shared" si="36"/>
        <v xml:space="preserve"> </v>
      </c>
      <c r="N82" s="100">
        <f t="shared" si="37"/>
        <v>0</v>
      </c>
      <c r="O82" s="100">
        <f t="shared" si="38"/>
        <v>0</v>
      </c>
      <c r="P82" s="108">
        <f t="shared" si="39"/>
        <v>0</v>
      </c>
      <c r="Q82" s="108" t="str">
        <f>IF(OR($C82="LED",$C82="不明"),"",IF(ISERROR(VLOOKUP($M82,#REF!,2,0)),"",VLOOKUP($M82,#REF!,2,0)))</f>
        <v/>
      </c>
      <c r="R82" s="100">
        <f t="shared" si="40"/>
        <v>0</v>
      </c>
      <c r="S82" s="100">
        <f t="shared" si="41"/>
        <v>0</v>
      </c>
      <c r="T82" s="120" t="str">
        <f t="shared" si="42"/>
        <v/>
      </c>
      <c r="U82" s="124"/>
      <c r="V82" s="129" t="s">
        <v>164</v>
      </c>
      <c r="W82" s="131"/>
      <c r="X82" s="75" t="str">
        <f>IF(COUNTIF($M82,"*LED*"),"LED設置済",IF(COUNTIF($M82,"*不明*"),"該当不明",IF(ISERROR(VLOOKUP($M82,#REF!,4,0)),"",VLOOKUP($M82,#REF!,4,0))))</f>
        <v/>
      </c>
      <c r="Y82" s="139">
        <f t="shared" si="43"/>
        <v>0</v>
      </c>
      <c r="Z82" s="144" t="str">
        <f>IF(ISERROR(VLOOKUP($M82,#REF!,5,0)),"",VLOOKUP($M82,#REF!,5,0))</f>
        <v/>
      </c>
      <c r="AA82" s="147" t="str">
        <f t="shared" si="44"/>
        <v/>
      </c>
      <c r="AB82" s="147" t="str">
        <f t="shared" si="45"/>
        <v/>
      </c>
      <c r="AC82" s="147" t="str">
        <f>IF(ISERROR(VLOOKUP($M82,#REF!,6,0)),"",VLOOKUP($M82,#REF!,6,0))</f>
        <v/>
      </c>
      <c r="AD82" s="147" t="str">
        <f>IF(ISERROR(VLOOKUP($M82,#REF!,8,0)),"",VLOOKUP($M82,#REF!,8,0))</f>
        <v/>
      </c>
      <c r="AE82" s="152" t="str">
        <f t="shared" si="46"/>
        <v/>
      </c>
      <c r="AF82" s="155" t="str">
        <f t="shared" si="47"/>
        <v/>
      </c>
      <c r="AG82" s="146" t="str">
        <f t="shared" si="48"/>
        <v/>
      </c>
      <c r="AH82" s="146" t="str">
        <f>IF(ISERROR(VLOOKUP($M82,#REF!,9,0)),"",VLOOKUP($M82,#REF!,9,0))</f>
        <v/>
      </c>
      <c r="AI82" s="146" t="str">
        <f t="shared" si="49"/>
        <v/>
      </c>
      <c r="AJ82" s="168">
        <f t="shared" si="50"/>
        <v>0</v>
      </c>
      <c r="AK82" s="171"/>
      <c r="AL82" s="174" t="str">
        <f t="shared" si="51"/>
        <v/>
      </c>
      <c r="AM82" s="179" t="str">
        <f t="shared" si="52"/>
        <v/>
      </c>
      <c r="AN82" s="183" t="str">
        <f t="shared" si="53"/>
        <v>未入力セル</v>
      </c>
      <c r="AO82" s="186" t="str">
        <f t="shared" si="33"/>
        <v/>
      </c>
      <c r="AP82" s="186" t="str">
        <f t="shared" si="34"/>
        <v/>
      </c>
      <c r="AQ82" s="39">
        <f t="shared" si="32"/>
        <v>0</v>
      </c>
      <c r="AR82" s="39" t="str">
        <f>IF(ISERROR(VLOOKUP($M82,#REF!,16,0)),"",VLOOKUP($M82,#REF!,16,0))</f>
        <v/>
      </c>
      <c r="AS82" s="196" t="str">
        <f>IF(ISERROR(VLOOKUP($M82,#REF!,7,0)),"",VLOOKUP($M82,#REF!,7,0))</f>
        <v/>
      </c>
      <c r="AT82" s="203">
        <f t="shared" si="54"/>
        <v>0</v>
      </c>
      <c r="AU82" s="208" t="str">
        <f t="shared" si="55"/>
        <v/>
      </c>
      <c r="AW82" s="208" t="str">
        <f>IF(ISERROR(VLOOKUP($M82,#REF!,10,0)),"",VLOOKUP($M82,#REF!,10,0))</f>
        <v/>
      </c>
      <c r="AX82" s="203">
        <f t="shared" si="56"/>
        <v>0</v>
      </c>
      <c r="AY82" s="208" t="str">
        <f t="shared" si="57"/>
        <v/>
      </c>
      <c r="BA82" s="225" t="str">
        <f t="shared" si="58"/>
        <v/>
      </c>
      <c r="BB82" s="225" t="str">
        <f t="shared" si="59"/>
        <v/>
      </c>
    </row>
    <row r="83" spans="1:54" s="39" customFormat="1" ht="25.2" customHeight="1" x14ac:dyDescent="0.2">
      <c r="A83" s="45"/>
      <c r="B83" s="48"/>
      <c r="C83" s="48"/>
      <c r="D83" s="53"/>
      <c r="E83" s="53"/>
      <c r="F83" s="55"/>
      <c r="G83" s="55"/>
      <c r="H83" s="60"/>
      <c r="I83" s="66"/>
      <c r="J83" s="68"/>
      <c r="L83" s="73">
        <f t="shared" si="35"/>
        <v>0</v>
      </c>
      <c r="M83" s="73" t="str">
        <f t="shared" si="36"/>
        <v xml:space="preserve"> </v>
      </c>
      <c r="N83" s="100">
        <f t="shared" si="37"/>
        <v>0</v>
      </c>
      <c r="O83" s="100">
        <f t="shared" si="38"/>
        <v>0</v>
      </c>
      <c r="P83" s="108">
        <f t="shared" si="39"/>
        <v>0</v>
      </c>
      <c r="Q83" s="108" t="str">
        <f>IF(OR($C83="LED",$C83="不明"),"",IF(ISERROR(VLOOKUP($M83,#REF!,2,0)),"",VLOOKUP($M83,#REF!,2,0)))</f>
        <v/>
      </c>
      <c r="R83" s="100">
        <f t="shared" si="40"/>
        <v>0</v>
      </c>
      <c r="S83" s="100">
        <f t="shared" si="41"/>
        <v>0</v>
      </c>
      <c r="T83" s="120" t="str">
        <f t="shared" si="42"/>
        <v/>
      </c>
      <c r="U83" s="124"/>
      <c r="V83" s="129" t="s">
        <v>164</v>
      </c>
      <c r="W83" s="131"/>
      <c r="X83" s="75" t="str">
        <f>IF(COUNTIF($M83,"*LED*"),"LED設置済",IF(COUNTIF($M83,"*不明*"),"該当不明",IF(ISERROR(VLOOKUP($M83,#REF!,4,0)),"",VLOOKUP($M83,#REF!,4,0))))</f>
        <v/>
      </c>
      <c r="Y83" s="139">
        <f t="shared" si="43"/>
        <v>0</v>
      </c>
      <c r="Z83" s="144" t="str">
        <f>IF(ISERROR(VLOOKUP($M83,#REF!,5,0)),"",VLOOKUP($M83,#REF!,5,0))</f>
        <v/>
      </c>
      <c r="AA83" s="147" t="str">
        <f t="shared" si="44"/>
        <v/>
      </c>
      <c r="AB83" s="147" t="str">
        <f t="shared" si="45"/>
        <v/>
      </c>
      <c r="AC83" s="147" t="str">
        <f>IF(ISERROR(VLOOKUP($M83,#REF!,6,0)),"",VLOOKUP($M83,#REF!,6,0))</f>
        <v/>
      </c>
      <c r="AD83" s="147" t="str">
        <f>IF(ISERROR(VLOOKUP($M83,#REF!,8,0)),"",VLOOKUP($M83,#REF!,8,0))</f>
        <v/>
      </c>
      <c r="AE83" s="152" t="str">
        <f t="shared" si="46"/>
        <v/>
      </c>
      <c r="AF83" s="155" t="str">
        <f t="shared" si="47"/>
        <v/>
      </c>
      <c r="AG83" s="146" t="str">
        <f t="shared" si="48"/>
        <v/>
      </c>
      <c r="AH83" s="146" t="str">
        <f>IF(ISERROR(VLOOKUP($M83,#REF!,9,0)),"",VLOOKUP($M83,#REF!,9,0))</f>
        <v/>
      </c>
      <c r="AI83" s="146" t="str">
        <f t="shared" si="49"/>
        <v/>
      </c>
      <c r="AJ83" s="168">
        <f t="shared" si="50"/>
        <v>0</v>
      </c>
      <c r="AK83" s="171"/>
      <c r="AL83" s="174" t="str">
        <f t="shared" si="51"/>
        <v/>
      </c>
      <c r="AM83" s="179" t="str">
        <f t="shared" si="52"/>
        <v/>
      </c>
      <c r="AN83" s="183" t="str">
        <f t="shared" si="53"/>
        <v>未入力セル</v>
      </c>
      <c r="AO83" s="186" t="str">
        <f t="shared" si="33"/>
        <v/>
      </c>
      <c r="AP83" s="186" t="str">
        <f t="shared" si="34"/>
        <v/>
      </c>
      <c r="AQ83" s="39">
        <f t="shared" si="32"/>
        <v>0</v>
      </c>
      <c r="AR83" s="39" t="str">
        <f>IF(ISERROR(VLOOKUP($M83,#REF!,16,0)),"",VLOOKUP($M83,#REF!,16,0))</f>
        <v/>
      </c>
      <c r="AS83" s="196" t="str">
        <f>IF(ISERROR(VLOOKUP($M83,#REF!,7,0)),"",VLOOKUP($M83,#REF!,7,0))</f>
        <v/>
      </c>
      <c r="AT83" s="203">
        <f t="shared" si="54"/>
        <v>0</v>
      </c>
      <c r="AU83" s="208" t="str">
        <f t="shared" si="55"/>
        <v/>
      </c>
      <c r="AW83" s="208" t="str">
        <f>IF(ISERROR(VLOOKUP($M83,#REF!,10,0)),"",VLOOKUP($M83,#REF!,10,0))</f>
        <v/>
      </c>
      <c r="AX83" s="203">
        <f t="shared" si="56"/>
        <v>0</v>
      </c>
      <c r="AY83" s="208" t="str">
        <f t="shared" si="57"/>
        <v/>
      </c>
      <c r="BA83" s="225" t="str">
        <f t="shared" si="58"/>
        <v/>
      </c>
      <c r="BB83" s="225" t="str">
        <f t="shared" si="59"/>
        <v/>
      </c>
    </row>
    <row r="84" spans="1:54" s="39" customFormat="1" ht="25.2" customHeight="1" x14ac:dyDescent="0.2">
      <c r="A84" s="45"/>
      <c r="B84" s="48"/>
      <c r="C84" s="48"/>
      <c r="D84" s="53"/>
      <c r="E84" s="53"/>
      <c r="F84" s="55"/>
      <c r="G84" s="55"/>
      <c r="H84" s="60"/>
      <c r="I84" s="66"/>
      <c r="J84" s="68"/>
      <c r="L84" s="73">
        <f t="shared" si="35"/>
        <v>0</v>
      </c>
      <c r="M84" s="73" t="str">
        <f t="shared" si="36"/>
        <v xml:space="preserve"> </v>
      </c>
      <c r="N84" s="100">
        <f t="shared" si="37"/>
        <v>0</v>
      </c>
      <c r="O84" s="100">
        <f t="shared" si="38"/>
        <v>0</v>
      </c>
      <c r="P84" s="108">
        <f t="shared" si="39"/>
        <v>0</v>
      </c>
      <c r="Q84" s="108" t="str">
        <f>IF(OR($C84="LED",$C84="不明"),"",IF(ISERROR(VLOOKUP($M84,#REF!,2,0)),"",VLOOKUP($M84,#REF!,2,0)))</f>
        <v/>
      </c>
      <c r="R84" s="100">
        <f t="shared" si="40"/>
        <v>0</v>
      </c>
      <c r="S84" s="100">
        <f t="shared" si="41"/>
        <v>0</v>
      </c>
      <c r="T84" s="120" t="str">
        <f t="shared" si="42"/>
        <v/>
      </c>
      <c r="U84" s="124"/>
      <c r="V84" s="129" t="s">
        <v>164</v>
      </c>
      <c r="W84" s="131"/>
      <c r="X84" s="75" t="str">
        <f>IF(COUNTIF($M84,"*LED*"),"LED設置済",IF(COUNTIF($M84,"*不明*"),"該当不明",IF(ISERROR(VLOOKUP($M84,#REF!,4,0)),"",VLOOKUP($M84,#REF!,4,0))))</f>
        <v/>
      </c>
      <c r="Y84" s="139">
        <f t="shared" si="43"/>
        <v>0</v>
      </c>
      <c r="Z84" s="144" t="str">
        <f>IF(ISERROR(VLOOKUP($M84,#REF!,5,0)),"",VLOOKUP($M84,#REF!,5,0))</f>
        <v/>
      </c>
      <c r="AA84" s="147" t="str">
        <f t="shared" si="44"/>
        <v/>
      </c>
      <c r="AB84" s="147" t="str">
        <f t="shared" si="45"/>
        <v/>
      </c>
      <c r="AC84" s="147" t="str">
        <f>IF(ISERROR(VLOOKUP($M84,#REF!,6,0)),"",VLOOKUP($M84,#REF!,6,0))</f>
        <v/>
      </c>
      <c r="AD84" s="147" t="str">
        <f>IF(ISERROR(VLOOKUP($M84,#REF!,8,0)),"",VLOOKUP($M84,#REF!,8,0))</f>
        <v/>
      </c>
      <c r="AE84" s="152" t="str">
        <f t="shared" si="46"/>
        <v/>
      </c>
      <c r="AF84" s="155" t="str">
        <f t="shared" si="47"/>
        <v/>
      </c>
      <c r="AG84" s="146" t="str">
        <f t="shared" si="48"/>
        <v/>
      </c>
      <c r="AH84" s="146" t="str">
        <f>IF(ISERROR(VLOOKUP($M84,#REF!,9,0)),"",VLOOKUP($M84,#REF!,9,0))</f>
        <v/>
      </c>
      <c r="AI84" s="146" t="str">
        <f t="shared" si="49"/>
        <v/>
      </c>
      <c r="AJ84" s="168">
        <f t="shared" si="50"/>
        <v>0</v>
      </c>
      <c r="AK84" s="171"/>
      <c r="AL84" s="174" t="str">
        <f t="shared" si="51"/>
        <v/>
      </c>
      <c r="AM84" s="179" t="str">
        <f t="shared" si="52"/>
        <v/>
      </c>
      <c r="AN84" s="183" t="str">
        <f t="shared" si="53"/>
        <v>未入力セル</v>
      </c>
      <c r="AO84" s="186" t="str">
        <f t="shared" si="33"/>
        <v/>
      </c>
      <c r="AP84" s="186" t="str">
        <f t="shared" si="34"/>
        <v/>
      </c>
      <c r="AQ84" s="39">
        <f t="shared" si="32"/>
        <v>0</v>
      </c>
      <c r="AR84" s="39" t="str">
        <f>IF(ISERROR(VLOOKUP($M84,#REF!,16,0)),"",VLOOKUP($M84,#REF!,16,0))</f>
        <v/>
      </c>
      <c r="AS84" s="196" t="str">
        <f>IF(ISERROR(VLOOKUP($M84,#REF!,7,0)),"",VLOOKUP($M84,#REF!,7,0))</f>
        <v/>
      </c>
      <c r="AT84" s="203">
        <f t="shared" si="54"/>
        <v>0</v>
      </c>
      <c r="AU84" s="208" t="str">
        <f t="shared" si="55"/>
        <v/>
      </c>
      <c r="AW84" s="208" t="str">
        <f>IF(ISERROR(VLOOKUP($M84,#REF!,10,0)),"",VLOOKUP($M84,#REF!,10,0))</f>
        <v/>
      </c>
      <c r="AX84" s="203">
        <f t="shared" si="56"/>
        <v>0</v>
      </c>
      <c r="AY84" s="208" t="str">
        <f t="shared" si="57"/>
        <v/>
      </c>
      <c r="BA84" s="225" t="str">
        <f t="shared" si="58"/>
        <v/>
      </c>
      <c r="BB84" s="225" t="str">
        <f t="shared" si="59"/>
        <v/>
      </c>
    </row>
    <row r="85" spans="1:54" s="39" customFormat="1" ht="25.2" customHeight="1" x14ac:dyDescent="0.2">
      <c r="A85" s="45"/>
      <c r="B85" s="48"/>
      <c r="C85" s="48"/>
      <c r="D85" s="53"/>
      <c r="E85" s="53"/>
      <c r="F85" s="55"/>
      <c r="G85" s="55"/>
      <c r="H85" s="60"/>
      <c r="I85" s="66"/>
      <c r="J85" s="68"/>
      <c r="L85" s="73">
        <f t="shared" si="35"/>
        <v>0</v>
      </c>
      <c r="M85" s="73" t="str">
        <f t="shared" si="36"/>
        <v xml:space="preserve"> </v>
      </c>
      <c r="N85" s="100">
        <f t="shared" si="37"/>
        <v>0</v>
      </c>
      <c r="O85" s="100">
        <f t="shared" si="38"/>
        <v>0</v>
      </c>
      <c r="P85" s="108">
        <f t="shared" si="39"/>
        <v>0</v>
      </c>
      <c r="Q85" s="108" t="str">
        <f>IF(OR($C85="LED",$C85="不明"),"",IF(ISERROR(VLOOKUP($M85,#REF!,2,0)),"",VLOOKUP($M85,#REF!,2,0)))</f>
        <v/>
      </c>
      <c r="R85" s="100">
        <f t="shared" si="40"/>
        <v>0</v>
      </c>
      <c r="S85" s="100">
        <f t="shared" si="41"/>
        <v>0</v>
      </c>
      <c r="T85" s="120" t="str">
        <f t="shared" si="42"/>
        <v/>
      </c>
      <c r="U85" s="124"/>
      <c r="V85" s="129" t="s">
        <v>164</v>
      </c>
      <c r="W85" s="131"/>
      <c r="X85" s="75" t="str">
        <f>IF(COUNTIF($M85,"*LED*"),"LED設置済",IF(COUNTIF($M85,"*不明*"),"該当不明",IF(ISERROR(VLOOKUP($M85,#REF!,4,0)),"",VLOOKUP($M85,#REF!,4,0))))</f>
        <v/>
      </c>
      <c r="Y85" s="139">
        <f t="shared" si="43"/>
        <v>0</v>
      </c>
      <c r="Z85" s="144" t="str">
        <f>IF(ISERROR(VLOOKUP($M85,#REF!,5,0)),"",VLOOKUP($M85,#REF!,5,0))</f>
        <v/>
      </c>
      <c r="AA85" s="147" t="str">
        <f t="shared" si="44"/>
        <v/>
      </c>
      <c r="AB85" s="147" t="str">
        <f t="shared" si="45"/>
        <v/>
      </c>
      <c r="AC85" s="147" t="str">
        <f>IF(ISERROR(VLOOKUP($M85,#REF!,6,0)),"",VLOOKUP($M85,#REF!,6,0))</f>
        <v/>
      </c>
      <c r="AD85" s="147" t="str">
        <f>IF(ISERROR(VLOOKUP($M85,#REF!,8,0)),"",VLOOKUP($M85,#REF!,8,0))</f>
        <v/>
      </c>
      <c r="AE85" s="152" t="str">
        <f t="shared" si="46"/>
        <v/>
      </c>
      <c r="AF85" s="155" t="str">
        <f t="shared" si="47"/>
        <v/>
      </c>
      <c r="AG85" s="146" t="str">
        <f t="shared" si="48"/>
        <v/>
      </c>
      <c r="AH85" s="146" t="str">
        <f>IF(ISERROR(VLOOKUP($M85,#REF!,9,0)),"",VLOOKUP($M85,#REF!,9,0))</f>
        <v/>
      </c>
      <c r="AI85" s="146" t="str">
        <f t="shared" si="49"/>
        <v/>
      </c>
      <c r="AJ85" s="168">
        <f t="shared" si="50"/>
        <v>0</v>
      </c>
      <c r="AK85" s="171"/>
      <c r="AL85" s="174" t="str">
        <f t="shared" si="51"/>
        <v/>
      </c>
      <c r="AM85" s="179" t="str">
        <f t="shared" si="52"/>
        <v/>
      </c>
      <c r="AN85" s="183" t="str">
        <f t="shared" si="53"/>
        <v>未入力セル</v>
      </c>
      <c r="AO85" s="186" t="str">
        <f t="shared" si="33"/>
        <v/>
      </c>
      <c r="AP85" s="186" t="str">
        <f t="shared" si="34"/>
        <v/>
      </c>
      <c r="AQ85" s="39">
        <f t="shared" si="32"/>
        <v>0</v>
      </c>
      <c r="AR85" s="39" t="str">
        <f>IF(ISERROR(VLOOKUP($M85,#REF!,16,0)),"",VLOOKUP($M85,#REF!,16,0))</f>
        <v/>
      </c>
      <c r="AS85" s="196" t="str">
        <f>IF(ISERROR(VLOOKUP($M85,#REF!,7,0)),"",VLOOKUP($M85,#REF!,7,0))</f>
        <v/>
      </c>
      <c r="AT85" s="203">
        <f t="shared" si="54"/>
        <v>0</v>
      </c>
      <c r="AU85" s="208" t="str">
        <f t="shared" si="55"/>
        <v/>
      </c>
      <c r="AW85" s="208" t="str">
        <f>IF(ISERROR(VLOOKUP($M85,#REF!,10,0)),"",VLOOKUP($M85,#REF!,10,0))</f>
        <v/>
      </c>
      <c r="AX85" s="203">
        <f t="shared" si="56"/>
        <v>0</v>
      </c>
      <c r="AY85" s="208" t="str">
        <f t="shared" si="57"/>
        <v/>
      </c>
      <c r="BA85" s="225" t="str">
        <f t="shared" si="58"/>
        <v/>
      </c>
      <c r="BB85" s="225" t="str">
        <f t="shared" si="59"/>
        <v/>
      </c>
    </row>
    <row r="86" spans="1:54" s="39" customFormat="1" ht="25.2" customHeight="1" x14ac:dyDescent="0.2">
      <c r="A86" s="45"/>
      <c r="B86" s="48"/>
      <c r="C86" s="48"/>
      <c r="D86" s="53"/>
      <c r="E86" s="53"/>
      <c r="F86" s="55"/>
      <c r="G86" s="55"/>
      <c r="H86" s="60"/>
      <c r="I86" s="66"/>
      <c r="J86" s="68"/>
      <c r="L86" s="73">
        <f t="shared" si="35"/>
        <v>0</v>
      </c>
      <c r="M86" s="73" t="str">
        <f t="shared" si="36"/>
        <v xml:space="preserve"> </v>
      </c>
      <c r="N86" s="100">
        <f t="shared" si="37"/>
        <v>0</v>
      </c>
      <c r="O86" s="100">
        <f t="shared" si="38"/>
        <v>0</v>
      </c>
      <c r="P86" s="108">
        <f t="shared" si="39"/>
        <v>0</v>
      </c>
      <c r="Q86" s="108" t="str">
        <f>IF(OR($C86="LED",$C86="不明"),"",IF(ISERROR(VLOOKUP($M86,#REF!,2,0)),"",VLOOKUP($M86,#REF!,2,0)))</f>
        <v/>
      </c>
      <c r="R86" s="100">
        <f t="shared" si="40"/>
        <v>0</v>
      </c>
      <c r="S86" s="100">
        <f t="shared" si="41"/>
        <v>0</v>
      </c>
      <c r="T86" s="120" t="str">
        <f t="shared" si="42"/>
        <v/>
      </c>
      <c r="U86" s="124"/>
      <c r="V86" s="129" t="s">
        <v>164</v>
      </c>
      <c r="W86" s="131"/>
      <c r="X86" s="75" t="str">
        <f>IF(COUNTIF($M86,"*LED*"),"LED設置済",IF(COUNTIF($M86,"*不明*"),"該当不明",IF(ISERROR(VLOOKUP($M86,#REF!,4,0)),"",VLOOKUP($M86,#REF!,4,0))))</f>
        <v/>
      </c>
      <c r="Y86" s="139">
        <f t="shared" si="43"/>
        <v>0</v>
      </c>
      <c r="Z86" s="144" t="str">
        <f>IF(ISERROR(VLOOKUP($M86,#REF!,5,0)),"",VLOOKUP($M86,#REF!,5,0))</f>
        <v/>
      </c>
      <c r="AA86" s="147" t="str">
        <f t="shared" si="44"/>
        <v/>
      </c>
      <c r="AB86" s="147" t="str">
        <f t="shared" si="45"/>
        <v/>
      </c>
      <c r="AC86" s="147" t="str">
        <f>IF(ISERROR(VLOOKUP($M86,#REF!,6,0)),"",VLOOKUP($M86,#REF!,6,0))</f>
        <v/>
      </c>
      <c r="AD86" s="147" t="str">
        <f>IF(ISERROR(VLOOKUP($M86,#REF!,8,0)),"",VLOOKUP($M86,#REF!,8,0))</f>
        <v/>
      </c>
      <c r="AE86" s="152" t="str">
        <f t="shared" si="46"/>
        <v/>
      </c>
      <c r="AF86" s="155" t="str">
        <f t="shared" si="47"/>
        <v/>
      </c>
      <c r="AG86" s="146" t="str">
        <f t="shared" si="48"/>
        <v/>
      </c>
      <c r="AH86" s="146" t="str">
        <f>IF(ISERROR(VLOOKUP($M86,#REF!,9,0)),"",VLOOKUP($M86,#REF!,9,0))</f>
        <v/>
      </c>
      <c r="AI86" s="146" t="str">
        <f t="shared" si="49"/>
        <v/>
      </c>
      <c r="AJ86" s="168">
        <f t="shared" si="50"/>
        <v>0</v>
      </c>
      <c r="AK86" s="171"/>
      <c r="AL86" s="174" t="str">
        <f t="shared" si="51"/>
        <v/>
      </c>
      <c r="AM86" s="179" t="str">
        <f t="shared" si="52"/>
        <v/>
      </c>
      <c r="AN86" s="183" t="str">
        <f t="shared" si="53"/>
        <v>未入力セル</v>
      </c>
      <c r="AO86" s="186" t="str">
        <f t="shared" si="33"/>
        <v/>
      </c>
      <c r="AP86" s="186" t="str">
        <f t="shared" si="34"/>
        <v/>
      </c>
      <c r="AQ86" s="39">
        <f t="shared" si="32"/>
        <v>0</v>
      </c>
      <c r="AR86" s="39" t="str">
        <f>IF(ISERROR(VLOOKUP($M86,#REF!,16,0)),"",VLOOKUP($M86,#REF!,16,0))</f>
        <v/>
      </c>
      <c r="AS86" s="196" t="str">
        <f>IF(ISERROR(VLOOKUP($M86,#REF!,7,0)),"",VLOOKUP($M86,#REF!,7,0))</f>
        <v/>
      </c>
      <c r="AT86" s="203">
        <f t="shared" si="54"/>
        <v>0</v>
      </c>
      <c r="AU86" s="208" t="str">
        <f t="shared" si="55"/>
        <v/>
      </c>
      <c r="AW86" s="208" t="str">
        <f>IF(ISERROR(VLOOKUP($M86,#REF!,10,0)),"",VLOOKUP($M86,#REF!,10,0))</f>
        <v/>
      </c>
      <c r="AX86" s="203">
        <f t="shared" si="56"/>
        <v>0</v>
      </c>
      <c r="AY86" s="208" t="str">
        <f t="shared" si="57"/>
        <v/>
      </c>
      <c r="BA86" s="225" t="str">
        <f t="shared" si="58"/>
        <v/>
      </c>
      <c r="BB86" s="225" t="str">
        <f t="shared" si="59"/>
        <v/>
      </c>
    </row>
    <row r="87" spans="1:54" s="39" customFormat="1" ht="25.2" customHeight="1" x14ac:dyDescent="0.2">
      <c r="A87" s="45"/>
      <c r="B87" s="48"/>
      <c r="C87" s="48"/>
      <c r="D87" s="53"/>
      <c r="E87" s="53"/>
      <c r="F87" s="55"/>
      <c r="G87" s="55"/>
      <c r="H87" s="60"/>
      <c r="I87" s="66"/>
      <c r="J87" s="68"/>
      <c r="L87" s="73">
        <f t="shared" si="35"/>
        <v>0</v>
      </c>
      <c r="M87" s="73" t="str">
        <f t="shared" si="36"/>
        <v xml:space="preserve"> </v>
      </c>
      <c r="N87" s="100">
        <f t="shared" si="37"/>
        <v>0</v>
      </c>
      <c r="O87" s="100">
        <f t="shared" si="38"/>
        <v>0</v>
      </c>
      <c r="P87" s="108">
        <f t="shared" si="39"/>
        <v>0</v>
      </c>
      <c r="Q87" s="108" t="str">
        <f>IF(OR($C87="LED",$C87="不明"),"",IF(ISERROR(VLOOKUP($M87,#REF!,2,0)),"",VLOOKUP($M87,#REF!,2,0)))</f>
        <v/>
      </c>
      <c r="R87" s="100">
        <f t="shared" si="40"/>
        <v>0</v>
      </c>
      <c r="S87" s="100">
        <f t="shared" si="41"/>
        <v>0</v>
      </c>
      <c r="T87" s="120" t="str">
        <f t="shared" si="42"/>
        <v/>
      </c>
      <c r="U87" s="124"/>
      <c r="V87" s="129" t="s">
        <v>164</v>
      </c>
      <c r="W87" s="131"/>
      <c r="X87" s="75" t="str">
        <f>IF(COUNTIF($M87,"*LED*"),"LED設置済",IF(COUNTIF($M87,"*不明*"),"該当不明",IF(ISERROR(VLOOKUP($M87,#REF!,4,0)),"",VLOOKUP($M87,#REF!,4,0))))</f>
        <v/>
      </c>
      <c r="Y87" s="139">
        <f t="shared" si="43"/>
        <v>0</v>
      </c>
      <c r="Z87" s="144" t="str">
        <f>IF(ISERROR(VLOOKUP($M87,#REF!,5,0)),"",VLOOKUP($M87,#REF!,5,0))</f>
        <v/>
      </c>
      <c r="AA87" s="147" t="str">
        <f t="shared" si="44"/>
        <v/>
      </c>
      <c r="AB87" s="147" t="str">
        <f t="shared" si="45"/>
        <v/>
      </c>
      <c r="AC87" s="147" t="str">
        <f>IF(ISERROR(VLOOKUP($M87,#REF!,6,0)),"",VLOOKUP($M87,#REF!,6,0))</f>
        <v/>
      </c>
      <c r="AD87" s="147" t="str">
        <f>IF(ISERROR(VLOOKUP($M87,#REF!,8,0)),"",VLOOKUP($M87,#REF!,8,0))</f>
        <v/>
      </c>
      <c r="AE87" s="152" t="str">
        <f t="shared" si="46"/>
        <v/>
      </c>
      <c r="AF87" s="155" t="str">
        <f t="shared" si="47"/>
        <v/>
      </c>
      <c r="AG87" s="146" t="str">
        <f t="shared" si="48"/>
        <v/>
      </c>
      <c r="AH87" s="146" t="str">
        <f>IF(ISERROR(VLOOKUP($M87,#REF!,9,0)),"",VLOOKUP($M87,#REF!,9,0))</f>
        <v/>
      </c>
      <c r="AI87" s="146" t="str">
        <f t="shared" si="49"/>
        <v/>
      </c>
      <c r="AJ87" s="168">
        <f t="shared" si="50"/>
        <v>0</v>
      </c>
      <c r="AK87" s="171"/>
      <c r="AL87" s="174" t="str">
        <f t="shared" si="51"/>
        <v/>
      </c>
      <c r="AM87" s="179" t="str">
        <f t="shared" si="52"/>
        <v/>
      </c>
      <c r="AN87" s="183" t="str">
        <f t="shared" si="53"/>
        <v>未入力セル</v>
      </c>
      <c r="AO87" s="186" t="str">
        <f t="shared" si="33"/>
        <v/>
      </c>
      <c r="AP87" s="186" t="str">
        <f t="shared" si="34"/>
        <v/>
      </c>
      <c r="AQ87" s="39">
        <f t="shared" si="32"/>
        <v>0</v>
      </c>
      <c r="AR87" s="39" t="str">
        <f>IF(ISERROR(VLOOKUP($M87,#REF!,16,0)),"",VLOOKUP($M87,#REF!,16,0))</f>
        <v/>
      </c>
      <c r="AS87" s="196" t="str">
        <f>IF(ISERROR(VLOOKUP($M87,#REF!,7,0)),"",VLOOKUP($M87,#REF!,7,0))</f>
        <v/>
      </c>
      <c r="AT87" s="203">
        <f t="shared" si="54"/>
        <v>0</v>
      </c>
      <c r="AU87" s="208" t="str">
        <f t="shared" si="55"/>
        <v/>
      </c>
      <c r="AW87" s="208" t="str">
        <f>IF(ISERROR(VLOOKUP($M87,#REF!,10,0)),"",VLOOKUP($M87,#REF!,10,0))</f>
        <v/>
      </c>
      <c r="AX87" s="203">
        <f t="shared" si="56"/>
        <v>0</v>
      </c>
      <c r="AY87" s="208" t="str">
        <f t="shared" si="57"/>
        <v/>
      </c>
      <c r="BA87" s="225" t="str">
        <f t="shared" si="58"/>
        <v/>
      </c>
      <c r="BB87" s="225" t="str">
        <f t="shared" si="59"/>
        <v/>
      </c>
    </row>
    <row r="88" spans="1:54" s="39" customFormat="1" ht="25.2" customHeight="1" x14ac:dyDescent="0.2">
      <c r="A88" s="45"/>
      <c r="B88" s="48"/>
      <c r="C88" s="48"/>
      <c r="D88" s="53"/>
      <c r="E88" s="53"/>
      <c r="F88" s="55"/>
      <c r="G88" s="55"/>
      <c r="H88" s="60"/>
      <c r="I88" s="66"/>
      <c r="J88" s="68"/>
      <c r="L88" s="73">
        <f t="shared" si="35"/>
        <v>0</v>
      </c>
      <c r="M88" s="73" t="str">
        <f t="shared" si="36"/>
        <v xml:space="preserve"> </v>
      </c>
      <c r="N88" s="100">
        <f t="shared" si="37"/>
        <v>0</v>
      </c>
      <c r="O88" s="100">
        <f t="shared" si="38"/>
        <v>0</v>
      </c>
      <c r="P88" s="108">
        <f t="shared" si="39"/>
        <v>0</v>
      </c>
      <c r="Q88" s="108" t="str">
        <f>IF(OR($C88="LED",$C88="不明"),"",IF(ISERROR(VLOOKUP($M88,#REF!,2,0)),"",VLOOKUP($M88,#REF!,2,0)))</f>
        <v/>
      </c>
      <c r="R88" s="100">
        <f t="shared" si="40"/>
        <v>0</v>
      </c>
      <c r="S88" s="100">
        <f t="shared" si="41"/>
        <v>0</v>
      </c>
      <c r="T88" s="120" t="str">
        <f t="shared" si="42"/>
        <v/>
      </c>
      <c r="U88" s="124"/>
      <c r="V88" s="129" t="s">
        <v>164</v>
      </c>
      <c r="W88" s="131"/>
      <c r="X88" s="75" t="str">
        <f>IF(COUNTIF($M88,"*LED*"),"LED設置済",IF(COUNTIF($M88,"*不明*"),"該当不明",IF(ISERROR(VLOOKUP($M88,#REF!,4,0)),"",VLOOKUP($M88,#REF!,4,0))))</f>
        <v/>
      </c>
      <c r="Y88" s="139">
        <f t="shared" si="43"/>
        <v>0</v>
      </c>
      <c r="Z88" s="144" t="str">
        <f>IF(ISERROR(VLOOKUP($M88,#REF!,5,0)),"",VLOOKUP($M88,#REF!,5,0))</f>
        <v/>
      </c>
      <c r="AA88" s="147" t="str">
        <f t="shared" si="44"/>
        <v/>
      </c>
      <c r="AB88" s="147" t="str">
        <f t="shared" si="45"/>
        <v/>
      </c>
      <c r="AC88" s="147" t="str">
        <f>IF(ISERROR(VLOOKUP($M88,#REF!,6,0)),"",VLOOKUP($M88,#REF!,6,0))</f>
        <v/>
      </c>
      <c r="AD88" s="147" t="str">
        <f>IF(ISERROR(VLOOKUP($M88,#REF!,8,0)),"",VLOOKUP($M88,#REF!,8,0))</f>
        <v/>
      </c>
      <c r="AE88" s="152" t="str">
        <f t="shared" si="46"/>
        <v/>
      </c>
      <c r="AF88" s="155" t="str">
        <f t="shared" si="47"/>
        <v/>
      </c>
      <c r="AG88" s="146" t="str">
        <f t="shared" si="48"/>
        <v/>
      </c>
      <c r="AH88" s="146" t="str">
        <f>IF(ISERROR(VLOOKUP($M88,#REF!,9,0)),"",VLOOKUP($M88,#REF!,9,0))</f>
        <v/>
      </c>
      <c r="AI88" s="146" t="str">
        <f t="shared" si="49"/>
        <v/>
      </c>
      <c r="AJ88" s="168">
        <f t="shared" si="50"/>
        <v>0</v>
      </c>
      <c r="AK88" s="171"/>
      <c r="AL88" s="174" t="str">
        <f t="shared" si="51"/>
        <v/>
      </c>
      <c r="AM88" s="179" t="str">
        <f t="shared" si="52"/>
        <v/>
      </c>
      <c r="AN88" s="183" t="str">
        <f t="shared" si="53"/>
        <v>未入力セル</v>
      </c>
      <c r="AO88" s="186" t="str">
        <f t="shared" si="33"/>
        <v/>
      </c>
      <c r="AP88" s="186" t="str">
        <f t="shared" si="34"/>
        <v/>
      </c>
      <c r="AQ88" s="39">
        <f t="shared" si="32"/>
        <v>0</v>
      </c>
      <c r="AR88" s="39" t="str">
        <f>IF(ISERROR(VLOOKUP($M88,#REF!,16,0)),"",VLOOKUP($M88,#REF!,16,0))</f>
        <v/>
      </c>
      <c r="AS88" s="196" t="str">
        <f>IF(ISERROR(VLOOKUP($M88,#REF!,7,0)),"",VLOOKUP($M88,#REF!,7,0))</f>
        <v/>
      </c>
      <c r="AT88" s="203">
        <f t="shared" si="54"/>
        <v>0</v>
      </c>
      <c r="AU88" s="208" t="str">
        <f t="shared" si="55"/>
        <v/>
      </c>
      <c r="AW88" s="208" t="str">
        <f>IF(ISERROR(VLOOKUP($M88,#REF!,10,0)),"",VLOOKUP($M88,#REF!,10,0))</f>
        <v/>
      </c>
      <c r="AX88" s="203">
        <f t="shared" si="56"/>
        <v>0</v>
      </c>
      <c r="AY88" s="208" t="str">
        <f t="shared" si="57"/>
        <v/>
      </c>
      <c r="BA88" s="225" t="str">
        <f t="shared" si="58"/>
        <v/>
      </c>
      <c r="BB88" s="225" t="str">
        <f t="shared" si="59"/>
        <v/>
      </c>
    </row>
    <row r="89" spans="1:54" s="39" customFormat="1" ht="25.2" customHeight="1" x14ac:dyDescent="0.2">
      <c r="A89" s="45"/>
      <c r="B89" s="48"/>
      <c r="C89" s="48"/>
      <c r="D89" s="53"/>
      <c r="E89" s="53"/>
      <c r="F89" s="55"/>
      <c r="G89" s="55"/>
      <c r="H89" s="60"/>
      <c r="I89" s="66"/>
      <c r="J89" s="68"/>
      <c r="L89" s="73">
        <f t="shared" si="35"/>
        <v>0</v>
      </c>
      <c r="M89" s="73" t="str">
        <f t="shared" si="36"/>
        <v xml:space="preserve"> </v>
      </c>
      <c r="N89" s="100">
        <f t="shared" si="37"/>
        <v>0</v>
      </c>
      <c r="O89" s="100">
        <f t="shared" si="38"/>
        <v>0</v>
      </c>
      <c r="P89" s="108">
        <f t="shared" si="39"/>
        <v>0</v>
      </c>
      <c r="Q89" s="108" t="str">
        <f>IF(OR($C89="LED",$C89="不明"),"",IF(ISERROR(VLOOKUP($M89,#REF!,2,0)),"",VLOOKUP($M89,#REF!,2,0)))</f>
        <v/>
      </c>
      <c r="R89" s="100">
        <f t="shared" si="40"/>
        <v>0</v>
      </c>
      <c r="S89" s="100">
        <f t="shared" si="41"/>
        <v>0</v>
      </c>
      <c r="T89" s="120" t="str">
        <f t="shared" si="42"/>
        <v/>
      </c>
      <c r="U89" s="124"/>
      <c r="V89" s="129" t="s">
        <v>164</v>
      </c>
      <c r="W89" s="131"/>
      <c r="X89" s="75" t="str">
        <f>IF(COUNTIF($M89,"*LED*"),"LED設置済",IF(COUNTIF($M89,"*不明*"),"該当不明",IF(ISERROR(VLOOKUP($M89,#REF!,4,0)),"",VLOOKUP($M89,#REF!,4,0))))</f>
        <v/>
      </c>
      <c r="Y89" s="139">
        <f t="shared" si="43"/>
        <v>0</v>
      </c>
      <c r="Z89" s="144" t="str">
        <f>IF(ISERROR(VLOOKUP($M89,#REF!,5,0)),"",VLOOKUP($M89,#REF!,5,0))</f>
        <v/>
      </c>
      <c r="AA89" s="147" t="str">
        <f t="shared" si="44"/>
        <v/>
      </c>
      <c r="AB89" s="147" t="str">
        <f t="shared" si="45"/>
        <v/>
      </c>
      <c r="AC89" s="147" t="str">
        <f>IF(ISERROR(VLOOKUP($M89,#REF!,6,0)),"",VLOOKUP($M89,#REF!,6,0))</f>
        <v/>
      </c>
      <c r="AD89" s="147" t="str">
        <f>IF(ISERROR(VLOOKUP($M89,#REF!,8,0)),"",VLOOKUP($M89,#REF!,8,0))</f>
        <v/>
      </c>
      <c r="AE89" s="152" t="str">
        <f t="shared" si="46"/>
        <v/>
      </c>
      <c r="AF89" s="155" t="str">
        <f t="shared" si="47"/>
        <v/>
      </c>
      <c r="AG89" s="146" t="str">
        <f t="shared" si="48"/>
        <v/>
      </c>
      <c r="AH89" s="146" t="str">
        <f>IF(ISERROR(VLOOKUP($M89,#REF!,9,0)),"",VLOOKUP($M89,#REF!,9,0))</f>
        <v/>
      </c>
      <c r="AI89" s="146" t="str">
        <f t="shared" si="49"/>
        <v/>
      </c>
      <c r="AJ89" s="168">
        <f t="shared" si="50"/>
        <v>0</v>
      </c>
      <c r="AK89" s="171"/>
      <c r="AL89" s="174" t="str">
        <f t="shared" si="51"/>
        <v/>
      </c>
      <c r="AM89" s="179" t="str">
        <f t="shared" si="52"/>
        <v/>
      </c>
      <c r="AN89" s="183" t="str">
        <f t="shared" si="53"/>
        <v>未入力セル</v>
      </c>
      <c r="AO89" s="186" t="str">
        <f t="shared" si="33"/>
        <v/>
      </c>
      <c r="AP89" s="186" t="str">
        <f t="shared" si="34"/>
        <v/>
      </c>
      <c r="AQ89" s="39">
        <f t="shared" si="32"/>
        <v>0</v>
      </c>
      <c r="AR89" s="39" t="str">
        <f>IF(ISERROR(VLOOKUP($M89,#REF!,16,0)),"",VLOOKUP($M89,#REF!,16,0))</f>
        <v/>
      </c>
      <c r="AS89" s="196" t="str">
        <f>IF(ISERROR(VLOOKUP($M89,#REF!,7,0)),"",VLOOKUP($M89,#REF!,7,0))</f>
        <v/>
      </c>
      <c r="AT89" s="203">
        <f t="shared" si="54"/>
        <v>0</v>
      </c>
      <c r="AU89" s="208" t="str">
        <f t="shared" si="55"/>
        <v/>
      </c>
      <c r="AW89" s="208" t="str">
        <f>IF(ISERROR(VLOOKUP($M89,#REF!,10,0)),"",VLOOKUP($M89,#REF!,10,0))</f>
        <v/>
      </c>
      <c r="AX89" s="203">
        <f t="shared" si="56"/>
        <v>0</v>
      </c>
      <c r="AY89" s="208" t="str">
        <f t="shared" si="57"/>
        <v/>
      </c>
      <c r="BA89" s="225" t="str">
        <f t="shared" si="58"/>
        <v/>
      </c>
      <c r="BB89" s="225" t="str">
        <f t="shared" si="59"/>
        <v/>
      </c>
    </row>
    <row r="90" spans="1:54" s="39" customFormat="1" ht="25.2" customHeight="1" x14ac:dyDescent="0.2">
      <c r="A90" s="45"/>
      <c r="B90" s="48"/>
      <c r="C90" s="48"/>
      <c r="D90" s="53"/>
      <c r="E90" s="53"/>
      <c r="F90" s="55"/>
      <c r="G90" s="55"/>
      <c r="H90" s="60"/>
      <c r="I90" s="66"/>
      <c r="J90" s="68"/>
      <c r="L90" s="73">
        <f t="shared" si="35"/>
        <v>0</v>
      </c>
      <c r="M90" s="73" t="str">
        <f t="shared" si="36"/>
        <v xml:space="preserve"> </v>
      </c>
      <c r="N90" s="100">
        <f t="shared" si="37"/>
        <v>0</v>
      </c>
      <c r="O90" s="100">
        <f t="shared" si="38"/>
        <v>0</v>
      </c>
      <c r="P90" s="108">
        <f t="shared" si="39"/>
        <v>0</v>
      </c>
      <c r="Q90" s="108" t="str">
        <f>IF(OR($C90="LED",$C90="不明"),"",IF(ISERROR(VLOOKUP($M90,#REF!,2,0)),"",VLOOKUP($M90,#REF!,2,0)))</f>
        <v/>
      </c>
      <c r="R90" s="100">
        <f t="shared" si="40"/>
        <v>0</v>
      </c>
      <c r="S90" s="100">
        <f t="shared" si="41"/>
        <v>0</v>
      </c>
      <c r="T90" s="120" t="str">
        <f t="shared" si="42"/>
        <v/>
      </c>
      <c r="U90" s="124"/>
      <c r="V90" s="129" t="s">
        <v>164</v>
      </c>
      <c r="W90" s="131"/>
      <c r="X90" s="75" t="str">
        <f>IF(COUNTIF($M90,"*LED*"),"LED設置済",IF(COUNTIF($M90,"*不明*"),"該当不明",IF(ISERROR(VLOOKUP($M90,#REF!,4,0)),"",VLOOKUP($M90,#REF!,4,0))))</f>
        <v/>
      </c>
      <c r="Y90" s="139">
        <f t="shared" si="43"/>
        <v>0</v>
      </c>
      <c r="Z90" s="144" t="str">
        <f>IF(ISERROR(VLOOKUP($M90,#REF!,5,0)),"",VLOOKUP($M90,#REF!,5,0))</f>
        <v/>
      </c>
      <c r="AA90" s="147" t="str">
        <f t="shared" si="44"/>
        <v/>
      </c>
      <c r="AB90" s="147" t="str">
        <f t="shared" si="45"/>
        <v/>
      </c>
      <c r="AC90" s="147" t="str">
        <f>IF(ISERROR(VLOOKUP($M90,#REF!,6,0)),"",VLOOKUP($M90,#REF!,6,0))</f>
        <v/>
      </c>
      <c r="AD90" s="147" t="str">
        <f>IF(ISERROR(VLOOKUP($M90,#REF!,8,0)),"",VLOOKUP($M90,#REF!,8,0))</f>
        <v/>
      </c>
      <c r="AE90" s="152" t="str">
        <f t="shared" si="46"/>
        <v/>
      </c>
      <c r="AF90" s="155" t="str">
        <f t="shared" si="47"/>
        <v/>
      </c>
      <c r="AG90" s="146" t="str">
        <f t="shared" si="48"/>
        <v/>
      </c>
      <c r="AH90" s="146" t="str">
        <f>IF(ISERROR(VLOOKUP($M90,#REF!,9,0)),"",VLOOKUP($M90,#REF!,9,0))</f>
        <v/>
      </c>
      <c r="AI90" s="146" t="str">
        <f t="shared" si="49"/>
        <v/>
      </c>
      <c r="AJ90" s="168">
        <f t="shared" si="50"/>
        <v>0</v>
      </c>
      <c r="AK90" s="171"/>
      <c r="AL90" s="174" t="str">
        <f t="shared" si="51"/>
        <v/>
      </c>
      <c r="AM90" s="179" t="str">
        <f t="shared" si="52"/>
        <v/>
      </c>
      <c r="AN90" s="183" t="str">
        <f t="shared" si="53"/>
        <v>未入力セル</v>
      </c>
      <c r="AO90" s="186" t="str">
        <f t="shared" si="33"/>
        <v/>
      </c>
      <c r="AP90" s="186" t="str">
        <f t="shared" si="34"/>
        <v/>
      </c>
      <c r="AQ90" s="39">
        <f t="shared" si="32"/>
        <v>0</v>
      </c>
      <c r="AR90" s="39" t="str">
        <f>IF(ISERROR(VLOOKUP($M90,#REF!,16,0)),"",VLOOKUP($M90,#REF!,16,0))</f>
        <v/>
      </c>
      <c r="AS90" s="196" t="str">
        <f>IF(ISERROR(VLOOKUP($M90,#REF!,7,0)),"",VLOOKUP($M90,#REF!,7,0))</f>
        <v/>
      </c>
      <c r="AT90" s="203">
        <f t="shared" si="54"/>
        <v>0</v>
      </c>
      <c r="AU90" s="208" t="str">
        <f t="shared" si="55"/>
        <v/>
      </c>
      <c r="AW90" s="208" t="str">
        <f>IF(ISERROR(VLOOKUP($M90,#REF!,10,0)),"",VLOOKUP($M90,#REF!,10,0))</f>
        <v/>
      </c>
      <c r="AX90" s="203">
        <f t="shared" si="56"/>
        <v>0</v>
      </c>
      <c r="AY90" s="208" t="str">
        <f t="shared" si="57"/>
        <v/>
      </c>
      <c r="BA90" s="225" t="str">
        <f t="shared" si="58"/>
        <v/>
      </c>
      <c r="BB90" s="225" t="str">
        <f t="shared" si="59"/>
        <v/>
      </c>
    </row>
    <row r="91" spans="1:54" s="39" customFormat="1" ht="25.2" customHeight="1" x14ac:dyDescent="0.2">
      <c r="A91" s="45"/>
      <c r="B91" s="48"/>
      <c r="C91" s="48"/>
      <c r="D91" s="53"/>
      <c r="E91" s="53"/>
      <c r="F91" s="55"/>
      <c r="G91" s="55"/>
      <c r="H91" s="60"/>
      <c r="I91" s="66"/>
      <c r="J91" s="68"/>
      <c r="L91" s="73">
        <f t="shared" si="35"/>
        <v>0</v>
      </c>
      <c r="M91" s="73" t="str">
        <f t="shared" si="36"/>
        <v xml:space="preserve"> </v>
      </c>
      <c r="N91" s="100">
        <f t="shared" si="37"/>
        <v>0</v>
      </c>
      <c r="O91" s="100">
        <f t="shared" si="38"/>
        <v>0</v>
      </c>
      <c r="P91" s="108">
        <f t="shared" si="39"/>
        <v>0</v>
      </c>
      <c r="Q91" s="108" t="str">
        <f>IF(OR($C91="LED",$C91="不明"),"",IF(ISERROR(VLOOKUP($M91,#REF!,2,0)),"",VLOOKUP($M91,#REF!,2,0)))</f>
        <v/>
      </c>
      <c r="R91" s="100">
        <f t="shared" si="40"/>
        <v>0</v>
      </c>
      <c r="S91" s="100">
        <f t="shared" si="41"/>
        <v>0</v>
      </c>
      <c r="T91" s="120" t="str">
        <f t="shared" si="42"/>
        <v/>
      </c>
      <c r="U91" s="124"/>
      <c r="V91" s="129" t="s">
        <v>164</v>
      </c>
      <c r="W91" s="131"/>
      <c r="X91" s="75" t="str">
        <f>IF(COUNTIF($M91,"*LED*"),"LED設置済",IF(COUNTIF($M91,"*不明*"),"該当不明",IF(ISERROR(VLOOKUP($M91,#REF!,4,0)),"",VLOOKUP($M91,#REF!,4,0))))</f>
        <v/>
      </c>
      <c r="Y91" s="139">
        <f t="shared" si="43"/>
        <v>0</v>
      </c>
      <c r="Z91" s="144" t="str">
        <f>IF(ISERROR(VLOOKUP($M91,#REF!,5,0)),"",VLOOKUP($M91,#REF!,5,0))</f>
        <v/>
      </c>
      <c r="AA91" s="147" t="str">
        <f t="shared" si="44"/>
        <v/>
      </c>
      <c r="AB91" s="147" t="str">
        <f t="shared" si="45"/>
        <v/>
      </c>
      <c r="AC91" s="147" t="str">
        <f>IF(ISERROR(VLOOKUP($M91,#REF!,6,0)),"",VLOOKUP($M91,#REF!,6,0))</f>
        <v/>
      </c>
      <c r="AD91" s="147" t="str">
        <f>IF(ISERROR(VLOOKUP($M91,#REF!,8,0)),"",VLOOKUP($M91,#REF!,8,0))</f>
        <v/>
      </c>
      <c r="AE91" s="152" t="str">
        <f t="shared" si="46"/>
        <v/>
      </c>
      <c r="AF91" s="155" t="str">
        <f t="shared" si="47"/>
        <v/>
      </c>
      <c r="AG91" s="146" t="str">
        <f t="shared" si="48"/>
        <v/>
      </c>
      <c r="AH91" s="146" t="str">
        <f>IF(ISERROR(VLOOKUP($M91,#REF!,9,0)),"",VLOOKUP($M91,#REF!,9,0))</f>
        <v/>
      </c>
      <c r="AI91" s="146" t="str">
        <f t="shared" si="49"/>
        <v/>
      </c>
      <c r="AJ91" s="168">
        <f t="shared" si="50"/>
        <v>0</v>
      </c>
      <c r="AK91" s="171"/>
      <c r="AL91" s="174" t="str">
        <f t="shared" si="51"/>
        <v/>
      </c>
      <c r="AM91" s="179" t="str">
        <f t="shared" si="52"/>
        <v/>
      </c>
      <c r="AN91" s="183" t="str">
        <f t="shared" si="53"/>
        <v>未入力セル</v>
      </c>
      <c r="AO91" s="186" t="str">
        <f t="shared" si="33"/>
        <v/>
      </c>
      <c r="AP91" s="186" t="str">
        <f t="shared" si="34"/>
        <v/>
      </c>
      <c r="AQ91" s="39">
        <f t="shared" si="32"/>
        <v>0</v>
      </c>
      <c r="AR91" s="39" t="str">
        <f>IF(ISERROR(VLOOKUP($M91,#REF!,16,0)),"",VLOOKUP($M91,#REF!,16,0))</f>
        <v/>
      </c>
      <c r="AS91" s="196" t="str">
        <f>IF(ISERROR(VLOOKUP($M91,#REF!,7,0)),"",VLOOKUP($M91,#REF!,7,0))</f>
        <v/>
      </c>
      <c r="AT91" s="203">
        <f t="shared" si="54"/>
        <v>0</v>
      </c>
      <c r="AU91" s="208" t="str">
        <f t="shared" si="55"/>
        <v/>
      </c>
      <c r="AW91" s="208" t="str">
        <f>IF(ISERROR(VLOOKUP($M91,#REF!,10,0)),"",VLOOKUP($M91,#REF!,10,0))</f>
        <v/>
      </c>
      <c r="AX91" s="203">
        <f t="shared" si="56"/>
        <v>0</v>
      </c>
      <c r="AY91" s="208" t="str">
        <f t="shared" si="57"/>
        <v/>
      </c>
      <c r="BA91" s="225" t="str">
        <f t="shared" si="58"/>
        <v/>
      </c>
      <c r="BB91" s="225" t="str">
        <f t="shared" si="59"/>
        <v/>
      </c>
    </row>
    <row r="92" spans="1:54" s="39" customFormat="1" ht="25.2" customHeight="1" x14ac:dyDescent="0.2">
      <c r="A92" s="45"/>
      <c r="B92" s="48"/>
      <c r="C92" s="48"/>
      <c r="D92" s="53"/>
      <c r="E92" s="53"/>
      <c r="F92" s="55"/>
      <c r="G92" s="55"/>
      <c r="H92" s="60"/>
      <c r="I92" s="66"/>
      <c r="J92" s="68"/>
      <c r="L92" s="73">
        <f t="shared" si="35"/>
        <v>0</v>
      </c>
      <c r="M92" s="73" t="str">
        <f t="shared" si="36"/>
        <v xml:space="preserve"> </v>
      </c>
      <c r="N92" s="100">
        <f t="shared" si="37"/>
        <v>0</v>
      </c>
      <c r="O92" s="100">
        <f t="shared" si="38"/>
        <v>0</v>
      </c>
      <c r="P92" s="108">
        <f t="shared" si="39"/>
        <v>0</v>
      </c>
      <c r="Q92" s="108" t="str">
        <f>IF(OR($C92="LED",$C92="不明"),"",IF(ISERROR(VLOOKUP($M92,#REF!,2,0)),"",VLOOKUP($M92,#REF!,2,0)))</f>
        <v/>
      </c>
      <c r="R92" s="100">
        <f t="shared" si="40"/>
        <v>0</v>
      </c>
      <c r="S92" s="100">
        <f t="shared" si="41"/>
        <v>0</v>
      </c>
      <c r="T92" s="120" t="str">
        <f t="shared" si="42"/>
        <v/>
      </c>
      <c r="U92" s="124"/>
      <c r="V92" s="129" t="s">
        <v>164</v>
      </c>
      <c r="W92" s="131"/>
      <c r="X92" s="75" t="str">
        <f>IF(COUNTIF($M92,"*LED*"),"LED設置済",IF(COUNTIF($M92,"*不明*"),"該当不明",IF(ISERROR(VLOOKUP($M92,#REF!,4,0)),"",VLOOKUP($M92,#REF!,4,0))))</f>
        <v/>
      </c>
      <c r="Y92" s="139">
        <f t="shared" si="43"/>
        <v>0</v>
      </c>
      <c r="Z92" s="144" t="str">
        <f>IF(ISERROR(VLOOKUP($M92,#REF!,5,0)),"",VLOOKUP($M92,#REF!,5,0))</f>
        <v/>
      </c>
      <c r="AA92" s="147" t="str">
        <f t="shared" si="44"/>
        <v/>
      </c>
      <c r="AB92" s="147" t="str">
        <f t="shared" si="45"/>
        <v/>
      </c>
      <c r="AC92" s="147" t="str">
        <f>IF(ISERROR(VLOOKUP($M92,#REF!,6,0)),"",VLOOKUP($M92,#REF!,6,0))</f>
        <v/>
      </c>
      <c r="AD92" s="147" t="str">
        <f>IF(ISERROR(VLOOKUP($M92,#REF!,8,0)),"",VLOOKUP($M92,#REF!,8,0))</f>
        <v/>
      </c>
      <c r="AE92" s="152" t="str">
        <f t="shared" si="46"/>
        <v/>
      </c>
      <c r="AF92" s="155" t="str">
        <f t="shared" si="47"/>
        <v/>
      </c>
      <c r="AG92" s="146" t="str">
        <f t="shared" si="48"/>
        <v/>
      </c>
      <c r="AH92" s="146" t="str">
        <f>IF(ISERROR(VLOOKUP($M92,#REF!,9,0)),"",VLOOKUP($M92,#REF!,9,0))</f>
        <v/>
      </c>
      <c r="AI92" s="146" t="str">
        <f t="shared" si="49"/>
        <v/>
      </c>
      <c r="AJ92" s="168">
        <f t="shared" si="50"/>
        <v>0</v>
      </c>
      <c r="AK92" s="171"/>
      <c r="AL92" s="174" t="str">
        <f t="shared" si="51"/>
        <v/>
      </c>
      <c r="AM92" s="179" t="str">
        <f t="shared" si="52"/>
        <v/>
      </c>
      <c r="AN92" s="183" t="str">
        <f t="shared" si="53"/>
        <v>未入力セル</v>
      </c>
      <c r="AO92" s="186" t="str">
        <f t="shared" si="33"/>
        <v/>
      </c>
      <c r="AP92" s="186" t="str">
        <f t="shared" si="34"/>
        <v/>
      </c>
      <c r="AQ92" s="39">
        <f t="shared" si="32"/>
        <v>0</v>
      </c>
      <c r="AR92" s="39" t="str">
        <f>IF(ISERROR(VLOOKUP($M92,#REF!,16,0)),"",VLOOKUP($M92,#REF!,16,0))</f>
        <v/>
      </c>
      <c r="AS92" s="196" t="str">
        <f>IF(ISERROR(VLOOKUP($M92,#REF!,7,0)),"",VLOOKUP($M92,#REF!,7,0))</f>
        <v/>
      </c>
      <c r="AT92" s="203">
        <f t="shared" si="54"/>
        <v>0</v>
      </c>
      <c r="AU92" s="208" t="str">
        <f t="shared" si="55"/>
        <v/>
      </c>
      <c r="AW92" s="208" t="str">
        <f>IF(ISERROR(VLOOKUP($M92,#REF!,10,0)),"",VLOOKUP($M92,#REF!,10,0))</f>
        <v/>
      </c>
      <c r="AX92" s="203">
        <f t="shared" si="56"/>
        <v>0</v>
      </c>
      <c r="AY92" s="208" t="str">
        <f t="shared" si="57"/>
        <v/>
      </c>
      <c r="BA92" s="225" t="str">
        <f t="shared" si="58"/>
        <v/>
      </c>
      <c r="BB92" s="225" t="str">
        <f t="shared" si="59"/>
        <v/>
      </c>
    </row>
    <row r="93" spans="1:54" s="39" customFormat="1" ht="25.2" customHeight="1" x14ac:dyDescent="0.2">
      <c r="A93" s="45"/>
      <c r="B93" s="48"/>
      <c r="C93" s="48"/>
      <c r="D93" s="53"/>
      <c r="E93" s="53"/>
      <c r="F93" s="55"/>
      <c r="G93" s="55"/>
      <c r="H93" s="60"/>
      <c r="I93" s="66"/>
      <c r="J93" s="68"/>
      <c r="L93" s="73">
        <f t="shared" si="35"/>
        <v>0</v>
      </c>
      <c r="M93" s="73" t="str">
        <f t="shared" si="36"/>
        <v xml:space="preserve"> </v>
      </c>
      <c r="N93" s="100">
        <f t="shared" si="37"/>
        <v>0</v>
      </c>
      <c r="O93" s="100">
        <f t="shared" si="38"/>
        <v>0</v>
      </c>
      <c r="P93" s="108">
        <f t="shared" si="39"/>
        <v>0</v>
      </c>
      <c r="Q93" s="108" t="str">
        <f>IF(OR($C93="LED",$C93="不明"),"",IF(ISERROR(VLOOKUP($M93,#REF!,2,0)),"",VLOOKUP($M93,#REF!,2,0)))</f>
        <v/>
      </c>
      <c r="R93" s="100">
        <f t="shared" si="40"/>
        <v>0</v>
      </c>
      <c r="S93" s="100">
        <f t="shared" si="41"/>
        <v>0</v>
      </c>
      <c r="T93" s="120" t="str">
        <f t="shared" si="42"/>
        <v/>
      </c>
      <c r="U93" s="124"/>
      <c r="V93" s="129" t="s">
        <v>164</v>
      </c>
      <c r="W93" s="131"/>
      <c r="X93" s="75" t="str">
        <f>IF(COUNTIF($M93,"*LED*"),"LED設置済",IF(COUNTIF($M93,"*不明*"),"該当不明",IF(ISERROR(VLOOKUP($M93,#REF!,4,0)),"",VLOOKUP($M93,#REF!,4,0))))</f>
        <v/>
      </c>
      <c r="Y93" s="139">
        <f t="shared" si="43"/>
        <v>0</v>
      </c>
      <c r="Z93" s="144" t="str">
        <f>IF(ISERROR(VLOOKUP($M93,#REF!,5,0)),"",VLOOKUP($M93,#REF!,5,0))</f>
        <v/>
      </c>
      <c r="AA93" s="147" t="str">
        <f t="shared" si="44"/>
        <v/>
      </c>
      <c r="AB93" s="147" t="str">
        <f t="shared" si="45"/>
        <v/>
      </c>
      <c r="AC93" s="147" t="str">
        <f>IF(ISERROR(VLOOKUP($M93,#REF!,6,0)),"",VLOOKUP($M93,#REF!,6,0))</f>
        <v/>
      </c>
      <c r="AD93" s="147" t="str">
        <f>IF(ISERROR(VLOOKUP($M93,#REF!,8,0)),"",VLOOKUP($M93,#REF!,8,0))</f>
        <v/>
      </c>
      <c r="AE93" s="152" t="str">
        <f t="shared" si="46"/>
        <v/>
      </c>
      <c r="AF93" s="155" t="str">
        <f t="shared" si="47"/>
        <v/>
      </c>
      <c r="AG93" s="146" t="str">
        <f t="shared" si="48"/>
        <v/>
      </c>
      <c r="AH93" s="146" t="str">
        <f>IF(ISERROR(VLOOKUP($M93,#REF!,9,0)),"",VLOOKUP($M93,#REF!,9,0))</f>
        <v/>
      </c>
      <c r="AI93" s="146" t="str">
        <f t="shared" si="49"/>
        <v/>
      </c>
      <c r="AJ93" s="168">
        <f t="shared" si="50"/>
        <v>0</v>
      </c>
      <c r="AK93" s="171"/>
      <c r="AL93" s="174" t="str">
        <f t="shared" si="51"/>
        <v/>
      </c>
      <c r="AM93" s="179" t="str">
        <f t="shared" si="52"/>
        <v/>
      </c>
      <c r="AN93" s="183" t="str">
        <f t="shared" si="53"/>
        <v>未入力セル</v>
      </c>
      <c r="AO93" s="186" t="str">
        <f t="shared" si="33"/>
        <v/>
      </c>
      <c r="AP93" s="186" t="str">
        <f t="shared" si="34"/>
        <v/>
      </c>
      <c r="AQ93" s="39">
        <f t="shared" si="32"/>
        <v>0</v>
      </c>
      <c r="AR93" s="39" t="str">
        <f>IF(ISERROR(VLOOKUP($M93,#REF!,16,0)),"",VLOOKUP($M93,#REF!,16,0))</f>
        <v/>
      </c>
      <c r="AS93" s="196" t="str">
        <f>IF(ISERROR(VLOOKUP($M93,#REF!,7,0)),"",VLOOKUP($M93,#REF!,7,0))</f>
        <v/>
      </c>
      <c r="AT93" s="203">
        <f t="shared" si="54"/>
        <v>0</v>
      </c>
      <c r="AU93" s="208" t="str">
        <f t="shared" si="55"/>
        <v/>
      </c>
      <c r="AW93" s="208" t="str">
        <f>IF(ISERROR(VLOOKUP($M93,#REF!,10,0)),"",VLOOKUP($M93,#REF!,10,0))</f>
        <v/>
      </c>
      <c r="AX93" s="203">
        <f t="shared" si="56"/>
        <v>0</v>
      </c>
      <c r="AY93" s="208" t="str">
        <f t="shared" si="57"/>
        <v/>
      </c>
      <c r="BA93" s="225" t="str">
        <f t="shared" si="58"/>
        <v/>
      </c>
      <c r="BB93" s="225" t="str">
        <f t="shared" si="59"/>
        <v/>
      </c>
    </row>
    <row r="94" spans="1:54" s="39" customFormat="1" ht="25.2" customHeight="1" x14ac:dyDescent="0.2">
      <c r="A94" s="45"/>
      <c r="B94" s="48"/>
      <c r="C94" s="48"/>
      <c r="D94" s="53"/>
      <c r="E94" s="53"/>
      <c r="F94" s="55"/>
      <c r="G94" s="55"/>
      <c r="H94" s="60"/>
      <c r="I94" s="66"/>
      <c r="J94" s="68"/>
      <c r="L94" s="73">
        <f t="shared" si="35"/>
        <v>0</v>
      </c>
      <c r="M94" s="73" t="str">
        <f t="shared" si="36"/>
        <v xml:space="preserve"> </v>
      </c>
      <c r="N94" s="100">
        <f t="shared" si="37"/>
        <v>0</v>
      </c>
      <c r="O94" s="100">
        <f t="shared" si="38"/>
        <v>0</v>
      </c>
      <c r="P94" s="108">
        <f t="shared" si="39"/>
        <v>0</v>
      </c>
      <c r="Q94" s="108" t="str">
        <f>IF(OR($C94="LED",$C94="不明"),"",IF(ISERROR(VLOOKUP($M94,#REF!,2,0)),"",VLOOKUP($M94,#REF!,2,0)))</f>
        <v/>
      </c>
      <c r="R94" s="100">
        <f t="shared" si="40"/>
        <v>0</v>
      </c>
      <c r="S94" s="100">
        <f t="shared" si="41"/>
        <v>0</v>
      </c>
      <c r="T94" s="120" t="str">
        <f t="shared" si="42"/>
        <v/>
      </c>
      <c r="U94" s="124"/>
      <c r="V94" s="129" t="s">
        <v>164</v>
      </c>
      <c r="W94" s="131"/>
      <c r="X94" s="75" t="str">
        <f>IF(COUNTIF($M94,"*LED*"),"LED設置済",IF(COUNTIF($M94,"*不明*"),"該当不明",IF(ISERROR(VLOOKUP($M94,#REF!,4,0)),"",VLOOKUP($M94,#REF!,4,0))))</f>
        <v/>
      </c>
      <c r="Y94" s="139">
        <f t="shared" si="43"/>
        <v>0</v>
      </c>
      <c r="Z94" s="144" t="str">
        <f>IF(ISERROR(VLOOKUP($M94,#REF!,5,0)),"",VLOOKUP($M94,#REF!,5,0))</f>
        <v/>
      </c>
      <c r="AA94" s="147" t="str">
        <f t="shared" si="44"/>
        <v/>
      </c>
      <c r="AB94" s="147" t="str">
        <f t="shared" si="45"/>
        <v/>
      </c>
      <c r="AC94" s="147" t="str">
        <f>IF(ISERROR(VLOOKUP($M94,#REF!,6,0)),"",VLOOKUP($M94,#REF!,6,0))</f>
        <v/>
      </c>
      <c r="AD94" s="147" t="str">
        <f>IF(ISERROR(VLOOKUP($M94,#REF!,8,0)),"",VLOOKUP($M94,#REF!,8,0))</f>
        <v/>
      </c>
      <c r="AE94" s="152" t="str">
        <f t="shared" si="46"/>
        <v/>
      </c>
      <c r="AF94" s="155" t="str">
        <f t="shared" si="47"/>
        <v/>
      </c>
      <c r="AG94" s="146" t="str">
        <f t="shared" si="48"/>
        <v/>
      </c>
      <c r="AH94" s="146" t="str">
        <f>IF(ISERROR(VLOOKUP($M94,#REF!,9,0)),"",VLOOKUP($M94,#REF!,9,0))</f>
        <v/>
      </c>
      <c r="AI94" s="146" t="str">
        <f t="shared" si="49"/>
        <v/>
      </c>
      <c r="AJ94" s="168">
        <f t="shared" si="50"/>
        <v>0</v>
      </c>
      <c r="AK94" s="171"/>
      <c r="AL94" s="174" t="str">
        <f t="shared" si="51"/>
        <v/>
      </c>
      <c r="AM94" s="179" t="str">
        <f t="shared" si="52"/>
        <v/>
      </c>
      <c r="AN94" s="183" t="str">
        <f t="shared" si="53"/>
        <v>未入力セル</v>
      </c>
      <c r="AO94" s="186" t="str">
        <f t="shared" si="33"/>
        <v/>
      </c>
      <c r="AP94" s="186" t="str">
        <f t="shared" si="34"/>
        <v/>
      </c>
      <c r="AQ94" s="39">
        <f t="shared" si="32"/>
        <v>0</v>
      </c>
      <c r="AR94" s="39" t="str">
        <f>IF(ISERROR(VLOOKUP($M94,#REF!,16,0)),"",VLOOKUP($M94,#REF!,16,0))</f>
        <v/>
      </c>
      <c r="AS94" s="196" t="str">
        <f>IF(ISERROR(VLOOKUP($M94,#REF!,7,0)),"",VLOOKUP($M94,#REF!,7,0))</f>
        <v/>
      </c>
      <c r="AT94" s="203">
        <f t="shared" si="54"/>
        <v>0</v>
      </c>
      <c r="AU94" s="208" t="str">
        <f t="shared" si="55"/>
        <v/>
      </c>
      <c r="AW94" s="208" t="str">
        <f>IF(ISERROR(VLOOKUP($M94,#REF!,10,0)),"",VLOOKUP($M94,#REF!,10,0))</f>
        <v/>
      </c>
      <c r="AX94" s="203">
        <f t="shared" si="56"/>
        <v>0</v>
      </c>
      <c r="AY94" s="208" t="str">
        <f t="shared" si="57"/>
        <v/>
      </c>
      <c r="BA94" s="225" t="str">
        <f t="shared" si="58"/>
        <v/>
      </c>
      <c r="BB94" s="225" t="str">
        <f t="shared" si="59"/>
        <v/>
      </c>
    </row>
    <row r="95" spans="1:54" s="39" customFormat="1" ht="25.2" customHeight="1" x14ac:dyDescent="0.2">
      <c r="A95" s="45"/>
      <c r="B95" s="48"/>
      <c r="C95" s="48"/>
      <c r="D95" s="53"/>
      <c r="E95" s="53"/>
      <c r="F95" s="55"/>
      <c r="G95" s="55"/>
      <c r="H95" s="60"/>
      <c r="I95" s="66"/>
      <c r="J95" s="68"/>
      <c r="L95" s="73">
        <f t="shared" si="35"/>
        <v>0</v>
      </c>
      <c r="M95" s="73" t="str">
        <f t="shared" si="36"/>
        <v xml:space="preserve"> </v>
      </c>
      <c r="N95" s="100">
        <f t="shared" si="37"/>
        <v>0</v>
      </c>
      <c r="O95" s="100">
        <f t="shared" si="38"/>
        <v>0</v>
      </c>
      <c r="P95" s="108">
        <f t="shared" si="39"/>
        <v>0</v>
      </c>
      <c r="Q95" s="108" t="str">
        <f>IF(OR($C95="LED",$C95="不明"),"",IF(ISERROR(VLOOKUP($M95,#REF!,2,0)),"",VLOOKUP($M95,#REF!,2,0)))</f>
        <v/>
      </c>
      <c r="R95" s="100">
        <f t="shared" si="40"/>
        <v>0</v>
      </c>
      <c r="S95" s="100">
        <f t="shared" si="41"/>
        <v>0</v>
      </c>
      <c r="T95" s="120" t="str">
        <f t="shared" si="42"/>
        <v/>
      </c>
      <c r="U95" s="124"/>
      <c r="V95" s="129" t="s">
        <v>164</v>
      </c>
      <c r="W95" s="131"/>
      <c r="X95" s="75" t="str">
        <f>IF(COUNTIF($M95,"*LED*"),"LED設置済",IF(COUNTIF($M95,"*不明*"),"該当不明",IF(ISERROR(VLOOKUP($M95,#REF!,4,0)),"",VLOOKUP($M95,#REF!,4,0))))</f>
        <v/>
      </c>
      <c r="Y95" s="139">
        <f t="shared" si="43"/>
        <v>0</v>
      </c>
      <c r="Z95" s="144" t="str">
        <f>IF(ISERROR(VLOOKUP($M95,#REF!,5,0)),"",VLOOKUP($M95,#REF!,5,0))</f>
        <v/>
      </c>
      <c r="AA95" s="147" t="str">
        <f t="shared" si="44"/>
        <v/>
      </c>
      <c r="AB95" s="147" t="str">
        <f t="shared" si="45"/>
        <v/>
      </c>
      <c r="AC95" s="147" t="str">
        <f>IF(ISERROR(VLOOKUP($M95,#REF!,6,0)),"",VLOOKUP($M95,#REF!,6,0))</f>
        <v/>
      </c>
      <c r="AD95" s="147" t="str">
        <f>IF(ISERROR(VLOOKUP($M95,#REF!,8,0)),"",VLOOKUP($M95,#REF!,8,0))</f>
        <v/>
      </c>
      <c r="AE95" s="152" t="str">
        <f t="shared" si="46"/>
        <v/>
      </c>
      <c r="AF95" s="155" t="str">
        <f t="shared" si="47"/>
        <v/>
      </c>
      <c r="AG95" s="146" t="str">
        <f t="shared" si="48"/>
        <v/>
      </c>
      <c r="AH95" s="146" t="str">
        <f>IF(ISERROR(VLOOKUP($M95,#REF!,9,0)),"",VLOOKUP($M95,#REF!,9,0))</f>
        <v/>
      </c>
      <c r="AI95" s="146" t="str">
        <f t="shared" si="49"/>
        <v/>
      </c>
      <c r="AJ95" s="168">
        <f t="shared" si="50"/>
        <v>0</v>
      </c>
      <c r="AK95" s="171"/>
      <c r="AL95" s="174" t="str">
        <f t="shared" si="51"/>
        <v/>
      </c>
      <c r="AM95" s="179" t="str">
        <f t="shared" si="52"/>
        <v/>
      </c>
      <c r="AN95" s="183" t="str">
        <f t="shared" si="53"/>
        <v>未入力セル</v>
      </c>
      <c r="AO95" s="186" t="str">
        <f t="shared" si="33"/>
        <v/>
      </c>
      <c r="AP95" s="186" t="str">
        <f t="shared" si="34"/>
        <v/>
      </c>
      <c r="AQ95" s="39">
        <f t="shared" ref="AQ95:AQ158" si="60">R95*S95*N95</f>
        <v>0</v>
      </c>
      <c r="AR95" s="39" t="str">
        <f>IF(ISERROR(VLOOKUP($M95,#REF!,16,0)),"",VLOOKUP($M95,#REF!,16,0))</f>
        <v/>
      </c>
      <c r="AS95" s="196" t="str">
        <f>IF(ISERROR(VLOOKUP($M95,#REF!,7,0)),"",VLOOKUP($M95,#REF!,7,0))</f>
        <v/>
      </c>
      <c r="AT95" s="203">
        <f t="shared" si="54"/>
        <v>0</v>
      </c>
      <c r="AU95" s="208" t="str">
        <f t="shared" si="55"/>
        <v/>
      </c>
      <c r="AW95" s="208" t="str">
        <f>IF(ISERROR(VLOOKUP($M95,#REF!,10,0)),"",VLOOKUP($M95,#REF!,10,0))</f>
        <v/>
      </c>
      <c r="AX95" s="203">
        <f t="shared" si="56"/>
        <v>0</v>
      </c>
      <c r="AY95" s="208" t="str">
        <f t="shared" si="57"/>
        <v/>
      </c>
      <c r="BA95" s="225" t="str">
        <f t="shared" si="58"/>
        <v/>
      </c>
      <c r="BB95" s="225" t="str">
        <f t="shared" si="59"/>
        <v/>
      </c>
    </row>
    <row r="96" spans="1:54" s="39" customFormat="1" ht="25.2" customHeight="1" x14ac:dyDescent="0.2">
      <c r="A96" s="45"/>
      <c r="B96" s="48"/>
      <c r="C96" s="48"/>
      <c r="D96" s="53"/>
      <c r="E96" s="53"/>
      <c r="F96" s="55"/>
      <c r="G96" s="55"/>
      <c r="H96" s="60"/>
      <c r="I96" s="66"/>
      <c r="J96" s="68"/>
      <c r="L96" s="73">
        <f t="shared" si="35"/>
        <v>0</v>
      </c>
      <c r="M96" s="73" t="str">
        <f t="shared" si="36"/>
        <v xml:space="preserve"> </v>
      </c>
      <c r="N96" s="100">
        <f t="shared" si="37"/>
        <v>0</v>
      </c>
      <c r="O96" s="100">
        <f t="shared" si="38"/>
        <v>0</v>
      </c>
      <c r="P96" s="108">
        <f t="shared" si="39"/>
        <v>0</v>
      </c>
      <c r="Q96" s="108" t="str">
        <f>IF(OR($C96="LED",$C96="不明"),"",IF(ISERROR(VLOOKUP($M96,#REF!,2,0)),"",VLOOKUP($M96,#REF!,2,0)))</f>
        <v/>
      </c>
      <c r="R96" s="100">
        <f t="shared" si="40"/>
        <v>0</v>
      </c>
      <c r="S96" s="100">
        <f t="shared" si="41"/>
        <v>0</v>
      </c>
      <c r="T96" s="120" t="str">
        <f t="shared" si="42"/>
        <v/>
      </c>
      <c r="U96" s="124"/>
      <c r="V96" s="129" t="s">
        <v>164</v>
      </c>
      <c r="W96" s="131"/>
      <c r="X96" s="75" t="str">
        <f>IF(COUNTIF($M96,"*LED*"),"LED設置済",IF(COUNTIF($M96,"*不明*"),"該当不明",IF(ISERROR(VLOOKUP($M96,#REF!,4,0)),"",VLOOKUP($M96,#REF!,4,0))))</f>
        <v/>
      </c>
      <c r="Y96" s="139">
        <f t="shared" si="43"/>
        <v>0</v>
      </c>
      <c r="Z96" s="144" t="str">
        <f>IF(ISERROR(VLOOKUP($M96,#REF!,5,0)),"",VLOOKUP($M96,#REF!,5,0))</f>
        <v/>
      </c>
      <c r="AA96" s="147" t="str">
        <f t="shared" si="44"/>
        <v/>
      </c>
      <c r="AB96" s="147" t="str">
        <f t="shared" si="45"/>
        <v/>
      </c>
      <c r="AC96" s="147" t="str">
        <f>IF(ISERROR(VLOOKUP($M96,#REF!,6,0)),"",VLOOKUP($M96,#REF!,6,0))</f>
        <v/>
      </c>
      <c r="AD96" s="147" t="str">
        <f>IF(ISERROR(VLOOKUP($M96,#REF!,8,0)),"",VLOOKUP($M96,#REF!,8,0))</f>
        <v/>
      </c>
      <c r="AE96" s="152" t="str">
        <f t="shared" si="46"/>
        <v/>
      </c>
      <c r="AF96" s="155" t="str">
        <f t="shared" si="47"/>
        <v/>
      </c>
      <c r="AG96" s="146" t="str">
        <f t="shared" si="48"/>
        <v/>
      </c>
      <c r="AH96" s="146" t="str">
        <f>IF(ISERROR(VLOOKUP($M96,#REF!,9,0)),"",VLOOKUP($M96,#REF!,9,0))</f>
        <v/>
      </c>
      <c r="AI96" s="146" t="str">
        <f t="shared" si="49"/>
        <v/>
      </c>
      <c r="AJ96" s="168">
        <f t="shared" si="50"/>
        <v>0</v>
      </c>
      <c r="AK96" s="171"/>
      <c r="AL96" s="174" t="str">
        <f t="shared" si="51"/>
        <v/>
      </c>
      <c r="AM96" s="179" t="str">
        <f t="shared" si="52"/>
        <v/>
      </c>
      <c r="AN96" s="183" t="str">
        <f t="shared" si="53"/>
        <v>未入力セル</v>
      </c>
      <c r="AO96" s="186" t="str">
        <f t="shared" si="33"/>
        <v/>
      </c>
      <c r="AP96" s="186" t="str">
        <f t="shared" si="34"/>
        <v/>
      </c>
      <c r="AQ96" s="39">
        <f t="shared" si="60"/>
        <v>0</v>
      </c>
      <c r="AR96" s="39" t="str">
        <f>IF(ISERROR(VLOOKUP($M96,#REF!,16,0)),"",VLOOKUP($M96,#REF!,16,0))</f>
        <v/>
      </c>
      <c r="AS96" s="196" t="str">
        <f>IF(ISERROR(VLOOKUP($M96,#REF!,7,0)),"",VLOOKUP($M96,#REF!,7,0))</f>
        <v/>
      </c>
      <c r="AT96" s="203">
        <f t="shared" si="54"/>
        <v>0</v>
      </c>
      <c r="AU96" s="208" t="str">
        <f t="shared" si="55"/>
        <v/>
      </c>
      <c r="AW96" s="208" t="str">
        <f>IF(ISERROR(VLOOKUP($M96,#REF!,10,0)),"",VLOOKUP($M96,#REF!,10,0))</f>
        <v/>
      </c>
      <c r="AX96" s="203">
        <f t="shared" si="56"/>
        <v>0</v>
      </c>
      <c r="AY96" s="208" t="str">
        <f t="shared" si="57"/>
        <v/>
      </c>
      <c r="BA96" s="225" t="str">
        <f t="shared" si="58"/>
        <v/>
      </c>
      <c r="BB96" s="225" t="str">
        <f t="shared" si="59"/>
        <v/>
      </c>
    </row>
    <row r="97" spans="1:54" s="39" customFormat="1" ht="25.2" customHeight="1" x14ac:dyDescent="0.2">
      <c r="A97" s="45"/>
      <c r="B97" s="48"/>
      <c r="C97" s="48"/>
      <c r="D97" s="53"/>
      <c r="E97" s="53"/>
      <c r="F97" s="55"/>
      <c r="G97" s="55"/>
      <c r="H97" s="60"/>
      <c r="I97" s="66"/>
      <c r="J97" s="68"/>
      <c r="L97" s="73">
        <f t="shared" si="35"/>
        <v>0</v>
      </c>
      <c r="M97" s="73" t="str">
        <f t="shared" si="36"/>
        <v xml:space="preserve"> </v>
      </c>
      <c r="N97" s="100">
        <f t="shared" si="37"/>
        <v>0</v>
      </c>
      <c r="O97" s="100">
        <f t="shared" si="38"/>
        <v>0</v>
      </c>
      <c r="P97" s="108">
        <f t="shared" si="39"/>
        <v>0</v>
      </c>
      <c r="Q97" s="108" t="str">
        <f>IF(OR($C97="LED",$C97="不明"),"",IF(ISERROR(VLOOKUP($M97,#REF!,2,0)),"",VLOOKUP($M97,#REF!,2,0)))</f>
        <v/>
      </c>
      <c r="R97" s="100">
        <f t="shared" si="40"/>
        <v>0</v>
      </c>
      <c r="S97" s="100">
        <f t="shared" si="41"/>
        <v>0</v>
      </c>
      <c r="T97" s="120" t="str">
        <f t="shared" si="42"/>
        <v/>
      </c>
      <c r="U97" s="124"/>
      <c r="V97" s="129" t="s">
        <v>164</v>
      </c>
      <c r="W97" s="131"/>
      <c r="X97" s="75" t="str">
        <f>IF(COUNTIF($M97,"*LED*"),"LED設置済",IF(COUNTIF($M97,"*不明*"),"該当不明",IF(ISERROR(VLOOKUP($M97,#REF!,4,0)),"",VLOOKUP($M97,#REF!,4,0))))</f>
        <v/>
      </c>
      <c r="Y97" s="139">
        <f t="shared" si="43"/>
        <v>0</v>
      </c>
      <c r="Z97" s="144" t="str">
        <f>IF(ISERROR(VLOOKUP($M97,#REF!,5,0)),"",VLOOKUP($M97,#REF!,5,0))</f>
        <v/>
      </c>
      <c r="AA97" s="147" t="str">
        <f t="shared" si="44"/>
        <v/>
      </c>
      <c r="AB97" s="147" t="str">
        <f t="shared" si="45"/>
        <v/>
      </c>
      <c r="AC97" s="147" t="str">
        <f>IF(ISERROR(VLOOKUP($M97,#REF!,6,0)),"",VLOOKUP($M97,#REF!,6,0))</f>
        <v/>
      </c>
      <c r="AD97" s="147" t="str">
        <f>IF(ISERROR(VLOOKUP($M97,#REF!,8,0)),"",VLOOKUP($M97,#REF!,8,0))</f>
        <v/>
      </c>
      <c r="AE97" s="152" t="str">
        <f t="shared" si="46"/>
        <v/>
      </c>
      <c r="AF97" s="155" t="str">
        <f t="shared" si="47"/>
        <v/>
      </c>
      <c r="AG97" s="146" t="str">
        <f t="shared" si="48"/>
        <v/>
      </c>
      <c r="AH97" s="146" t="str">
        <f>IF(ISERROR(VLOOKUP($M97,#REF!,9,0)),"",VLOOKUP($M97,#REF!,9,0))</f>
        <v/>
      </c>
      <c r="AI97" s="146" t="str">
        <f t="shared" si="49"/>
        <v/>
      </c>
      <c r="AJ97" s="168">
        <f t="shared" si="50"/>
        <v>0</v>
      </c>
      <c r="AK97" s="171"/>
      <c r="AL97" s="174" t="str">
        <f t="shared" si="51"/>
        <v/>
      </c>
      <c r="AM97" s="179" t="str">
        <f t="shared" si="52"/>
        <v/>
      </c>
      <c r="AN97" s="183" t="str">
        <f t="shared" si="53"/>
        <v>未入力セル</v>
      </c>
      <c r="AO97" s="186" t="str">
        <f t="shared" si="33"/>
        <v/>
      </c>
      <c r="AP97" s="186" t="str">
        <f t="shared" si="34"/>
        <v/>
      </c>
      <c r="AQ97" s="39">
        <f t="shared" si="60"/>
        <v>0</v>
      </c>
      <c r="AR97" s="39" t="str">
        <f>IF(ISERROR(VLOOKUP($M97,#REF!,16,0)),"",VLOOKUP($M97,#REF!,16,0))</f>
        <v/>
      </c>
      <c r="AS97" s="196" t="str">
        <f>IF(ISERROR(VLOOKUP($M97,#REF!,7,0)),"",VLOOKUP($M97,#REF!,7,0))</f>
        <v/>
      </c>
      <c r="AT97" s="203">
        <f t="shared" si="54"/>
        <v>0</v>
      </c>
      <c r="AU97" s="208" t="str">
        <f t="shared" si="55"/>
        <v/>
      </c>
      <c r="AW97" s="208" t="str">
        <f>IF(ISERROR(VLOOKUP($M97,#REF!,10,0)),"",VLOOKUP($M97,#REF!,10,0))</f>
        <v/>
      </c>
      <c r="AX97" s="203">
        <f t="shared" si="56"/>
        <v>0</v>
      </c>
      <c r="AY97" s="208" t="str">
        <f t="shared" si="57"/>
        <v/>
      </c>
      <c r="BA97" s="225" t="str">
        <f t="shared" si="58"/>
        <v/>
      </c>
      <c r="BB97" s="225" t="str">
        <f t="shared" si="59"/>
        <v/>
      </c>
    </row>
    <row r="98" spans="1:54" s="39" customFormat="1" ht="25.2" customHeight="1" x14ac:dyDescent="0.2">
      <c r="A98" s="45"/>
      <c r="B98" s="48"/>
      <c r="C98" s="48"/>
      <c r="D98" s="53"/>
      <c r="E98" s="53"/>
      <c r="F98" s="55"/>
      <c r="G98" s="55"/>
      <c r="H98" s="60"/>
      <c r="I98" s="66"/>
      <c r="J98" s="68"/>
      <c r="L98" s="73">
        <f t="shared" si="35"/>
        <v>0</v>
      </c>
      <c r="M98" s="73" t="str">
        <f t="shared" si="36"/>
        <v xml:space="preserve"> </v>
      </c>
      <c r="N98" s="100">
        <f t="shared" si="37"/>
        <v>0</v>
      </c>
      <c r="O98" s="100">
        <f t="shared" si="38"/>
        <v>0</v>
      </c>
      <c r="P98" s="108">
        <f t="shared" si="39"/>
        <v>0</v>
      </c>
      <c r="Q98" s="108" t="str">
        <f>IF(OR($C98="LED",$C98="不明"),"",IF(ISERROR(VLOOKUP($M98,#REF!,2,0)),"",VLOOKUP($M98,#REF!,2,0)))</f>
        <v/>
      </c>
      <c r="R98" s="100">
        <f t="shared" si="40"/>
        <v>0</v>
      </c>
      <c r="S98" s="100">
        <f t="shared" si="41"/>
        <v>0</v>
      </c>
      <c r="T98" s="120" t="str">
        <f t="shared" si="42"/>
        <v/>
      </c>
      <c r="U98" s="124"/>
      <c r="V98" s="129" t="s">
        <v>164</v>
      </c>
      <c r="W98" s="131"/>
      <c r="X98" s="75" t="str">
        <f>IF(COUNTIF($M98,"*LED*"),"LED設置済",IF(COUNTIF($M98,"*不明*"),"該当不明",IF(ISERROR(VLOOKUP($M98,#REF!,4,0)),"",VLOOKUP($M98,#REF!,4,0))))</f>
        <v/>
      </c>
      <c r="Y98" s="139">
        <f t="shared" si="43"/>
        <v>0</v>
      </c>
      <c r="Z98" s="144" t="str">
        <f>IF(ISERROR(VLOOKUP($M98,#REF!,5,0)),"",VLOOKUP($M98,#REF!,5,0))</f>
        <v/>
      </c>
      <c r="AA98" s="147" t="str">
        <f t="shared" si="44"/>
        <v/>
      </c>
      <c r="AB98" s="147" t="str">
        <f t="shared" si="45"/>
        <v/>
      </c>
      <c r="AC98" s="147" t="str">
        <f>IF(ISERROR(VLOOKUP($M98,#REF!,6,0)),"",VLOOKUP($M98,#REF!,6,0))</f>
        <v/>
      </c>
      <c r="AD98" s="147" t="str">
        <f>IF(ISERROR(VLOOKUP($M98,#REF!,8,0)),"",VLOOKUP($M98,#REF!,8,0))</f>
        <v/>
      </c>
      <c r="AE98" s="152" t="str">
        <f t="shared" si="46"/>
        <v/>
      </c>
      <c r="AF98" s="155" t="str">
        <f t="shared" si="47"/>
        <v/>
      </c>
      <c r="AG98" s="146" t="str">
        <f t="shared" si="48"/>
        <v/>
      </c>
      <c r="AH98" s="146" t="str">
        <f>IF(ISERROR(VLOOKUP($M98,#REF!,9,0)),"",VLOOKUP($M98,#REF!,9,0))</f>
        <v/>
      </c>
      <c r="AI98" s="146" t="str">
        <f t="shared" si="49"/>
        <v/>
      </c>
      <c r="AJ98" s="168">
        <f t="shared" si="50"/>
        <v>0</v>
      </c>
      <c r="AK98" s="171"/>
      <c r="AL98" s="174" t="str">
        <f t="shared" si="51"/>
        <v/>
      </c>
      <c r="AM98" s="179" t="str">
        <f t="shared" si="52"/>
        <v/>
      </c>
      <c r="AN98" s="183" t="str">
        <f t="shared" si="53"/>
        <v>未入力セル</v>
      </c>
      <c r="AO98" s="186" t="str">
        <f t="shared" si="33"/>
        <v/>
      </c>
      <c r="AP98" s="186" t="str">
        <f t="shared" si="34"/>
        <v/>
      </c>
      <c r="AQ98" s="39">
        <f t="shared" si="60"/>
        <v>0</v>
      </c>
      <c r="AR98" s="39" t="str">
        <f>IF(ISERROR(VLOOKUP($M98,#REF!,16,0)),"",VLOOKUP($M98,#REF!,16,0))</f>
        <v/>
      </c>
      <c r="AS98" s="196" t="str">
        <f>IF(ISERROR(VLOOKUP($M98,#REF!,7,0)),"",VLOOKUP($M98,#REF!,7,0))</f>
        <v/>
      </c>
      <c r="AT98" s="203">
        <f t="shared" si="54"/>
        <v>0</v>
      </c>
      <c r="AU98" s="208" t="str">
        <f t="shared" si="55"/>
        <v/>
      </c>
      <c r="AW98" s="208" t="str">
        <f>IF(ISERROR(VLOOKUP($M98,#REF!,10,0)),"",VLOOKUP($M98,#REF!,10,0))</f>
        <v/>
      </c>
      <c r="AX98" s="203">
        <f t="shared" si="56"/>
        <v>0</v>
      </c>
      <c r="AY98" s="208" t="str">
        <f t="shared" si="57"/>
        <v/>
      </c>
      <c r="BA98" s="225" t="str">
        <f t="shared" si="58"/>
        <v/>
      </c>
      <c r="BB98" s="225" t="str">
        <f t="shared" si="59"/>
        <v/>
      </c>
    </row>
    <row r="99" spans="1:54" s="39" customFormat="1" ht="25.2" customHeight="1" x14ac:dyDescent="0.2">
      <c r="A99" s="45"/>
      <c r="B99" s="48"/>
      <c r="C99" s="48"/>
      <c r="D99" s="53"/>
      <c r="E99" s="53"/>
      <c r="F99" s="55"/>
      <c r="G99" s="55"/>
      <c r="H99" s="60"/>
      <c r="I99" s="66"/>
      <c r="J99" s="68"/>
      <c r="L99" s="73">
        <f t="shared" si="35"/>
        <v>0</v>
      </c>
      <c r="M99" s="73" t="str">
        <f t="shared" si="36"/>
        <v xml:space="preserve"> </v>
      </c>
      <c r="N99" s="100">
        <f t="shared" si="37"/>
        <v>0</v>
      </c>
      <c r="O99" s="100">
        <f t="shared" si="38"/>
        <v>0</v>
      </c>
      <c r="P99" s="108">
        <f t="shared" si="39"/>
        <v>0</v>
      </c>
      <c r="Q99" s="108" t="str">
        <f>IF(OR($C99="LED",$C99="不明"),"",IF(ISERROR(VLOOKUP($M99,#REF!,2,0)),"",VLOOKUP($M99,#REF!,2,0)))</f>
        <v/>
      </c>
      <c r="R99" s="100">
        <f t="shared" si="40"/>
        <v>0</v>
      </c>
      <c r="S99" s="100">
        <f t="shared" si="41"/>
        <v>0</v>
      </c>
      <c r="T99" s="120" t="str">
        <f t="shared" si="42"/>
        <v/>
      </c>
      <c r="U99" s="124"/>
      <c r="V99" s="129" t="s">
        <v>164</v>
      </c>
      <c r="W99" s="131"/>
      <c r="X99" s="75" t="str">
        <f>IF(COUNTIF($M99,"*LED*"),"LED設置済",IF(COUNTIF($M99,"*不明*"),"該当不明",IF(ISERROR(VLOOKUP($M99,#REF!,4,0)),"",VLOOKUP($M99,#REF!,4,0))))</f>
        <v/>
      </c>
      <c r="Y99" s="139">
        <f t="shared" si="43"/>
        <v>0</v>
      </c>
      <c r="Z99" s="144" t="str">
        <f>IF(ISERROR(VLOOKUP($M99,#REF!,5,0)),"",VLOOKUP($M99,#REF!,5,0))</f>
        <v/>
      </c>
      <c r="AA99" s="147" t="str">
        <f t="shared" si="44"/>
        <v/>
      </c>
      <c r="AB99" s="147" t="str">
        <f t="shared" si="45"/>
        <v/>
      </c>
      <c r="AC99" s="147" t="str">
        <f>IF(ISERROR(VLOOKUP($M99,#REF!,6,0)),"",VLOOKUP($M99,#REF!,6,0))</f>
        <v/>
      </c>
      <c r="AD99" s="147" t="str">
        <f>IF(ISERROR(VLOOKUP($M99,#REF!,8,0)),"",VLOOKUP($M99,#REF!,8,0))</f>
        <v/>
      </c>
      <c r="AE99" s="152" t="str">
        <f t="shared" si="46"/>
        <v/>
      </c>
      <c r="AF99" s="155" t="str">
        <f t="shared" si="47"/>
        <v/>
      </c>
      <c r="AG99" s="146" t="str">
        <f t="shared" si="48"/>
        <v/>
      </c>
      <c r="AH99" s="146" t="str">
        <f>IF(ISERROR(VLOOKUP($M99,#REF!,9,0)),"",VLOOKUP($M99,#REF!,9,0))</f>
        <v/>
      </c>
      <c r="AI99" s="146" t="str">
        <f t="shared" si="49"/>
        <v/>
      </c>
      <c r="AJ99" s="168">
        <f t="shared" si="50"/>
        <v>0</v>
      </c>
      <c r="AK99" s="171"/>
      <c r="AL99" s="174" t="str">
        <f t="shared" si="51"/>
        <v/>
      </c>
      <c r="AM99" s="179" t="str">
        <f t="shared" si="52"/>
        <v/>
      </c>
      <c r="AN99" s="183" t="str">
        <f t="shared" si="53"/>
        <v>未入力セル</v>
      </c>
      <c r="AO99" s="186" t="str">
        <f t="shared" si="33"/>
        <v/>
      </c>
      <c r="AP99" s="186" t="str">
        <f t="shared" si="34"/>
        <v/>
      </c>
      <c r="AQ99" s="39">
        <f t="shared" si="60"/>
        <v>0</v>
      </c>
      <c r="AR99" s="39" t="str">
        <f>IF(ISERROR(VLOOKUP($M99,#REF!,16,0)),"",VLOOKUP($M99,#REF!,16,0))</f>
        <v/>
      </c>
      <c r="AS99" s="196" t="str">
        <f>IF(ISERROR(VLOOKUP($M99,#REF!,7,0)),"",VLOOKUP($M99,#REF!,7,0))</f>
        <v/>
      </c>
      <c r="AT99" s="203">
        <f t="shared" si="54"/>
        <v>0</v>
      </c>
      <c r="AU99" s="208" t="str">
        <f t="shared" si="55"/>
        <v/>
      </c>
      <c r="AW99" s="208" t="str">
        <f>IF(ISERROR(VLOOKUP($M99,#REF!,10,0)),"",VLOOKUP($M99,#REF!,10,0))</f>
        <v/>
      </c>
      <c r="AX99" s="203">
        <f t="shared" si="56"/>
        <v>0</v>
      </c>
      <c r="AY99" s="208" t="str">
        <f t="shared" si="57"/>
        <v/>
      </c>
      <c r="BA99" s="225" t="str">
        <f t="shared" si="58"/>
        <v/>
      </c>
      <c r="BB99" s="225" t="str">
        <f t="shared" si="59"/>
        <v/>
      </c>
    </row>
    <row r="100" spans="1:54" s="39" customFormat="1" ht="25.2" customHeight="1" x14ac:dyDescent="0.2">
      <c r="A100" s="45"/>
      <c r="B100" s="48"/>
      <c r="C100" s="48"/>
      <c r="D100" s="53"/>
      <c r="E100" s="53"/>
      <c r="F100" s="55"/>
      <c r="G100" s="55"/>
      <c r="H100" s="60"/>
      <c r="I100" s="66"/>
      <c r="J100" s="68"/>
      <c r="L100" s="73">
        <f t="shared" si="35"/>
        <v>0</v>
      </c>
      <c r="M100" s="73" t="str">
        <f t="shared" si="36"/>
        <v xml:space="preserve"> </v>
      </c>
      <c r="N100" s="100">
        <f t="shared" si="37"/>
        <v>0</v>
      </c>
      <c r="O100" s="100">
        <f t="shared" si="38"/>
        <v>0</v>
      </c>
      <c r="P100" s="108">
        <f t="shared" si="39"/>
        <v>0</v>
      </c>
      <c r="Q100" s="108" t="str">
        <f>IF(OR($C100="LED",$C100="不明"),"",IF(ISERROR(VLOOKUP($M100,#REF!,2,0)),"",VLOOKUP($M100,#REF!,2,0)))</f>
        <v/>
      </c>
      <c r="R100" s="100">
        <f t="shared" si="40"/>
        <v>0</v>
      </c>
      <c r="S100" s="100">
        <f t="shared" si="41"/>
        <v>0</v>
      </c>
      <c r="T100" s="120" t="str">
        <f t="shared" si="42"/>
        <v/>
      </c>
      <c r="U100" s="124"/>
      <c r="V100" s="129" t="s">
        <v>164</v>
      </c>
      <c r="W100" s="131"/>
      <c r="X100" s="75" t="str">
        <f>IF(COUNTIF($M100,"*LED*"),"LED設置済",IF(COUNTIF($M100,"*不明*"),"該当不明",IF(ISERROR(VLOOKUP($M100,#REF!,4,0)),"",VLOOKUP($M100,#REF!,4,0))))</f>
        <v/>
      </c>
      <c r="Y100" s="139">
        <f t="shared" si="43"/>
        <v>0</v>
      </c>
      <c r="Z100" s="144" t="str">
        <f>IF(ISERROR(VLOOKUP($M100,#REF!,5,0)),"",VLOOKUP($M100,#REF!,5,0))</f>
        <v/>
      </c>
      <c r="AA100" s="147" t="str">
        <f t="shared" si="44"/>
        <v/>
      </c>
      <c r="AB100" s="147" t="str">
        <f t="shared" si="45"/>
        <v/>
      </c>
      <c r="AC100" s="147" t="str">
        <f>IF(ISERROR(VLOOKUP($M100,#REF!,6,0)),"",VLOOKUP($M100,#REF!,6,0))</f>
        <v/>
      </c>
      <c r="AD100" s="147" t="str">
        <f>IF(ISERROR(VLOOKUP($M100,#REF!,8,0)),"",VLOOKUP($M100,#REF!,8,0))</f>
        <v/>
      </c>
      <c r="AE100" s="152" t="str">
        <f t="shared" si="46"/>
        <v/>
      </c>
      <c r="AF100" s="155" t="str">
        <f t="shared" si="47"/>
        <v/>
      </c>
      <c r="AG100" s="146" t="str">
        <f t="shared" si="48"/>
        <v/>
      </c>
      <c r="AH100" s="146" t="str">
        <f>IF(ISERROR(VLOOKUP($M100,#REF!,9,0)),"",VLOOKUP($M100,#REF!,9,0))</f>
        <v/>
      </c>
      <c r="AI100" s="146" t="str">
        <f t="shared" si="49"/>
        <v/>
      </c>
      <c r="AJ100" s="168">
        <f t="shared" si="50"/>
        <v>0</v>
      </c>
      <c r="AK100" s="171"/>
      <c r="AL100" s="174" t="str">
        <f t="shared" si="51"/>
        <v/>
      </c>
      <c r="AM100" s="179" t="str">
        <f t="shared" si="52"/>
        <v/>
      </c>
      <c r="AN100" s="183" t="str">
        <f t="shared" si="53"/>
        <v>未入力セル</v>
      </c>
      <c r="AO100" s="186" t="str">
        <f t="shared" si="33"/>
        <v/>
      </c>
      <c r="AP100" s="186" t="str">
        <f t="shared" si="34"/>
        <v/>
      </c>
      <c r="AQ100" s="39">
        <f t="shared" si="60"/>
        <v>0</v>
      </c>
      <c r="AR100" s="39" t="str">
        <f>IF(ISERROR(VLOOKUP($M100,#REF!,16,0)),"",VLOOKUP($M100,#REF!,16,0))</f>
        <v/>
      </c>
      <c r="AS100" s="196" t="str">
        <f>IF(ISERROR(VLOOKUP($M100,#REF!,7,0)),"",VLOOKUP($M100,#REF!,7,0))</f>
        <v/>
      </c>
      <c r="AT100" s="203">
        <f t="shared" si="54"/>
        <v>0</v>
      </c>
      <c r="AU100" s="208" t="str">
        <f t="shared" si="55"/>
        <v/>
      </c>
      <c r="AW100" s="208" t="str">
        <f>IF(ISERROR(VLOOKUP($M100,#REF!,10,0)),"",VLOOKUP($M100,#REF!,10,0))</f>
        <v/>
      </c>
      <c r="AX100" s="203">
        <f t="shared" si="56"/>
        <v>0</v>
      </c>
      <c r="AY100" s="208" t="str">
        <f t="shared" si="57"/>
        <v/>
      </c>
      <c r="BA100" s="225" t="str">
        <f t="shared" si="58"/>
        <v/>
      </c>
      <c r="BB100" s="225" t="str">
        <f t="shared" si="59"/>
        <v/>
      </c>
    </row>
    <row r="101" spans="1:54" s="39" customFormat="1" ht="25.2" customHeight="1" x14ac:dyDescent="0.2">
      <c r="A101" s="45"/>
      <c r="B101" s="48"/>
      <c r="C101" s="48"/>
      <c r="D101" s="53"/>
      <c r="E101" s="53"/>
      <c r="F101" s="55"/>
      <c r="G101" s="55"/>
      <c r="H101" s="60"/>
      <c r="I101" s="66"/>
      <c r="J101" s="68"/>
      <c r="L101" s="73">
        <f t="shared" si="35"/>
        <v>0</v>
      </c>
      <c r="M101" s="73" t="str">
        <f t="shared" si="36"/>
        <v xml:space="preserve"> </v>
      </c>
      <c r="N101" s="100">
        <f t="shared" si="37"/>
        <v>0</v>
      </c>
      <c r="O101" s="100">
        <f t="shared" si="38"/>
        <v>0</v>
      </c>
      <c r="P101" s="108">
        <f t="shared" si="39"/>
        <v>0</v>
      </c>
      <c r="Q101" s="108" t="str">
        <f>IF(OR($C101="LED",$C101="不明"),"",IF(ISERROR(VLOOKUP($M101,#REF!,2,0)),"",VLOOKUP($M101,#REF!,2,0)))</f>
        <v/>
      </c>
      <c r="R101" s="100">
        <f t="shared" si="40"/>
        <v>0</v>
      </c>
      <c r="S101" s="100">
        <f t="shared" si="41"/>
        <v>0</v>
      </c>
      <c r="T101" s="120" t="str">
        <f t="shared" si="42"/>
        <v/>
      </c>
      <c r="U101" s="124"/>
      <c r="V101" s="129" t="s">
        <v>164</v>
      </c>
      <c r="W101" s="131"/>
      <c r="X101" s="75" t="str">
        <f>IF(COUNTIF($M101,"*LED*"),"LED設置済",IF(COUNTIF($M101,"*不明*"),"該当不明",IF(ISERROR(VLOOKUP($M101,#REF!,4,0)),"",VLOOKUP($M101,#REF!,4,0))))</f>
        <v/>
      </c>
      <c r="Y101" s="139">
        <f t="shared" si="43"/>
        <v>0</v>
      </c>
      <c r="Z101" s="144" t="str">
        <f>IF(ISERROR(VLOOKUP($M101,#REF!,5,0)),"",VLOOKUP($M101,#REF!,5,0))</f>
        <v/>
      </c>
      <c r="AA101" s="147" t="str">
        <f t="shared" si="44"/>
        <v/>
      </c>
      <c r="AB101" s="147" t="str">
        <f t="shared" si="45"/>
        <v/>
      </c>
      <c r="AC101" s="147" t="str">
        <f>IF(ISERROR(VLOOKUP($M101,#REF!,6,0)),"",VLOOKUP($M101,#REF!,6,0))</f>
        <v/>
      </c>
      <c r="AD101" s="147" t="str">
        <f>IF(ISERROR(VLOOKUP($M101,#REF!,8,0)),"",VLOOKUP($M101,#REF!,8,0))</f>
        <v/>
      </c>
      <c r="AE101" s="152" t="str">
        <f t="shared" si="46"/>
        <v/>
      </c>
      <c r="AF101" s="155" t="str">
        <f t="shared" si="47"/>
        <v/>
      </c>
      <c r="AG101" s="146" t="str">
        <f t="shared" si="48"/>
        <v/>
      </c>
      <c r="AH101" s="146" t="str">
        <f>IF(ISERROR(VLOOKUP($M101,#REF!,9,0)),"",VLOOKUP($M101,#REF!,9,0))</f>
        <v/>
      </c>
      <c r="AI101" s="146" t="str">
        <f t="shared" si="49"/>
        <v/>
      </c>
      <c r="AJ101" s="168">
        <f t="shared" si="50"/>
        <v>0</v>
      </c>
      <c r="AK101" s="171"/>
      <c r="AL101" s="174" t="str">
        <f t="shared" si="51"/>
        <v/>
      </c>
      <c r="AM101" s="179" t="str">
        <f t="shared" si="52"/>
        <v/>
      </c>
      <c r="AN101" s="183" t="str">
        <f t="shared" si="53"/>
        <v>未入力セル</v>
      </c>
      <c r="AO101" s="186" t="str">
        <f t="shared" si="33"/>
        <v/>
      </c>
      <c r="AP101" s="186" t="str">
        <f t="shared" si="34"/>
        <v/>
      </c>
      <c r="AQ101" s="39">
        <f t="shared" si="60"/>
        <v>0</v>
      </c>
      <c r="AR101" s="39" t="str">
        <f>IF(ISERROR(VLOOKUP($M101,#REF!,16,0)),"",VLOOKUP($M101,#REF!,16,0))</f>
        <v/>
      </c>
      <c r="AS101" s="196" t="str">
        <f>IF(ISERROR(VLOOKUP($M101,#REF!,7,0)),"",VLOOKUP($M101,#REF!,7,0))</f>
        <v/>
      </c>
      <c r="AT101" s="203">
        <f t="shared" si="54"/>
        <v>0</v>
      </c>
      <c r="AU101" s="208" t="str">
        <f t="shared" si="55"/>
        <v/>
      </c>
      <c r="AW101" s="208" t="str">
        <f>IF(ISERROR(VLOOKUP($M101,#REF!,10,0)),"",VLOOKUP($M101,#REF!,10,0))</f>
        <v/>
      </c>
      <c r="AX101" s="203">
        <f t="shared" si="56"/>
        <v>0</v>
      </c>
      <c r="AY101" s="208" t="str">
        <f t="shared" si="57"/>
        <v/>
      </c>
      <c r="BA101" s="225" t="str">
        <f t="shared" si="58"/>
        <v/>
      </c>
      <c r="BB101" s="225" t="str">
        <f t="shared" si="59"/>
        <v/>
      </c>
    </row>
    <row r="102" spans="1:54" s="39" customFormat="1" ht="25.2" customHeight="1" x14ac:dyDescent="0.2">
      <c r="A102" s="45"/>
      <c r="B102" s="48"/>
      <c r="C102" s="48"/>
      <c r="D102" s="53"/>
      <c r="E102" s="53"/>
      <c r="F102" s="55"/>
      <c r="G102" s="55"/>
      <c r="H102" s="60"/>
      <c r="I102" s="66"/>
      <c r="J102" s="68"/>
      <c r="L102" s="73">
        <f t="shared" si="35"/>
        <v>0</v>
      </c>
      <c r="M102" s="73" t="str">
        <f t="shared" si="36"/>
        <v xml:space="preserve"> </v>
      </c>
      <c r="N102" s="100">
        <f t="shared" si="37"/>
        <v>0</v>
      </c>
      <c r="O102" s="100">
        <f t="shared" si="38"/>
        <v>0</v>
      </c>
      <c r="P102" s="108">
        <f t="shared" si="39"/>
        <v>0</v>
      </c>
      <c r="Q102" s="108" t="str">
        <f>IF(OR($C102="LED",$C102="不明"),"",IF(ISERROR(VLOOKUP($M102,#REF!,2,0)),"",VLOOKUP($M102,#REF!,2,0)))</f>
        <v/>
      </c>
      <c r="R102" s="100">
        <f t="shared" si="40"/>
        <v>0</v>
      </c>
      <c r="S102" s="100">
        <f t="shared" si="41"/>
        <v>0</v>
      </c>
      <c r="T102" s="120" t="str">
        <f t="shared" si="42"/>
        <v/>
      </c>
      <c r="U102" s="124"/>
      <c r="V102" s="129" t="s">
        <v>164</v>
      </c>
      <c r="W102" s="131"/>
      <c r="X102" s="75" t="str">
        <f>IF(COUNTIF($M102,"*LED*"),"LED設置済",IF(COUNTIF($M102,"*不明*"),"該当不明",IF(ISERROR(VLOOKUP($M102,#REF!,4,0)),"",VLOOKUP($M102,#REF!,4,0))))</f>
        <v/>
      </c>
      <c r="Y102" s="139">
        <f t="shared" si="43"/>
        <v>0</v>
      </c>
      <c r="Z102" s="144" t="str">
        <f>IF(ISERROR(VLOOKUP($M102,#REF!,5,0)),"",VLOOKUP($M102,#REF!,5,0))</f>
        <v/>
      </c>
      <c r="AA102" s="147" t="str">
        <f t="shared" si="44"/>
        <v/>
      </c>
      <c r="AB102" s="147" t="str">
        <f t="shared" si="45"/>
        <v/>
      </c>
      <c r="AC102" s="147" t="str">
        <f>IF(ISERROR(VLOOKUP($M102,#REF!,6,0)),"",VLOOKUP($M102,#REF!,6,0))</f>
        <v/>
      </c>
      <c r="AD102" s="147" t="str">
        <f>IF(ISERROR(VLOOKUP($M102,#REF!,8,0)),"",VLOOKUP($M102,#REF!,8,0))</f>
        <v/>
      </c>
      <c r="AE102" s="152" t="str">
        <f t="shared" si="46"/>
        <v/>
      </c>
      <c r="AF102" s="155" t="str">
        <f t="shared" si="47"/>
        <v/>
      </c>
      <c r="AG102" s="146" t="str">
        <f t="shared" si="48"/>
        <v/>
      </c>
      <c r="AH102" s="146" t="str">
        <f>IF(ISERROR(VLOOKUP($M102,#REF!,9,0)),"",VLOOKUP($M102,#REF!,9,0))</f>
        <v/>
      </c>
      <c r="AI102" s="146" t="str">
        <f t="shared" si="49"/>
        <v/>
      </c>
      <c r="AJ102" s="168">
        <f t="shared" si="50"/>
        <v>0</v>
      </c>
      <c r="AK102" s="171"/>
      <c r="AL102" s="174" t="str">
        <f t="shared" si="51"/>
        <v/>
      </c>
      <c r="AM102" s="179" t="str">
        <f t="shared" si="52"/>
        <v/>
      </c>
      <c r="AN102" s="183" t="str">
        <f t="shared" si="53"/>
        <v>未入力セル</v>
      </c>
      <c r="AO102" s="186" t="str">
        <f t="shared" si="33"/>
        <v/>
      </c>
      <c r="AP102" s="186" t="str">
        <f t="shared" si="34"/>
        <v/>
      </c>
      <c r="AQ102" s="39">
        <f t="shared" si="60"/>
        <v>0</v>
      </c>
      <c r="AR102" s="39" t="str">
        <f>IF(ISERROR(VLOOKUP($M102,#REF!,16,0)),"",VLOOKUP($M102,#REF!,16,0))</f>
        <v/>
      </c>
      <c r="AS102" s="196" t="str">
        <f>IF(ISERROR(VLOOKUP($M102,#REF!,7,0)),"",VLOOKUP($M102,#REF!,7,0))</f>
        <v/>
      </c>
      <c r="AT102" s="203">
        <f t="shared" si="54"/>
        <v>0</v>
      </c>
      <c r="AU102" s="208" t="str">
        <f t="shared" si="55"/>
        <v/>
      </c>
      <c r="AW102" s="208" t="str">
        <f>IF(ISERROR(VLOOKUP($M102,#REF!,10,0)),"",VLOOKUP($M102,#REF!,10,0))</f>
        <v/>
      </c>
      <c r="AX102" s="203">
        <f t="shared" si="56"/>
        <v>0</v>
      </c>
      <c r="AY102" s="208" t="str">
        <f t="shared" si="57"/>
        <v/>
      </c>
      <c r="BA102" s="225" t="str">
        <f t="shared" si="58"/>
        <v/>
      </c>
      <c r="BB102" s="225" t="str">
        <f t="shared" si="59"/>
        <v/>
      </c>
    </row>
    <row r="103" spans="1:54" s="39" customFormat="1" ht="25.2" customHeight="1" x14ac:dyDescent="0.2">
      <c r="A103" s="45"/>
      <c r="B103" s="48"/>
      <c r="C103" s="48"/>
      <c r="D103" s="53"/>
      <c r="E103" s="53"/>
      <c r="F103" s="55"/>
      <c r="G103" s="55"/>
      <c r="H103" s="60"/>
      <c r="I103" s="66"/>
      <c r="J103" s="68"/>
      <c r="L103" s="73">
        <f t="shared" si="35"/>
        <v>0</v>
      </c>
      <c r="M103" s="73" t="str">
        <f t="shared" si="36"/>
        <v xml:space="preserve"> </v>
      </c>
      <c r="N103" s="100">
        <f t="shared" si="37"/>
        <v>0</v>
      </c>
      <c r="O103" s="100">
        <f t="shared" si="38"/>
        <v>0</v>
      </c>
      <c r="P103" s="108">
        <f t="shared" si="39"/>
        <v>0</v>
      </c>
      <c r="Q103" s="108" t="str">
        <f>IF(OR($C103="LED",$C103="不明"),"",IF(ISERROR(VLOOKUP($M103,#REF!,2,0)),"",VLOOKUP($M103,#REF!,2,0)))</f>
        <v/>
      </c>
      <c r="R103" s="100">
        <f t="shared" si="40"/>
        <v>0</v>
      </c>
      <c r="S103" s="100">
        <f t="shared" si="41"/>
        <v>0</v>
      </c>
      <c r="T103" s="120" t="str">
        <f t="shared" si="42"/>
        <v/>
      </c>
      <c r="U103" s="124"/>
      <c r="V103" s="129" t="s">
        <v>164</v>
      </c>
      <c r="W103" s="131"/>
      <c r="X103" s="75" t="str">
        <f>IF(COUNTIF($M103,"*LED*"),"LED設置済",IF(COUNTIF($M103,"*不明*"),"該当不明",IF(ISERROR(VLOOKUP($M103,#REF!,4,0)),"",VLOOKUP($M103,#REF!,4,0))))</f>
        <v/>
      </c>
      <c r="Y103" s="139">
        <f t="shared" si="43"/>
        <v>0</v>
      </c>
      <c r="Z103" s="144" t="str">
        <f>IF(ISERROR(VLOOKUP($M103,#REF!,5,0)),"",VLOOKUP($M103,#REF!,5,0))</f>
        <v/>
      </c>
      <c r="AA103" s="147" t="str">
        <f t="shared" si="44"/>
        <v/>
      </c>
      <c r="AB103" s="147" t="str">
        <f t="shared" si="45"/>
        <v/>
      </c>
      <c r="AC103" s="147" t="str">
        <f>IF(ISERROR(VLOOKUP($M103,#REF!,6,0)),"",VLOOKUP($M103,#REF!,6,0))</f>
        <v/>
      </c>
      <c r="AD103" s="147" t="str">
        <f>IF(ISERROR(VLOOKUP($M103,#REF!,8,0)),"",VLOOKUP($M103,#REF!,8,0))</f>
        <v/>
      </c>
      <c r="AE103" s="152" t="str">
        <f t="shared" si="46"/>
        <v/>
      </c>
      <c r="AF103" s="155" t="str">
        <f t="shared" si="47"/>
        <v/>
      </c>
      <c r="AG103" s="146" t="str">
        <f t="shared" si="48"/>
        <v/>
      </c>
      <c r="AH103" s="146" t="str">
        <f>IF(ISERROR(VLOOKUP($M103,#REF!,9,0)),"",VLOOKUP($M103,#REF!,9,0))</f>
        <v/>
      </c>
      <c r="AI103" s="146" t="str">
        <f t="shared" si="49"/>
        <v/>
      </c>
      <c r="AJ103" s="168">
        <f t="shared" si="50"/>
        <v>0</v>
      </c>
      <c r="AK103" s="171"/>
      <c r="AL103" s="174" t="str">
        <f t="shared" si="51"/>
        <v/>
      </c>
      <c r="AM103" s="179" t="str">
        <f t="shared" si="52"/>
        <v/>
      </c>
      <c r="AN103" s="183" t="str">
        <f t="shared" si="53"/>
        <v>未入力セル</v>
      </c>
      <c r="AO103" s="186" t="str">
        <f t="shared" si="33"/>
        <v/>
      </c>
      <c r="AP103" s="186" t="str">
        <f t="shared" si="34"/>
        <v/>
      </c>
      <c r="AQ103" s="39">
        <f t="shared" si="60"/>
        <v>0</v>
      </c>
      <c r="AR103" s="39" t="str">
        <f>IF(ISERROR(VLOOKUP($M103,#REF!,16,0)),"",VLOOKUP($M103,#REF!,16,0))</f>
        <v/>
      </c>
      <c r="AS103" s="196" t="str">
        <f>IF(ISERROR(VLOOKUP($M103,#REF!,7,0)),"",VLOOKUP($M103,#REF!,7,0))</f>
        <v/>
      </c>
      <c r="AT103" s="203">
        <f t="shared" si="54"/>
        <v>0</v>
      </c>
      <c r="AU103" s="208" t="str">
        <f t="shared" si="55"/>
        <v/>
      </c>
      <c r="AW103" s="208" t="str">
        <f>IF(ISERROR(VLOOKUP($M103,#REF!,10,0)),"",VLOOKUP($M103,#REF!,10,0))</f>
        <v/>
      </c>
      <c r="AX103" s="203">
        <f t="shared" si="56"/>
        <v>0</v>
      </c>
      <c r="AY103" s="208" t="str">
        <f t="shared" si="57"/>
        <v/>
      </c>
      <c r="BA103" s="225" t="str">
        <f t="shared" si="58"/>
        <v/>
      </c>
      <c r="BB103" s="225" t="str">
        <f t="shared" si="59"/>
        <v/>
      </c>
    </row>
    <row r="104" spans="1:54" s="39" customFormat="1" ht="25.2" customHeight="1" x14ac:dyDescent="0.2">
      <c r="A104" s="45"/>
      <c r="B104" s="48"/>
      <c r="C104" s="48"/>
      <c r="D104" s="53"/>
      <c r="E104" s="53"/>
      <c r="F104" s="55"/>
      <c r="G104" s="55"/>
      <c r="H104" s="60"/>
      <c r="I104" s="66"/>
      <c r="J104" s="68"/>
      <c r="L104" s="73">
        <f t="shared" si="35"/>
        <v>0</v>
      </c>
      <c r="M104" s="73" t="str">
        <f t="shared" si="36"/>
        <v xml:space="preserve"> </v>
      </c>
      <c r="N104" s="100">
        <f t="shared" si="37"/>
        <v>0</v>
      </c>
      <c r="O104" s="100">
        <f t="shared" si="38"/>
        <v>0</v>
      </c>
      <c r="P104" s="108">
        <f t="shared" si="39"/>
        <v>0</v>
      </c>
      <c r="Q104" s="108" t="str">
        <f>IF(OR($C104="LED",$C104="不明"),"",IF(ISERROR(VLOOKUP($M104,#REF!,2,0)),"",VLOOKUP($M104,#REF!,2,0)))</f>
        <v/>
      </c>
      <c r="R104" s="100">
        <f t="shared" si="40"/>
        <v>0</v>
      </c>
      <c r="S104" s="100">
        <f t="shared" si="41"/>
        <v>0</v>
      </c>
      <c r="T104" s="120" t="str">
        <f t="shared" si="42"/>
        <v/>
      </c>
      <c r="U104" s="124"/>
      <c r="V104" s="129" t="s">
        <v>164</v>
      </c>
      <c r="W104" s="131"/>
      <c r="X104" s="75" t="str">
        <f>IF(COUNTIF($M104,"*LED*"),"LED設置済",IF(COUNTIF($M104,"*不明*"),"該当不明",IF(ISERROR(VLOOKUP($M104,#REF!,4,0)),"",VLOOKUP($M104,#REF!,4,0))))</f>
        <v/>
      </c>
      <c r="Y104" s="139">
        <f t="shared" si="43"/>
        <v>0</v>
      </c>
      <c r="Z104" s="144" t="str">
        <f>IF(ISERROR(VLOOKUP($M104,#REF!,5,0)),"",VLOOKUP($M104,#REF!,5,0))</f>
        <v/>
      </c>
      <c r="AA104" s="147" t="str">
        <f t="shared" si="44"/>
        <v/>
      </c>
      <c r="AB104" s="147" t="str">
        <f t="shared" si="45"/>
        <v/>
      </c>
      <c r="AC104" s="147" t="str">
        <f>IF(ISERROR(VLOOKUP($M104,#REF!,6,0)),"",VLOOKUP($M104,#REF!,6,0))</f>
        <v/>
      </c>
      <c r="AD104" s="147" t="str">
        <f>IF(ISERROR(VLOOKUP($M104,#REF!,8,0)),"",VLOOKUP($M104,#REF!,8,0))</f>
        <v/>
      </c>
      <c r="AE104" s="152" t="str">
        <f t="shared" si="46"/>
        <v/>
      </c>
      <c r="AF104" s="155" t="str">
        <f t="shared" si="47"/>
        <v/>
      </c>
      <c r="AG104" s="146" t="str">
        <f t="shared" si="48"/>
        <v/>
      </c>
      <c r="AH104" s="146" t="str">
        <f>IF(ISERROR(VLOOKUP($M104,#REF!,9,0)),"",VLOOKUP($M104,#REF!,9,0))</f>
        <v/>
      </c>
      <c r="AI104" s="146" t="str">
        <f t="shared" si="49"/>
        <v/>
      </c>
      <c r="AJ104" s="168">
        <f t="shared" si="50"/>
        <v>0</v>
      </c>
      <c r="AK104" s="171"/>
      <c r="AL104" s="174" t="str">
        <f t="shared" si="51"/>
        <v/>
      </c>
      <c r="AM104" s="179" t="str">
        <f t="shared" si="52"/>
        <v/>
      </c>
      <c r="AN104" s="183" t="str">
        <f t="shared" si="53"/>
        <v>未入力セル</v>
      </c>
      <c r="AO104" s="186" t="str">
        <f t="shared" si="33"/>
        <v/>
      </c>
      <c r="AP104" s="186" t="str">
        <f t="shared" si="34"/>
        <v/>
      </c>
      <c r="AQ104" s="39">
        <f t="shared" si="60"/>
        <v>0</v>
      </c>
      <c r="AR104" s="39" t="str">
        <f>IF(ISERROR(VLOOKUP($M104,#REF!,16,0)),"",VLOOKUP($M104,#REF!,16,0))</f>
        <v/>
      </c>
      <c r="AS104" s="196" t="str">
        <f>IF(ISERROR(VLOOKUP($M104,#REF!,7,0)),"",VLOOKUP($M104,#REF!,7,0))</f>
        <v/>
      </c>
      <c r="AT104" s="203">
        <f t="shared" si="54"/>
        <v>0</v>
      </c>
      <c r="AU104" s="208" t="str">
        <f t="shared" si="55"/>
        <v/>
      </c>
      <c r="AW104" s="208" t="str">
        <f>IF(ISERROR(VLOOKUP($M104,#REF!,10,0)),"",VLOOKUP($M104,#REF!,10,0))</f>
        <v/>
      </c>
      <c r="AX104" s="203">
        <f t="shared" si="56"/>
        <v>0</v>
      </c>
      <c r="AY104" s="208" t="str">
        <f t="shared" si="57"/>
        <v/>
      </c>
      <c r="BA104" s="225" t="str">
        <f t="shared" si="58"/>
        <v/>
      </c>
      <c r="BB104" s="225" t="str">
        <f t="shared" si="59"/>
        <v/>
      </c>
    </row>
    <row r="105" spans="1:54" s="39" customFormat="1" ht="25.2" customHeight="1" x14ac:dyDescent="0.2">
      <c r="A105" s="45"/>
      <c r="B105" s="48"/>
      <c r="C105" s="48"/>
      <c r="D105" s="53"/>
      <c r="E105" s="53"/>
      <c r="F105" s="55"/>
      <c r="G105" s="55"/>
      <c r="H105" s="60"/>
      <c r="I105" s="66"/>
      <c r="J105" s="68"/>
      <c r="L105" s="73">
        <f t="shared" si="35"/>
        <v>0</v>
      </c>
      <c r="M105" s="73" t="str">
        <f t="shared" si="36"/>
        <v xml:space="preserve"> </v>
      </c>
      <c r="N105" s="100">
        <f t="shared" si="37"/>
        <v>0</v>
      </c>
      <c r="O105" s="100">
        <f t="shared" si="38"/>
        <v>0</v>
      </c>
      <c r="P105" s="108">
        <f t="shared" si="39"/>
        <v>0</v>
      </c>
      <c r="Q105" s="108" t="str">
        <f>IF(OR($C105="LED",$C105="不明"),"",IF(ISERROR(VLOOKUP($M105,#REF!,2,0)),"",VLOOKUP($M105,#REF!,2,0)))</f>
        <v/>
      </c>
      <c r="R105" s="100">
        <f t="shared" si="40"/>
        <v>0</v>
      </c>
      <c r="S105" s="100">
        <f t="shared" si="41"/>
        <v>0</v>
      </c>
      <c r="T105" s="120" t="str">
        <f t="shared" si="42"/>
        <v/>
      </c>
      <c r="U105" s="124"/>
      <c r="V105" s="129" t="s">
        <v>164</v>
      </c>
      <c r="W105" s="131"/>
      <c r="X105" s="75" t="str">
        <f>IF(COUNTIF($M105,"*LED*"),"LED設置済",IF(COUNTIF($M105,"*不明*"),"該当不明",IF(ISERROR(VLOOKUP($M105,#REF!,4,0)),"",VLOOKUP($M105,#REF!,4,0))))</f>
        <v/>
      </c>
      <c r="Y105" s="139">
        <f t="shared" si="43"/>
        <v>0</v>
      </c>
      <c r="Z105" s="144" t="str">
        <f>IF(ISERROR(VLOOKUP($M105,#REF!,5,0)),"",VLOOKUP($M105,#REF!,5,0))</f>
        <v/>
      </c>
      <c r="AA105" s="147" t="str">
        <f t="shared" si="44"/>
        <v/>
      </c>
      <c r="AB105" s="147" t="str">
        <f t="shared" si="45"/>
        <v/>
      </c>
      <c r="AC105" s="147" t="str">
        <f>IF(ISERROR(VLOOKUP($M105,#REF!,6,0)),"",VLOOKUP($M105,#REF!,6,0))</f>
        <v/>
      </c>
      <c r="AD105" s="147" t="str">
        <f>IF(ISERROR(VLOOKUP($M105,#REF!,8,0)),"",VLOOKUP($M105,#REF!,8,0))</f>
        <v/>
      </c>
      <c r="AE105" s="152" t="str">
        <f t="shared" si="46"/>
        <v/>
      </c>
      <c r="AF105" s="155" t="str">
        <f t="shared" si="47"/>
        <v/>
      </c>
      <c r="AG105" s="146" t="str">
        <f t="shared" si="48"/>
        <v/>
      </c>
      <c r="AH105" s="146" t="str">
        <f>IF(ISERROR(VLOOKUP($M105,#REF!,9,0)),"",VLOOKUP($M105,#REF!,9,0))</f>
        <v/>
      </c>
      <c r="AI105" s="146" t="str">
        <f t="shared" si="49"/>
        <v/>
      </c>
      <c r="AJ105" s="168">
        <f t="shared" si="50"/>
        <v>0</v>
      </c>
      <c r="AK105" s="171"/>
      <c r="AL105" s="174" t="str">
        <f t="shared" si="51"/>
        <v/>
      </c>
      <c r="AM105" s="179" t="str">
        <f t="shared" si="52"/>
        <v/>
      </c>
      <c r="AN105" s="183" t="str">
        <f t="shared" si="53"/>
        <v>未入力セル</v>
      </c>
      <c r="AO105" s="186" t="str">
        <f t="shared" si="33"/>
        <v/>
      </c>
      <c r="AP105" s="186" t="str">
        <f t="shared" si="34"/>
        <v/>
      </c>
      <c r="AQ105" s="39">
        <f t="shared" si="60"/>
        <v>0</v>
      </c>
      <c r="AR105" s="39" t="str">
        <f>IF(ISERROR(VLOOKUP($M105,#REF!,16,0)),"",VLOOKUP($M105,#REF!,16,0))</f>
        <v/>
      </c>
      <c r="AS105" s="196" t="str">
        <f>IF(ISERROR(VLOOKUP($M105,#REF!,7,0)),"",VLOOKUP($M105,#REF!,7,0))</f>
        <v/>
      </c>
      <c r="AT105" s="203">
        <f t="shared" si="54"/>
        <v>0</v>
      </c>
      <c r="AU105" s="208" t="str">
        <f t="shared" si="55"/>
        <v/>
      </c>
      <c r="AW105" s="208" t="str">
        <f>IF(ISERROR(VLOOKUP($M105,#REF!,10,0)),"",VLOOKUP($M105,#REF!,10,0))</f>
        <v/>
      </c>
      <c r="AX105" s="203">
        <f t="shared" si="56"/>
        <v>0</v>
      </c>
      <c r="AY105" s="208" t="str">
        <f t="shared" si="57"/>
        <v/>
      </c>
      <c r="BA105" s="225" t="str">
        <f t="shared" si="58"/>
        <v/>
      </c>
      <c r="BB105" s="225" t="str">
        <f t="shared" si="59"/>
        <v/>
      </c>
    </row>
    <row r="106" spans="1:54" s="39" customFormat="1" ht="25.2" customHeight="1" x14ac:dyDescent="0.2">
      <c r="A106" s="45"/>
      <c r="B106" s="48"/>
      <c r="C106" s="48"/>
      <c r="D106" s="53"/>
      <c r="E106" s="53"/>
      <c r="F106" s="55"/>
      <c r="G106" s="55"/>
      <c r="H106" s="60"/>
      <c r="I106" s="66"/>
      <c r="J106" s="68"/>
      <c r="L106" s="73">
        <f t="shared" si="35"/>
        <v>0</v>
      </c>
      <c r="M106" s="73" t="str">
        <f t="shared" si="36"/>
        <v xml:space="preserve"> </v>
      </c>
      <c r="N106" s="100">
        <f t="shared" si="37"/>
        <v>0</v>
      </c>
      <c r="O106" s="100">
        <f t="shared" si="38"/>
        <v>0</v>
      </c>
      <c r="P106" s="108">
        <f t="shared" si="39"/>
        <v>0</v>
      </c>
      <c r="Q106" s="108" t="str">
        <f>IF(OR($C106="LED",$C106="不明"),"",IF(ISERROR(VLOOKUP($M106,#REF!,2,0)),"",VLOOKUP($M106,#REF!,2,0)))</f>
        <v/>
      </c>
      <c r="R106" s="100">
        <f t="shared" si="40"/>
        <v>0</v>
      </c>
      <c r="S106" s="100">
        <f t="shared" si="41"/>
        <v>0</v>
      </c>
      <c r="T106" s="120" t="str">
        <f t="shared" si="42"/>
        <v/>
      </c>
      <c r="U106" s="124"/>
      <c r="V106" s="129" t="s">
        <v>164</v>
      </c>
      <c r="W106" s="131"/>
      <c r="X106" s="75" t="str">
        <f>IF(COUNTIF($M106,"*LED*"),"LED設置済",IF(COUNTIF($M106,"*不明*"),"該当不明",IF(ISERROR(VLOOKUP($M106,#REF!,4,0)),"",VLOOKUP($M106,#REF!,4,0))))</f>
        <v/>
      </c>
      <c r="Y106" s="139">
        <f t="shared" si="43"/>
        <v>0</v>
      </c>
      <c r="Z106" s="144" t="str">
        <f>IF(ISERROR(VLOOKUP($M106,#REF!,5,0)),"",VLOOKUP($M106,#REF!,5,0))</f>
        <v/>
      </c>
      <c r="AA106" s="147" t="str">
        <f t="shared" si="44"/>
        <v/>
      </c>
      <c r="AB106" s="147" t="str">
        <f t="shared" si="45"/>
        <v/>
      </c>
      <c r="AC106" s="147" t="str">
        <f>IF(ISERROR(VLOOKUP($M106,#REF!,6,0)),"",VLOOKUP($M106,#REF!,6,0))</f>
        <v/>
      </c>
      <c r="AD106" s="147" t="str">
        <f>IF(ISERROR(VLOOKUP($M106,#REF!,8,0)),"",VLOOKUP($M106,#REF!,8,0))</f>
        <v/>
      </c>
      <c r="AE106" s="152" t="str">
        <f t="shared" si="46"/>
        <v/>
      </c>
      <c r="AF106" s="155" t="str">
        <f t="shared" si="47"/>
        <v/>
      </c>
      <c r="AG106" s="146" t="str">
        <f t="shared" si="48"/>
        <v/>
      </c>
      <c r="AH106" s="146" t="str">
        <f>IF(ISERROR(VLOOKUP($M106,#REF!,9,0)),"",VLOOKUP($M106,#REF!,9,0))</f>
        <v/>
      </c>
      <c r="AI106" s="146" t="str">
        <f t="shared" si="49"/>
        <v/>
      </c>
      <c r="AJ106" s="168">
        <f t="shared" si="50"/>
        <v>0</v>
      </c>
      <c r="AK106" s="171"/>
      <c r="AL106" s="174" t="str">
        <f t="shared" si="51"/>
        <v/>
      </c>
      <c r="AM106" s="179" t="str">
        <f t="shared" si="52"/>
        <v/>
      </c>
      <c r="AN106" s="183" t="str">
        <f t="shared" si="53"/>
        <v>未入力セル</v>
      </c>
      <c r="AO106" s="186" t="str">
        <f t="shared" si="33"/>
        <v/>
      </c>
      <c r="AP106" s="186" t="str">
        <f t="shared" si="34"/>
        <v/>
      </c>
      <c r="AQ106" s="39">
        <f t="shared" si="60"/>
        <v>0</v>
      </c>
      <c r="AR106" s="39" t="str">
        <f>IF(ISERROR(VLOOKUP($M106,#REF!,16,0)),"",VLOOKUP($M106,#REF!,16,0))</f>
        <v/>
      </c>
      <c r="AS106" s="196" t="str">
        <f>IF(ISERROR(VLOOKUP($M106,#REF!,7,0)),"",VLOOKUP($M106,#REF!,7,0))</f>
        <v/>
      </c>
      <c r="AT106" s="203">
        <f t="shared" si="54"/>
        <v>0</v>
      </c>
      <c r="AU106" s="208" t="str">
        <f t="shared" si="55"/>
        <v/>
      </c>
      <c r="AW106" s="208" t="str">
        <f>IF(ISERROR(VLOOKUP($M106,#REF!,10,0)),"",VLOOKUP($M106,#REF!,10,0))</f>
        <v/>
      </c>
      <c r="AX106" s="203">
        <f t="shared" si="56"/>
        <v>0</v>
      </c>
      <c r="AY106" s="208" t="str">
        <f t="shared" si="57"/>
        <v/>
      </c>
      <c r="BA106" s="225" t="str">
        <f t="shared" si="58"/>
        <v/>
      </c>
      <c r="BB106" s="225" t="str">
        <f t="shared" si="59"/>
        <v/>
      </c>
    </row>
    <row r="107" spans="1:54" s="39" customFormat="1" ht="25.2" customHeight="1" x14ac:dyDescent="0.2">
      <c r="A107" s="45"/>
      <c r="B107" s="48"/>
      <c r="C107" s="48"/>
      <c r="D107" s="53"/>
      <c r="E107" s="53"/>
      <c r="F107" s="55"/>
      <c r="G107" s="55"/>
      <c r="H107" s="60"/>
      <c r="I107" s="66"/>
      <c r="J107" s="68"/>
      <c r="L107" s="73">
        <f t="shared" si="35"/>
        <v>0</v>
      </c>
      <c r="M107" s="73" t="str">
        <f t="shared" si="36"/>
        <v xml:space="preserve"> </v>
      </c>
      <c r="N107" s="100">
        <f t="shared" si="37"/>
        <v>0</v>
      </c>
      <c r="O107" s="100">
        <f t="shared" si="38"/>
        <v>0</v>
      </c>
      <c r="P107" s="108">
        <f t="shared" si="39"/>
        <v>0</v>
      </c>
      <c r="Q107" s="108" t="str">
        <f>IF(OR($C107="LED",$C107="不明"),"",IF(ISERROR(VLOOKUP($M107,#REF!,2,0)),"",VLOOKUP($M107,#REF!,2,0)))</f>
        <v/>
      </c>
      <c r="R107" s="100">
        <f t="shared" si="40"/>
        <v>0</v>
      </c>
      <c r="S107" s="100">
        <f t="shared" si="41"/>
        <v>0</v>
      </c>
      <c r="T107" s="120" t="str">
        <f t="shared" si="42"/>
        <v/>
      </c>
      <c r="U107" s="124"/>
      <c r="V107" s="129" t="s">
        <v>164</v>
      </c>
      <c r="W107" s="131"/>
      <c r="X107" s="75" t="str">
        <f>IF(COUNTIF($M107,"*LED*"),"LED設置済",IF(COUNTIF($M107,"*不明*"),"該当不明",IF(ISERROR(VLOOKUP($M107,#REF!,4,0)),"",VLOOKUP($M107,#REF!,4,0))))</f>
        <v/>
      </c>
      <c r="Y107" s="139">
        <f t="shared" si="43"/>
        <v>0</v>
      </c>
      <c r="Z107" s="144" t="str">
        <f>IF(ISERROR(VLOOKUP($M107,#REF!,5,0)),"",VLOOKUP($M107,#REF!,5,0))</f>
        <v/>
      </c>
      <c r="AA107" s="147" t="str">
        <f t="shared" si="44"/>
        <v/>
      </c>
      <c r="AB107" s="147" t="str">
        <f t="shared" si="45"/>
        <v/>
      </c>
      <c r="AC107" s="147" t="str">
        <f>IF(ISERROR(VLOOKUP($M107,#REF!,6,0)),"",VLOOKUP($M107,#REF!,6,0))</f>
        <v/>
      </c>
      <c r="AD107" s="147" t="str">
        <f>IF(ISERROR(VLOOKUP($M107,#REF!,8,0)),"",VLOOKUP($M107,#REF!,8,0))</f>
        <v/>
      </c>
      <c r="AE107" s="152" t="str">
        <f t="shared" si="46"/>
        <v/>
      </c>
      <c r="AF107" s="155" t="str">
        <f t="shared" si="47"/>
        <v/>
      </c>
      <c r="AG107" s="146" t="str">
        <f t="shared" si="48"/>
        <v/>
      </c>
      <c r="AH107" s="146" t="str">
        <f>IF(ISERROR(VLOOKUP($M107,#REF!,9,0)),"",VLOOKUP($M107,#REF!,9,0))</f>
        <v/>
      </c>
      <c r="AI107" s="146" t="str">
        <f t="shared" si="49"/>
        <v/>
      </c>
      <c r="AJ107" s="168">
        <f t="shared" si="50"/>
        <v>0</v>
      </c>
      <c r="AK107" s="171"/>
      <c r="AL107" s="174" t="str">
        <f t="shared" si="51"/>
        <v/>
      </c>
      <c r="AM107" s="179" t="str">
        <f t="shared" si="52"/>
        <v/>
      </c>
      <c r="AN107" s="183" t="str">
        <f t="shared" si="53"/>
        <v>未入力セル</v>
      </c>
      <c r="AO107" s="186" t="str">
        <f t="shared" si="33"/>
        <v/>
      </c>
      <c r="AP107" s="186" t="str">
        <f t="shared" si="34"/>
        <v/>
      </c>
      <c r="AQ107" s="39">
        <f t="shared" si="60"/>
        <v>0</v>
      </c>
      <c r="AR107" s="39" t="str">
        <f>IF(ISERROR(VLOOKUP($M107,#REF!,16,0)),"",VLOOKUP($M107,#REF!,16,0))</f>
        <v/>
      </c>
      <c r="AS107" s="196" t="str">
        <f>IF(ISERROR(VLOOKUP($M107,#REF!,7,0)),"",VLOOKUP($M107,#REF!,7,0))</f>
        <v/>
      </c>
      <c r="AT107" s="203">
        <f t="shared" si="54"/>
        <v>0</v>
      </c>
      <c r="AU107" s="208" t="str">
        <f t="shared" si="55"/>
        <v/>
      </c>
      <c r="AW107" s="208" t="str">
        <f>IF(ISERROR(VLOOKUP($M107,#REF!,10,0)),"",VLOOKUP($M107,#REF!,10,0))</f>
        <v/>
      </c>
      <c r="AX107" s="203">
        <f t="shared" si="56"/>
        <v>0</v>
      </c>
      <c r="AY107" s="208" t="str">
        <f t="shared" si="57"/>
        <v/>
      </c>
      <c r="BA107" s="225" t="str">
        <f t="shared" si="58"/>
        <v/>
      </c>
      <c r="BB107" s="225" t="str">
        <f t="shared" si="59"/>
        <v/>
      </c>
    </row>
    <row r="108" spans="1:54" s="39" customFormat="1" ht="25.2" customHeight="1" x14ac:dyDescent="0.2">
      <c r="A108" s="45"/>
      <c r="B108" s="48"/>
      <c r="C108" s="48"/>
      <c r="D108" s="53"/>
      <c r="E108" s="53"/>
      <c r="F108" s="55"/>
      <c r="G108" s="55"/>
      <c r="H108" s="60"/>
      <c r="I108" s="66"/>
      <c r="J108" s="68"/>
      <c r="L108" s="73">
        <f t="shared" si="35"/>
        <v>0</v>
      </c>
      <c r="M108" s="73" t="str">
        <f t="shared" si="36"/>
        <v xml:space="preserve"> </v>
      </c>
      <c r="N108" s="100">
        <f t="shared" si="37"/>
        <v>0</v>
      </c>
      <c r="O108" s="100">
        <f t="shared" si="38"/>
        <v>0</v>
      </c>
      <c r="P108" s="108">
        <f t="shared" si="39"/>
        <v>0</v>
      </c>
      <c r="Q108" s="108" t="str">
        <f>IF(OR($C108="LED",$C108="不明"),"",IF(ISERROR(VLOOKUP($M108,#REF!,2,0)),"",VLOOKUP($M108,#REF!,2,0)))</f>
        <v/>
      </c>
      <c r="R108" s="100">
        <f t="shared" si="40"/>
        <v>0</v>
      </c>
      <c r="S108" s="100">
        <f t="shared" si="41"/>
        <v>0</v>
      </c>
      <c r="T108" s="120" t="str">
        <f t="shared" si="42"/>
        <v/>
      </c>
      <c r="U108" s="124"/>
      <c r="V108" s="129" t="s">
        <v>164</v>
      </c>
      <c r="W108" s="131"/>
      <c r="X108" s="75" t="str">
        <f>IF(COUNTIF($M108,"*LED*"),"LED設置済",IF(COUNTIF($M108,"*不明*"),"該当不明",IF(ISERROR(VLOOKUP($M108,#REF!,4,0)),"",VLOOKUP($M108,#REF!,4,0))))</f>
        <v/>
      </c>
      <c r="Y108" s="139">
        <f t="shared" si="43"/>
        <v>0</v>
      </c>
      <c r="Z108" s="144" t="str">
        <f>IF(ISERROR(VLOOKUP($M108,#REF!,5,0)),"",VLOOKUP($M108,#REF!,5,0))</f>
        <v/>
      </c>
      <c r="AA108" s="147" t="str">
        <f t="shared" si="44"/>
        <v/>
      </c>
      <c r="AB108" s="147" t="str">
        <f t="shared" si="45"/>
        <v/>
      </c>
      <c r="AC108" s="147" t="str">
        <f>IF(ISERROR(VLOOKUP($M108,#REF!,6,0)),"",VLOOKUP($M108,#REF!,6,0))</f>
        <v/>
      </c>
      <c r="AD108" s="147" t="str">
        <f>IF(ISERROR(VLOOKUP($M108,#REF!,8,0)),"",VLOOKUP($M108,#REF!,8,0))</f>
        <v/>
      </c>
      <c r="AE108" s="152" t="str">
        <f t="shared" si="46"/>
        <v/>
      </c>
      <c r="AF108" s="155" t="str">
        <f t="shared" si="47"/>
        <v/>
      </c>
      <c r="AG108" s="146" t="str">
        <f t="shared" si="48"/>
        <v/>
      </c>
      <c r="AH108" s="146" t="str">
        <f>IF(ISERROR(VLOOKUP($M108,#REF!,9,0)),"",VLOOKUP($M108,#REF!,9,0))</f>
        <v/>
      </c>
      <c r="AI108" s="146" t="str">
        <f t="shared" si="49"/>
        <v/>
      </c>
      <c r="AJ108" s="168">
        <f t="shared" si="50"/>
        <v>0</v>
      </c>
      <c r="AK108" s="171"/>
      <c r="AL108" s="174" t="str">
        <f t="shared" si="51"/>
        <v/>
      </c>
      <c r="AM108" s="179" t="str">
        <f t="shared" si="52"/>
        <v/>
      </c>
      <c r="AN108" s="183" t="str">
        <f t="shared" si="53"/>
        <v>未入力セル</v>
      </c>
      <c r="AO108" s="186" t="str">
        <f t="shared" si="33"/>
        <v/>
      </c>
      <c r="AP108" s="186" t="str">
        <f t="shared" si="34"/>
        <v/>
      </c>
      <c r="AQ108" s="39">
        <f t="shared" si="60"/>
        <v>0</v>
      </c>
      <c r="AR108" s="39" t="str">
        <f>IF(ISERROR(VLOOKUP($M108,#REF!,16,0)),"",VLOOKUP($M108,#REF!,16,0))</f>
        <v/>
      </c>
      <c r="AS108" s="196" t="str">
        <f>IF(ISERROR(VLOOKUP($M108,#REF!,7,0)),"",VLOOKUP($M108,#REF!,7,0))</f>
        <v/>
      </c>
      <c r="AT108" s="203">
        <f t="shared" si="54"/>
        <v>0</v>
      </c>
      <c r="AU108" s="208" t="str">
        <f t="shared" si="55"/>
        <v/>
      </c>
      <c r="AW108" s="208" t="str">
        <f>IF(ISERROR(VLOOKUP($M108,#REF!,10,0)),"",VLOOKUP($M108,#REF!,10,0))</f>
        <v/>
      </c>
      <c r="AX108" s="203">
        <f t="shared" si="56"/>
        <v>0</v>
      </c>
      <c r="AY108" s="208" t="str">
        <f t="shared" si="57"/>
        <v/>
      </c>
      <c r="BA108" s="225" t="str">
        <f t="shared" si="58"/>
        <v/>
      </c>
      <c r="BB108" s="225" t="str">
        <f t="shared" si="59"/>
        <v/>
      </c>
    </row>
    <row r="109" spans="1:54" s="39" customFormat="1" ht="25.2" customHeight="1" x14ac:dyDescent="0.2">
      <c r="A109" s="45"/>
      <c r="B109" s="48"/>
      <c r="C109" s="48"/>
      <c r="D109" s="53"/>
      <c r="E109" s="53"/>
      <c r="F109" s="55"/>
      <c r="G109" s="55"/>
      <c r="H109" s="60"/>
      <c r="I109" s="66"/>
      <c r="J109" s="68"/>
      <c r="L109" s="73">
        <f t="shared" si="35"/>
        <v>0</v>
      </c>
      <c r="M109" s="73" t="str">
        <f t="shared" si="36"/>
        <v xml:space="preserve"> </v>
      </c>
      <c r="N109" s="100">
        <f t="shared" si="37"/>
        <v>0</v>
      </c>
      <c r="O109" s="100">
        <f t="shared" si="38"/>
        <v>0</v>
      </c>
      <c r="P109" s="108">
        <f t="shared" si="39"/>
        <v>0</v>
      </c>
      <c r="Q109" s="108" t="str">
        <f>IF(OR($C109="LED",$C109="不明"),"",IF(ISERROR(VLOOKUP($M109,#REF!,2,0)),"",VLOOKUP($M109,#REF!,2,0)))</f>
        <v/>
      </c>
      <c r="R109" s="100">
        <f t="shared" si="40"/>
        <v>0</v>
      </c>
      <c r="S109" s="100">
        <f t="shared" si="41"/>
        <v>0</v>
      </c>
      <c r="T109" s="120" t="str">
        <f t="shared" si="42"/>
        <v/>
      </c>
      <c r="U109" s="124"/>
      <c r="V109" s="129" t="s">
        <v>164</v>
      </c>
      <c r="W109" s="131"/>
      <c r="X109" s="75" t="str">
        <f>IF(COUNTIF($M109,"*LED*"),"LED設置済",IF(COUNTIF($M109,"*不明*"),"該当不明",IF(ISERROR(VLOOKUP($M109,#REF!,4,0)),"",VLOOKUP($M109,#REF!,4,0))))</f>
        <v/>
      </c>
      <c r="Y109" s="139">
        <f t="shared" si="43"/>
        <v>0</v>
      </c>
      <c r="Z109" s="144" t="str">
        <f>IF(ISERROR(VLOOKUP($M109,#REF!,5,0)),"",VLOOKUP($M109,#REF!,5,0))</f>
        <v/>
      </c>
      <c r="AA109" s="147" t="str">
        <f t="shared" si="44"/>
        <v/>
      </c>
      <c r="AB109" s="147" t="str">
        <f t="shared" si="45"/>
        <v/>
      </c>
      <c r="AC109" s="147" t="str">
        <f>IF(ISERROR(VLOOKUP($M109,#REF!,6,0)),"",VLOOKUP($M109,#REF!,6,0))</f>
        <v/>
      </c>
      <c r="AD109" s="147" t="str">
        <f>IF(ISERROR(VLOOKUP($M109,#REF!,8,0)),"",VLOOKUP($M109,#REF!,8,0))</f>
        <v/>
      </c>
      <c r="AE109" s="152" t="str">
        <f t="shared" si="46"/>
        <v/>
      </c>
      <c r="AF109" s="155" t="str">
        <f t="shared" si="47"/>
        <v/>
      </c>
      <c r="AG109" s="146" t="str">
        <f t="shared" si="48"/>
        <v/>
      </c>
      <c r="AH109" s="146" t="str">
        <f>IF(ISERROR(VLOOKUP($M109,#REF!,9,0)),"",VLOOKUP($M109,#REF!,9,0))</f>
        <v/>
      </c>
      <c r="AI109" s="146" t="str">
        <f t="shared" si="49"/>
        <v/>
      </c>
      <c r="AJ109" s="168">
        <f t="shared" si="50"/>
        <v>0</v>
      </c>
      <c r="AK109" s="171"/>
      <c r="AL109" s="174" t="str">
        <f t="shared" si="51"/>
        <v/>
      </c>
      <c r="AM109" s="179" t="str">
        <f t="shared" si="52"/>
        <v/>
      </c>
      <c r="AN109" s="183" t="str">
        <f t="shared" si="53"/>
        <v>未入力セル</v>
      </c>
      <c r="AO109" s="186" t="str">
        <f t="shared" si="33"/>
        <v/>
      </c>
      <c r="AP109" s="186" t="str">
        <f t="shared" si="34"/>
        <v/>
      </c>
      <c r="AQ109" s="39">
        <f t="shared" si="60"/>
        <v>0</v>
      </c>
      <c r="AR109" s="39" t="str">
        <f>IF(ISERROR(VLOOKUP($M109,#REF!,16,0)),"",VLOOKUP($M109,#REF!,16,0))</f>
        <v/>
      </c>
      <c r="AS109" s="196" t="str">
        <f>IF(ISERROR(VLOOKUP($M109,#REF!,7,0)),"",VLOOKUP($M109,#REF!,7,0))</f>
        <v/>
      </c>
      <c r="AT109" s="203">
        <f t="shared" si="54"/>
        <v>0</v>
      </c>
      <c r="AU109" s="208" t="str">
        <f t="shared" si="55"/>
        <v/>
      </c>
      <c r="AW109" s="208" t="str">
        <f>IF(ISERROR(VLOOKUP($M109,#REF!,10,0)),"",VLOOKUP($M109,#REF!,10,0))</f>
        <v/>
      </c>
      <c r="AX109" s="203">
        <f t="shared" si="56"/>
        <v>0</v>
      </c>
      <c r="AY109" s="208" t="str">
        <f t="shared" si="57"/>
        <v/>
      </c>
      <c r="BA109" s="225" t="str">
        <f t="shared" si="58"/>
        <v/>
      </c>
      <c r="BB109" s="225" t="str">
        <f t="shared" si="59"/>
        <v/>
      </c>
    </row>
    <row r="110" spans="1:54" s="39" customFormat="1" ht="25.2" customHeight="1" x14ac:dyDescent="0.2">
      <c r="A110" s="45"/>
      <c r="B110" s="48"/>
      <c r="C110" s="48"/>
      <c r="D110" s="53"/>
      <c r="E110" s="53"/>
      <c r="F110" s="55"/>
      <c r="G110" s="55"/>
      <c r="H110" s="60"/>
      <c r="I110" s="66"/>
      <c r="J110" s="68"/>
      <c r="L110" s="73">
        <f t="shared" si="35"/>
        <v>0</v>
      </c>
      <c r="M110" s="73" t="str">
        <f t="shared" si="36"/>
        <v xml:space="preserve"> </v>
      </c>
      <c r="N110" s="100">
        <f t="shared" si="37"/>
        <v>0</v>
      </c>
      <c r="O110" s="100">
        <f t="shared" si="38"/>
        <v>0</v>
      </c>
      <c r="P110" s="108">
        <f t="shared" si="39"/>
        <v>0</v>
      </c>
      <c r="Q110" s="108" t="str">
        <f>IF(OR($C110="LED",$C110="不明"),"",IF(ISERROR(VLOOKUP($M110,#REF!,2,0)),"",VLOOKUP($M110,#REF!,2,0)))</f>
        <v/>
      </c>
      <c r="R110" s="100">
        <f t="shared" si="40"/>
        <v>0</v>
      </c>
      <c r="S110" s="100">
        <f t="shared" si="41"/>
        <v>0</v>
      </c>
      <c r="T110" s="120" t="str">
        <f t="shared" si="42"/>
        <v/>
      </c>
      <c r="U110" s="124"/>
      <c r="V110" s="129" t="s">
        <v>164</v>
      </c>
      <c r="W110" s="131"/>
      <c r="X110" s="75" t="str">
        <f>IF(COUNTIF($M110,"*LED*"),"LED設置済",IF(COUNTIF($M110,"*不明*"),"該当不明",IF(ISERROR(VLOOKUP($M110,#REF!,4,0)),"",VLOOKUP($M110,#REF!,4,0))))</f>
        <v/>
      </c>
      <c r="Y110" s="139">
        <f t="shared" si="43"/>
        <v>0</v>
      </c>
      <c r="Z110" s="144" t="str">
        <f>IF(ISERROR(VLOOKUP($M110,#REF!,5,0)),"",VLOOKUP($M110,#REF!,5,0))</f>
        <v/>
      </c>
      <c r="AA110" s="147" t="str">
        <f t="shared" si="44"/>
        <v/>
      </c>
      <c r="AB110" s="147" t="str">
        <f t="shared" si="45"/>
        <v/>
      </c>
      <c r="AC110" s="147" t="str">
        <f>IF(ISERROR(VLOOKUP($M110,#REF!,6,0)),"",VLOOKUP($M110,#REF!,6,0))</f>
        <v/>
      </c>
      <c r="AD110" s="147" t="str">
        <f>IF(ISERROR(VLOOKUP($M110,#REF!,8,0)),"",VLOOKUP($M110,#REF!,8,0))</f>
        <v/>
      </c>
      <c r="AE110" s="152" t="str">
        <f t="shared" si="46"/>
        <v/>
      </c>
      <c r="AF110" s="155" t="str">
        <f t="shared" si="47"/>
        <v/>
      </c>
      <c r="AG110" s="146" t="str">
        <f t="shared" si="48"/>
        <v/>
      </c>
      <c r="AH110" s="146" t="str">
        <f>IF(ISERROR(VLOOKUP($M110,#REF!,9,0)),"",VLOOKUP($M110,#REF!,9,0))</f>
        <v/>
      </c>
      <c r="AI110" s="146" t="str">
        <f t="shared" si="49"/>
        <v/>
      </c>
      <c r="AJ110" s="168">
        <f t="shared" si="50"/>
        <v>0</v>
      </c>
      <c r="AK110" s="171"/>
      <c r="AL110" s="174" t="str">
        <f t="shared" si="51"/>
        <v/>
      </c>
      <c r="AM110" s="179" t="str">
        <f t="shared" si="52"/>
        <v/>
      </c>
      <c r="AN110" s="183" t="str">
        <f t="shared" si="53"/>
        <v>未入力セル</v>
      </c>
      <c r="AO110" s="186" t="str">
        <f t="shared" si="33"/>
        <v/>
      </c>
      <c r="AP110" s="186" t="str">
        <f t="shared" si="34"/>
        <v/>
      </c>
      <c r="AQ110" s="39">
        <f t="shared" si="60"/>
        <v>0</v>
      </c>
      <c r="AR110" s="39" t="str">
        <f>IF(ISERROR(VLOOKUP($M110,#REF!,16,0)),"",VLOOKUP($M110,#REF!,16,0))</f>
        <v/>
      </c>
      <c r="AS110" s="196" t="str">
        <f>IF(ISERROR(VLOOKUP($M110,#REF!,7,0)),"",VLOOKUP($M110,#REF!,7,0))</f>
        <v/>
      </c>
      <c r="AT110" s="203">
        <f t="shared" si="54"/>
        <v>0</v>
      </c>
      <c r="AU110" s="208" t="str">
        <f t="shared" si="55"/>
        <v/>
      </c>
      <c r="AW110" s="208" t="str">
        <f>IF(ISERROR(VLOOKUP($M110,#REF!,10,0)),"",VLOOKUP($M110,#REF!,10,0))</f>
        <v/>
      </c>
      <c r="AX110" s="203">
        <f t="shared" si="56"/>
        <v>0</v>
      </c>
      <c r="AY110" s="208" t="str">
        <f t="shared" si="57"/>
        <v/>
      </c>
      <c r="BA110" s="225" t="str">
        <f t="shared" si="58"/>
        <v/>
      </c>
      <c r="BB110" s="225" t="str">
        <f t="shared" si="59"/>
        <v/>
      </c>
    </row>
    <row r="111" spans="1:54" s="39" customFormat="1" ht="25.2" customHeight="1" x14ac:dyDescent="0.2">
      <c r="A111" s="45"/>
      <c r="B111" s="48"/>
      <c r="C111" s="48"/>
      <c r="D111" s="53"/>
      <c r="E111" s="53"/>
      <c r="F111" s="55"/>
      <c r="G111" s="55"/>
      <c r="H111" s="60"/>
      <c r="I111" s="66"/>
      <c r="J111" s="68"/>
      <c r="L111" s="73">
        <f t="shared" si="35"/>
        <v>0</v>
      </c>
      <c r="M111" s="73" t="str">
        <f t="shared" si="36"/>
        <v xml:space="preserve"> </v>
      </c>
      <c r="N111" s="100">
        <f t="shared" si="37"/>
        <v>0</v>
      </c>
      <c r="O111" s="100">
        <f t="shared" si="38"/>
        <v>0</v>
      </c>
      <c r="P111" s="108">
        <f t="shared" si="39"/>
        <v>0</v>
      </c>
      <c r="Q111" s="108" t="str">
        <f>IF(OR($C111="LED",$C111="不明"),"",IF(ISERROR(VLOOKUP($M111,#REF!,2,0)),"",VLOOKUP($M111,#REF!,2,0)))</f>
        <v/>
      </c>
      <c r="R111" s="100">
        <f t="shared" si="40"/>
        <v>0</v>
      </c>
      <c r="S111" s="100">
        <f t="shared" si="41"/>
        <v>0</v>
      </c>
      <c r="T111" s="120" t="str">
        <f t="shared" si="42"/>
        <v/>
      </c>
      <c r="U111" s="124"/>
      <c r="V111" s="129" t="s">
        <v>164</v>
      </c>
      <c r="W111" s="131"/>
      <c r="X111" s="75" t="str">
        <f>IF(COUNTIF($M111,"*LED*"),"LED設置済",IF(COUNTIF($M111,"*不明*"),"該当不明",IF(ISERROR(VLOOKUP($M111,#REF!,4,0)),"",VLOOKUP($M111,#REF!,4,0))))</f>
        <v/>
      </c>
      <c r="Y111" s="139">
        <f t="shared" si="43"/>
        <v>0</v>
      </c>
      <c r="Z111" s="144" t="str">
        <f>IF(ISERROR(VLOOKUP($M111,#REF!,5,0)),"",VLOOKUP($M111,#REF!,5,0))</f>
        <v/>
      </c>
      <c r="AA111" s="147" t="str">
        <f t="shared" si="44"/>
        <v/>
      </c>
      <c r="AB111" s="147" t="str">
        <f t="shared" si="45"/>
        <v/>
      </c>
      <c r="AC111" s="147" t="str">
        <f>IF(ISERROR(VLOOKUP($M111,#REF!,6,0)),"",VLOOKUP($M111,#REF!,6,0))</f>
        <v/>
      </c>
      <c r="AD111" s="147" t="str">
        <f>IF(ISERROR(VLOOKUP($M111,#REF!,8,0)),"",VLOOKUP($M111,#REF!,8,0))</f>
        <v/>
      </c>
      <c r="AE111" s="152" t="str">
        <f t="shared" si="46"/>
        <v/>
      </c>
      <c r="AF111" s="155" t="str">
        <f t="shared" si="47"/>
        <v/>
      </c>
      <c r="AG111" s="146" t="str">
        <f t="shared" si="48"/>
        <v/>
      </c>
      <c r="AH111" s="146" t="str">
        <f>IF(ISERROR(VLOOKUP($M111,#REF!,9,0)),"",VLOOKUP($M111,#REF!,9,0))</f>
        <v/>
      </c>
      <c r="AI111" s="146" t="str">
        <f t="shared" si="49"/>
        <v/>
      </c>
      <c r="AJ111" s="168">
        <f t="shared" si="50"/>
        <v>0</v>
      </c>
      <c r="AK111" s="171"/>
      <c r="AL111" s="174" t="str">
        <f t="shared" si="51"/>
        <v/>
      </c>
      <c r="AM111" s="179" t="str">
        <f t="shared" si="52"/>
        <v/>
      </c>
      <c r="AN111" s="183" t="str">
        <f t="shared" si="53"/>
        <v>未入力セル</v>
      </c>
      <c r="AO111" s="186" t="str">
        <f t="shared" si="33"/>
        <v/>
      </c>
      <c r="AP111" s="186" t="str">
        <f t="shared" si="34"/>
        <v/>
      </c>
      <c r="AQ111" s="39">
        <f t="shared" si="60"/>
        <v>0</v>
      </c>
      <c r="AR111" s="39" t="str">
        <f>IF(ISERROR(VLOOKUP($M111,#REF!,16,0)),"",VLOOKUP($M111,#REF!,16,0))</f>
        <v/>
      </c>
      <c r="AS111" s="196" t="str">
        <f>IF(ISERROR(VLOOKUP($M111,#REF!,7,0)),"",VLOOKUP($M111,#REF!,7,0))</f>
        <v/>
      </c>
      <c r="AT111" s="203">
        <f t="shared" si="54"/>
        <v>0</v>
      </c>
      <c r="AU111" s="208" t="str">
        <f t="shared" si="55"/>
        <v/>
      </c>
      <c r="AW111" s="208" t="str">
        <f>IF(ISERROR(VLOOKUP($M111,#REF!,10,0)),"",VLOOKUP($M111,#REF!,10,0))</f>
        <v/>
      </c>
      <c r="AX111" s="203">
        <f t="shared" si="56"/>
        <v>0</v>
      </c>
      <c r="AY111" s="208" t="str">
        <f t="shared" si="57"/>
        <v/>
      </c>
      <c r="BA111" s="225" t="str">
        <f t="shared" si="58"/>
        <v/>
      </c>
      <c r="BB111" s="225" t="str">
        <f t="shared" si="59"/>
        <v/>
      </c>
    </row>
    <row r="112" spans="1:54" s="39" customFormat="1" ht="25.2" customHeight="1" x14ac:dyDescent="0.2">
      <c r="A112" s="45"/>
      <c r="B112" s="48"/>
      <c r="C112" s="48"/>
      <c r="D112" s="53"/>
      <c r="E112" s="53"/>
      <c r="F112" s="55"/>
      <c r="G112" s="55"/>
      <c r="H112" s="60"/>
      <c r="I112" s="66"/>
      <c r="J112" s="68"/>
      <c r="L112" s="73">
        <f t="shared" si="35"/>
        <v>0</v>
      </c>
      <c r="M112" s="73" t="str">
        <f t="shared" si="36"/>
        <v xml:space="preserve"> </v>
      </c>
      <c r="N112" s="100">
        <f t="shared" si="37"/>
        <v>0</v>
      </c>
      <c r="O112" s="100">
        <f t="shared" si="38"/>
        <v>0</v>
      </c>
      <c r="P112" s="108">
        <f t="shared" si="39"/>
        <v>0</v>
      </c>
      <c r="Q112" s="108" t="str">
        <f>IF(OR($C112="LED",$C112="不明"),"",IF(ISERROR(VLOOKUP($M112,#REF!,2,0)),"",VLOOKUP($M112,#REF!,2,0)))</f>
        <v/>
      </c>
      <c r="R112" s="100">
        <f t="shared" si="40"/>
        <v>0</v>
      </c>
      <c r="S112" s="100">
        <f t="shared" si="41"/>
        <v>0</v>
      </c>
      <c r="T112" s="120" t="str">
        <f t="shared" si="42"/>
        <v/>
      </c>
      <c r="U112" s="124"/>
      <c r="V112" s="129" t="s">
        <v>164</v>
      </c>
      <c r="W112" s="131"/>
      <c r="X112" s="75" t="str">
        <f>IF(COUNTIF($M112,"*LED*"),"LED設置済",IF(COUNTIF($M112,"*不明*"),"該当不明",IF(ISERROR(VLOOKUP($M112,#REF!,4,0)),"",VLOOKUP($M112,#REF!,4,0))))</f>
        <v/>
      </c>
      <c r="Y112" s="139">
        <f t="shared" si="43"/>
        <v>0</v>
      </c>
      <c r="Z112" s="144" t="str">
        <f>IF(ISERROR(VLOOKUP($M112,#REF!,5,0)),"",VLOOKUP($M112,#REF!,5,0))</f>
        <v/>
      </c>
      <c r="AA112" s="147" t="str">
        <f t="shared" si="44"/>
        <v/>
      </c>
      <c r="AB112" s="147" t="str">
        <f t="shared" si="45"/>
        <v/>
      </c>
      <c r="AC112" s="147" t="str">
        <f>IF(ISERROR(VLOOKUP($M112,#REF!,6,0)),"",VLOOKUP($M112,#REF!,6,0))</f>
        <v/>
      </c>
      <c r="AD112" s="147" t="str">
        <f>IF(ISERROR(VLOOKUP($M112,#REF!,8,0)),"",VLOOKUP($M112,#REF!,8,0))</f>
        <v/>
      </c>
      <c r="AE112" s="152" t="str">
        <f t="shared" si="46"/>
        <v/>
      </c>
      <c r="AF112" s="155" t="str">
        <f t="shared" si="47"/>
        <v/>
      </c>
      <c r="AG112" s="146" t="str">
        <f t="shared" si="48"/>
        <v/>
      </c>
      <c r="AH112" s="146" t="str">
        <f>IF(ISERROR(VLOOKUP($M112,#REF!,9,0)),"",VLOOKUP($M112,#REF!,9,0))</f>
        <v/>
      </c>
      <c r="AI112" s="146" t="str">
        <f t="shared" si="49"/>
        <v/>
      </c>
      <c r="AJ112" s="168">
        <f t="shared" si="50"/>
        <v>0</v>
      </c>
      <c r="AK112" s="171"/>
      <c r="AL112" s="174" t="str">
        <f t="shared" si="51"/>
        <v/>
      </c>
      <c r="AM112" s="179" t="str">
        <f t="shared" si="52"/>
        <v/>
      </c>
      <c r="AN112" s="183" t="str">
        <f t="shared" si="53"/>
        <v>未入力セル</v>
      </c>
      <c r="AO112" s="186" t="str">
        <f t="shared" si="33"/>
        <v/>
      </c>
      <c r="AP112" s="186" t="str">
        <f t="shared" si="34"/>
        <v/>
      </c>
      <c r="AQ112" s="39">
        <f t="shared" si="60"/>
        <v>0</v>
      </c>
      <c r="AR112" s="39" t="str">
        <f>IF(ISERROR(VLOOKUP($M112,#REF!,16,0)),"",VLOOKUP($M112,#REF!,16,0))</f>
        <v/>
      </c>
      <c r="AS112" s="196" t="str">
        <f>IF(ISERROR(VLOOKUP($M112,#REF!,7,0)),"",VLOOKUP($M112,#REF!,7,0))</f>
        <v/>
      </c>
      <c r="AT112" s="203">
        <f t="shared" si="54"/>
        <v>0</v>
      </c>
      <c r="AU112" s="208" t="str">
        <f t="shared" si="55"/>
        <v/>
      </c>
      <c r="AW112" s="208" t="str">
        <f>IF(ISERROR(VLOOKUP($M112,#REF!,10,0)),"",VLOOKUP($M112,#REF!,10,0))</f>
        <v/>
      </c>
      <c r="AX112" s="203">
        <f t="shared" si="56"/>
        <v>0</v>
      </c>
      <c r="AY112" s="208" t="str">
        <f t="shared" si="57"/>
        <v/>
      </c>
      <c r="BA112" s="225" t="str">
        <f t="shared" si="58"/>
        <v/>
      </c>
      <c r="BB112" s="225" t="str">
        <f t="shared" si="59"/>
        <v/>
      </c>
    </row>
    <row r="113" spans="1:54" s="39" customFormat="1" ht="25.2" customHeight="1" x14ac:dyDescent="0.2">
      <c r="A113" s="45"/>
      <c r="B113" s="48"/>
      <c r="C113" s="48"/>
      <c r="D113" s="53"/>
      <c r="E113" s="53"/>
      <c r="F113" s="55"/>
      <c r="G113" s="55"/>
      <c r="H113" s="60"/>
      <c r="I113" s="66"/>
      <c r="J113" s="68"/>
      <c r="L113" s="73">
        <f t="shared" si="35"/>
        <v>0</v>
      </c>
      <c r="M113" s="73" t="str">
        <f t="shared" si="36"/>
        <v xml:space="preserve"> </v>
      </c>
      <c r="N113" s="100">
        <f t="shared" si="37"/>
        <v>0</v>
      </c>
      <c r="O113" s="100">
        <f t="shared" si="38"/>
        <v>0</v>
      </c>
      <c r="P113" s="108">
        <f t="shared" si="39"/>
        <v>0</v>
      </c>
      <c r="Q113" s="108" t="str">
        <f>IF(OR($C113="LED",$C113="不明"),"",IF(ISERROR(VLOOKUP($M113,#REF!,2,0)),"",VLOOKUP($M113,#REF!,2,0)))</f>
        <v/>
      </c>
      <c r="R113" s="100">
        <f t="shared" si="40"/>
        <v>0</v>
      </c>
      <c r="S113" s="100">
        <f t="shared" si="41"/>
        <v>0</v>
      </c>
      <c r="T113" s="120" t="str">
        <f t="shared" si="42"/>
        <v/>
      </c>
      <c r="U113" s="124"/>
      <c r="V113" s="129" t="s">
        <v>164</v>
      </c>
      <c r="W113" s="131"/>
      <c r="X113" s="75" t="str">
        <f>IF(COUNTIF($M113,"*LED*"),"LED設置済",IF(COUNTIF($M113,"*不明*"),"該当不明",IF(ISERROR(VLOOKUP($M113,#REF!,4,0)),"",VLOOKUP($M113,#REF!,4,0))))</f>
        <v/>
      </c>
      <c r="Y113" s="139">
        <f t="shared" si="43"/>
        <v>0</v>
      </c>
      <c r="Z113" s="144" t="str">
        <f>IF(ISERROR(VLOOKUP($M113,#REF!,5,0)),"",VLOOKUP($M113,#REF!,5,0))</f>
        <v/>
      </c>
      <c r="AA113" s="147" t="str">
        <f t="shared" si="44"/>
        <v/>
      </c>
      <c r="AB113" s="147" t="str">
        <f t="shared" si="45"/>
        <v/>
      </c>
      <c r="AC113" s="147" t="str">
        <f>IF(ISERROR(VLOOKUP($M113,#REF!,6,0)),"",VLOOKUP($M113,#REF!,6,0))</f>
        <v/>
      </c>
      <c r="AD113" s="147" t="str">
        <f>IF(ISERROR(VLOOKUP($M113,#REF!,8,0)),"",VLOOKUP($M113,#REF!,8,0))</f>
        <v/>
      </c>
      <c r="AE113" s="152" t="str">
        <f t="shared" si="46"/>
        <v/>
      </c>
      <c r="AF113" s="155" t="str">
        <f t="shared" si="47"/>
        <v/>
      </c>
      <c r="AG113" s="146" t="str">
        <f t="shared" si="48"/>
        <v/>
      </c>
      <c r="AH113" s="146" t="str">
        <f>IF(ISERROR(VLOOKUP($M113,#REF!,9,0)),"",VLOOKUP($M113,#REF!,9,0))</f>
        <v/>
      </c>
      <c r="AI113" s="146" t="str">
        <f t="shared" si="49"/>
        <v/>
      </c>
      <c r="AJ113" s="168">
        <f t="shared" si="50"/>
        <v>0</v>
      </c>
      <c r="AK113" s="171"/>
      <c r="AL113" s="174" t="str">
        <f t="shared" si="51"/>
        <v/>
      </c>
      <c r="AM113" s="179" t="str">
        <f t="shared" si="52"/>
        <v/>
      </c>
      <c r="AN113" s="183" t="str">
        <f t="shared" si="53"/>
        <v>未入力セル</v>
      </c>
      <c r="AO113" s="186" t="str">
        <f t="shared" si="33"/>
        <v/>
      </c>
      <c r="AP113" s="186" t="str">
        <f t="shared" si="34"/>
        <v/>
      </c>
      <c r="AQ113" s="39">
        <f t="shared" si="60"/>
        <v>0</v>
      </c>
      <c r="AR113" s="39" t="str">
        <f>IF(ISERROR(VLOOKUP($M113,#REF!,16,0)),"",VLOOKUP($M113,#REF!,16,0))</f>
        <v/>
      </c>
      <c r="AS113" s="196" t="str">
        <f>IF(ISERROR(VLOOKUP($M113,#REF!,7,0)),"",VLOOKUP($M113,#REF!,7,0))</f>
        <v/>
      </c>
      <c r="AT113" s="203">
        <f t="shared" si="54"/>
        <v>0</v>
      </c>
      <c r="AU113" s="208" t="str">
        <f t="shared" si="55"/>
        <v/>
      </c>
      <c r="AW113" s="208" t="str">
        <f>IF(ISERROR(VLOOKUP($M113,#REF!,10,0)),"",VLOOKUP($M113,#REF!,10,0))</f>
        <v/>
      </c>
      <c r="AX113" s="203">
        <f t="shared" si="56"/>
        <v>0</v>
      </c>
      <c r="AY113" s="208" t="str">
        <f t="shared" si="57"/>
        <v/>
      </c>
      <c r="BA113" s="225" t="str">
        <f t="shared" si="58"/>
        <v/>
      </c>
      <c r="BB113" s="225" t="str">
        <f t="shared" si="59"/>
        <v/>
      </c>
    </row>
    <row r="114" spans="1:54" s="39" customFormat="1" ht="25.2" customHeight="1" x14ac:dyDescent="0.2">
      <c r="A114" s="45"/>
      <c r="B114" s="48"/>
      <c r="C114" s="48"/>
      <c r="D114" s="53"/>
      <c r="E114" s="53"/>
      <c r="F114" s="55"/>
      <c r="G114" s="55"/>
      <c r="H114" s="60"/>
      <c r="I114" s="66"/>
      <c r="J114" s="68"/>
      <c r="L114" s="73">
        <f t="shared" si="35"/>
        <v>0</v>
      </c>
      <c r="M114" s="73" t="str">
        <f t="shared" si="36"/>
        <v xml:space="preserve"> </v>
      </c>
      <c r="N114" s="100">
        <f t="shared" si="37"/>
        <v>0</v>
      </c>
      <c r="O114" s="100">
        <f t="shared" si="38"/>
        <v>0</v>
      </c>
      <c r="P114" s="108">
        <f t="shared" si="39"/>
        <v>0</v>
      </c>
      <c r="Q114" s="108" t="str">
        <f>IF(OR($C114="LED",$C114="不明"),"",IF(ISERROR(VLOOKUP($M114,#REF!,2,0)),"",VLOOKUP($M114,#REF!,2,0)))</f>
        <v/>
      </c>
      <c r="R114" s="100">
        <f t="shared" si="40"/>
        <v>0</v>
      </c>
      <c r="S114" s="100">
        <f t="shared" si="41"/>
        <v>0</v>
      </c>
      <c r="T114" s="120" t="str">
        <f t="shared" si="42"/>
        <v/>
      </c>
      <c r="U114" s="124"/>
      <c r="V114" s="129" t="s">
        <v>164</v>
      </c>
      <c r="W114" s="131"/>
      <c r="X114" s="75" t="str">
        <f>IF(COUNTIF($M114,"*LED*"),"LED設置済",IF(COUNTIF($M114,"*不明*"),"該当不明",IF(ISERROR(VLOOKUP($M114,#REF!,4,0)),"",VLOOKUP($M114,#REF!,4,0))))</f>
        <v/>
      </c>
      <c r="Y114" s="139">
        <f t="shared" si="43"/>
        <v>0</v>
      </c>
      <c r="Z114" s="144" t="str">
        <f>IF(ISERROR(VLOOKUP($M114,#REF!,5,0)),"",VLOOKUP($M114,#REF!,5,0))</f>
        <v/>
      </c>
      <c r="AA114" s="147" t="str">
        <f t="shared" si="44"/>
        <v/>
      </c>
      <c r="AB114" s="147" t="str">
        <f t="shared" si="45"/>
        <v/>
      </c>
      <c r="AC114" s="147" t="str">
        <f>IF(ISERROR(VLOOKUP($M114,#REF!,6,0)),"",VLOOKUP($M114,#REF!,6,0))</f>
        <v/>
      </c>
      <c r="AD114" s="147" t="str">
        <f>IF(ISERROR(VLOOKUP($M114,#REF!,8,0)),"",VLOOKUP($M114,#REF!,8,0))</f>
        <v/>
      </c>
      <c r="AE114" s="152" t="str">
        <f t="shared" si="46"/>
        <v/>
      </c>
      <c r="AF114" s="155" t="str">
        <f t="shared" si="47"/>
        <v/>
      </c>
      <c r="AG114" s="146" t="str">
        <f t="shared" si="48"/>
        <v/>
      </c>
      <c r="AH114" s="146" t="str">
        <f>IF(ISERROR(VLOOKUP($M114,#REF!,9,0)),"",VLOOKUP($M114,#REF!,9,0))</f>
        <v/>
      </c>
      <c r="AI114" s="146" t="str">
        <f t="shared" si="49"/>
        <v/>
      </c>
      <c r="AJ114" s="168">
        <f t="shared" si="50"/>
        <v>0</v>
      </c>
      <c r="AK114" s="171"/>
      <c r="AL114" s="174" t="str">
        <f t="shared" si="51"/>
        <v/>
      </c>
      <c r="AM114" s="179" t="str">
        <f t="shared" si="52"/>
        <v/>
      </c>
      <c r="AN114" s="183" t="str">
        <f t="shared" si="53"/>
        <v>未入力セル</v>
      </c>
      <c r="AO114" s="186" t="str">
        <f t="shared" si="33"/>
        <v/>
      </c>
      <c r="AP114" s="186" t="str">
        <f t="shared" si="34"/>
        <v/>
      </c>
      <c r="AQ114" s="39">
        <f t="shared" si="60"/>
        <v>0</v>
      </c>
      <c r="AR114" s="39" t="str">
        <f>IF(ISERROR(VLOOKUP($M114,#REF!,16,0)),"",VLOOKUP($M114,#REF!,16,0))</f>
        <v/>
      </c>
      <c r="AS114" s="196" t="str">
        <f>IF(ISERROR(VLOOKUP($M114,#REF!,7,0)),"",VLOOKUP($M114,#REF!,7,0))</f>
        <v/>
      </c>
      <c r="AT114" s="203">
        <f t="shared" si="54"/>
        <v>0</v>
      </c>
      <c r="AU114" s="208" t="str">
        <f t="shared" si="55"/>
        <v/>
      </c>
      <c r="AW114" s="208" t="str">
        <f>IF(ISERROR(VLOOKUP($M114,#REF!,10,0)),"",VLOOKUP($M114,#REF!,10,0))</f>
        <v/>
      </c>
      <c r="AX114" s="203">
        <f t="shared" si="56"/>
        <v>0</v>
      </c>
      <c r="AY114" s="208" t="str">
        <f t="shared" si="57"/>
        <v/>
      </c>
      <c r="BA114" s="225" t="str">
        <f t="shared" si="58"/>
        <v/>
      </c>
      <c r="BB114" s="225" t="str">
        <f t="shared" si="59"/>
        <v/>
      </c>
    </row>
    <row r="115" spans="1:54" s="39" customFormat="1" ht="25.2" customHeight="1" x14ac:dyDescent="0.2">
      <c r="A115" s="45"/>
      <c r="B115" s="48"/>
      <c r="C115" s="48"/>
      <c r="D115" s="53"/>
      <c r="E115" s="53"/>
      <c r="F115" s="55"/>
      <c r="G115" s="55"/>
      <c r="H115" s="60"/>
      <c r="I115" s="66"/>
      <c r="J115" s="68"/>
      <c r="L115" s="73">
        <f t="shared" si="35"/>
        <v>0</v>
      </c>
      <c r="M115" s="73" t="str">
        <f t="shared" si="36"/>
        <v xml:space="preserve"> </v>
      </c>
      <c r="N115" s="100">
        <f t="shared" si="37"/>
        <v>0</v>
      </c>
      <c r="O115" s="100">
        <f t="shared" si="38"/>
        <v>0</v>
      </c>
      <c r="P115" s="108">
        <f t="shared" si="39"/>
        <v>0</v>
      </c>
      <c r="Q115" s="108" t="str">
        <f>IF(OR($C115="LED",$C115="不明"),"",IF(ISERROR(VLOOKUP($M115,#REF!,2,0)),"",VLOOKUP($M115,#REF!,2,0)))</f>
        <v/>
      </c>
      <c r="R115" s="100">
        <f t="shared" si="40"/>
        <v>0</v>
      </c>
      <c r="S115" s="100">
        <f t="shared" si="41"/>
        <v>0</v>
      </c>
      <c r="T115" s="120" t="str">
        <f t="shared" si="42"/>
        <v/>
      </c>
      <c r="U115" s="124"/>
      <c r="V115" s="129" t="s">
        <v>164</v>
      </c>
      <c r="W115" s="131"/>
      <c r="X115" s="75" t="str">
        <f>IF(COUNTIF($M115,"*LED*"),"LED設置済",IF(COUNTIF($M115,"*不明*"),"該当不明",IF(ISERROR(VLOOKUP($M115,#REF!,4,0)),"",VLOOKUP($M115,#REF!,4,0))))</f>
        <v/>
      </c>
      <c r="Y115" s="139">
        <f t="shared" si="43"/>
        <v>0</v>
      </c>
      <c r="Z115" s="144" t="str">
        <f>IF(ISERROR(VLOOKUP($M115,#REF!,5,0)),"",VLOOKUP($M115,#REF!,5,0))</f>
        <v/>
      </c>
      <c r="AA115" s="147" t="str">
        <f t="shared" si="44"/>
        <v/>
      </c>
      <c r="AB115" s="147" t="str">
        <f t="shared" si="45"/>
        <v/>
      </c>
      <c r="AC115" s="147" t="str">
        <f>IF(ISERROR(VLOOKUP($M115,#REF!,6,0)),"",VLOOKUP($M115,#REF!,6,0))</f>
        <v/>
      </c>
      <c r="AD115" s="147" t="str">
        <f>IF(ISERROR(VLOOKUP($M115,#REF!,8,0)),"",VLOOKUP($M115,#REF!,8,0))</f>
        <v/>
      </c>
      <c r="AE115" s="152" t="str">
        <f t="shared" si="46"/>
        <v/>
      </c>
      <c r="AF115" s="155" t="str">
        <f t="shared" si="47"/>
        <v/>
      </c>
      <c r="AG115" s="146" t="str">
        <f t="shared" si="48"/>
        <v/>
      </c>
      <c r="AH115" s="146" t="str">
        <f>IF(ISERROR(VLOOKUP($M115,#REF!,9,0)),"",VLOOKUP($M115,#REF!,9,0))</f>
        <v/>
      </c>
      <c r="AI115" s="146" t="str">
        <f t="shared" si="49"/>
        <v/>
      </c>
      <c r="AJ115" s="168">
        <f t="shared" si="50"/>
        <v>0</v>
      </c>
      <c r="AK115" s="171"/>
      <c r="AL115" s="174" t="str">
        <f t="shared" si="51"/>
        <v/>
      </c>
      <c r="AM115" s="179" t="str">
        <f t="shared" si="52"/>
        <v/>
      </c>
      <c r="AN115" s="183" t="str">
        <f t="shared" si="53"/>
        <v>未入力セル</v>
      </c>
      <c r="AO115" s="186" t="str">
        <f t="shared" si="33"/>
        <v/>
      </c>
      <c r="AP115" s="186" t="str">
        <f t="shared" si="34"/>
        <v/>
      </c>
      <c r="AQ115" s="39">
        <f t="shared" si="60"/>
        <v>0</v>
      </c>
      <c r="AR115" s="39" t="str">
        <f>IF(ISERROR(VLOOKUP($M115,#REF!,16,0)),"",VLOOKUP($M115,#REF!,16,0))</f>
        <v/>
      </c>
      <c r="AS115" s="196" t="str">
        <f>IF(ISERROR(VLOOKUP($M115,#REF!,7,0)),"",VLOOKUP($M115,#REF!,7,0))</f>
        <v/>
      </c>
      <c r="AT115" s="203">
        <f t="shared" si="54"/>
        <v>0</v>
      </c>
      <c r="AU115" s="208" t="str">
        <f t="shared" si="55"/>
        <v/>
      </c>
      <c r="AW115" s="208" t="str">
        <f>IF(ISERROR(VLOOKUP($M115,#REF!,10,0)),"",VLOOKUP($M115,#REF!,10,0))</f>
        <v/>
      </c>
      <c r="AX115" s="203">
        <f t="shared" si="56"/>
        <v>0</v>
      </c>
      <c r="AY115" s="208" t="str">
        <f t="shared" si="57"/>
        <v/>
      </c>
      <c r="BA115" s="225" t="str">
        <f t="shared" si="58"/>
        <v/>
      </c>
      <c r="BB115" s="225" t="str">
        <f t="shared" si="59"/>
        <v/>
      </c>
    </row>
    <row r="116" spans="1:54" s="39" customFormat="1" ht="25.2" customHeight="1" x14ac:dyDescent="0.2">
      <c r="A116" s="45"/>
      <c r="B116" s="48"/>
      <c r="C116" s="48"/>
      <c r="D116" s="53"/>
      <c r="E116" s="53"/>
      <c r="F116" s="55"/>
      <c r="G116" s="55"/>
      <c r="H116" s="60"/>
      <c r="I116" s="66"/>
      <c r="J116" s="68"/>
      <c r="L116" s="73">
        <f t="shared" si="35"/>
        <v>0</v>
      </c>
      <c r="M116" s="73" t="str">
        <f t="shared" si="36"/>
        <v xml:space="preserve"> </v>
      </c>
      <c r="N116" s="100">
        <f t="shared" si="37"/>
        <v>0</v>
      </c>
      <c r="O116" s="100">
        <f t="shared" si="38"/>
        <v>0</v>
      </c>
      <c r="P116" s="108">
        <f t="shared" si="39"/>
        <v>0</v>
      </c>
      <c r="Q116" s="108" t="str">
        <f>IF(OR($C116="LED",$C116="不明"),"",IF(ISERROR(VLOOKUP($M116,#REF!,2,0)),"",VLOOKUP($M116,#REF!,2,0)))</f>
        <v/>
      </c>
      <c r="R116" s="100">
        <f t="shared" si="40"/>
        <v>0</v>
      </c>
      <c r="S116" s="100">
        <f t="shared" si="41"/>
        <v>0</v>
      </c>
      <c r="T116" s="120" t="str">
        <f t="shared" si="42"/>
        <v/>
      </c>
      <c r="U116" s="124"/>
      <c r="V116" s="129" t="s">
        <v>164</v>
      </c>
      <c r="W116" s="131"/>
      <c r="X116" s="75" t="str">
        <f>IF(COUNTIF($M116,"*LED*"),"LED設置済",IF(COUNTIF($M116,"*不明*"),"該当不明",IF(ISERROR(VLOOKUP($M116,#REF!,4,0)),"",VLOOKUP($M116,#REF!,4,0))))</f>
        <v/>
      </c>
      <c r="Y116" s="139">
        <f t="shared" si="43"/>
        <v>0</v>
      </c>
      <c r="Z116" s="144" t="str">
        <f>IF(ISERROR(VLOOKUP($M116,#REF!,5,0)),"",VLOOKUP($M116,#REF!,5,0))</f>
        <v/>
      </c>
      <c r="AA116" s="147" t="str">
        <f t="shared" si="44"/>
        <v/>
      </c>
      <c r="AB116" s="147" t="str">
        <f t="shared" si="45"/>
        <v/>
      </c>
      <c r="AC116" s="147" t="str">
        <f>IF(ISERROR(VLOOKUP($M116,#REF!,6,0)),"",VLOOKUP($M116,#REF!,6,0))</f>
        <v/>
      </c>
      <c r="AD116" s="147" t="str">
        <f>IF(ISERROR(VLOOKUP($M116,#REF!,8,0)),"",VLOOKUP($M116,#REF!,8,0))</f>
        <v/>
      </c>
      <c r="AE116" s="152" t="str">
        <f t="shared" si="46"/>
        <v/>
      </c>
      <c r="AF116" s="155" t="str">
        <f t="shared" si="47"/>
        <v/>
      </c>
      <c r="AG116" s="146" t="str">
        <f t="shared" si="48"/>
        <v/>
      </c>
      <c r="AH116" s="146" t="str">
        <f>IF(ISERROR(VLOOKUP($M116,#REF!,9,0)),"",VLOOKUP($M116,#REF!,9,0))</f>
        <v/>
      </c>
      <c r="AI116" s="146" t="str">
        <f t="shared" si="49"/>
        <v/>
      </c>
      <c r="AJ116" s="168">
        <f t="shared" si="50"/>
        <v>0</v>
      </c>
      <c r="AK116" s="171"/>
      <c r="AL116" s="174" t="str">
        <f t="shared" si="51"/>
        <v/>
      </c>
      <c r="AM116" s="179" t="str">
        <f t="shared" si="52"/>
        <v/>
      </c>
      <c r="AN116" s="183" t="str">
        <f t="shared" si="53"/>
        <v>未入力セル</v>
      </c>
      <c r="AO116" s="186" t="str">
        <f t="shared" si="33"/>
        <v/>
      </c>
      <c r="AP116" s="186" t="str">
        <f t="shared" si="34"/>
        <v/>
      </c>
      <c r="AQ116" s="39">
        <f t="shared" si="60"/>
        <v>0</v>
      </c>
      <c r="AR116" s="39" t="str">
        <f>IF(ISERROR(VLOOKUP($M116,#REF!,16,0)),"",VLOOKUP($M116,#REF!,16,0))</f>
        <v/>
      </c>
      <c r="AS116" s="196" t="str">
        <f>IF(ISERROR(VLOOKUP($M116,#REF!,7,0)),"",VLOOKUP($M116,#REF!,7,0))</f>
        <v/>
      </c>
      <c r="AT116" s="203">
        <f t="shared" si="54"/>
        <v>0</v>
      </c>
      <c r="AU116" s="208" t="str">
        <f t="shared" si="55"/>
        <v/>
      </c>
      <c r="AW116" s="208" t="str">
        <f>IF(ISERROR(VLOOKUP($M116,#REF!,10,0)),"",VLOOKUP($M116,#REF!,10,0))</f>
        <v/>
      </c>
      <c r="AX116" s="203">
        <f t="shared" si="56"/>
        <v>0</v>
      </c>
      <c r="AY116" s="208" t="str">
        <f t="shared" si="57"/>
        <v/>
      </c>
      <c r="BA116" s="225" t="str">
        <f t="shared" si="58"/>
        <v/>
      </c>
      <c r="BB116" s="225" t="str">
        <f t="shared" si="59"/>
        <v/>
      </c>
    </row>
    <row r="117" spans="1:54" s="39" customFormat="1" ht="25.2" customHeight="1" x14ac:dyDescent="0.2">
      <c r="A117" s="45"/>
      <c r="B117" s="48"/>
      <c r="C117" s="48"/>
      <c r="D117" s="53"/>
      <c r="E117" s="53"/>
      <c r="F117" s="55"/>
      <c r="G117" s="55"/>
      <c r="H117" s="60"/>
      <c r="I117" s="66"/>
      <c r="J117" s="68"/>
      <c r="L117" s="73">
        <f t="shared" si="35"/>
        <v>0</v>
      </c>
      <c r="M117" s="73" t="str">
        <f t="shared" si="36"/>
        <v xml:space="preserve"> </v>
      </c>
      <c r="N117" s="100">
        <f t="shared" si="37"/>
        <v>0</v>
      </c>
      <c r="O117" s="100">
        <f t="shared" si="38"/>
        <v>0</v>
      </c>
      <c r="P117" s="108">
        <f t="shared" si="39"/>
        <v>0</v>
      </c>
      <c r="Q117" s="108" t="str">
        <f>IF(OR($C117="LED",$C117="不明"),"",IF(ISERROR(VLOOKUP($M117,#REF!,2,0)),"",VLOOKUP($M117,#REF!,2,0)))</f>
        <v/>
      </c>
      <c r="R117" s="100">
        <f t="shared" si="40"/>
        <v>0</v>
      </c>
      <c r="S117" s="100">
        <f t="shared" si="41"/>
        <v>0</v>
      </c>
      <c r="T117" s="120" t="str">
        <f t="shared" si="42"/>
        <v/>
      </c>
      <c r="U117" s="124"/>
      <c r="V117" s="129" t="s">
        <v>164</v>
      </c>
      <c r="W117" s="131"/>
      <c r="X117" s="75" t="str">
        <f>IF(COUNTIF($M117,"*LED*"),"LED設置済",IF(COUNTIF($M117,"*不明*"),"該当不明",IF(ISERROR(VLOOKUP($M117,#REF!,4,0)),"",VLOOKUP($M117,#REF!,4,0))))</f>
        <v/>
      </c>
      <c r="Y117" s="139">
        <f t="shared" si="43"/>
        <v>0</v>
      </c>
      <c r="Z117" s="144" t="str">
        <f>IF(ISERROR(VLOOKUP($M117,#REF!,5,0)),"",VLOOKUP($M117,#REF!,5,0))</f>
        <v/>
      </c>
      <c r="AA117" s="147" t="str">
        <f t="shared" si="44"/>
        <v/>
      </c>
      <c r="AB117" s="147" t="str">
        <f t="shared" si="45"/>
        <v/>
      </c>
      <c r="AC117" s="147" t="str">
        <f>IF(ISERROR(VLOOKUP($M117,#REF!,6,0)),"",VLOOKUP($M117,#REF!,6,0))</f>
        <v/>
      </c>
      <c r="AD117" s="147" t="str">
        <f>IF(ISERROR(VLOOKUP($M117,#REF!,8,0)),"",VLOOKUP($M117,#REF!,8,0))</f>
        <v/>
      </c>
      <c r="AE117" s="152" t="str">
        <f t="shared" si="46"/>
        <v/>
      </c>
      <c r="AF117" s="155" t="str">
        <f t="shared" si="47"/>
        <v/>
      </c>
      <c r="AG117" s="146" t="str">
        <f t="shared" si="48"/>
        <v/>
      </c>
      <c r="AH117" s="146" t="str">
        <f>IF(ISERROR(VLOOKUP($M117,#REF!,9,0)),"",VLOOKUP($M117,#REF!,9,0))</f>
        <v/>
      </c>
      <c r="AI117" s="146" t="str">
        <f t="shared" si="49"/>
        <v/>
      </c>
      <c r="AJ117" s="168">
        <f t="shared" si="50"/>
        <v>0</v>
      </c>
      <c r="AK117" s="171"/>
      <c r="AL117" s="174" t="str">
        <f t="shared" si="51"/>
        <v/>
      </c>
      <c r="AM117" s="179" t="str">
        <f t="shared" si="52"/>
        <v/>
      </c>
      <c r="AN117" s="183" t="str">
        <f t="shared" si="53"/>
        <v>未入力セル</v>
      </c>
      <c r="AO117" s="186" t="str">
        <f t="shared" si="33"/>
        <v/>
      </c>
      <c r="AP117" s="186" t="str">
        <f t="shared" si="34"/>
        <v/>
      </c>
      <c r="AQ117" s="39">
        <f t="shared" si="60"/>
        <v>0</v>
      </c>
      <c r="AR117" s="39" t="str">
        <f>IF(ISERROR(VLOOKUP($M117,#REF!,16,0)),"",VLOOKUP($M117,#REF!,16,0))</f>
        <v/>
      </c>
      <c r="AS117" s="196" t="str">
        <f>IF(ISERROR(VLOOKUP($M117,#REF!,7,0)),"",VLOOKUP($M117,#REF!,7,0))</f>
        <v/>
      </c>
      <c r="AT117" s="203">
        <f t="shared" si="54"/>
        <v>0</v>
      </c>
      <c r="AU117" s="208" t="str">
        <f t="shared" si="55"/>
        <v/>
      </c>
      <c r="AW117" s="208" t="str">
        <f>IF(ISERROR(VLOOKUP($M117,#REF!,10,0)),"",VLOOKUP($M117,#REF!,10,0))</f>
        <v/>
      </c>
      <c r="AX117" s="203">
        <f t="shared" si="56"/>
        <v>0</v>
      </c>
      <c r="AY117" s="208" t="str">
        <f t="shared" si="57"/>
        <v/>
      </c>
      <c r="BA117" s="225" t="str">
        <f t="shared" si="58"/>
        <v/>
      </c>
      <c r="BB117" s="225" t="str">
        <f t="shared" si="59"/>
        <v/>
      </c>
    </row>
    <row r="118" spans="1:54" s="39" customFormat="1" ht="25.2" customHeight="1" x14ac:dyDescent="0.2">
      <c r="A118" s="45"/>
      <c r="B118" s="48"/>
      <c r="C118" s="48"/>
      <c r="D118" s="53"/>
      <c r="E118" s="53"/>
      <c r="F118" s="55"/>
      <c r="G118" s="55"/>
      <c r="H118" s="60"/>
      <c r="I118" s="66"/>
      <c r="J118" s="68"/>
      <c r="L118" s="73">
        <f t="shared" si="35"/>
        <v>0</v>
      </c>
      <c r="M118" s="73" t="str">
        <f t="shared" si="36"/>
        <v xml:space="preserve"> </v>
      </c>
      <c r="N118" s="100">
        <f t="shared" si="37"/>
        <v>0</v>
      </c>
      <c r="O118" s="100">
        <f t="shared" si="38"/>
        <v>0</v>
      </c>
      <c r="P118" s="108">
        <f t="shared" si="39"/>
        <v>0</v>
      </c>
      <c r="Q118" s="108" t="str">
        <f>IF(OR($C118="LED",$C118="不明"),"",IF(ISERROR(VLOOKUP($M118,#REF!,2,0)),"",VLOOKUP($M118,#REF!,2,0)))</f>
        <v/>
      </c>
      <c r="R118" s="100">
        <f t="shared" si="40"/>
        <v>0</v>
      </c>
      <c r="S118" s="100">
        <f t="shared" si="41"/>
        <v>0</v>
      </c>
      <c r="T118" s="120" t="str">
        <f t="shared" si="42"/>
        <v/>
      </c>
      <c r="U118" s="124"/>
      <c r="V118" s="129" t="s">
        <v>164</v>
      </c>
      <c r="W118" s="131"/>
      <c r="X118" s="75" t="str">
        <f>IF(COUNTIF($M118,"*LED*"),"LED設置済",IF(COUNTIF($M118,"*不明*"),"該当不明",IF(ISERROR(VLOOKUP($M118,#REF!,4,0)),"",VLOOKUP($M118,#REF!,4,0))))</f>
        <v/>
      </c>
      <c r="Y118" s="139">
        <f t="shared" si="43"/>
        <v>0</v>
      </c>
      <c r="Z118" s="144" t="str">
        <f>IF(ISERROR(VLOOKUP($M118,#REF!,5,0)),"",VLOOKUP($M118,#REF!,5,0))</f>
        <v/>
      </c>
      <c r="AA118" s="147" t="str">
        <f t="shared" si="44"/>
        <v/>
      </c>
      <c r="AB118" s="147" t="str">
        <f t="shared" si="45"/>
        <v/>
      </c>
      <c r="AC118" s="147" t="str">
        <f>IF(ISERROR(VLOOKUP($M118,#REF!,6,0)),"",VLOOKUP($M118,#REF!,6,0))</f>
        <v/>
      </c>
      <c r="AD118" s="147" t="str">
        <f>IF(ISERROR(VLOOKUP($M118,#REF!,8,0)),"",VLOOKUP($M118,#REF!,8,0))</f>
        <v/>
      </c>
      <c r="AE118" s="152" t="str">
        <f t="shared" si="46"/>
        <v/>
      </c>
      <c r="AF118" s="155" t="str">
        <f t="shared" si="47"/>
        <v/>
      </c>
      <c r="AG118" s="146" t="str">
        <f t="shared" si="48"/>
        <v/>
      </c>
      <c r="AH118" s="146" t="str">
        <f>IF(ISERROR(VLOOKUP($M118,#REF!,9,0)),"",VLOOKUP($M118,#REF!,9,0))</f>
        <v/>
      </c>
      <c r="AI118" s="146" t="str">
        <f t="shared" si="49"/>
        <v/>
      </c>
      <c r="AJ118" s="168">
        <f t="shared" si="50"/>
        <v>0</v>
      </c>
      <c r="AK118" s="171"/>
      <c r="AL118" s="174" t="str">
        <f t="shared" si="51"/>
        <v/>
      </c>
      <c r="AM118" s="179" t="str">
        <f t="shared" si="52"/>
        <v/>
      </c>
      <c r="AN118" s="183" t="str">
        <f t="shared" si="53"/>
        <v>未入力セル</v>
      </c>
      <c r="AO118" s="186" t="str">
        <f t="shared" si="33"/>
        <v/>
      </c>
      <c r="AP118" s="186" t="str">
        <f t="shared" si="34"/>
        <v/>
      </c>
      <c r="AQ118" s="39">
        <f t="shared" si="60"/>
        <v>0</v>
      </c>
      <c r="AR118" s="39" t="str">
        <f>IF(ISERROR(VLOOKUP($M118,#REF!,16,0)),"",VLOOKUP($M118,#REF!,16,0))</f>
        <v/>
      </c>
      <c r="AS118" s="196" t="str">
        <f>IF(ISERROR(VLOOKUP($M118,#REF!,7,0)),"",VLOOKUP($M118,#REF!,7,0))</f>
        <v/>
      </c>
      <c r="AT118" s="203">
        <f t="shared" si="54"/>
        <v>0</v>
      </c>
      <c r="AU118" s="208" t="str">
        <f t="shared" si="55"/>
        <v/>
      </c>
      <c r="AW118" s="208" t="str">
        <f>IF(ISERROR(VLOOKUP($M118,#REF!,10,0)),"",VLOOKUP($M118,#REF!,10,0))</f>
        <v/>
      </c>
      <c r="AX118" s="203">
        <f t="shared" si="56"/>
        <v>0</v>
      </c>
      <c r="AY118" s="208" t="str">
        <f t="shared" si="57"/>
        <v/>
      </c>
      <c r="BA118" s="225" t="str">
        <f t="shared" si="58"/>
        <v/>
      </c>
      <c r="BB118" s="225" t="str">
        <f t="shared" si="59"/>
        <v/>
      </c>
    </row>
    <row r="119" spans="1:54" s="39" customFormat="1" ht="25.2" customHeight="1" x14ac:dyDescent="0.2">
      <c r="A119" s="45"/>
      <c r="B119" s="48"/>
      <c r="C119" s="48"/>
      <c r="D119" s="53"/>
      <c r="E119" s="53"/>
      <c r="F119" s="55"/>
      <c r="G119" s="55"/>
      <c r="H119" s="60"/>
      <c r="I119" s="66"/>
      <c r="J119" s="68"/>
      <c r="L119" s="73">
        <f t="shared" si="35"/>
        <v>0</v>
      </c>
      <c r="M119" s="73" t="str">
        <f t="shared" si="36"/>
        <v xml:space="preserve"> </v>
      </c>
      <c r="N119" s="100">
        <f t="shared" si="37"/>
        <v>0</v>
      </c>
      <c r="O119" s="100">
        <f t="shared" si="38"/>
        <v>0</v>
      </c>
      <c r="P119" s="108">
        <f t="shared" si="39"/>
        <v>0</v>
      </c>
      <c r="Q119" s="108" t="str">
        <f>IF(OR($C119="LED",$C119="不明"),"",IF(ISERROR(VLOOKUP($M119,#REF!,2,0)),"",VLOOKUP($M119,#REF!,2,0)))</f>
        <v/>
      </c>
      <c r="R119" s="100">
        <f t="shared" si="40"/>
        <v>0</v>
      </c>
      <c r="S119" s="100">
        <f t="shared" si="41"/>
        <v>0</v>
      </c>
      <c r="T119" s="120" t="str">
        <f t="shared" si="42"/>
        <v/>
      </c>
      <c r="U119" s="124"/>
      <c r="V119" s="129" t="s">
        <v>164</v>
      </c>
      <c r="W119" s="131"/>
      <c r="X119" s="75" t="str">
        <f>IF(COUNTIF($M119,"*LED*"),"LED設置済",IF(COUNTIF($M119,"*不明*"),"該当不明",IF(ISERROR(VLOOKUP($M119,#REF!,4,0)),"",VLOOKUP($M119,#REF!,4,0))))</f>
        <v/>
      </c>
      <c r="Y119" s="139">
        <f t="shared" si="43"/>
        <v>0</v>
      </c>
      <c r="Z119" s="144" t="str">
        <f>IF(ISERROR(VLOOKUP($M119,#REF!,5,0)),"",VLOOKUP($M119,#REF!,5,0))</f>
        <v/>
      </c>
      <c r="AA119" s="147" t="str">
        <f t="shared" si="44"/>
        <v/>
      </c>
      <c r="AB119" s="147" t="str">
        <f t="shared" si="45"/>
        <v/>
      </c>
      <c r="AC119" s="147" t="str">
        <f>IF(ISERROR(VLOOKUP($M119,#REF!,6,0)),"",VLOOKUP($M119,#REF!,6,0))</f>
        <v/>
      </c>
      <c r="AD119" s="147" t="str">
        <f>IF(ISERROR(VLOOKUP($M119,#REF!,8,0)),"",VLOOKUP($M119,#REF!,8,0))</f>
        <v/>
      </c>
      <c r="AE119" s="152" t="str">
        <f t="shared" si="46"/>
        <v/>
      </c>
      <c r="AF119" s="155" t="str">
        <f t="shared" si="47"/>
        <v/>
      </c>
      <c r="AG119" s="146" t="str">
        <f t="shared" si="48"/>
        <v/>
      </c>
      <c r="AH119" s="146" t="str">
        <f>IF(ISERROR(VLOOKUP($M119,#REF!,9,0)),"",VLOOKUP($M119,#REF!,9,0))</f>
        <v/>
      </c>
      <c r="AI119" s="146" t="str">
        <f t="shared" si="49"/>
        <v/>
      </c>
      <c r="AJ119" s="168">
        <f t="shared" si="50"/>
        <v>0</v>
      </c>
      <c r="AK119" s="171"/>
      <c r="AL119" s="174" t="str">
        <f t="shared" si="51"/>
        <v/>
      </c>
      <c r="AM119" s="179" t="str">
        <f t="shared" si="52"/>
        <v/>
      </c>
      <c r="AN119" s="183" t="str">
        <f t="shared" si="53"/>
        <v>未入力セル</v>
      </c>
      <c r="AO119" s="186" t="str">
        <f t="shared" si="33"/>
        <v/>
      </c>
      <c r="AP119" s="186" t="str">
        <f t="shared" si="34"/>
        <v/>
      </c>
      <c r="AQ119" s="39">
        <f t="shared" si="60"/>
        <v>0</v>
      </c>
      <c r="AR119" s="39" t="str">
        <f>IF(ISERROR(VLOOKUP($M119,#REF!,16,0)),"",VLOOKUP($M119,#REF!,16,0))</f>
        <v/>
      </c>
      <c r="AS119" s="196" t="str">
        <f>IF(ISERROR(VLOOKUP($M119,#REF!,7,0)),"",VLOOKUP($M119,#REF!,7,0))</f>
        <v/>
      </c>
      <c r="AT119" s="203">
        <f t="shared" si="54"/>
        <v>0</v>
      </c>
      <c r="AU119" s="208" t="str">
        <f t="shared" si="55"/>
        <v/>
      </c>
      <c r="AW119" s="208" t="str">
        <f>IF(ISERROR(VLOOKUP($M119,#REF!,10,0)),"",VLOOKUP($M119,#REF!,10,0))</f>
        <v/>
      </c>
      <c r="AX119" s="203">
        <f t="shared" si="56"/>
        <v>0</v>
      </c>
      <c r="AY119" s="208" t="str">
        <f t="shared" si="57"/>
        <v/>
      </c>
      <c r="BA119" s="225" t="str">
        <f t="shared" si="58"/>
        <v/>
      </c>
      <c r="BB119" s="225" t="str">
        <f t="shared" si="59"/>
        <v/>
      </c>
    </row>
    <row r="120" spans="1:54" s="39" customFormat="1" ht="25.2" customHeight="1" x14ac:dyDescent="0.2">
      <c r="A120" s="45"/>
      <c r="B120" s="48"/>
      <c r="C120" s="48"/>
      <c r="D120" s="53"/>
      <c r="E120" s="53"/>
      <c r="F120" s="55"/>
      <c r="G120" s="55"/>
      <c r="H120" s="60"/>
      <c r="I120" s="66"/>
      <c r="J120" s="68"/>
      <c r="L120" s="73">
        <f t="shared" si="35"/>
        <v>0</v>
      </c>
      <c r="M120" s="73" t="str">
        <f t="shared" si="36"/>
        <v xml:space="preserve"> </v>
      </c>
      <c r="N120" s="100">
        <f t="shared" si="37"/>
        <v>0</v>
      </c>
      <c r="O120" s="100">
        <f t="shared" si="38"/>
        <v>0</v>
      </c>
      <c r="P120" s="108">
        <f t="shared" si="39"/>
        <v>0</v>
      </c>
      <c r="Q120" s="108" t="str">
        <f>IF(OR($C120="LED",$C120="不明"),"",IF(ISERROR(VLOOKUP($M120,#REF!,2,0)),"",VLOOKUP($M120,#REF!,2,0)))</f>
        <v/>
      </c>
      <c r="R120" s="100">
        <f t="shared" si="40"/>
        <v>0</v>
      </c>
      <c r="S120" s="100">
        <f t="shared" si="41"/>
        <v>0</v>
      </c>
      <c r="T120" s="120" t="str">
        <f t="shared" si="42"/>
        <v/>
      </c>
      <c r="U120" s="124"/>
      <c r="V120" s="129" t="s">
        <v>164</v>
      </c>
      <c r="W120" s="131"/>
      <c r="X120" s="75" t="str">
        <f>IF(COUNTIF($M120,"*LED*"),"LED設置済",IF(COUNTIF($M120,"*不明*"),"該当不明",IF(ISERROR(VLOOKUP($M120,#REF!,4,0)),"",VLOOKUP($M120,#REF!,4,0))))</f>
        <v/>
      </c>
      <c r="Y120" s="139">
        <f t="shared" si="43"/>
        <v>0</v>
      </c>
      <c r="Z120" s="144" t="str">
        <f>IF(ISERROR(VLOOKUP($M120,#REF!,5,0)),"",VLOOKUP($M120,#REF!,5,0))</f>
        <v/>
      </c>
      <c r="AA120" s="147" t="str">
        <f t="shared" si="44"/>
        <v/>
      </c>
      <c r="AB120" s="147" t="str">
        <f t="shared" si="45"/>
        <v/>
      </c>
      <c r="AC120" s="147" t="str">
        <f>IF(ISERROR(VLOOKUP($M120,#REF!,6,0)),"",VLOOKUP($M120,#REF!,6,0))</f>
        <v/>
      </c>
      <c r="AD120" s="147" t="str">
        <f>IF(ISERROR(VLOOKUP($M120,#REF!,8,0)),"",VLOOKUP($M120,#REF!,8,0))</f>
        <v/>
      </c>
      <c r="AE120" s="152" t="str">
        <f t="shared" si="46"/>
        <v/>
      </c>
      <c r="AF120" s="155" t="str">
        <f t="shared" si="47"/>
        <v/>
      </c>
      <c r="AG120" s="146" t="str">
        <f t="shared" si="48"/>
        <v/>
      </c>
      <c r="AH120" s="146" t="str">
        <f>IF(ISERROR(VLOOKUP($M120,#REF!,9,0)),"",VLOOKUP($M120,#REF!,9,0))</f>
        <v/>
      </c>
      <c r="AI120" s="146" t="str">
        <f t="shared" si="49"/>
        <v/>
      </c>
      <c r="AJ120" s="168">
        <f t="shared" si="50"/>
        <v>0</v>
      </c>
      <c r="AK120" s="171"/>
      <c r="AL120" s="174" t="str">
        <f t="shared" si="51"/>
        <v/>
      </c>
      <c r="AM120" s="179" t="str">
        <f t="shared" si="52"/>
        <v/>
      </c>
      <c r="AN120" s="183" t="str">
        <f t="shared" si="53"/>
        <v>未入力セル</v>
      </c>
      <c r="AO120" s="186" t="str">
        <f t="shared" si="33"/>
        <v/>
      </c>
      <c r="AP120" s="186" t="str">
        <f t="shared" si="34"/>
        <v/>
      </c>
      <c r="AQ120" s="39">
        <f t="shared" si="60"/>
        <v>0</v>
      </c>
      <c r="AR120" s="39" t="str">
        <f>IF(ISERROR(VLOOKUP($M120,#REF!,16,0)),"",VLOOKUP($M120,#REF!,16,0))</f>
        <v/>
      </c>
      <c r="AS120" s="196" t="str">
        <f>IF(ISERROR(VLOOKUP($M120,#REF!,7,0)),"",VLOOKUP($M120,#REF!,7,0))</f>
        <v/>
      </c>
      <c r="AT120" s="203">
        <f t="shared" si="54"/>
        <v>0</v>
      </c>
      <c r="AU120" s="208" t="str">
        <f t="shared" si="55"/>
        <v/>
      </c>
      <c r="AW120" s="208" t="str">
        <f>IF(ISERROR(VLOOKUP($M120,#REF!,10,0)),"",VLOOKUP($M120,#REF!,10,0))</f>
        <v/>
      </c>
      <c r="AX120" s="203">
        <f t="shared" si="56"/>
        <v>0</v>
      </c>
      <c r="AY120" s="208" t="str">
        <f t="shared" si="57"/>
        <v/>
      </c>
      <c r="BA120" s="225" t="str">
        <f t="shared" si="58"/>
        <v/>
      </c>
      <c r="BB120" s="225" t="str">
        <f t="shared" si="59"/>
        <v/>
      </c>
    </row>
    <row r="121" spans="1:54" s="39" customFormat="1" ht="25.2" customHeight="1" x14ac:dyDescent="0.2">
      <c r="A121" s="45"/>
      <c r="B121" s="48"/>
      <c r="C121" s="48"/>
      <c r="D121" s="53"/>
      <c r="E121" s="53"/>
      <c r="F121" s="55"/>
      <c r="G121" s="55"/>
      <c r="H121" s="60"/>
      <c r="I121" s="66"/>
      <c r="J121" s="68"/>
      <c r="L121" s="73">
        <f t="shared" si="35"/>
        <v>0</v>
      </c>
      <c r="M121" s="73" t="str">
        <f t="shared" si="36"/>
        <v xml:space="preserve"> </v>
      </c>
      <c r="N121" s="100">
        <f t="shared" si="37"/>
        <v>0</v>
      </c>
      <c r="O121" s="100">
        <f t="shared" si="38"/>
        <v>0</v>
      </c>
      <c r="P121" s="108">
        <f t="shared" si="39"/>
        <v>0</v>
      </c>
      <c r="Q121" s="108" t="str">
        <f>IF(OR($C121="LED",$C121="不明"),"",IF(ISERROR(VLOOKUP($M121,#REF!,2,0)),"",VLOOKUP($M121,#REF!,2,0)))</f>
        <v/>
      </c>
      <c r="R121" s="100">
        <f t="shared" si="40"/>
        <v>0</v>
      </c>
      <c r="S121" s="100">
        <f t="shared" si="41"/>
        <v>0</v>
      </c>
      <c r="T121" s="120" t="str">
        <f t="shared" si="42"/>
        <v/>
      </c>
      <c r="U121" s="124"/>
      <c r="V121" s="129" t="s">
        <v>164</v>
      </c>
      <c r="W121" s="131"/>
      <c r="X121" s="75" t="str">
        <f>IF(COUNTIF($M121,"*LED*"),"LED設置済",IF(COUNTIF($M121,"*不明*"),"該当不明",IF(ISERROR(VLOOKUP($M121,#REF!,4,0)),"",VLOOKUP($M121,#REF!,4,0))))</f>
        <v/>
      </c>
      <c r="Y121" s="139">
        <f t="shared" si="43"/>
        <v>0</v>
      </c>
      <c r="Z121" s="144" t="str">
        <f>IF(ISERROR(VLOOKUP($M121,#REF!,5,0)),"",VLOOKUP($M121,#REF!,5,0))</f>
        <v/>
      </c>
      <c r="AA121" s="147" t="str">
        <f t="shared" si="44"/>
        <v/>
      </c>
      <c r="AB121" s="147" t="str">
        <f t="shared" si="45"/>
        <v/>
      </c>
      <c r="AC121" s="147" t="str">
        <f>IF(ISERROR(VLOOKUP($M121,#REF!,6,0)),"",VLOOKUP($M121,#REF!,6,0))</f>
        <v/>
      </c>
      <c r="AD121" s="147" t="str">
        <f>IF(ISERROR(VLOOKUP($M121,#REF!,8,0)),"",VLOOKUP($M121,#REF!,8,0))</f>
        <v/>
      </c>
      <c r="AE121" s="152" t="str">
        <f t="shared" si="46"/>
        <v/>
      </c>
      <c r="AF121" s="155" t="str">
        <f t="shared" si="47"/>
        <v/>
      </c>
      <c r="AG121" s="146" t="str">
        <f t="shared" si="48"/>
        <v/>
      </c>
      <c r="AH121" s="146" t="str">
        <f>IF(ISERROR(VLOOKUP($M121,#REF!,9,0)),"",VLOOKUP($M121,#REF!,9,0))</f>
        <v/>
      </c>
      <c r="AI121" s="146" t="str">
        <f t="shared" si="49"/>
        <v/>
      </c>
      <c r="AJ121" s="168">
        <f t="shared" si="50"/>
        <v>0</v>
      </c>
      <c r="AK121" s="171"/>
      <c r="AL121" s="174" t="str">
        <f t="shared" si="51"/>
        <v/>
      </c>
      <c r="AM121" s="179" t="str">
        <f t="shared" si="52"/>
        <v/>
      </c>
      <c r="AN121" s="183" t="str">
        <f t="shared" si="53"/>
        <v>未入力セル</v>
      </c>
      <c r="AO121" s="186" t="str">
        <f t="shared" si="33"/>
        <v/>
      </c>
      <c r="AP121" s="186" t="str">
        <f t="shared" si="34"/>
        <v/>
      </c>
      <c r="AQ121" s="39">
        <f t="shared" si="60"/>
        <v>0</v>
      </c>
      <c r="AR121" s="39" t="str">
        <f>IF(ISERROR(VLOOKUP($M121,#REF!,16,0)),"",VLOOKUP($M121,#REF!,16,0))</f>
        <v/>
      </c>
      <c r="AS121" s="196" t="str">
        <f>IF(ISERROR(VLOOKUP($M121,#REF!,7,0)),"",VLOOKUP($M121,#REF!,7,0))</f>
        <v/>
      </c>
      <c r="AT121" s="203">
        <f t="shared" si="54"/>
        <v>0</v>
      </c>
      <c r="AU121" s="208" t="str">
        <f t="shared" si="55"/>
        <v/>
      </c>
      <c r="AW121" s="208" t="str">
        <f>IF(ISERROR(VLOOKUP($M121,#REF!,10,0)),"",VLOOKUP($M121,#REF!,10,0))</f>
        <v/>
      </c>
      <c r="AX121" s="203">
        <f t="shared" si="56"/>
        <v>0</v>
      </c>
      <c r="AY121" s="208" t="str">
        <f t="shared" si="57"/>
        <v/>
      </c>
      <c r="BA121" s="225" t="str">
        <f t="shared" si="58"/>
        <v/>
      </c>
      <c r="BB121" s="225" t="str">
        <f t="shared" si="59"/>
        <v/>
      </c>
    </row>
    <row r="122" spans="1:54" s="39" customFormat="1" ht="25.2" customHeight="1" x14ac:dyDescent="0.2">
      <c r="A122" s="45"/>
      <c r="B122" s="48"/>
      <c r="C122" s="48"/>
      <c r="D122" s="53"/>
      <c r="E122" s="53"/>
      <c r="F122" s="55"/>
      <c r="G122" s="55"/>
      <c r="H122" s="60"/>
      <c r="I122" s="66"/>
      <c r="J122" s="68"/>
      <c r="L122" s="73">
        <f t="shared" si="35"/>
        <v>0</v>
      </c>
      <c r="M122" s="73" t="str">
        <f t="shared" si="36"/>
        <v xml:space="preserve"> </v>
      </c>
      <c r="N122" s="100">
        <f t="shared" si="37"/>
        <v>0</v>
      </c>
      <c r="O122" s="100">
        <f t="shared" si="38"/>
        <v>0</v>
      </c>
      <c r="P122" s="108">
        <f t="shared" si="39"/>
        <v>0</v>
      </c>
      <c r="Q122" s="108" t="str">
        <f>IF(OR($C122="LED",$C122="不明"),"",IF(ISERROR(VLOOKUP($M122,#REF!,2,0)),"",VLOOKUP($M122,#REF!,2,0)))</f>
        <v/>
      </c>
      <c r="R122" s="100">
        <f t="shared" si="40"/>
        <v>0</v>
      </c>
      <c r="S122" s="100">
        <f t="shared" si="41"/>
        <v>0</v>
      </c>
      <c r="T122" s="120" t="str">
        <f t="shared" si="42"/>
        <v/>
      </c>
      <c r="U122" s="124"/>
      <c r="V122" s="129" t="s">
        <v>164</v>
      </c>
      <c r="W122" s="131"/>
      <c r="X122" s="75" t="str">
        <f>IF(COUNTIF($M122,"*LED*"),"LED設置済",IF(COUNTIF($M122,"*不明*"),"該当不明",IF(ISERROR(VLOOKUP($M122,#REF!,4,0)),"",VLOOKUP($M122,#REF!,4,0))))</f>
        <v/>
      </c>
      <c r="Y122" s="139">
        <f t="shared" si="43"/>
        <v>0</v>
      </c>
      <c r="Z122" s="144" t="str">
        <f>IF(ISERROR(VLOOKUP($M122,#REF!,5,0)),"",VLOOKUP($M122,#REF!,5,0))</f>
        <v/>
      </c>
      <c r="AA122" s="147" t="str">
        <f t="shared" si="44"/>
        <v/>
      </c>
      <c r="AB122" s="147" t="str">
        <f t="shared" si="45"/>
        <v/>
      </c>
      <c r="AC122" s="147" t="str">
        <f>IF(ISERROR(VLOOKUP($M122,#REF!,6,0)),"",VLOOKUP($M122,#REF!,6,0))</f>
        <v/>
      </c>
      <c r="AD122" s="147" t="str">
        <f>IF(ISERROR(VLOOKUP($M122,#REF!,8,0)),"",VLOOKUP($M122,#REF!,8,0))</f>
        <v/>
      </c>
      <c r="AE122" s="152" t="str">
        <f t="shared" si="46"/>
        <v/>
      </c>
      <c r="AF122" s="155" t="str">
        <f t="shared" si="47"/>
        <v/>
      </c>
      <c r="AG122" s="146" t="str">
        <f t="shared" si="48"/>
        <v/>
      </c>
      <c r="AH122" s="146" t="str">
        <f>IF(ISERROR(VLOOKUP($M122,#REF!,9,0)),"",VLOOKUP($M122,#REF!,9,0))</f>
        <v/>
      </c>
      <c r="AI122" s="146" t="str">
        <f t="shared" si="49"/>
        <v/>
      </c>
      <c r="AJ122" s="168">
        <f t="shared" si="50"/>
        <v>0</v>
      </c>
      <c r="AK122" s="171"/>
      <c r="AL122" s="174" t="str">
        <f t="shared" si="51"/>
        <v/>
      </c>
      <c r="AM122" s="179" t="str">
        <f t="shared" si="52"/>
        <v/>
      </c>
      <c r="AN122" s="183" t="str">
        <f t="shared" si="53"/>
        <v>未入力セル</v>
      </c>
      <c r="AO122" s="186" t="str">
        <f t="shared" si="33"/>
        <v/>
      </c>
      <c r="AP122" s="186" t="str">
        <f t="shared" si="34"/>
        <v/>
      </c>
      <c r="AQ122" s="39">
        <f t="shared" si="60"/>
        <v>0</v>
      </c>
      <c r="AR122" s="39" t="str">
        <f>IF(ISERROR(VLOOKUP($M122,#REF!,16,0)),"",VLOOKUP($M122,#REF!,16,0))</f>
        <v/>
      </c>
      <c r="AS122" s="196" t="str">
        <f>IF(ISERROR(VLOOKUP($M122,#REF!,7,0)),"",VLOOKUP($M122,#REF!,7,0))</f>
        <v/>
      </c>
      <c r="AT122" s="203">
        <f t="shared" si="54"/>
        <v>0</v>
      </c>
      <c r="AU122" s="208" t="str">
        <f t="shared" si="55"/>
        <v/>
      </c>
      <c r="AW122" s="208" t="str">
        <f>IF(ISERROR(VLOOKUP($M122,#REF!,10,0)),"",VLOOKUP($M122,#REF!,10,0))</f>
        <v/>
      </c>
      <c r="AX122" s="203">
        <f t="shared" si="56"/>
        <v>0</v>
      </c>
      <c r="AY122" s="208" t="str">
        <f t="shared" si="57"/>
        <v/>
      </c>
      <c r="BA122" s="225" t="str">
        <f t="shared" si="58"/>
        <v/>
      </c>
      <c r="BB122" s="225" t="str">
        <f t="shared" si="59"/>
        <v/>
      </c>
    </row>
    <row r="123" spans="1:54" s="39" customFormat="1" ht="25.2" customHeight="1" x14ac:dyDescent="0.2">
      <c r="A123" s="45"/>
      <c r="B123" s="48"/>
      <c r="C123" s="48"/>
      <c r="D123" s="53"/>
      <c r="E123" s="53"/>
      <c r="F123" s="55"/>
      <c r="G123" s="55"/>
      <c r="H123" s="60"/>
      <c r="I123" s="66"/>
      <c r="J123" s="68"/>
      <c r="L123" s="73">
        <f t="shared" si="35"/>
        <v>0</v>
      </c>
      <c r="M123" s="73" t="str">
        <f t="shared" si="36"/>
        <v xml:space="preserve"> </v>
      </c>
      <c r="N123" s="100">
        <f t="shared" si="37"/>
        <v>0</v>
      </c>
      <c r="O123" s="100">
        <f t="shared" si="38"/>
        <v>0</v>
      </c>
      <c r="P123" s="108">
        <f t="shared" si="39"/>
        <v>0</v>
      </c>
      <c r="Q123" s="108" t="str">
        <f>IF(OR($C123="LED",$C123="不明"),"",IF(ISERROR(VLOOKUP($M123,#REF!,2,0)),"",VLOOKUP($M123,#REF!,2,0)))</f>
        <v/>
      </c>
      <c r="R123" s="100">
        <f t="shared" si="40"/>
        <v>0</v>
      </c>
      <c r="S123" s="100">
        <f t="shared" si="41"/>
        <v>0</v>
      </c>
      <c r="T123" s="120" t="str">
        <f t="shared" si="42"/>
        <v/>
      </c>
      <c r="U123" s="124"/>
      <c r="V123" s="129" t="s">
        <v>164</v>
      </c>
      <c r="W123" s="131"/>
      <c r="X123" s="75" t="str">
        <f>IF(COUNTIF($M123,"*LED*"),"LED設置済",IF(COUNTIF($M123,"*不明*"),"該当不明",IF(ISERROR(VLOOKUP($M123,#REF!,4,0)),"",VLOOKUP($M123,#REF!,4,0))))</f>
        <v/>
      </c>
      <c r="Y123" s="139">
        <f t="shared" si="43"/>
        <v>0</v>
      </c>
      <c r="Z123" s="144" t="str">
        <f>IF(ISERROR(VLOOKUP($M123,#REF!,5,0)),"",VLOOKUP($M123,#REF!,5,0))</f>
        <v/>
      </c>
      <c r="AA123" s="147" t="str">
        <f t="shared" si="44"/>
        <v/>
      </c>
      <c r="AB123" s="147" t="str">
        <f t="shared" si="45"/>
        <v/>
      </c>
      <c r="AC123" s="147" t="str">
        <f>IF(ISERROR(VLOOKUP($M123,#REF!,6,0)),"",VLOOKUP($M123,#REF!,6,0))</f>
        <v/>
      </c>
      <c r="AD123" s="147" t="str">
        <f>IF(ISERROR(VLOOKUP($M123,#REF!,8,0)),"",VLOOKUP($M123,#REF!,8,0))</f>
        <v/>
      </c>
      <c r="AE123" s="152" t="str">
        <f t="shared" si="46"/>
        <v/>
      </c>
      <c r="AF123" s="155" t="str">
        <f t="shared" si="47"/>
        <v/>
      </c>
      <c r="AG123" s="146" t="str">
        <f t="shared" si="48"/>
        <v/>
      </c>
      <c r="AH123" s="146" t="str">
        <f>IF(ISERROR(VLOOKUP($M123,#REF!,9,0)),"",VLOOKUP($M123,#REF!,9,0))</f>
        <v/>
      </c>
      <c r="AI123" s="146" t="str">
        <f t="shared" si="49"/>
        <v/>
      </c>
      <c r="AJ123" s="168">
        <f t="shared" si="50"/>
        <v>0</v>
      </c>
      <c r="AK123" s="171"/>
      <c r="AL123" s="174" t="str">
        <f t="shared" si="51"/>
        <v/>
      </c>
      <c r="AM123" s="179" t="str">
        <f t="shared" si="52"/>
        <v/>
      </c>
      <c r="AN123" s="183" t="str">
        <f t="shared" si="53"/>
        <v>未入力セル</v>
      </c>
      <c r="AO123" s="186" t="str">
        <f t="shared" si="33"/>
        <v/>
      </c>
      <c r="AP123" s="186" t="str">
        <f t="shared" si="34"/>
        <v/>
      </c>
      <c r="AQ123" s="39">
        <f t="shared" si="60"/>
        <v>0</v>
      </c>
      <c r="AR123" s="39" t="str">
        <f>IF(ISERROR(VLOOKUP($M123,#REF!,16,0)),"",VLOOKUP($M123,#REF!,16,0))</f>
        <v/>
      </c>
      <c r="AS123" s="196" t="str">
        <f>IF(ISERROR(VLOOKUP($M123,#REF!,7,0)),"",VLOOKUP($M123,#REF!,7,0))</f>
        <v/>
      </c>
      <c r="AT123" s="203">
        <f t="shared" si="54"/>
        <v>0</v>
      </c>
      <c r="AU123" s="208" t="str">
        <f t="shared" si="55"/>
        <v/>
      </c>
      <c r="AW123" s="208" t="str">
        <f>IF(ISERROR(VLOOKUP($M123,#REF!,10,0)),"",VLOOKUP($M123,#REF!,10,0))</f>
        <v/>
      </c>
      <c r="AX123" s="203">
        <f t="shared" si="56"/>
        <v>0</v>
      </c>
      <c r="AY123" s="208" t="str">
        <f t="shared" si="57"/>
        <v/>
      </c>
      <c r="BA123" s="225" t="str">
        <f t="shared" si="58"/>
        <v/>
      </c>
      <c r="BB123" s="225" t="str">
        <f t="shared" si="59"/>
        <v/>
      </c>
    </row>
    <row r="124" spans="1:54" s="39" customFormat="1" ht="25.2" customHeight="1" x14ac:dyDescent="0.2">
      <c r="A124" s="45"/>
      <c r="B124" s="48"/>
      <c r="C124" s="48"/>
      <c r="D124" s="53"/>
      <c r="E124" s="53"/>
      <c r="F124" s="55"/>
      <c r="G124" s="55"/>
      <c r="H124" s="60"/>
      <c r="I124" s="66"/>
      <c r="J124" s="68"/>
      <c r="L124" s="73">
        <f t="shared" si="35"/>
        <v>0</v>
      </c>
      <c r="M124" s="73" t="str">
        <f t="shared" si="36"/>
        <v xml:space="preserve"> </v>
      </c>
      <c r="N124" s="100">
        <f t="shared" si="37"/>
        <v>0</v>
      </c>
      <c r="O124" s="100">
        <f t="shared" si="38"/>
        <v>0</v>
      </c>
      <c r="P124" s="108">
        <f t="shared" si="39"/>
        <v>0</v>
      </c>
      <c r="Q124" s="108" t="str">
        <f>IF(OR($C124="LED",$C124="不明"),"",IF(ISERROR(VLOOKUP($M124,#REF!,2,0)),"",VLOOKUP($M124,#REF!,2,0)))</f>
        <v/>
      </c>
      <c r="R124" s="100">
        <f t="shared" si="40"/>
        <v>0</v>
      </c>
      <c r="S124" s="100">
        <f t="shared" si="41"/>
        <v>0</v>
      </c>
      <c r="T124" s="120" t="str">
        <f t="shared" si="42"/>
        <v/>
      </c>
      <c r="U124" s="124"/>
      <c r="V124" s="129" t="s">
        <v>164</v>
      </c>
      <c r="W124" s="131"/>
      <c r="X124" s="75" t="str">
        <f>IF(COUNTIF($M124,"*LED*"),"LED設置済",IF(COUNTIF($M124,"*不明*"),"該当不明",IF(ISERROR(VLOOKUP($M124,#REF!,4,0)),"",VLOOKUP($M124,#REF!,4,0))))</f>
        <v/>
      </c>
      <c r="Y124" s="139">
        <f t="shared" si="43"/>
        <v>0</v>
      </c>
      <c r="Z124" s="144" t="str">
        <f>IF(ISERROR(VLOOKUP($M124,#REF!,5,0)),"",VLOOKUP($M124,#REF!,5,0))</f>
        <v/>
      </c>
      <c r="AA124" s="147" t="str">
        <f t="shared" si="44"/>
        <v/>
      </c>
      <c r="AB124" s="147" t="str">
        <f t="shared" si="45"/>
        <v/>
      </c>
      <c r="AC124" s="147" t="str">
        <f>IF(ISERROR(VLOOKUP($M124,#REF!,6,0)),"",VLOOKUP($M124,#REF!,6,0))</f>
        <v/>
      </c>
      <c r="AD124" s="147" t="str">
        <f>IF(ISERROR(VLOOKUP($M124,#REF!,8,0)),"",VLOOKUP($M124,#REF!,8,0))</f>
        <v/>
      </c>
      <c r="AE124" s="152" t="str">
        <f t="shared" si="46"/>
        <v/>
      </c>
      <c r="AF124" s="155" t="str">
        <f t="shared" si="47"/>
        <v/>
      </c>
      <c r="AG124" s="146" t="str">
        <f t="shared" si="48"/>
        <v/>
      </c>
      <c r="AH124" s="146" t="str">
        <f>IF(ISERROR(VLOOKUP($M124,#REF!,9,0)),"",VLOOKUP($M124,#REF!,9,0))</f>
        <v/>
      </c>
      <c r="AI124" s="146" t="str">
        <f t="shared" si="49"/>
        <v/>
      </c>
      <c r="AJ124" s="168">
        <f t="shared" si="50"/>
        <v>0</v>
      </c>
      <c r="AK124" s="171"/>
      <c r="AL124" s="174" t="str">
        <f t="shared" si="51"/>
        <v/>
      </c>
      <c r="AM124" s="179" t="str">
        <f t="shared" si="52"/>
        <v/>
      </c>
      <c r="AN124" s="183" t="str">
        <f t="shared" si="53"/>
        <v>未入力セル</v>
      </c>
      <c r="AO124" s="186" t="str">
        <f t="shared" si="33"/>
        <v/>
      </c>
      <c r="AP124" s="186" t="str">
        <f t="shared" si="34"/>
        <v/>
      </c>
      <c r="AQ124" s="39">
        <f t="shared" si="60"/>
        <v>0</v>
      </c>
      <c r="AR124" s="39" t="str">
        <f>IF(ISERROR(VLOOKUP($M124,#REF!,16,0)),"",VLOOKUP($M124,#REF!,16,0))</f>
        <v/>
      </c>
      <c r="AS124" s="196" t="str">
        <f>IF(ISERROR(VLOOKUP($M124,#REF!,7,0)),"",VLOOKUP($M124,#REF!,7,0))</f>
        <v/>
      </c>
      <c r="AT124" s="203">
        <f t="shared" si="54"/>
        <v>0</v>
      </c>
      <c r="AU124" s="208" t="str">
        <f t="shared" si="55"/>
        <v/>
      </c>
      <c r="AW124" s="208" t="str">
        <f>IF(ISERROR(VLOOKUP($M124,#REF!,10,0)),"",VLOOKUP($M124,#REF!,10,0))</f>
        <v/>
      </c>
      <c r="AX124" s="203">
        <f t="shared" si="56"/>
        <v>0</v>
      </c>
      <c r="AY124" s="208" t="str">
        <f t="shared" si="57"/>
        <v/>
      </c>
      <c r="BA124" s="225" t="str">
        <f t="shared" si="58"/>
        <v/>
      </c>
      <c r="BB124" s="225" t="str">
        <f t="shared" si="59"/>
        <v/>
      </c>
    </row>
    <row r="125" spans="1:54" s="39" customFormat="1" ht="25.2" customHeight="1" x14ac:dyDescent="0.2">
      <c r="A125" s="45"/>
      <c r="B125" s="48"/>
      <c r="C125" s="48"/>
      <c r="D125" s="53"/>
      <c r="E125" s="53"/>
      <c r="F125" s="55"/>
      <c r="G125" s="55"/>
      <c r="H125" s="60"/>
      <c r="I125" s="66"/>
      <c r="J125" s="68"/>
      <c r="L125" s="73">
        <f t="shared" si="35"/>
        <v>0</v>
      </c>
      <c r="M125" s="73" t="str">
        <f t="shared" si="36"/>
        <v xml:space="preserve"> </v>
      </c>
      <c r="N125" s="100">
        <f t="shared" si="37"/>
        <v>0</v>
      </c>
      <c r="O125" s="100">
        <f t="shared" si="38"/>
        <v>0</v>
      </c>
      <c r="P125" s="108">
        <f t="shared" si="39"/>
        <v>0</v>
      </c>
      <c r="Q125" s="108" t="str">
        <f>IF(OR($C125="LED",$C125="不明"),"",IF(ISERROR(VLOOKUP($M125,#REF!,2,0)),"",VLOOKUP($M125,#REF!,2,0)))</f>
        <v/>
      </c>
      <c r="R125" s="100">
        <f t="shared" si="40"/>
        <v>0</v>
      </c>
      <c r="S125" s="100">
        <f t="shared" si="41"/>
        <v>0</v>
      </c>
      <c r="T125" s="120" t="str">
        <f t="shared" si="42"/>
        <v/>
      </c>
      <c r="U125" s="124"/>
      <c r="V125" s="129" t="s">
        <v>164</v>
      </c>
      <c r="W125" s="131"/>
      <c r="X125" s="75" t="str">
        <f>IF(COUNTIF($M125,"*LED*"),"LED設置済",IF(COUNTIF($M125,"*不明*"),"該当不明",IF(ISERROR(VLOOKUP($M125,#REF!,4,0)),"",VLOOKUP($M125,#REF!,4,0))))</f>
        <v/>
      </c>
      <c r="Y125" s="139">
        <f t="shared" si="43"/>
        <v>0</v>
      </c>
      <c r="Z125" s="144" t="str">
        <f>IF(ISERROR(VLOOKUP($M125,#REF!,5,0)),"",VLOOKUP($M125,#REF!,5,0))</f>
        <v/>
      </c>
      <c r="AA125" s="147" t="str">
        <f t="shared" si="44"/>
        <v/>
      </c>
      <c r="AB125" s="147" t="str">
        <f t="shared" si="45"/>
        <v/>
      </c>
      <c r="AC125" s="147" t="str">
        <f>IF(ISERROR(VLOOKUP($M125,#REF!,6,0)),"",VLOOKUP($M125,#REF!,6,0))</f>
        <v/>
      </c>
      <c r="AD125" s="147" t="str">
        <f>IF(ISERROR(VLOOKUP($M125,#REF!,8,0)),"",VLOOKUP($M125,#REF!,8,0))</f>
        <v/>
      </c>
      <c r="AE125" s="152" t="str">
        <f t="shared" si="46"/>
        <v/>
      </c>
      <c r="AF125" s="155" t="str">
        <f t="shared" si="47"/>
        <v/>
      </c>
      <c r="AG125" s="146" t="str">
        <f t="shared" si="48"/>
        <v/>
      </c>
      <c r="AH125" s="146" t="str">
        <f>IF(ISERROR(VLOOKUP($M125,#REF!,9,0)),"",VLOOKUP($M125,#REF!,9,0))</f>
        <v/>
      </c>
      <c r="AI125" s="146" t="str">
        <f t="shared" si="49"/>
        <v/>
      </c>
      <c r="AJ125" s="168">
        <f t="shared" si="50"/>
        <v>0</v>
      </c>
      <c r="AK125" s="171"/>
      <c r="AL125" s="174" t="str">
        <f t="shared" si="51"/>
        <v/>
      </c>
      <c r="AM125" s="179" t="str">
        <f t="shared" si="52"/>
        <v/>
      </c>
      <c r="AN125" s="183" t="str">
        <f t="shared" si="53"/>
        <v>未入力セル</v>
      </c>
      <c r="AO125" s="186" t="str">
        <f t="shared" si="33"/>
        <v/>
      </c>
      <c r="AP125" s="186" t="str">
        <f t="shared" si="34"/>
        <v/>
      </c>
      <c r="AQ125" s="39">
        <f t="shared" si="60"/>
        <v>0</v>
      </c>
      <c r="AR125" s="39" t="str">
        <f>IF(ISERROR(VLOOKUP($M125,#REF!,16,0)),"",VLOOKUP($M125,#REF!,16,0))</f>
        <v/>
      </c>
      <c r="AS125" s="196" t="str">
        <f>IF(ISERROR(VLOOKUP($M125,#REF!,7,0)),"",VLOOKUP($M125,#REF!,7,0))</f>
        <v/>
      </c>
      <c r="AT125" s="203">
        <f t="shared" si="54"/>
        <v>0</v>
      </c>
      <c r="AU125" s="208" t="str">
        <f t="shared" si="55"/>
        <v/>
      </c>
      <c r="AW125" s="208" t="str">
        <f>IF(ISERROR(VLOOKUP($M125,#REF!,10,0)),"",VLOOKUP($M125,#REF!,10,0))</f>
        <v/>
      </c>
      <c r="AX125" s="203">
        <f t="shared" si="56"/>
        <v>0</v>
      </c>
      <c r="AY125" s="208" t="str">
        <f t="shared" si="57"/>
        <v/>
      </c>
      <c r="BA125" s="225" t="str">
        <f t="shared" si="58"/>
        <v/>
      </c>
      <c r="BB125" s="225" t="str">
        <f t="shared" si="59"/>
        <v/>
      </c>
    </row>
    <row r="126" spans="1:54" s="39" customFormat="1" ht="25.2" customHeight="1" x14ac:dyDescent="0.2">
      <c r="A126" s="45"/>
      <c r="B126" s="48"/>
      <c r="C126" s="48"/>
      <c r="D126" s="53"/>
      <c r="E126" s="53"/>
      <c r="F126" s="55"/>
      <c r="G126" s="55"/>
      <c r="H126" s="60"/>
      <c r="I126" s="66"/>
      <c r="J126" s="68"/>
      <c r="L126" s="73">
        <f t="shared" si="35"/>
        <v>0</v>
      </c>
      <c r="M126" s="73" t="str">
        <f t="shared" si="36"/>
        <v xml:space="preserve"> </v>
      </c>
      <c r="N126" s="100">
        <f t="shared" si="37"/>
        <v>0</v>
      </c>
      <c r="O126" s="100">
        <f t="shared" si="38"/>
        <v>0</v>
      </c>
      <c r="P126" s="108">
        <f t="shared" si="39"/>
        <v>0</v>
      </c>
      <c r="Q126" s="108" t="str">
        <f>IF(OR($C126="LED",$C126="不明"),"",IF(ISERROR(VLOOKUP($M126,#REF!,2,0)),"",VLOOKUP($M126,#REF!,2,0)))</f>
        <v/>
      </c>
      <c r="R126" s="100">
        <f t="shared" si="40"/>
        <v>0</v>
      </c>
      <c r="S126" s="100">
        <f t="shared" si="41"/>
        <v>0</v>
      </c>
      <c r="T126" s="120" t="str">
        <f t="shared" si="42"/>
        <v/>
      </c>
      <c r="U126" s="124"/>
      <c r="V126" s="129" t="s">
        <v>164</v>
      </c>
      <c r="W126" s="131"/>
      <c r="X126" s="75" t="str">
        <f>IF(COUNTIF($M126,"*LED*"),"LED設置済",IF(COUNTIF($M126,"*不明*"),"該当不明",IF(ISERROR(VLOOKUP($M126,#REF!,4,0)),"",VLOOKUP($M126,#REF!,4,0))))</f>
        <v/>
      </c>
      <c r="Y126" s="139">
        <f t="shared" si="43"/>
        <v>0</v>
      </c>
      <c r="Z126" s="144" t="str">
        <f>IF(ISERROR(VLOOKUP($M126,#REF!,5,0)),"",VLOOKUP($M126,#REF!,5,0))</f>
        <v/>
      </c>
      <c r="AA126" s="147" t="str">
        <f t="shared" si="44"/>
        <v/>
      </c>
      <c r="AB126" s="147" t="str">
        <f t="shared" si="45"/>
        <v/>
      </c>
      <c r="AC126" s="147" t="str">
        <f>IF(ISERROR(VLOOKUP($M126,#REF!,6,0)),"",VLOOKUP($M126,#REF!,6,0))</f>
        <v/>
      </c>
      <c r="AD126" s="147" t="str">
        <f>IF(ISERROR(VLOOKUP($M126,#REF!,8,0)),"",VLOOKUP($M126,#REF!,8,0))</f>
        <v/>
      </c>
      <c r="AE126" s="152" t="str">
        <f t="shared" si="46"/>
        <v/>
      </c>
      <c r="AF126" s="155" t="str">
        <f t="shared" si="47"/>
        <v/>
      </c>
      <c r="AG126" s="146" t="str">
        <f t="shared" si="48"/>
        <v/>
      </c>
      <c r="AH126" s="146" t="str">
        <f>IF(ISERROR(VLOOKUP($M126,#REF!,9,0)),"",VLOOKUP($M126,#REF!,9,0))</f>
        <v/>
      </c>
      <c r="AI126" s="146" t="str">
        <f t="shared" si="49"/>
        <v/>
      </c>
      <c r="AJ126" s="168">
        <f t="shared" si="50"/>
        <v>0</v>
      </c>
      <c r="AK126" s="171"/>
      <c r="AL126" s="174" t="str">
        <f t="shared" si="51"/>
        <v/>
      </c>
      <c r="AM126" s="179" t="str">
        <f t="shared" si="52"/>
        <v/>
      </c>
      <c r="AN126" s="183" t="str">
        <f t="shared" si="53"/>
        <v>未入力セル</v>
      </c>
      <c r="AO126" s="186" t="str">
        <f t="shared" si="33"/>
        <v/>
      </c>
      <c r="AP126" s="186" t="str">
        <f t="shared" si="34"/>
        <v/>
      </c>
      <c r="AQ126" s="39">
        <f t="shared" si="60"/>
        <v>0</v>
      </c>
      <c r="AR126" s="39" t="str">
        <f>IF(ISERROR(VLOOKUP($M126,#REF!,16,0)),"",VLOOKUP($M126,#REF!,16,0))</f>
        <v/>
      </c>
      <c r="AS126" s="196" t="str">
        <f>IF(ISERROR(VLOOKUP($M126,#REF!,7,0)),"",VLOOKUP($M126,#REF!,7,0))</f>
        <v/>
      </c>
      <c r="AT126" s="203">
        <f t="shared" si="54"/>
        <v>0</v>
      </c>
      <c r="AU126" s="208" t="str">
        <f t="shared" si="55"/>
        <v/>
      </c>
      <c r="AW126" s="208" t="str">
        <f>IF(ISERROR(VLOOKUP($M126,#REF!,10,0)),"",VLOOKUP($M126,#REF!,10,0))</f>
        <v/>
      </c>
      <c r="AX126" s="203">
        <f t="shared" si="56"/>
        <v>0</v>
      </c>
      <c r="AY126" s="208" t="str">
        <f t="shared" si="57"/>
        <v/>
      </c>
      <c r="BA126" s="225" t="str">
        <f t="shared" si="58"/>
        <v/>
      </c>
      <c r="BB126" s="225" t="str">
        <f t="shared" si="59"/>
        <v/>
      </c>
    </row>
    <row r="127" spans="1:54" s="39" customFormat="1" ht="25.2" customHeight="1" x14ac:dyDescent="0.2">
      <c r="A127" s="45"/>
      <c r="B127" s="48"/>
      <c r="C127" s="48"/>
      <c r="D127" s="53"/>
      <c r="E127" s="53"/>
      <c r="F127" s="55"/>
      <c r="G127" s="55"/>
      <c r="H127" s="60"/>
      <c r="I127" s="66"/>
      <c r="J127" s="68"/>
      <c r="L127" s="73">
        <f t="shared" si="35"/>
        <v>0</v>
      </c>
      <c r="M127" s="73" t="str">
        <f t="shared" si="36"/>
        <v xml:space="preserve"> </v>
      </c>
      <c r="N127" s="100">
        <f t="shared" si="37"/>
        <v>0</v>
      </c>
      <c r="O127" s="100">
        <f t="shared" si="38"/>
        <v>0</v>
      </c>
      <c r="P127" s="108">
        <f t="shared" si="39"/>
        <v>0</v>
      </c>
      <c r="Q127" s="108" t="str">
        <f>IF(OR($C127="LED",$C127="不明"),"",IF(ISERROR(VLOOKUP($M127,#REF!,2,0)),"",VLOOKUP($M127,#REF!,2,0)))</f>
        <v/>
      </c>
      <c r="R127" s="100">
        <f t="shared" si="40"/>
        <v>0</v>
      </c>
      <c r="S127" s="100">
        <f t="shared" si="41"/>
        <v>0</v>
      </c>
      <c r="T127" s="120" t="str">
        <f t="shared" si="42"/>
        <v/>
      </c>
      <c r="U127" s="124"/>
      <c r="V127" s="129" t="s">
        <v>164</v>
      </c>
      <c r="W127" s="131"/>
      <c r="X127" s="75" t="str">
        <f>IF(COUNTIF($M127,"*LED*"),"LED設置済",IF(COUNTIF($M127,"*不明*"),"該当不明",IF(ISERROR(VLOOKUP($M127,#REF!,4,0)),"",VLOOKUP($M127,#REF!,4,0))))</f>
        <v/>
      </c>
      <c r="Y127" s="139">
        <f t="shared" si="43"/>
        <v>0</v>
      </c>
      <c r="Z127" s="144" t="str">
        <f>IF(ISERROR(VLOOKUP($M127,#REF!,5,0)),"",VLOOKUP($M127,#REF!,5,0))</f>
        <v/>
      </c>
      <c r="AA127" s="147" t="str">
        <f t="shared" si="44"/>
        <v/>
      </c>
      <c r="AB127" s="147" t="str">
        <f t="shared" si="45"/>
        <v/>
      </c>
      <c r="AC127" s="147" t="str">
        <f>IF(ISERROR(VLOOKUP($M127,#REF!,6,0)),"",VLOOKUP($M127,#REF!,6,0))</f>
        <v/>
      </c>
      <c r="AD127" s="147" t="str">
        <f>IF(ISERROR(VLOOKUP($M127,#REF!,8,0)),"",VLOOKUP($M127,#REF!,8,0))</f>
        <v/>
      </c>
      <c r="AE127" s="152" t="str">
        <f t="shared" si="46"/>
        <v/>
      </c>
      <c r="AF127" s="155" t="str">
        <f t="shared" si="47"/>
        <v/>
      </c>
      <c r="AG127" s="146" t="str">
        <f t="shared" si="48"/>
        <v/>
      </c>
      <c r="AH127" s="146" t="str">
        <f>IF(ISERROR(VLOOKUP($M127,#REF!,9,0)),"",VLOOKUP($M127,#REF!,9,0))</f>
        <v/>
      </c>
      <c r="AI127" s="146" t="str">
        <f t="shared" si="49"/>
        <v/>
      </c>
      <c r="AJ127" s="168">
        <f t="shared" si="50"/>
        <v>0</v>
      </c>
      <c r="AK127" s="171"/>
      <c r="AL127" s="174" t="str">
        <f t="shared" si="51"/>
        <v/>
      </c>
      <c r="AM127" s="179" t="str">
        <f t="shared" si="52"/>
        <v/>
      </c>
      <c r="AN127" s="183" t="str">
        <f t="shared" si="53"/>
        <v>未入力セル</v>
      </c>
      <c r="AO127" s="186" t="str">
        <f t="shared" si="33"/>
        <v/>
      </c>
      <c r="AP127" s="186" t="str">
        <f t="shared" si="34"/>
        <v/>
      </c>
      <c r="AQ127" s="39">
        <f t="shared" si="60"/>
        <v>0</v>
      </c>
      <c r="AR127" s="39" t="str">
        <f>IF(ISERROR(VLOOKUP($M127,#REF!,16,0)),"",VLOOKUP($M127,#REF!,16,0))</f>
        <v/>
      </c>
      <c r="AS127" s="196" t="str">
        <f>IF(ISERROR(VLOOKUP($M127,#REF!,7,0)),"",VLOOKUP($M127,#REF!,7,0))</f>
        <v/>
      </c>
      <c r="AT127" s="203">
        <f t="shared" si="54"/>
        <v>0</v>
      </c>
      <c r="AU127" s="208" t="str">
        <f t="shared" si="55"/>
        <v/>
      </c>
      <c r="AW127" s="208" t="str">
        <f>IF(ISERROR(VLOOKUP($M127,#REF!,10,0)),"",VLOOKUP($M127,#REF!,10,0))</f>
        <v/>
      </c>
      <c r="AX127" s="203">
        <f t="shared" si="56"/>
        <v>0</v>
      </c>
      <c r="AY127" s="208" t="str">
        <f t="shared" si="57"/>
        <v/>
      </c>
      <c r="BA127" s="225" t="str">
        <f t="shared" si="58"/>
        <v/>
      </c>
      <c r="BB127" s="225" t="str">
        <f t="shared" si="59"/>
        <v/>
      </c>
    </row>
    <row r="128" spans="1:54" s="39" customFormat="1" ht="25.2" customHeight="1" x14ac:dyDescent="0.2">
      <c r="A128" s="45"/>
      <c r="B128" s="48"/>
      <c r="C128" s="48"/>
      <c r="D128" s="53"/>
      <c r="E128" s="53"/>
      <c r="F128" s="55"/>
      <c r="G128" s="55"/>
      <c r="H128" s="60"/>
      <c r="I128" s="66"/>
      <c r="J128" s="68"/>
      <c r="L128" s="73">
        <f t="shared" si="35"/>
        <v>0</v>
      </c>
      <c r="M128" s="73" t="str">
        <f t="shared" si="36"/>
        <v xml:space="preserve"> </v>
      </c>
      <c r="N128" s="100">
        <f t="shared" si="37"/>
        <v>0</v>
      </c>
      <c r="O128" s="100">
        <f t="shared" si="38"/>
        <v>0</v>
      </c>
      <c r="P128" s="108">
        <f t="shared" si="39"/>
        <v>0</v>
      </c>
      <c r="Q128" s="108" t="str">
        <f>IF(OR($C128="LED",$C128="不明"),"",IF(ISERROR(VLOOKUP($M128,#REF!,2,0)),"",VLOOKUP($M128,#REF!,2,0)))</f>
        <v/>
      </c>
      <c r="R128" s="100">
        <f t="shared" si="40"/>
        <v>0</v>
      </c>
      <c r="S128" s="100">
        <f t="shared" si="41"/>
        <v>0</v>
      </c>
      <c r="T128" s="120" t="str">
        <f t="shared" si="42"/>
        <v/>
      </c>
      <c r="U128" s="124"/>
      <c r="V128" s="129" t="s">
        <v>164</v>
      </c>
      <c r="W128" s="131"/>
      <c r="X128" s="75" t="str">
        <f>IF(COUNTIF($M128,"*LED*"),"LED設置済",IF(COUNTIF($M128,"*不明*"),"該当不明",IF(ISERROR(VLOOKUP($M128,#REF!,4,0)),"",VLOOKUP($M128,#REF!,4,0))))</f>
        <v/>
      </c>
      <c r="Y128" s="139">
        <f t="shared" si="43"/>
        <v>0</v>
      </c>
      <c r="Z128" s="144" t="str">
        <f>IF(ISERROR(VLOOKUP($M128,#REF!,5,0)),"",VLOOKUP($M128,#REF!,5,0))</f>
        <v/>
      </c>
      <c r="AA128" s="147" t="str">
        <f t="shared" si="44"/>
        <v/>
      </c>
      <c r="AB128" s="147" t="str">
        <f t="shared" si="45"/>
        <v/>
      </c>
      <c r="AC128" s="147" t="str">
        <f>IF(ISERROR(VLOOKUP($M128,#REF!,6,0)),"",VLOOKUP($M128,#REF!,6,0))</f>
        <v/>
      </c>
      <c r="AD128" s="147" t="str">
        <f>IF(ISERROR(VLOOKUP($M128,#REF!,8,0)),"",VLOOKUP($M128,#REF!,8,0))</f>
        <v/>
      </c>
      <c r="AE128" s="152" t="str">
        <f t="shared" si="46"/>
        <v/>
      </c>
      <c r="AF128" s="155" t="str">
        <f t="shared" si="47"/>
        <v/>
      </c>
      <c r="AG128" s="146" t="str">
        <f t="shared" si="48"/>
        <v/>
      </c>
      <c r="AH128" s="146" t="str">
        <f>IF(ISERROR(VLOOKUP($M128,#REF!,9,0)),"",VLOOKUP($M128,#REF!,9,0))</f>
        <v/>
      </c>
      <c r="AI128" s="146" t="str">
        <f t="shared" si="49"/>
        <v/>
      </c>
      <c r="AJ128" s="168">
        <f t="shared" si="50"/>
        <v>0</v>
      </c>
      <c r="AK128" s="171"/>
      <c r="AL128" s="174" t="str">
        <f t="shared" si="51"/>
        <v/>
      </c>
      <c r="AM128" s="179" t="str">
        <f t="shared" si="52"/>
        <v/>
      </c>
      <c r="AN128" s="183" t="str">
        <f t="shared" si="53"/>
        <v>未入力セル</v>
      </c>
      <c r="AO128" s="186" t="str">
        <f t="shared" si="33"/>
        <v/>
      </c>
      <c r="AP128" s="186" t="str">
        <f t="shared" si="34"/>
        <v/>
      </c>
      <c r="AQ128" s="39">
        <f t="shared" si="60"/>
        <v>0</v>
      </c>
      <c r="AR128" s="39" t="str">
        <f>IF(ISERROR(VLOOKUP($M128,#REF!,16,0)),"",VLOOKUP($M128,#REF!,16,0))</f>
        <v/>
      </c>
      <c r="AS128" s="196" t="str">
        <f>IF(ISERROR(VLOOKUP($M128,#REF!,7,0)),"",VLOOKUP($M128,#REF!,7,0))</f>
        <v/>
      </c>
      <c r="AT128" s="203">
        <f t="shared" si="54"/>
        <v>0</v>
      </c>
      <c r="AU128" s="208" t="str">
        <f t="shared" si="55"/>
        <v/>
      </c>
      <c r="AW128" s="208" t="str">
        <f>IF(ISERROR(VLOOKUP($M128,#REF!,10,0)),"",VLOOKUP($M128,#REF!,10,0))</f>
        <v/>
      </c>
      <c r="AX128" s="203">
        <f t="shared" si="56"/>
        <v>0</v>
      </c>
      <c r="AY128" s="208" t="str">
        <f t="shared" si="57"/>
        <v/>
      </c>
      <c r="BA128" s="225" t="str">
        <f t="shared" si="58"/>
        <v/>
      </c>
      <c r="BB128" s="225" t="str">
        <f t="shared" si="59"/>
        <v/>
      </c>
    </row>
    <row r="129" spans="1:54" s="39" customFormat="1" ht="25.2" customHeight="1" x14ac:dyDescent="0.2">
      <c r="A129" s="45"/>
      <c r="B129" s="48"/>
      <c r="C129" s="48"/>
      <c r="D129" s="53"/>
      <c r="E129" s="53"/>
      <c r="F129" s="55"/>
      <c r="G129" s="55"/>
      <c r="H129" s="60"/>
      <c r="I129" s="66"/>
      <c r="J129" s="68"/>
      <c r="L129" s="73">
        <f t="shared" si="35"/>
        <v>0</v>
      </c>
      <c r="M129" s="73" t="str">
        <f t="shared" si="36"/>
        <v xml:space="preserve"> </v>
      </c>
      <c r="N129" s="100">
        <f t="shared" si="37"/>
        <v>0</v>
      </c>
      <c r="O129" s="100">
        <f t="shared" si="38"/>
        <v>0</v>
      </c>
      <c r="P129" s="108">
        <f t="shared" si="39"/>
        <v>0</v>
      </c>
      <c r="Q129" s="108" t="str">
        <f>IF(OR($C129="LED",$C129="不明"),"",IF(ISERROR(VLOOKUP($M129,#REF!,2,0)),"",VLOOKUP($M129,#REF!,2,0)))</f>
        <v/>
      </c>
      <c r="R129" s="100">
        <f t="shared" si="40"/>
        <v>0</v>
      </c>
      <c r="S129" s="100">
        <f t="shared" si="41"/>
        <v>0</v>
      </c>
      <c r="T129" s="120" t="str">
        <f t="shared" si="42"/>
        <v/>
      </c>
      <c r="U129" s="124"/>
      <c r="V129" s="129" t="s">
        <v>164</v>
      </c>
      <c r="W129" s="131"/>
      <c r="X129" s="75" t="str">
        <f>IF(COUNTIF($M129,"*LED*"),"LED設置済",IF(COUNTIF($M129,"*不明*"),"該当不明",IF(ISERROR(VLOOKUP($M129,#REF!,4,0)),"",VLOOKUP($M129,#REF!,4,0))))</f>
        <v/>
      </c>
      <c r="Y129" s="139">
        <f t="shared" si="43"/>
        <v>0</v>
      </c>
      <c r="Z129" s="144" t="str">
        <f>IF(ISERROR(VLOOKUP($M129,#REF!,5,0)),"",VLOOKUP($M129,#REF!,5,0))</f>
        <v/>
      </c>
      <c r="AA129" s="147" t="str">
        <f t="shared" si="44"/>
        <v/>
      </c>
      <c r="AB129" s="147" t="str">
        <f t="shared" si="45"/>
        <v/>
      </c>
      <c r="AC129" s="147" t="str">
        <f>IF(ISERROR(VLOOKUP($M129,#REF!,6,0)),"",VLOOKUP($M129,#REF!,6,0))</f>
        <v/>
      </c>
      <c r="AD129" s="147" t="str">
        <f>IF(ISERROR(VLOOKUP($M129,#REF!,8,0)),"",VLOOKUP($M129,#REF!,8,0))</f>
        <v/>
      </c>
      <c r="AE129" s="152" t="str">
        <f t="shared" si="46"/>
        <v/>
      </c>
      <c r="AF129" s="155" t="str">
        <f t="shared" si="47"/>
        <v/>
      </c>
      <c r="AG129" s="146" t="str">
        <f t="shared" si="48"/>
        <v/>
      </c>
      <c r="AH129" s="146" t="str">
        <f>IF(ISERROR(VLOOKUP($M129,#REF!,9,0)),"",VLOOKUP($M129,#REF!,9,0))</f>
        <v/>
      </c>
      <c r="AI129" s="146" t="str">
        <f t="shared" si="49"/>
        <v/>
      </c>
      <c r="AJ129" s="168">
        <f t="shared" si="50"/>
        <v>0</v>
      </c>
      <c r="AK129" s="171"/>
      <c r="AL129" s="174" t="str">
        <f t="shared" si="51"/>
        <v/>
      </c>
      <c r="AM129" s="179" t="str">
        <f t="shared" si="52"/>
        <v/>
      </c>
      <c r="AN129" s="183" t="str">
        <f t="shared" si="53"/>
        <v>未入力セル</v>
      </c>
      <c r="AO129" s="186" t="str">
        <f t="shared" ref="AO129:AO192" si="61">IF(ISERROR((Q129*Y129)/1000),"",((Q129*Y129)/1000))</f>
        <v/>
      </c>
      <c r="AP129" s="186" t="str">
        <f t="shared" ref="AP129:AP192" si="62">IF(ISERROR((Z129*Y129)/1000),"",((Z129*Y129)/1000))</f>
        <v/>
      </c>
      <c r="AQ129" s="39">
        <f t="shared" si="60"/>
        <v>0</v>
      </c>
      <c r="AR129" s="39" t="str">
        <f>IF(ISERROR(VLOOKUP($M129,#REF!,16,0)),"",VLOOKUP($M129,#REF!,16,0))</f>
        <v/>
      </c>
      <c r="AS129" s="196" t="str">
        <f>IF(ISERROR(VLOOKUP($M129,#REF!,7,0)),"",VLOOKUP($M129,#REF!,7,0))</f>
        <v/>
      </c>
      <c r="AT129" s="203">
        <f t="shared" si="54"/>
        <v>0</v>
      </c>
      <c r="AU129" s="208" t="str">
        <f t="shared" si="55"/>
        <v/>
      </c>
      <c r="AW129" s="208" t="str">
        <f>IF(ISERROR(VLOOKUP($M129,#REF!,10,0)),"",VLOOKUP($M129,#REF!,10,0))</f>
        <v/>
      </c>
      <c r="AX129" s="203">
        <f t="shared" si="56"/>
        <v>0</v>
      </c>
      <c r="AY129" s="208" t="str">
        <f t="shared" si="57"/>
        <v/>
      </c>
      <c r="BA129" s="225" t="str">
        <f t="shared" si="58"/>
        <v/>
      </c>
      <c r="BB129" s="225" t="str">
        <f t="shared" si="59"/>
        <v/>
      </c>
    </row>
    <row r="130" spans="1:54" s="39" customFormat="1" ht="25.2" customHeight="1" x14ac:dyDescent="0.2">
      <c r="A130" s="45"/>
      <c r="B130" s="48"/>
      <c r="C130" s="48"/>
      <c r="D130" s="53"/>
      <c r="E130" s="53"/>
      <c r="F130" s="55"/>
      <c r="G130" s="55"/>
      <c r="H130" s="60"/>
      <c r="I130" s="66"/>
      <c r="J130" s="68"/>
      <c r="L130" s="73">
        <f t="shared" si="35"/>
        <v>0</v>
      </c>
      <c r="M130" s="73" t="str">
        <f t="shared" si="36"/>
        <v xml:space="preserve"> </v>
      </c>
      <c r="N130" s="100">
        <f t="shared" si="37"/>
        <v>0</v>
      </c>
      <c r="O130" s="100">
        <f t="shared" si="38"/>
        <v>0</v>
      </c>
      <c r="P130" s="108">
        <f t="shared" si="39"/>
        <v>0</v>
      </c>
      <c r="Q130" s="108" t="str">
        <f>IF(OR($C130="LED",$C130="不明"),"",IF(ISERROR(VLOOKUP($M130,#REF!,2,0)),"",VLOOKUP($M130,#REF!,2,0)))</f>
        <v/>
      </c>
      <c r="R130" s="100">
        <f t="shared" si="40"/>
        <v>0</v>
      </c>
      <c r="S130" s="100">
        <f t="shared" si="41"/>
        <v>0</v>
      </c>
      <c r="T130" s="120" t="str">
        <f t="shared" si="42"/>
        <v/>
      </c>
      <c r="U130" s="124"/>
      <c r="V130" s="129" t="s">
        <v>164</v>
      </c>
      <c r="W130" s="131"/>
      <c r="X130" s="75" t="str">
        <f>IF(COUNTIF($M130,"*LED*"),"LED設置済",IF(COUNTIF($M130,"*不明*"),"該当不明",IF(ISERROR(VLOOKUP($M130,#REF!,4,0)),"",VLOOKUP($M130,#REF!,4,0))))</f>
        <v/>
      </c>
      <c r="Y130" s="139">
        <f t="shared" si="43"/>
        <v>0</v>
      </c>
      <c r="Z130" s="144" t="str">
        <f>IF(ISERROR(VLOOKUP($M130,#REF!,5,0)),"",VLOOKUP($M130,#REF!,5,0))</f>
        <v/>
      </c>
      <c r="AA130" s="147" t="str">
        <f t="shared" si="44"/>
        <v/>
      </c>
      <c r="AB130" s="147" t="str">
        <f t="shared" si="45"/>
        <v/>
      </c>
      <c r="AC130" s="147" t="str">
        <f>IF(ISERROR(VLOOKUP($M130,#REF!,6,0)),"",VLOOKUP($M130,#REF!,6,0))</f>
        <v/>
      </c>
      <c r="AD130" s="147" t="str">
        <f>IF(ISERROR(VLOOKUP($M130,#REF!,8,0)),"",VLOOKUP($M130,#REF!,8,0))</f>
        <v/>
      </c>
      <c r="AE130" s="152" t="str">
        <f t="shared" si="46"/>
        <v/>
      </c>
      <c r="AF130" s="155" t="str">
        <f t="shared" si="47"/>
        <v/>
      </c>
      <c r="AG130" s="146" t="str">
        <f t="shared" si="48"/>
        <v/>
      </c>
      <c r="AH130" s="146" t="str">
        <f>IF(ISERROR(VLOOKUP($M130,#REF!,9,0)),"",VLOOKUP($M130,#REF!,9,0))</f>
        <v/>
      </c>
      <c r="AI130" s="146" t="str">
        <f t="shared" si="49"/>
        <v/>
      </c>
      <c r="AJ130" s="168">
        <f t="shared" si="50"/>
        <v>0</v>
      </c>
      <c r="AK130" s="171"/>
      <c r="AL130" s="174" t="str">
        <f t="shared" si="51"/>
        <v/>
      </c>
      <c r="AM130" s="179" t="str">
        <f t="shared" si="52"/>
        <v/>
      </c>
      <c r="AN130" s="183" t="str">
        <f t="shared" si="53"/>
        <v>未入力セル</v>
      </c>
      <c r="AO130" s="186" t="str">
        <f t="shared" si="61"/>
        <v/>
      </c>
      <c r="AP130" s="186" t="str">
        <f t="shared" si="62"/>
        <v/>
      </c>
      <c r="AQ130" s="39">
        <f t="shared" si="60"/>
        <v>0</v>
      </c>
      <c r="AR130" s="39" t="str">
        <f>IF(ISERROR(VLOOKUP($M130,#REF!,16,0)),"",VLOOKUP($M130,#REF!,16,0))</f>
        <v/>
      </c>
      <c r="AS130" s="196" t="str">
        <f>IF(ISERROR(VLOOKUP($M130,#REF!,7,0)),"",VLOOKUP($M130,#REF!,7,0))</f>
        <v/>
      </c>
      <c r="AT130" s="203">
        <f t="shared" si="54"/>
        <v>0</v>
      </c>
      <c r="AU130" s="208" t="str">
        <f t="shared" si="55"/>
        <v/>
      </c>
      <c r="AW130" s="208" t="str">
        <f>IF(ISERROR(VLOOKUP($M130,#REF!,10,0)),"",VLOOKUP($M130,#REF!,10,0))</f>
        <v/>
      </c>
      <c r="AX130" s="203">
        <f t="shared" si="56"/>
        <v>0</v>
      </c>
      <c r="AY130" s="208" t="str">
        <f t="shared" si="57"/>
        <v/>
      </c>
      <c r="BA130" s="225" t="str">
        <f t="shared" si="58"/>
        <v/>
      </c>
      <c r="BB130" s="225" t="str">
        <f t="shared" si="59"/>
        <v/>
      </c>
    </row>
    <row r="131" spans="1:54" s="39" customFormat="1" ht="25.2" customHeight="1" x14ac:dyDescent="0.2">
      <c r="A131" s="45"/>
      <c r="B131" s="48"/>
      <c r="C131" s="48"/>
      <c r="D131" s="53"/>
      <c r="E131" s="53"/>
      <c r="F131" s="55"/>
      <c r="G131" s="55"/>
      <c r="H131" s="60"/>
      <c r="I131" s="66"/>
      <c r="J131" s="68"/>
      <c r="L131" s="73">
        <f t="shared" si="35"/>
        <v>0</v>
      </c>
      <c r="M131" s="73" t="str">
        <f t="shared" si="36"/>
        <v xml:space="preserve"> </v>
      </c>
      <c r="N131" s="100">
        <f t="shared" si="37"/>
        <v>0</v>
      </c>
      <c r="O131" s="100">
        <f t="shared" si="38"/>
        <v>0</v>
      </c>
      <c r="P131" s="108">
        <f t="shared" si="39"/>
        <v>0</v>
      </c>
      <c r="Q131" s="108" t="str">
        <f>IF(OR($C131="LED",$C131="不明"),"",IF(ISERROR(VLOOKUP($M131,#REF!,2,0)),"",VLOOKUP($M131,#REF!,2,0)))</f>
        <v/>
      </c>
      <c r="R131" s="100">
        <f t="shared" si="40"/>
        <v>0</v>
      </c>
      <c r="S131" s="100">
        <f t="shared" si="41"/>
        <v>0</v>
      </c>
      <c r="T131" s="120" t="str">
        <f t="shared" si="42"/>
        <v/>
      </c>
      <c r="U131" s="124"/>
      <c r="V131" s="129" t="s">
        <v>164</v>
      </c>
      <c r="W131" s="131"/>
      <c r="X131" s="75" t="str">
        <f>IF(COUNTIF($M131,"*LED*"),"LED設置済",IF(COUNTIF($M131,"*不明*"),"該当不明",IF(ISERROR(VLOOKUP($M131,#REF!,4,0)),"",VLOOKUP($M131,#REF!,4,0))))</f>
        <v/>
      </c>
      <c r="Y131" s="139">
        <f t="shared" si="43"/>
        <v>0</v>
      </c>
      <c r="Z131" s="144" t="str">
        <f>IF(ISERROR(VLOOKUP($M131,#REF!,5,0)),"",VLOOKUP($M131,#REF!,5,0))</f>
        <v/>
      </c>
      <c r="AA131" s="147" t="str">
        <f t="shared" si="44"/>
        <v/>
      </c>
      <c r="AB131" s="147" t="str">
        <f t="shared" si="45"/>
        <v/>
      </c>
      <c r="AC131" s="147" t="str">
        <f>IF(ISERROR(VLOOKUP($M131,#REF!,6,0)),"",VLOOKUP($M131,#REF!,6,0))</f>
        <v/>
      </c>
      <c r="AD131" s="147" t="str">
        <f>IF(ISERROR(VLOOKUP($M131,#REF!,8,0)),"",VLOOKUP($M131,#REF!,8,0))</f>
        <v/>
      </c>
      <c r="AE131" s="152" t="str">
        <f t="shared" si="46"/>
        <v/>
      </c>
      <c r="AF131" s="155" t="str">
        <f t="shared" si="47"/>
        <v/>
      </c>
      <c r="AG131" s="146" t="str">
        <f t="shared" si="48"/>
        <v/>
      </c>
      <c r="AH131" s="146" t="str">
        <f>IF(ISERROR(VLOOKUP($M131,#REF!,9,0)),"",VLOOKUP($M131,#REF!,9,0))</f>
        <v/>
      </c>
      <c r="AI131" s="146" t="str">
        <f t="shared" si="49"/>
        <v/>
      </c>
      <c r="AJ131" s="168">
        <f t="shared" si="50"/>
        <v>0</v>
      </c>
      <c r="AK131" s="171"/>
      <c r="AL131" s="174" t="str">
        <f t="shared" si="51"/>
        <v/>
      </c>
      <c r="AM131" s="179" t="str">
        <f t="shared" si="52"/>
        <v/>
      </c>
      <c r="AN131" s="183" t="str">
        <f t="shared" si="53"/>
        <v>未入力セル</v>
      </c>
      <c r="AO131" s="186" t="str">
        <f t="shared" si="61"/>
        <v/>
      </c>
      <c r="AP131" s="186" t="str">
        <f t="shared" si="62"/>
        <v/>
      </c>
      <c r="AQ131" s="39">
        <f t="shared" si="60"/>
        <v>0</v>
      </c>
      <c r="AR131" s="39" t="str">
        <f>IF(ISERROR(VLOOKUP($M131,#REF!,16,0)),"",VLOOKUP($M131,#REF!,16,0))</f>
        <v/>
      </c>
      <c r="AS131" s="196" t="str">
        <f>IF(ISERROR(VLOOKUP($M131,#REF!,7,0)),"",VLOOKUP($M131,#REF!,7,0))</f>
        <v/>
      </c>
      <c r="AT131" s="203">
        <f t="shared" si="54"/>
        <v>0</v>
      </c>
      <c r="AU131" s="208" t="str">
        <f t="shared" si="55"/>
        <v/>
      </c>
      <c r="AW131" s="208" t="str">
        <f>IF(ISERROR(VLOOKUP($M131,#REF!,10,0)),"",VLOOKUP($M131,#REF!,10,0))</f>
        <v/>
      </c>
      <c r="AX131" s="203">
        <f t="shared" si="56"/>
        <v>0</v>
      </c>
      <c r="AY131" s="208" t="str">
        <f t="shared" si="57"/>
        <v/>
      </c>
      <c r="BA131" s="225" t="str">
        <f t="shared" si="58"/>
        <v/>
      </c>
      <c r="BB131" s="225" t="str">
        <f t="shared" si="59"/>
        <v/>
      </c>
    </row>
    <row r="132" spans="1:54" s="39" customFormat="1" ht="25.2" customHeight="1" x14ac:dyDescent="0.2">
      <c r="A132" s="45"/>
      <c r="B132" s="48"/>
      <c r="C132" s="48"/>
      <c r="D132" s="53"/>
      <c r="E132" s="53"/>
      <c r="F132" s="55"/>
      <c r="G132" s="55"/>
      <c r="H132" s="60"/>
      <c r="I132" s="66"/>
      <c r="J132" s="68"/>
      <c r="L132" s="73">
        <f t="shared" si="35"/>
        <v>0</v>
      </c>
      <c r="M132" s="73" t="str">
        <f t="shared" si="36"/>
        <v xml:space="preserve"> </v>
      </c>
      <c r="N132" s="100">
        <f t="shared" si="37"/>
        <v>0</v>
      </c>
      <c r="O132" s="100">
        <f t="shared" si="38"/>
        <v>0</v>
      </c>
      <c r="P132" s="108">
        <f t="shared" si="39"/>
        <v>0</v>
      </c>
      <c r="Q132" s="108" t="str">
        <f>IF(OR($C132="LED",$C132="不明"),"",IF(ISERROR(VLOOKUP($M132,#REF!,2,0)),"",VLOOKUP($M132,#REF!,2,0)))</f>
        <v/>
      </c>
      <c r="R132" s="100">
        <f t="shared" si="40"/>
        <v>0</v>
      </c>
      <c r="S132" s="100">
        <f t="shared" si="41"/>
        <v>0</v>
      </c>
      <c r="T132" s="120" t="str">
        <f t="shared" si="42"/>
        <v/>
      </c>
      <c r="U132" s="124"/>
      <c r="V132" s="129" t="s">
        <v>164</v>
      </c>
      <c r="W132" s="131"/>
      <c r="X132" s="75" t="str">
        <f>IF(COUNTIF($M132,"*LED*"),"LED設置済",IF(COUNTIF($M132,"*不明*"),"該当不明",IF(ISERROR(VLOOKUP($M132,#REF!,4,0)),"",VLOOKUP($M132,#REF!,4,0))))</f>
        <v/>
      </c>
      <c r="Y132" s="139">
        <f t="shared" si="43"/>
        <v>0</v>
      </c>
      <c r="Z132" s="144" t="str">
        <f>IF(ISERROR(VLOOKUP($M132,#REF!,5,0)),"",VLOOKUP($M132,#REF!,5,0))</f>
        <v/>
      </c>
      <c r="AA132" s="147" t="str">
        <f t="shared" si="44"/>
        <v/>
      </c>
      <c r="AB132" s="147" t="str">
        <f t="shared" si="45"/>
        <v/>
      </c>
      <c r="AC132" s="147" t="str">
        <f>IF(ISERROR(VLOOKUP($M132,#REF!,6,0)),"",VLOOKUP($M132,#REF!,6,0))</f>
        <v/>
      </c>
      <c r="AD132" s="147" t="str">
        <f>IF(ISERROR(VLOOKUP($M132,#REF!,8,0)),"",VLOOKUP($M132,#REF!,8,0))</f>
        <v/>
      </c>
      <c r="AE132" s="152" t="str">
        <f t="shared" si="46"/>
        <v/>
      </c>
      <c r="AF132" s="155" t="str">
        <f t="shared" si="47"/>
        <v/>
      </c>
      <c r="AG132" s="146" t="str">
        <f t="shared" si="48"/>
        <v/>
      </c>
      <c r="AH132" s="146" t="str">
        <f>IF(ISERROR(VLOOKUP($M132,#REF!,9,0)),"",VLOOKUP($M132,#REF!,9,0))</f>
        <v/>
      </c>
      <c r="AI132" s="146" t="str">
        <f t="shared" si="49"/>
        <v/>
      </c>
      <c r="AJ132" s="168">
        <f t="shared" si="50"/>
        <v>0</v>
      </c>
      <c r="AK132" s="171"/>
      <c r="AL132" s="174" t="str">
        <f t="shared" si="51"/>
        <v/>
      </c>
      <c r="AM132" s="179" t="str">
        <f t="shared" si="52"/>
        <v/>
      </c>
      <c r="AN132" s="183" t="str">
        <f t="shared" si="53"/>
        <v>未入力セル</v>
      </c>
      <c r="AO132" s="186" t="str">
        <f t="shared" si="61"/>
        <v/>
      </c>
      <c r="AP132" s="186" t="str">
        <f t="shared" si="62"/>
        <v/>
      </c>
      <c r="AQ132" s="39">
        <f t="shared" si="60"/>
        <v>0</v>
      </c>
      <c r="AR132" s="39" t="str">
        <f>IF(ISERROR(VLOOKUP($M132,#REF!,16,0)),"",VLOOKUP($M132,#REF!,16,0))</f>
        <v/>
      </c>
      <c r="AS132" s="196" t="str">
        <f>IF(ISERROR(VLOOKUP($M132,#REF!,7,0)),"",VLOOKUP($M132,#REF!,7,0))</f>
        <v/>
      </c>
      <c r="AT132" s="203">
        <f t="shared" si="54"/>
        <v>0</v>
      </c>
      <c r="AU132" s="208" t="str">
        <f t="shared" si="55"/>
        <v/>
      </c>
      <c r="AW132" s="208" t="str">
        <f>IF(ISERROR(VLOOKUP($M132,#REF!,10,0)),"",VLOOKUP($M132,#REF!,10,0))</f>
        <v/>
      </c>
      <c r="AX132" s="203">
        <f t="shared" si="56"/>
        <v>0</v>
      </c>
      <c r="AY132" s="208" t="str">
        <f t="shared" si="57"/>
        <v/>
      </c>
      <c r="BA132" s="225" t="str">
        <f t="shared" si="58"/>
        <v/>
      </c>
      <c r="BB132" s="225" t="str">
        <f t="shared" si="59"/>
        <v/>
      </c>
    </row>
    <row r="133" spans="1:54" s="39" customFormat="1" ht="25.2" customHeight="1" x14ac:dyDescent="0.2">
      <c r="A133" s="45"/>
      <c r="B133" s="48"/>
      <c r="C133" s="48"/>
      <c r="D133" s="53"/>
      <c r="E133" s="53"/>
      <c r="F133" s="55"/>
      <c r="G133" s="55"/>
      <c r="H133" s="60"/>
      <c r="I133" s="66"/>
      <c r="J133" s="68"/>
      <c r="L133" s="73">
        <f t="shared" si="35"/>
        <v>0</v>
      </c>
      <c r="M133" s="73" t="str">
        <f t="shared" si="36"/>
        <v xml:space="preserve"> </v>
      </c>
      <c r="N133" s="100">
        <f t="shared" si="37"/>
        <v>0</v>
      </c>
      <c r="O133" s="100">
        <f t="shared" si="38"/>
        <v>0</v>
      </c>
      <c r="P133" s="108">
        <f t="shared" si="39"/>
        <v>0</v>
      </c>
      <c r="Q133" s="108" t="str">
        <f>IF(OR($C133="LED",$C133="不明"),"",IF(ISERROR(VLOOKUP($M133,#REF!,2,0)),"",VLOOKUP($M133,#REF!,2,0)))</f>
        <v/>
      </c>
      <c r="R133" s="100">
        <f t="shared" si="40"/>
        <v>0</v>
      </c>
      <c r="S133" s="100">
        <f t="shared" si="41"/>
        <v>0</v>
      </c>
      <c r="T133" s="120" t="str">
        <f t="shared" si="42"/>
        <v/>
      </c>
      <c r="U133" s="124"/>
      <c r="V133" s="129" t="s">
        <v>164</v>
      </c>
      <c r="W133" s="131"/>
      <c r="X133" s="75" t="str">
        <f>IF(COUNTIF($M133,"*LED*"),"LED設置済",IF(COUNTIF($M133,"*不明*"),"該当不明",IF(ISERROR(VLOOKUP($M133,#REF!,4,0)),"",VLOOKUP($M133,#REF!,4,0))))</f>
        <v/>
      </c>
      <c r="Y133" s="139">
        <f t="shared" si="43"/>
        <v>0</v>
      </c>
      <c r="Z133" s="144" t="str">
        <f>IF(ISERROR(VLOOKUP($M133,#REF!,5,0)),"",VLOOKUP($M133,#REF!,5,0))</f>
        <v/>
      </c>
      <c r="AA133" s="147" t="str">
        <f t="shared" si="44"/>
        <v/>
      </c>
      <c r="AB133" s="147" t="str">
        <f t="shared" si="45"/>
        <v/>
      </c>
      <c r="AC133" s="147" t="str">
        <f>IF(ISERROR(VLOOKUP($M133,#REF!,6,0)),"",VLOOKUP($M133,#REF!,6,0))</f>
        <v/>
      </c>
      <c r="AD133" s="147" t="str">
        <f>IF(ISERROR(VLOOKUP($M133,#REF!,8,0)),"",VLOOKUP($M133,#REF!,8,0))</f>
        <v/>
      </c>
      <c r="AE133" s="152" t="str">
        <f t="shared" si="46"/>
        <v/>
      </c>
      <c r="AF133" s="155" t="str">
        <f t="shared" si="47"/>
        <v/>
      </c>
      <c r="AG133" s="146" t="str">
        <f t="shared" si="48"/>
        <v/>
      </c>
      <c r="AH133" s="146" t="str">
        <f>IF(ISERROR(VLOOKUP($M133,#REF!,9,0)),"",VLOOKUP($M133,#REF!,9,0))</f>
        <v/>
      </c>
      <c r="AI133" s="146" t="str">
        <f t="shared" si="49"/>
        <v/>
      </c>
      <c r="AJ133" s="168">
        <f t="shared" si="50"/>
        <v>0</v>
      </c>
      <c r="AK133" s="171"/>
      <c r="AL133" s="174" t="str">
        <f t="shared" si="51"/>
        <v/>
      </c>
      <c r="AM133" s="179" t="str">
        <f t="shared" si="52"/>
        <v/>
      </c>
      <c r="AN133" s="183" t="str">
        <f t="shared" si="53"/>
        <v>未入力セル</v>
      </c>
      <c r="AO133" s="186" t="str">
        <f t="shared" si="61"/>
        <v/>
      </c>
      <c r="AP133" s="186" t="str">
        <f t="shared" si="62"/>
        <v/>
      </c>
      <c r="AQ133" s="39">
        <f t="shared" si="60"/>
        <v>0</v>
      </c>
      <c r="AR133" s="39" t="str">
        <f>IF(ISERROR(VLOOKUP($M133,#REF!,16,0)),"",VLOOKUP($M133,#REF!,16,0))</f>
        <v/>
      </c>
      <c r="AS133" s="196" t="str">
        <f>IF(ISERROR(VLOOKUP($M133,#REF!,7,0)),"",VLOOKUP($M133,#REF!,7,0))</f>
        <v/>
      </c>
      <c r="AT133" s="203">
        <f t="shared" si="54"/>
        <v>0</v>
      </c>
      <c r="AU133" s="208" t="str">
        <f t="shared" si="55"/>
        <v/>
      </c>
      <c r="AW133" s="208" t="str">
        <f>IF(ISERROR(VLOOKUP($M133,#REF!,10,0)),"",VLOOKUP($M133,#REF!,10,0))</f>
        <v/>
      </c>
      <c r="AX133" s="203">
        <f t="shared" si="56"/>
        <v>0</v>
      </c>
      <c r="AY133" s="208" t="str">
        <f t="shared" si="57"/>
        <v/>
      </c>
      <c r="BA133" s="225" t="str">
        <f t="shared" si="58"/>
        <v/>
      </c>
      <c r="BB133" s="225" t="str">
        <f t="shared" si="59"/>
        <v/>
      </c>
    </row>
    <row r="134" spans="1:54" s="39" customFormat="1" ht="25.2" customHeight="1" x14ac:dyDescent="0.2">
      <c r="A134" s="45"/>
      <c r="B134" s="48"/>
      <c r="C134" s="48"/>
      <c r="D134" s="53"/>
      <c r="E134" s="53"/>
      <c r="F134" s="55"/>
      <c r="G134" s="55"/>
      <c r="H134" s="60"/>
      <c r="I134" s="66"/>
      <c r="J134" s="68"/>
      <c r="L134" s="73">
        <f t="shared" si="35"/>
        <v>0</v>
      </c>
      <c r="M134" s="73" t="str">
        <f t="shared" si="36"/>
        <v xml:space="preserve"> </v>
      </c>
      <c r="N134" s="100">
        <f t="shared" si="37"/>
        <v>0</v>
      </c>
      <c r="O134" s="100">
        <f t="shared" si="38"/>
        <v>0</v>
      </c>
      <c r="P134" s="108">
        <f t="shared" si="39"/>
        <v>0</v>
      </c>
      <c r="Q134" s="108" t="str">
        <f>IF(OR($C134="LED",$C134="不明"),"",IF(ISERROR(VLOOKUP($M134,#REF!,2,0)),"",VLOOKUP($M134,#REF!,2,0)))</f>
        <v/>
      </c>
      <c r="R134" s="100">
        <f t="shared" si="40"/>
        <v>0</v>
      </c>
      <c r="S134" s="100">
        <f t="shared" si="41"/>
        <v>0</v>
      </c>
      <c r="T134" s="120" t="str">
        <f t="shared" si="42"/>
        <v/>
      </c>
      <c r="U134" s="124"/>
      <c r="V134" s="129" t="s">
        <v>164</v>
      </c>
      <c r="W134" s="131"/>
      <c r="X134" s="75" t="str">
        <f>IF(COUNTIF($M134,"*LED*"),"LED設置済",IF(COUNTIF($M134,"*不明*"),"該当不明",IF(ISERROR(VLOOKUP($M134,#REF!,4,0)),"",VLOOKUP($M134,#REF!,4,0))))</f>
        <v/>
      </c>
      <c r="Y134" s="139">
        <f t="shared" si="43"/>
        <v>0</v>
      </c>
      <c r="Z134" s="144" t="str">
        <f>IF(ISERROR(VLOOKUP($M134,#REF!,5,0)),"",VLOOKUP($M134,#REF!,5,0))</f>
        <v/>
      </c>
      <c r="AA134" s="147" t="str">
        <f t="shared" si="44"/>
        <v/>
      </c>
      <c r="AB134" s="147" t="str">
        <f t="shared" si="45"/>
        <v/>
      </c>
      <c r="AC134" s="147" t="str">
        <f>IF(ISERROR(VLOOKUP($M134,#REF!,6,0)),"",VLOOKUP($M134,#REF!,6,0))</f>
        <v/>
      </c>
      <c r="AD134" s="147" t="str">
        <f>IF(ISERROR(VLOOKUP($M134,#REF!,8,0)),"",VLOOKUP($M134,#REF!,8,0))</f>
        <v/>
      </c>
      <c r="AE134" s="152" t="str">
        <f t="shared" si="46"/>
        <v/>
      </c>
      <c r="AF134" s="155" t="str">
        <f t="shared" si="47"/>
        <v/>
      </c>
      <c r="AG134" s="146" t="str">
        <f t="shared" si="48"/>
        <v/>
      </c>
      <c r="AH134" s="146" t="str">
        <f>IF(ISERROR(VLOOKUP($M134,#REF!,9,0)),"",VLOOKUP($M134,#REF!,9,0))</f>
        <v/>
      </c>
      <c r="AI134" s="146" t="str">
        <f t="shared" si="49"/>
        <v/>
      </c>
      <c r="AJ134" s="168">
        <f t="shared" si="50"/>
        <v>0</v>
      </c>
      <c r="AK134" s="171"/>
      <c r="AL134" s="174" t="str">
        <f t="shared" si="51"/>
        <v/>
      </c>
      <c r="AM134" s="179" t="str">
        <f t="shared" si="52"/>
        <v/>
      </c>
      <c r="AN134" s="183" t="str">
        <f t="shared" si="53"/>
        <v>未入力セル</v>
      </c>
      <c r="AO134" s="186" t="str">
        <f t="shared" si="61"/>
        <v/>
      </c>
      <c r="AP134" s="186" t="str">
        <f t="shared" si="62"/>
        <v/>
      </c>
      <c r="AQ134" s="39">
        <f t="shared" si="60"/>
        <v>0</v>
      </c>
      <c r="AR134" s="39" t="str">
        <f>IF(ISERROR(VLOOKUP($M134,#REF!,16,0)),"",VLOOKUP($M134,#REF!,16,0))</f>
        <v/>
      </c>
      <c r="AS134" s="196" t="str">
        <f>IF(ISERROR(VLOOKUP($M134,#REF!,7,0)),"",VLOOKUP($M134,#REF!,7,0))</f>
        <v/>
      </c>
      <c r="AT134" s="203">
        <f t="shared" si="54"/>
        <v>0</v>
      </c>
      <c r="AU134" s="208" t="str">
        <f t="shared" si="55"/>
        <v/>
      </c>
      <c r="AW134" s="208" t="str">
        <f>IF(ISERROR(VLOOKUP($M134,#REF!,10,0)),"",VLOOKUP($M134,#REF!,10,0))</f>
        <v/>
      </c>
      <c r="AX134" s="203">
        <f t="shared" si="56"/>
        <v>0</v>
      </c>
      <c r="AY134" s="208" t="str">
        <f t="shared" si="57"/>
        <v/>
      </c>
      <c r="BA134" s="225" t="str">
        <f t="shared" si="58"/>
        <v/>
      </c>
      <c r="BB134" s="225" t="str">
        <f t="shared" si="59"/>
        <v/>
      </c>
    </row>
    <row r="135" spans="1:54" s="39" customFormat="1" ht="25.2" customHeight="1" x14ac:dyDescent="0.2">
      <c r="A135" s="45"/>
      <c r="B135" s="48"/>
      <c r="C135" s="48"/>
      <c r="D135" s="53"/>
      <c r="E135" s="53"/>
      <c r="F135" s="55"/>
      <c r="G135" s="55"/>
      <c r="H135" s="60"/>
      <c r="I135" s="66"/>
      <c r="J135" s="68"/>
      <c r="L135" s="73">
        <f t="shared" si="35"/>
        <v>0</v>
      </c>
      <c r="M135" s="73" t="str">
        <f t="shared" si="36"/>
        <v xml:space="preserve"> </v>
      </c>
      <c r="N135" s="100">
        <f t="shared" si="37"/>
        <v>0</v>
      </c>
      <c r="O135" s="100">
        <f t="shared" si="38"/>
        <v>0</v>
      </c>
      <c r="P135" s="108">
        <f t="shared" si="39"/>
        <v>0</v>
      </c>
      <c r="Q135" s="108" t="str">
        <f>IF(OR($C135="LED",$C135="不明"),"",IF(ISERROR(VLOOKUP($M135,#REF!,2,0)),"",VLOOKUP($M135,#REF!,2,0)))</f>
        <v/>
      </c>
      <c r="R135" s="100">
        <f t="shared" si="40"/>
        <v>0</v>
      </c>
      <c r="S135" s="100">
        <f t="shared" si="41"/>
        <v>0</v>
      </c>
      <c r="T135" s="120" t="str">
        <f t="shared" si="42"/>
        <v/>
      </c>
      <c r="U135" s="124"/>
      <c r="V135" s="129" t="s">
        <v>164</v>
      </c>
      <c r="W135" s="131"/>
      <c r="X135" s="75" t="str">
        <f>IF(COUNTIF($M135,"*LED*"),"LED設置済",IF(COUNTIF($M135,"*不明*"),"該当不明",IF(ISERROR(VLOOKUP($M135,#REF!,4,0)),"",VLOOKUP($M135,#REF!,4,0))))</f>
        <v/>
      </c>
      <c r="Y135" s="139">
        <f t="shared" si="43"/>
        <v>0</v>
      </c>
      <c r="Z135" s="144" t="str">
        <f>IF(ISERROR(VLOOKUP($M135,#REF!,5,0)),"",VLOOKUP($M135,#REF!,5,0))</f>
        <v/>
      </c>
      <c r="AA135" s="147" t="str">
        <f t="shared" si="44"/>
        <v/>
      </c>
      <c r="AB135" s="147" t="str">
        <f t="shared" si="45"/>
        <v/>
      </c>
      <c r="AC135" s="147" t="str">
        <f>IF(ISERROR(VLOOKUP($M135,#REF!,6,0)),"",VLOOKUP($M135,#REF!,6,0))</f>
        <v/>
      </c>
      <c r="AD135" s="147" t="str">
        <f>IF(ISERROR(VLOOKUP($M135,#REF!,8,0)),"",VLOOKUP($M135,#REF!,8,0))</f>
        <v/>
      </c>
      <c r="AE135" s="152" t="str">
        <f t="shared" si="46"/>
        <v/>
      </c>
      <c r="AF135" s="155" t="str">
        <f t="shared" si="47"/>
        <v/>
      </c>
      <c r="AG135" s="146" t="str">
        <f t="shared" si="48"/>
        <v/>
      </c>
      <c r="AH135" s="146" t="str">
        <f>IF(ISERROR(VLOOKUP($M135,#REF!,9,0)),"",VLOOKUP($M135,#REF!,9,0))</f>
        <v/>
      </c>
      <c r="AI135" s="146" t="str">
        <f t="shared" si="49"/>
        <v/>
      </c>
      <c r="AJ135" s="168">
        <f t="shared" si="50"/>
        <v>0</v>
      </c>
      <c r="AK135" s="171"/>
      <c r="AL135" s="174" t="str">
        <f t="shared" si="51"/>
        <v/>
      </c>
      <c r="AM135" s="179" t="str">
        <f t="shared" si="52"/>
        <v/>
      </c>
      <c r="AN135" s="183" t="str">
        <f t="shared" si="53"/>
        <v>未入力セル</v>
      </c>
      <c r="AO135" s="186" t="str">
        <f t="shared" si="61"/>
        <v/>
      </c>
      <c r="AP135" s="186" t="str">
        <f t="shared" si="62"/>
        <v/>
      </c>
      <c r="AQ135" s="39">
        <f t="shared" si="60"/>
        <v>0</v>
      </c>
      <c r="AR135" s="39" t="str">
        <f>IF(ISERROR(VLOOKUP($M135,#REF!,16,0)),"",VLOOKUP($M135,#REF!,16,0))</f>
        <v/>
      </c>
      <c r="AS135" s="196" t="str">
        <f>IF(ISERROR(VLOOKUP($M135,#REF!,7,0)),"",VLOOKUP($M135,#REF!,7,0))</f>
        <v/>
      </c>
      <c r="AT135" s="203">
        <f t="shared" si="54"/>
        <v>0</v>
      </c>
      <c r="AU135" s="208" t="str">
        <f t="shared" si="55"/>
        <v/>
      </c>
      <c r="AW135" s="208" t="str">
        <f>IF(ISERROR(VLOOKUP($M135,#REF!,10,0)),"",VLOOKUP($M135,#REF!,10,0))</f>
        <v/>
      </c>
      <c r="AX135" s="203">
        <f t="shared" si="56"/>
        <v>0</v>
      </c>
      <c r="AY135" s="208" t="str">
        <f t="shared" si="57"/>
        <v/>
      </c>
      <c r="BA135" s="225" t="str">
        <f t="shared" si="58"/>
        <v/>
      </c>
      <c r="BB135" s="225" t="str">
        <f t="shared" si="59"/>
        <v/>
      </c>
    </row>
    <row r="136" spans="1:54" s="39" customFormat="1" ht="25.2" customHeight="1" x14ac:dyDescent="0.2">
      <c r="A136" s="45"/>
      <c r="B136" s="48"/>
      <c r="C136" s="48"/>
      <c r="D136" s="53"/>
      <c r="E136" s="53"/>
      <c r="F136" s="55"/>
      <c r="G136" s="55"/>
      <c r="H136" s="60"/>
      <c r="I136" s="66"/>
      <c r="J136" s="68"/>
      <c r="L136" s="73">
        <f t="shared" si="35"/>
        <v>0</v>
      </c>
      <c r="M136" s="73" t="str">
        <f t="shared" si="36"/>
        <v xml:space="preserve"> </v>
      </c>
      <c r="N136" s="100">
        <f t="shared" si="37"/>
        <v>0</v>
      </c>
      <c r="O136" s="100">
        <f t="shared" si="38"/>
        <v>0</v>
      </c>
      <c r="P136" s="108">
        <f t="shared" si="39"/>
        <v>0</v>
      </c>
      <c r="Q136" s="108" t="str">
        <f>IF(OR($C136="LED",$C136="不明"),"",IF(ISERROR(VLOOKUP($M136,#REF!,2,0)),"",VLOOKUP($M136,#REF!,2,0)))</f>
        <v/>
      </c>
      <c r="R136" s="100">
        <f t="shared" si="40"/>
        <v>0</v>
      </c>
      <c r="S136" s="100">
        <f t="shared" si="41"/>
        <v>0</v>
      </c>
      <c r="T136" s="120" t="str">
        <f t="shared" si="42"/>
        <v/>
      </c>
      <c r="U136" s="124"/>
      <c r="V136" s="129" t="s">
        <v>164</v>
      </c>
      <c r="W136" s="131"/>
      <c r="X136" s="75" t="str">
        <f>IF(COUNTIF($M136,"*LED*"),"LED設置済",IF(COUNTIF($M136,"*不明*"),"該当不明",IF(ISERROR(VLOOKUP($M136,#REF!,4,0)),"",VLOOKUP($M136,#REF!,4,0))))</f>
        <v/>
      </c>
      <c r="Y136" s="139">
        <f t="shared" si="43"/>
        <v>0</v>
      </c>
      <c r="Z136" s="144" t="str">
        <f>IF(ISERROR(VLOOKUP($M136,#REF!,5,0)),"",VLOOKUP($M136,#REF!,5,0))</f>
        <v/>
      </c>
      <c r="AA136" s="147" t="str">
        <f t="shared" si="44"/>
        <v/>
      </c>
      <c r="AB136" s="147" t="str">
        <f t="shared" si="45"/>
        <v/>
      </c>
      <c r="AC136" s="147" t="str">
        <f>IF(ISERROR(VLOOKUP($M136,#REF!,6,0)),"",VLOOKUP($M136,#REF!,6,0))</f>
        <v/>
      </c>
      <c r="AD136" s="147" t="str">
        <f>IF(ISERROR(VLOOKUP($M136,#REF!,8,0)),"",VLOOKUP($M136,#REF!,8,0))</f>
        <v/>
      </c>
      <c r="AE136" s="152" t="str">
        <f t="shared" si="46"/>
        <v/>
      </c>
      <c r="AF136" s="155" t="str">
        <f t="shared" si="47"/>
        <v/>
      </c>
      <c r="AG136" s="146" t="str">
        <f t="shared" si="48"/>
        <v/>
      </c>
      <c r="AH136" s="146" t="str">
        <f>IF(ISERROR(VLOOKUP($M136,#REF!,9,0)),"",VLOOKUP($M136,#REF!,9,0))</f>
        <v/>
      </c>
      <c r="AI136" s="146" t="str">
        <f t="shared" si="49"/>
        <v/>
      </c>
      <c r="AJ136" s="168">
        <f t="shared" si="50"/>
        <v>0</v>
      </c>
      <c r="AK136" s="171"/>
      <c r="AL136" s="174" t="str">
        <f t="shared" si="51"/>
        <v/>
      </c>
      <c r="AM136" s="179" t="str">
        <f t="shared" si="52"/>
        <v/>
      </c>
      <c r="AN136" s="183" t="str">
        <f t="shared" si="53"/>
        <v>未入力セル</v>
      </c>
      <c r="AO136" s="186" t="str">
        <f t="shared" si="61"/>
        <v/>
      </c>
      <c r="AP136" s="186" t="str">
        <f t="shared" si="62"/>
        <v/>
      </c>
      <c r="AQ136" s="39">
        <f t="shared" si="60"/>
        <v>0</v>
      </c>
      <c r="AR136" s="39" t="str">
        <f>IF(ISERROR(VLOOKUP($M136,#REF!,16,0)),"",VLOOKUP($M136,#REF!,16,0))</f>
        <v/>
      </c>
      <c r="AS136" s="196" t="str">
        <f>IF(ISERROR(VLOOKUP($M136,#REF!,7,0)),"",VLOOKUP($M136,#REF!,7,0))</f>
        <v/>
      </c>
      <c r="AT136" s="203">
        <f t="shared" si="54"/>
        <v>0</v>
      </c>
      <c r="AU136" s="208" t="str">
        <f t="shared" si="55"/>
        <v/>
      </c>
      <c r="AW136" s="208" t="str">
        <f>IF(ISERROR(VLOOKUP($M136,#REF!,10,0)),"",VLOOKUP($M136,#REF!,10,0))</f>
        <v/>
      </c>
      <c r="AX136" s="203">
        <f t="shared" si="56"/>
        <v>0</v>
      </c>
      <c r="AY136" s="208" t="str">
        <f t="shared" si="57"/>
        <v/>
      </c>
      <c r="BA136" s="225" t="str">
        <f t="shared" si="58"/>
        <v/>
      </c>
      <c r="BB136" s="225" t="str">
        <f t="shared" si="59"/>
        <v/>
      </c>
    </row>
    <row r="137" spans="1:54" s="39" customFormat="1" ht="25.2" customHeight="1" x14ac:dyDescent="0.2">
      <c r="A137" s="45"/>
      <c r="B137" s="48"/>
      <c r="C137" s="48"/>
      <c r="D137" s="53"/>
      <c r="E137" s="53"/>
      <c r="F137" s="55"/>
      <c r="G137" s="55"/>
      <c r="H137" s="60"/>
      <c r="I137" s="66"/>
      <c r="J137" s="68"/>
      <c r="L137" s="73">
        <f t="shared" si="35"/>
        <v>0</v>
      </c>
      <c r="M137" s="73" t="str">
        <f t="shared" si="36"/>
        <v xml:space="preserve"> </v>
      </c>
      <c r="N137" s="100">
        <f t="shared" si="37"/>
        <v>0</v>
      </c>
      <c r="O137" s="100">
        <f t="shared" si="38"/>
        <v>0</v>
      </c>
      <c r="P137" s="108">
        <f t="shared" si="39"/>
        <v>0</v>
      </c>
      <c r="Q137" s="108" t="str">
        <f>IF(OR($C137="LED",$C137="不明"),"",IF(ISERROR(VLOOKUP($M137,#REF!,2,0)),"",VLOOKUP($M137,#REF!,2,0)))</f>
        <v/>
      </c>
      <c r="R137" s="100">
        <f t="shared" si="40"/>
        <v>0</v>
      </c>
      <c r="S137" s="100">
        <f t="shared" si="41"/>
        <v>0</v>
      </c>
      <c r="T137" s="120" t="str">
        <f t="shared" si="42"/>
        <v/>
      </c>
      <c r="U137" s="124"/>
      <c r="V137" s="129" t="s">
        <v>164</v>
      </c>
      <c r="W137" s="131"/>
      <c r="X137" s="75" t="str">
        <f>IF(COUNTIF($M137,"*LED*"),"LED設置済",IF(COUNTIF($M137,"*不明*"),"該当不明",IF(ISERROR(VLOOKUP($M137,#REF!,4,0)),"",VLOOKUP($M137,#REF!,4,0))))</f>
        <v/>
      </c>
      <c r="Y137" s="139">
        <f t="shared" si="43"/>
        <v>0</v>
      </c>
      <c r="Z137" s="144" t="str">
        <f>IF(ISERROR(VLOOKUP($M137,#REF!,5,0)),"",VLOOKUP($M137,#REF!,5,0))</f>
        <v/>
      </c>
      <c r="AA137" s="147" t="str">
        <f t="shared" si="44"/>
        <v/>
      </c>
      <c r="AB137" s="147" t="str">
        <f t="shared" si="45"/>
        <v/>
      </c>
      <c r="AC137" s="147" t="str">
        <f>IF(ISERROR(VLOOKUP($M137,#REF!,6,0)),"",VLOOKUP($M137,#REF!,6,0))</f>
        <v/>
      </c>
      <c r="AD137" s="147" t="str">
        <f>IF(ISERROR(VLOOKUP($M137,#REF!,8,0)),"",VLOOKUP($M137,#REF!,8,0))</f>
        <v/>
      </c>
      <c r="AE137" s="152" t="str">
        <f t="shared" si="46"/>
        <v/>
      </c>
      <c r="AF137" s="155" t="str">
        <f t="shared" si="47"/>
        <v/>
      </c>
      <c r="AG137" s="146" t="str">
        <f t="shared" si="48"/>
        <v/>
      </c>
      <c r="AH137" s="146" t="str">
        <f>IF(ISERROR(VLOOKUP($M137,#REF!,9,0)),"",VLOOKUP($M137,#REF!,9,0))</f>
        <v/>
      </c>
      <c r="AI137" s="146" t="str">
        <f t="shared" si="49"/>
        <v/>
      </c>
      <c r="AJ137" s="168">
        <f t="shared" si="50"/>
        <v>0</v>
      </c>
      <c r="AK137" s="171"/>
      <c r="AL137" s="174" t="str">
        <f t="shared" si="51"/>
        <v/>
      </c>
      <c r="AM137" s="179" t="str">
        <f t="shared" si="52"/>
        <v/>
      </c>
      <c r="AN137" s="183" t="str">
        <f t="shared" si="53"/>
        <v>未入力セル</v>
      </c>
      <c r="AO137" s="186" t="str">
        <f t="shared" si="61"/>
        <v/>
      </c>
      <c r="AP137" s="186" t="str">
        <f t="shared" si="62"/>
        <v/>
      </c>
      <c r="AQ137" s="39">
        <f t="shared" si="60"/>
        <v>0</v>
      </c>
      <c r="AR137" s="39" t="str">
        <f>IF(ISERROR(VLOOKUP($M137,#REF!,16,0)),"",VLOOKUP($M137,#REF!,16,0))</f>
        <v/>
      </c>
      <c r="AS137" s="196" t="str">
        <f>IF(ISERROR(VLOOKUP($M137,#REF!,7,0)),"",VLOOKUP($M137,#REF!,7,0))</f>
        <v/>
      </c>
      <c r="AT137" s="203">
        <f t="shared" si="54"/>
        <v>0</v>
      </c>
      <c r="AU137" s="208" t="str">
        <f t="shared" si="55"/>
        <v/>
      </c>
      <c r="AW137" s="208" t="str">
        <f>IF(ISERROR(VLOOKUP($M137,#REF!,10,0)),"",VLOOKUP($M137,#REF!,10,0))</f>
        <v/>
      </c>
      <c r="AX137" s="203">
        <f t="shared" si="56"/>
        <v>0</v>
      </c>
      <c r="AY137" s="208" t="str">
        <f t="shared" si="57"/>
        <v/>
      </c>
      <c r="BA137" s="225" t="str">
        <f t="shared" si="58"/>
        <v/>
      </c>
      <c r="BB137" s="225" t="str">
        <f t="shared" si="59"/>
        <v/>
      </c>
    </row>
    <row r="138" spans="1:54" s="39" customFormat="1" ht="25.2" customHeight="1" x14ac:dyDescent="0.2">
      <c r="A138" s="45"/>
      <c r="B138" s="48"/>
      <c r="C138" s="48"/>
      <c r="D138" s="53"/>
      <c r="E138" s="53"/>
      <c r="F138" s="55"/>
      <c r="G138" s="55"/>
      <c r="H138" s="60"/>
      <c r="I138" s="66"/>
      <c r="J138" s="68"/>
      <c r="L138" s="73">
        <f t="shared" ref="L138:L201" si="63">IFERROR($A138,"")</f>
        <v>0</v>
      </c>
      <c r="M138" s="73" t="str">
        <f t="shared" ref="M138:M201" si="64">IFERROR($B138&amp;" "&amp;$C138,"")</f>
        <v xml:space="preserve"> </v>
      </c>
      <c r="N138" s="100">
        <f t="shared" ref="N138:N201" si="65">IFERROR($E138,"")</f>
        <v>0</v>
      </c>
      <c r="O138" s="100">
        <f t="shared" ref="O138:O201" si="66">IFERROR($D138*$E138,"")</f>
        <v>0</v>
      </c>
      <c r="P138" s="108">
        <f t="shared" ref="P138:P201" si="67">O138</f>
        <v>0</v>
      </c>
      <c r="Q138" s="108" t="str">
        <f>IF(OR($C138="LED",$C138="不明"),"",IF(ISERROR(VLOOKUP($M138,#REF!,2,0)),"",VLOOKUP($M138,#REF!,2,0)))</f>
        <v/>
      </c>
      <c r="R138" s="100">
        <f t="shared" ref="R138:R201" si="68">IFERROR($F138,"")</f>
        <v>0</v>
      </c>
      <c r="S138" s="100">
        <f t="shared" ref="S138:S201" si="69">IFERROR($G138,"")</f>
        <v>0</v>
      </c>
      <c r="T138" s="120" t="str">
        <f t="shared" ref="T138:T201" si="70">IF(ISERROR(P138*Q138*R138*S138/1000),"",(P138*Q138*R138*S138/1000))</f>
        <v/>
      </c>
      <c r="U138" s="124"/>
      <c r="V138" s="129" t="s">
        <v>164</v>
      </c>
      <c r="W138" s="131"/>
      <c r="X138" s="75" t="str">
        <f>IF(COUNTIF($M138,"*LED*"),"LED設置済",IF(COUNTIF($M138,"*不明*"),"該当不明",IF(ISERROR(VLOOKUP($M138,#REF!,4,0)),"",VLOOKUP($M138,#REF!,4,0))))</f>
        <v/>
      </c>
      <c r="Y138" s="139">
        <f t="shared" ref="Y138:Y201" si="71">O138</f>
        <v>0</v>
      </c>
      <c r="Z138" s="144" t="str">
        <f>IF(ISERROR(VLOOKUP($M138,#REF!,5,0)),"",VLOOKUP($M138,#REF!,5,0))</f>
        <v/>
      </c>
      <c r="AA138" s="147" t="str">
        <f t="shared" ref="AA138:AA201" si="72">IF(ISERROR(R138*S138*Y138*Z138/1000),"",(R138*S138*Y138*Z138/1000))</f>
        <v/>
      </c>
      <c r="AB138" s="147" t="str">
        <f t="shared" ref="AB138:AB201" si="73">IF(ISERROR(T138-AA138),"",(T138-AA138))</f>
        <v/>
      </c>
      <c r="AC138" s="147" t="str">
        <f>IF(ISERROR(VLOOKUP($M138,#REF!,6,0)),"",VLOOKUP($M138,#REF!,6,0))</f>
        <v/>
      </c>
      <c r="AD138" s="147" t="str">
        <f>IF(ISERROR(VLOOKUP($M138,#REF!,8,0)),"",VLOOKUP($M138,#REF!,8,0))</f>
        <v/>
      </c>
      <c r="AE138" s="152" t="str">
        <f t="shared" ref="AE138:AE201" si="74">IF(AF138="","","▲")</f>
        <v/>
      </c>
      <c r="AF138" s="155" t="str">
        <f t="shared" ref="AF138:AF201" si="75">IF(ISERROR(1-(AD138/AC138)),"",(1-(AD138/AC138)))</f>
        <v/>
      </c>
      <c r="AG138" s="146" t="str">
        <f t="shared" ref="AG138:AG201" si="76">IF(ISERROR(Y138*AD138),"",(Y138*AD138))</f>
        <v/>
      </c>
      <c r="AH138" s="146" t="str">
        <f>IF(ISERROR(VLOOKUP($M138,#REF!,9,0)),"",VLOOKUP($M138,#REF!,9,0))</f>
        <v/>
      </c>
      <c r="AI138" s="146" t="str">
        <f t="shared" ref="AI138:AI201" si="77">IF(ISERROR(Y138*AH138),"",(Y138*AH138))</f>
        <v/>
      </c>
      <c r="AJ138" s="168">
        <f t="shared" ref="AJ138:AJ201" si="78">IFERROR($J138,"")</f>
        <v>0</v>
      </c>
      <c r="AK138" s="171"/>
      <c r="AL138" s="174" t="str">
        <f t="shared" ref="AL138:AL201" si="79">IF(ISERROR(Q138-Z138),"",(Q138-Z138))</f>
        <v/>
      </c>
      <c r="AM138" s="179" t="str">
        <f t="shared" ref="AM138:AM201" si="80">IF(ISERROR((AL138*Y138)/1000),"",((AL138*Y138)/1000))</f>
        <v/>
      </c>
      <c r="AN138" s="183" t="str">
        <f t="shared" ref="AN138:AN201" si="81">IF(L138=0,IF(M138=" ","未入力セル",""),"")</f>
        <v>未入力セル</v>
      </c>
      <c r="AO138" s="186" t="str">
        <f t="shared" si="61"/>
        <v/>
      </c>
      <c r="AP138" s="186" t="str">
        <f t="shared" si="62"/>
        <v/>
      </c>
      <c r="AQ138" s="39">
        <f t="shared" si="60"/>
        <v>0</v>
      </c>
      <c r="AR138" s="39" t="str">
        <f>IF(ISERROR(VLOOKUP($M138,#REF!,16,0)),"",VLOOKUP($M138,#REF!,16,0))</f>
        <v/>
      </c>
      <c r="AS138" s="196" t="str">
        <f>IF(ISERROR(VLOOKUP($M138,#REF!,7,0)),"",VLOOKUP($M138,#REF!,7,0))</f>
        <v/>
      </c>
      <c r="AT138" s="203">
        <f t="shared" ref="AT138:AT201" si="82">Y138</f>
        <v>0</v>
      </c>
      <c r="AU138" s="208" t="str">
        <f t="shared" ref="AU138:AU201" si="83">IF(ISERROR(AS138*AT138),"",(AS138*AT138))</f>
        <v/>
      </c>
      <c r="AW138" s="208" t="str">
        <f>IF(ISERROR(VLOOKUP($M138,#REF!,10,0)),"",VLOOKUP($M138,#REF!,10,0))</f>
        <v/>
      </c>
      <c r="AX138" s="203">
        <f t="shared" ref="AX138:AX201" si="84">Y138</f>
        <v>0</v>
      </c>
      <c r="AY138" s="208" t="str">
        <f t="shared" ref="AY138:AY201" si="85">IF(ISERROR(AW138*AX138),"",(AW138*AX138))</f>
        <v/>
      </c>
      <c r="BA138" s="225" t="str">
        <f t="shared" ref="BA138:BA201" si="86">IF(ISERROR((Q138*P138)/1000),"",((Q138*P138)/1000))</f>
        <v/>
      </c>
      <c r="BB138" s="225" t="str">
        <f t="shared" ref="BB138:BB201" si="87">IF(ISERROR((Z138*Y138)/1000),"",((Z138*Y138)/1000))</f>
        <v/>
      </c>
    </row>
    <row r="139" spans="1:54" s="39" customFormat="1" ht="25.2" customHeight="1" x14ac:dyDescent="0.2">
      <c r="A139" s="45"/>
      <c r="B139" s="48"/>
      <c r="C139" s="48"/>
      <c r="D139" s="53"/>
      <c r="E139" s="53"/>
      <c r="F139" s="55"/>
      <c r="G139" s="55"/>
      <c r="H139" s="60"/>
      <c r="I139" s="66"/>
      <c r="J139" s="68"/>
      <c r="L139" s="73">
        <f t="shared" si="63"/>
        <v>0</v>
      </c>
      <c r="M139" s="73" t="str">
        <f t="shared" si="64"/>
        <v xml:space="preserve"> </v>
      </c>
      <c r="N139" s="100">
        <f t="shared" si="65"/>
        <v>0</v>
      </c>
      <c r="O139" s="100">
        <f t="shared" si="66"/>
        <v>0</v>
      </c>
      <c r="P139" s="108">
        <f t="shared" si="67"/>
        <v>0</v>
      </c>
      <c r="Q139" s="108" t="str">
        <f>IF(OR($C139="LED",$C139="不明"),"",IF(ISERROR(VLOOKUP($M139,#REF!,2,0)),"",VLOOKUP($M139,#REF!,2,0)))</f>
        <v/>
      </c>
      <c r="R139" s="100">
        <f t="shared" si="68"/>
        <v>0</v>
      </c>
      <c r="S139" s="100">
        <f t="shared" si="69"/>
        <v>0</v>
      </c>
      <c r="T139" s="120" t="str">
        <f t="shared" si="70"/>
        <v/>
      </c>
      <c r="U139" s="124"/>
      <c r="V139" s="129" t="s">
        <v>164</v>
      </c>
      <c r="W139" s="131"/>
      <c r="X139" s="75" t="str">
        <f>IF(COUNTIF($M139,"*LED*"),"LED設置済",IF(COUNTIF($M139,"*不明*"),"該当不明",IF(ISERROR(VLOOKUP($M139,#REF!,4,0)),"",VLOOKUP($M139,#REF!,4,0))))</f>
        <v/>
      </c>
      <c r="Y139" s="139">
        <f t="shared" si="71"/>
        <v>0</v>
      </c>
      <c r="Z139" s="144" t="str">
        <f>IF(ISERROR(VLOOKUP($M139,#REF!,5,0)),"",VLOOKUP($M139,#REF!,5,0))</f>
        <v/>
      </c>
      <c r="AA139" s="147" t="str">
        <f t="shared" si="72"/>
        <v/>
      </c>
      <c r="AB139" s="147" t="str">
        <f t="shared" si="73"/>
        <v/>
      </c>
      <c r="AC139" s="147" t="str">
        <f>IF(ISERROR(VLOOKUP($M139,#REF!,6,0)),"",VLOOKUP($M139,#REF!,6,0))</f>
        <v/>
      </c>
      <c r="AD139" s="147" t="str">
        <f>IF(ISERROR(VLOOKUP($M139,#REF!,8,0)),"",VLOOKUP($M139,#REF!,8,0))</f>
        <v/>
      </c>
      <c r="AE139" s="152" t="str">
        <f t="shared" si="74"/>
        <v/>
      </c>
      <c r="AF139" s="155" t="str">
        <f t="shared" si="75"/>
        <v/>
      </c>
      <c r="AG139" s="146" t="str">
        <f t="shared" si="76"/>
        <v/>
      </c>
      <c r="AH139" s="146" t="str">
        <f>IF(ISERROR(VLOOKUP($M139,#REF!,9,0)),"",VLOOKUP($M139,#REF!,9,0))</f>
        <v/>
      </c>
      <c r="AI139" s="146" t="str">
        <f t="shared" si="77"/>
        <v/>
      </c>
      <c r="AJ139" s="168">
        <f t="shared" si="78"/>
        <v>0</v>
      </c>
      <c r="AK139" s="171"/>
      <c r="AL139" s="174" t="str">
        <f t="shared" si="79"/>
        <v/>
      </c>
      <c r="AM139" s="179" t="str">
        <f t="shared" si="80"/>
        <v/>
      </c>
      <c r="AN139" s="183" t="str">
        <f t="shared" si="81"/>
        <v>未入力セル</v>
      </c>
      <c r="AO139" s="186" t="str">
        <f t="shared" si="61"/>
        <v/>
      </c>
      <c r="AP139" s="186" t="str">
        <f t="shared" si="62"/>
        <v/>
      </c>
      <c r="AQ139" s="39">
        <f t="shared" si="60"/>
        <v>0</v>
      </c>
      <c r="AR139" s="39" t="str">
        <f>IF(ISERROR(VLOOKUP($M139,#REF!,16,0)),"",VLOOKUP($M139,#REF!,16,0))</f>
        <v/>
      </c>
      <c r="AS139" s="196" t="str">
        <f>IF(ISERROR(VLOOKUP($M139,#REF!,7,0)),"",VLOOKUP($M139,#REF!,7,0))</f>
        <v/>
      </c>
      <c r="AT139" s="203">
        <f t="shared" si="82"/>
        <v>0</v>
      </c>
      <c r="AU139" s="208" t="str">
        <f t="shared" si="83"/>
        <v/>
      </c>
      <c r="AW139" s="208" t="str">
        <f>IF(ISERROR(VLOOKUP($M139,#REF!,10,0)),"",VLOOKUP($M139,#REF!,10,0))</f>
        <v/>
      </c>
      <c r="AX139" s="203">
        <f t="shared" si="84"/>
        <v>0</v>
      </c>
      <c r="AY139" s="208" t="str">
        <f t="shared" si="85"/>
        <v/>
      </c>
      <c r="BA139" s="225" t="str">
        <f t="shared" si="86"/>
        <v/>
      </c>
      <c r="BB139" s="225" t="str">
        <f t="shared" si="87"/>
        <v/>
      </c>
    </row>
    <row r="140" spans="1:54" s="39" customFormat="1" ht="25.2" customHeight="1" x14ac:dyDescent="0.2">
      <c r="A140" s="45"/>
      <c r="B140" s="48"/>
      <c r="C140" s="48"/>
      <c r="D140" s="53"/>
      <c r="E140" s="53"/>
      <c r="F140" s="55"/>
      <c r="G140" s="55"/>
      <c r="H140" s="60"/>
      <c r="I140" s="66"/>
      <c r="J140" s="68"/>
      <c r="L140" s="73">
        <f t="shared" si="63"/>
        <v>0</v>
      </c>
      <c r="M140" s="73" t="str">
        <f t="shared" si="64"/>
        <v xml:space="preserve"> </v>
      </c>
      <c r="N140" s="100">
        <f t="shared" si="65"/>
        <v>0</v>
      </c>
      <c r="O140" s="100">
        <f t="shared" si="66"/>
        <v>0</v>
      </c>
      <c r="P140" s="108">
        <f t="shared" si="67"/>
        <v>0</v>
      </c>
      <c r="Q140" s="108" t="str">
        <f>IF(OR($C140="LED",$C140="不明"),"",IF(ISERROR(VLOOKUP($M140,#REF!,2,0)),"",VLOOKUP($M140,#REF!,2,0)))</f>
        <v/>
      </c>
      <c r="R140" s="100">
        <f t="shared" si="68"/>
        <v>0</v>
      </c>
      <c r="S140" s="100">
        <f t="shared" si="69"/>
        <v>0</v>
      </c>
      <c r="T140" s="120" t="str">
        <f t="shared" si="70"/>
        <v/>
      </c>
      <c r="U140" s="124"/>
      <c r="V140" s="129" t="s">
        <v>164</v>
      </c>
      <c r="W140" s="131"/>
      <c r="X140" s="75" t="str">
        <f>IF(COUNTIF($M140,"*LED*"),"LED設置済",IF(COUNTIF($M140,"*不明*"),"該当不明",IF(ISERROR(VLOOKUP($M140,#REF!,4,0)),"",VLOOKUP($M140,#REF!,4,0))))</f>
        <v/>
      </c>
      <c r="Y140" s="139">
        <f t="shared" si="71"/>
        <v>0</v>
      </c>
      <c r="Z140" s="144" t="str">
        <f>IF(ISERROR(VLOOKUP($M140,#REF!,5,0)),"",VLOOKUP($M140,#REF!,5,0))</f>
        <v/>
      </c>
      <c r="AA140" s="147" t="str">
        <f t="shared" si="72"/>
        <v/>
      </c>
      <c r="AB140" s="147" t="str">
        <f t="shared" si="73"/>
        <v/>
      </c>
      <c r="AC140" s="147" t="str">
        <f>IF(ISERROR(VLOOKUP($M140,#REF!,6,0)),"",VLOOKUP($M140,#REF!,6,0))</f>
        <v/>
      </c>
      <c r="AD140" s="147" t="str">
        <f>IF(ISERROR(VLOOKUP($M140,#REF!,8,0)),"",VLOOKUP($M140,#REF!,8,0))</f>
        <v/>
      </c>
      <c r="AE140" s="152" t="str">
        <f t="shared" si="74"/>
        <v/>
      </c>
      <c r="AF140" s="155" t="str">
        <f t="shared" si="75"/>
        <v/>
      </c>
      <c r="AG140" s="146" t="str">
        <f t="shared" si="76"/>
        <v/>
      </c>
      <c r="AH140" s="146" t="str">
        <f>IF(ISERROR(VLOOKUP($M140,#REF!,9,0)),"",VLOOKUP($M140,#REF!,9,0))</f>
        <v/>
      </c>
      <c r="AI140" s="146" t="str">
        <f t="shared" si="77"/>
        <v/>
      </c>
      <c r="AJ140" s="168">
        <f t="shared" si="78"/>
        <v>0</v>
      </c>
      <c r="AK140" s="171"/>
      <c r="AL140" s="174" t="str">
        <f t="shared" si="79"/>
        <v/>
      </c>
      <c r="AM140" s="179" t="str">
        <f t="shared" si="80"/>
        <v/>
      </c>
      <c r="AN140" s="183" t="str">
        <f t="shared" si="81"/>
        <v>未入力セル</v>
      </c>
      <c r="AO140" s="186" t="str">
        <f t="shared" si="61"/>
        <v/>
      </c>
      <c r="AP140" s="186" t="str">
        <f t="shared" si="62"/>
        <v/>
      </c>
      <c r="AQ140" s="39">
        <f t="shared" si="60"/>
        <v>0</v>
      </c>
      <c r="AR140" s="39" t="str">
        <f>IF(ISERROR(VLOOKUP($M140,#REF!,16,0)),"",VLOOKUP($M140,#REF!,16,0))</f>
        <v/>
      </c>
      <c r="AS140" s="196" t="str">
        <f>IF(ISERROR(VLOOKUP($M140,#REF!,7,0)),"",VLOOKUP($M140,#REF!,7,0))</f>
        <v/>
      </c>
      <c r="AT140" s="203">
        <f t="shared" si="82"/>
        <v>0</v>
      </c>
      <c r="AU140" s="208" t="str">
        <f t="shared" si="83"/>
        <v/>
      </c>
      <c r="AW140" s="208" t="str">
        <f>IF(ISERROR(VLOOKUP($M140,#REF!,10,0)),"",VLOOKUP($M140,#REF!,10,0))</f>
        <v/>
      </c>
      <c r="AX140" s="203">
        <f t="shared" si="84"/>
        <v>0</v>
      </c>
      <c r="AY140" s="208" t="str">
        <f t="shared" si="85"/>
        <v/>
      </c>
      <c r="BA140" s="225" t="str">
        <f t="shared" si="86"/>
        <v/>
      </c>
      <c r="BB140" s="225" t="str">
        <f t="shared" si="87"/>
        <v/>
      </c>
    </row>
    <row r="141" spans="1:54" s="39" customFormat="1" ht="25.2" customHeight="1" x14ac:dyDescent="0.2">
      <c r="A141" s="45"/>
      <c r="B141" s="48"/>
      <c r="C141" s="48"/>
      <c r="D141" s="53"/>
      <c r="E141" s="53"/>
      <c r="F141" s="55"/>
      <c r="G141" s="55"/>
      <c r="H141" s="60"/>
      <c r="I141" s="66"/>
      <c r="J141" s="68"/>
      <c r="L141" s="73">
        <f t="shared" si="63"/>
        <v>0</v>
      </c>
      <c r="M141" s="73" t="str">
        <f t="shared" si="64"/>
        <v xml:space="preserve"> </v>
      </c>
      <c r="N141" s="100">
        <f t="shared" si="65"/>
        <v>0</v>
      </c>
      <c r="O141" s="100">
        <f t="shared" si="66"/>
        <v>0</v>
      </c>
      <c r="P141" s="108">
        <f t="shared" si="67"/>
        <v>0</v>
      </c>
      <c r="Q141" s="108" t="str">
        <f>IF(OR($C141="LED",$C141="不明"),"",IF(ISERROR(VLOOKUP($M141,#REF!,2,0)),"",VLOOKUP($M141,#REF!,2,0)))</f>
        <v/>
      </c>
      <c r="R141" s="100">
        <f t="shared" si="68"/>
        <v>0</v>
      </c>
      <c r="S141" s="100">
        <f t="shared" si="69"/>
        <v>0</v>
      </c>
      <c r="T141" s="120" t="str">
        <f t="shared" si="70"/>
        <v/>
      </c>
      <c r="U141" s="124"/>
      <c r="V141" s="129" t="s">
        <v>164</v>
      </c>
      <c r="W141" s="131"/>
      <c r="X141" s="75" t="str">
        <f>IF(COUNTIF($M141,"*LED*"),"LED設置済",IF(COUNTIF($M141,"*不明*"),"該当不明",IF(ISERROR(VLOOKUP($M141,#REF!,4,0)),"",VLOOKUP($M141,#REF!,4,0))))</f>
        <v/>
      </c>
      <c r="Y141" s="139">
        <f t="shared" si="71"/>
        <v>0</v>
      </c>
      <c r="Z141" s="144" t="str">
        <f>IF(ISERROR(VLOOKUP($M141,#REF!,5,0)),"",VLOOKUP($M141,#REF!,5,0))</f>
        <v/>
      </c>
      <c r="AA141" s="147" t="str">
        <f t="shared" si="72"/>
        <v/>
      </c>
      <c r="AB141" s="147" t="str">
        <f t="shared" si="73"/>
        <v/>
      </c>
      <c r="AC141" s="147" t="str">
        <f>IF(ISERROR(VLOOKUP($M141,#REF!,6,0)),"",VLOOKUP($M141,#REF!,6,0))</f>
        <v/>
      </c>
      <c r="AD141" s="147" t="str">
        <f>IF(ISERROR(VLOOKUP($M141,#REF!,8,0)),"",VLOOKUP($M141,#REF!,8,0))</f>
        <v/>
      </c>
      <c r="AE141" s="152" t="str">
        <f t="shared" si="74"/>
        <v/>
      </c>
      <c r="AF141" s="155" t="str">
        <f t="shared" si="75"/>
        <v/>
      </c>
      <c r="AG141" s="146" t="str">
        <f t="shared" si="76"/>
        <v/>
      </c>
      <c r="AH141" s="146" t="str">
        <f>IF(ISERROR(VLOOKUP($M141,#REF!,9,0)),"",VLOOKUP($M141,#REF!,9,0))</f>
        <v/>
      </c>
      <c r="AI141" s="146" t="str">
        <f t="shared" si="77"/>
        <v/>
      </c>
      <c r="AJ141" s="168">
        <f t="shared" si="78"/>
        <v>0</v>
      </c>
      <c r="AK141" s="171"/>
      <c r="AL141" s="174" t="str">
        <f t="shared" si="79"/>
        <v/>
      </c>
      <c r="AM141" s="179" t="str">
        <f t="shared" si="80"/>
        <v/>
      </c>
      <c r="AN141" s="183" t="str">
        <f t="shared" si="81"/>
        <v>未入力セル</v>
      </c>
      <c r="AO141" s="186" t="str">
        <f t="shared" si="61"/>
        <v/>
      </c>
      <c r="AP141" s="186" t="str">
        <f t="shared" si="62"/>
        <v/>
      </c>
      <c r="AQ141" s="39">
        <f t="shared" si="60"/>
        <v>0</v>
      </c>
      <c r="AR141" s="39" t="str">
        <f>IF(ISERROR(VLOOKUP($M141,#REF!,16,0)),"",VLOOKUP($M141,#REF!,16,0))</f>
        <v/>
      </c>
      <c r="AS141" s="196" t="str">
        <f>IF(ISERROR(VLOOKUP($M141,#REF!,7,0)),"",VLOOKUP($M141,#REF!,7,0))</f>
        <v/>
      </c>
      <c r="AT141" s="203">
        <f t="shared" si="82"/>
        <v>0</v>
      </c>
      <c r="AU141" s="208" t="str">
        <f t="shared" si="83"/>
        <v/>
      </c>
      <c r="AW141" s="208" t="str">
        <f>IF(ISERROR(VLOOKUP($M141,#REF!,10,0)),"",VLOOKUP($M141,#REF!,10,0))</f>
        <v/>
      </c>
      <c r="AX141" s="203">
        <f t="shared" si="84"/>
        <v>0</v>
      </c>
      <c r="AY141" s="208" t="str">
        <f t="shared" si="85"/>
        <v/>
      </c>
      <c r="BA141" s="225" t="str">
        <f t="shared" si="86"/>
        <v/>
      </c>
      <c r="BB141" s="225" t="str">
        <f t="shared" si="87"/>
        <v/>
      </c>
    </row>
    <row r="142" spans="1:54" s="39" customFormat="1" ht="25.2" customHeight="1" x14ac:dyDescent="0.2">
      <c r="A142" s="45"/>
      <c r="B142" s="48"/>
      <c r="C142" s="48"/>
      <c r="D142" s="53"/>
      <c r="E142" s="53"/>
      <c r="F142" s="55"/>
      <c r="G142" s="55"/>
      <c r="H142" s="60"/>
      <c r="I142" s="66"/>
      <c r="J142" s="68"/>
      <c r="L142" s="73">
        <f t="shared" si="63"/>
        <v>0</v>
      </c>
      <c r="M142" s="73" t="str">
        <f t="shared" si="64"/>
        <v xml:space="preserve"> </v>
      </c>
      <c r="N142" s="100">
        <f t="shared" si="65"/>
        <v>0</v>
      </c>
      <c r="O142" s="100">
        <f t="shared" si="66"/>
        <v>0</v>
      </c>
      <c r="P142" s="108">
        <f t="shared" si="67"/>
        <v>0</v>
      </c>
      <c r="Q142" s="108" t="str">
        <f>IF(OR($C142="LED",$C142="不明"),"",IF(ISERROR(VLOOKUP($M142,#REF!,2,0)),"",VLOOKUP($M142,#REF!,2,0)))</f>
        <v/>
      </c>
      <c r="R142" s="100">
        <f t="shared" si="68"/>
        <v>0</v>
      </c>
      <c r="S142" s="100">
        <f t="shared" si="69"/>
        <v>0</v>
      </c>
      <c r="T142" s="120" t="str">
        <f t="shared" si="70"/>
        <v/>
      </c>
      <c r="U142" s="124"/>
      <c r="V142" s="129" t="s">
        <v>164</v>
      </c>
      <c r="W142" s="131"/>
      <c r="X142" s="75" t="str">
        <f>IF(COUNTIF($M142,"*LED*"),"LED設置済",IF(COUNTIF($M142,"*不明*"),"該当不明",IF(ISERROR(VLOOKUP($M142,#REF!,4,0)),"",VLOOKUP($M142,#REF!,4,0))))</f>
        <v/>
      </c>
      <c r="Y142" s="139">
        <f t="shared" si="71"/>
        <v>0</v>
      </c>
      <c r="Z142" s="144" t="str">
        <f>IF(ISERROR(VLOOKUP($M142,#REF!,5,0)),"",VLOOKUP($M142,#REF!,5,0))</f>
        <v/>
      </c>
      <c r="AA142" s="147" t="str">
        <f t="shared" si="72"/>
        <v/>
      </c>
      <c r="AB142" s="147" t="str">
        <f t="shared" si="73"/>
        <v/>
      </c>
      <c r="AC142" s="147" t="str">
        <f>IF(ISERROR(VLOOKUP($M142,#REF!,6,0)),"",VLOOKUP($M142,#REF!,6,0))</f>
        <v/>
      </c>
      <c r="AD142" s="147" t="str">
        <f>IF(ISERROR(VLOOKUP($M142,#REF!,8,0)),"",VLOOKUP($M142,#REF!,8,0))</f>
        <v/>
      </c>
      <c r="AE142" s="152" t="str">
        <f t="shared" si="74"/>
        <v/>
      </c>
      <c r="AF142" s="155" t="str">
        <f t="shared" si="75"/>
        <v/>
      </c>
      <c r="AG142" s="146" t="str">
        <f t="shared" si="76"/>
        <v/>
      </c>
      <c r="AH142" s="146" t="str">
        <f>IF(ISERROR(VLOOKUP($M142,#REF!,9,0)),"",VLOOKUP($M142,#REF!,9,0))</f>
        <v/>
      </c>
      <c r="AI142" s="146" t="str">
        <f t="shared" si="77"/>
        <v/>
      </c>
      <c r="AJ142" s="168">
        <f t="shared" si="78"/>
        <v>0</v>
      </c>
      <c r="AK142" s="171"/>
      <c r="AL142" s="174" t="str">
        <f t="shared" si="79"/>
        <v/>
      </c>
      <c r="AM142" s="179" t="str">
        <f t="shared" si="80"/>
        <v/>
      </c>
      <c r="AN142" s="183" t="str">
        <f t="shared" si="81"/>
        <v>未入力セル</v>
      </c>
      <c r="AO142" s="186" t="str">
        <f t="shared" si="61"/>
        <v/>
      </c>
      <c r="AP142" s="186" t="str">
        <f t="shared" si="62"/>
        <v/>
      </c>
      <c r="AQ142" s="39">
        <f t="shared" si="60"/>
        <v>0</v>
      </c>
      <c r="AR142" s="39" t="str">
        <f>IF(ISERROR(VLOOKUP($M142,#REF!,16,0)),"",VLOOKUP($M142,#REF!,16,0))</f>
        <v/>
      </c>
      <c r="AS142" s="196" t="str">
        <f>IF(ISERROR(VLOOKUP($M142,#REF!,7,0)),"",VLOOKUP($M142,#REF!,7,0))</f>
        <v/>
      </c>
      <c r="AT142" s="203">
        <f t="shared" si="82"/>
        <v>0</v>
      </c>
      <c r="AU142" s="208" t="str">
        <f t="shared" si="83"/>
        <v/>
      </c>
      <c r="AW142" s="208" t="str">
        <f>IF(ISERROR(VLOOKUP($M142,#REF!,10,0)),"",VLOOKUP($M142,#REF!,10,0))</f>
        <v/>
      </c>
      <c r="AX142" s="203">
        <f t="shared" si="84"/>
        <v>0</v>
      </c>
      <c r="AY142" s="208" t="str">
        <f t="shared" si="85"/>
        <v/>
      </c>
      <c r="BA142" s="225" t="str">
        <f t="shared" si="86"/>
        <v/>
      </c>
      <c r="BB142" s="225" t="str">
        <f t="shared" si="87"/>
        <v/>
      </c>
    </row>
    <row r="143" spans="1:54" s="39" customFormat="1" ht="25.2" customHeight="1" x14ac:dyDescent="0.2">
      <c r="A143" s="45"/>
      <c r="B143" s="48"/>
      <c r="C143" s="48"/>
      <c r="D143" s="53"/>
      <c r="E143" s="53"/>
      <c r="F143" s="55"/>
      <c r="G143" s="55"/>
      <c r="H143" s="60"/>
      <c r="I143" s="66"/>
      <c r="J143" s="68"/>
      <c r="L143" s="73">
        <f t="shared" si="63"/>
        <v>0</v>
      </c>
      <c r="M143" s="73" t="str">
        <f t="shared" si="64"/>
        <v xml:space="preserve"> </v>
      </c>
      <c r="N143" s="100">
        <f t="shared" si="65"/>
        <v>0</v>
      </c>
      <c r="O143" s="100">
        <f t="shared" si="66"/>
        <v>0</v>
      </c>
      <c r="P143" s="108">
        <f t="shared" si="67"/>
        <v>0</v>
      </c>
      <c r="Q143" s="108" t="str">
        <f>IF(OR($C143="LED",$C143="不明"),"",IF(ISERROR(VLOOKUP($M143,#REF!,2,0)),"",VLOOKUP($M143,#REF!,2,0)))</f>
        <v/>
      </c>
      <c r="R143" s="100">
        <f t="shared" si="68"/>
        <v>0</v>
      </c>
      <c r="S143" s="100">
        <f t="shared" si="69"/>
        <v>0</v>
      </c>
      <c r="T143" s="120" t="str">
        <f t="shared" si="70"/>
        <v/>
      </c>
      <c r="U143" s="124"/>
      <c r="V143" s="129" t="s">
        <v>164</v>
      </c>
      <c r="W143" s="131"/>
      <c r="X143" s="75" t="str">
        <f>IF(COUNTIF($M143,"*LED*"),"LED設置済",IF(COUNTIF($M143,"*不明*"),"該当不明",IF(ISERROR(VLOOKUP($M143,#REF!,4,0)),"",VLOOKUP($M143,#REF!,4,0))))</f>
        <v/>
      </c>
      <c r="Y143" s="139">
        <f t="shared" si="71"/>
        <v>0</v>
      </c>
      <c r="Z143" s="144" t="str">
        <f>IF(ISERROR(VLOOKUP($M143,#REF!,5,0)),"",VLOOKUP($M143,#REF!,5,0))</f>
        <v/>
      </c>
      <c r="AA143" s="147" t="str">
        <f t="shared" si="72"/>
        <v/>
      </c>
      <c r="AB143" s="147" t="str">
        <f t="shared" si="73"/>
        <v/>
      </c>
      <c r="AC143" s="147" t="str">
        <f>IF(ISERROR(VLOOKUP($M143,#REF!,6,0)),"",VLOOKUP($M143,#REF!,6,0))</f>
        <v/>
      </c>
      <c r="AD143" s="147" t="str">
        <f>IF(ISERROR(VLOOKUP($M143,#REF!,8,0)),"",VLOOKUP($M143,#REF!,8,0))</f>
        <v/>
      </c>
      <c r="AE143" s="152" t="str">
        <f t="shared" si="74"/>
        <v/>
      </c>
      <c r="AF143" s="155" t="str">
        <f t="shared" si="75"/>
        <v/>
      </c>
      <c r="AG143" s="146" t="str">
        <f t="shared" si="76"/>
        <v/>
      </c>
      <c r="AH143" s="146" t="str">
        <f>IF(ISERROR(VLOOKUP($M143,#REF!,9,0)),"",VLOOKUP($M143,#REF!,9,0))</f>
        <v/>
      </c>
      <c r="AI143" s="146" t="str">
        <f t="shared" si="77"/>
        <v/>
      </c>
      <c r="AJ143" s="168">
        <f t="shared" si="78"/>
        <v>0</v>
      </c>
      <c r="AK143" s="171"/>
      <c r="AL143" s="174" t="str">
        <f t="shared" si="79"/>
        <v/>
      </c>
      <c r="AM143" s="179" t="str">
        <f t="shared" si="80"/>
        <v/>
      </c>
      <c r="AN143" s="183" t="str">
        <f t="shared" si="81"/>
        <v>未入力セル</v>
      </c>
      <c r="AO143" s="186" t="str">
        <f t="shared" si="61"/>
        <v/>
      </c>
      <c r="AP143" s="186" t="str">
        <f t="shared" si="62"/>
        <v/>
      </c>
      <c r="AQ143" s="39">
        <f t="shared" si="60"/>
        <v>0</v>
      </c>
      <c r="AR143" s="39" t="str">
        <f>IF(ISERROR(VLOOKUP($M143,#REF!,16,0)),"",VLOOKUP($M143,#REF!,16,0))</f>
        <v/>
      </c>
      <c r="AS143" s="196" t="str">
        <f>IF(ISERROR(VLOOKUP($M143,#REF!,7,0)),"",VLOOKUP($M143,#REF!,7,0))</f>
        <v/>
      </c>
      <c r="AT143" s="203">
        <f t="shared" si="82"/>
        <v>0</v>
      </c>
      <c r="AU143" s="208" t="str">
        <f t="shared" si="83"/>
        <v/>
      </c>
      <c r="AW143" s="208" t="str">
        <f>IF(ISERROR(VLOOKUP($M143,#REF!,10,0)),"",VLOOKUP($M143,#REF!,10,0))</f>
        <v/>
      </c>
      <c r="AX143" s="203">
        <f t="shared" si="84"/>
        <v>0</v>
      </c>
      <c r="AY143" s="208" t="str">
        <f t="shared" si="85"/>
        <v/>
      </c>
      <c r="BA143" s="225" t="str">
        <f t="shared" si="86"/>
        <v/>
      </c>
      <c r="BB143" s="225" t="str">
        <f t="shared" si="87"/>
        <v/>
      </c>
    </row>
    <row r="144" spans="1:54" s="39" customFormat="1" ht="25.2" customHeight="1" x14ac:dyDescent="0.2">
      <c r="A144" s="45"/>
      <c r="B144" s="48"/>
      <c r="C144" s="48"/>
      <c r="D144" s="53"/>
      <c r="E144" s="53"/>
      <c r="F144" s="55"/>
      <c r="G144" s="55"/>
      <c r="H144" s="60"/>
      <c r="I144" s="66"/>
      <c r="J144" s="68"/>
      <c r="L144" s="73">
        <f t="shared" si="63"/>
        <v>0</v>
      </c>
      <c r="M144" s="73" t="str">
        <f t="shared" si="64"/>
        <v xml:space="preserve"> </v>
      </c>
      <c r="N144" s="100">
        <f t="shared" si="65"/>
        <v>0</v>
      </c>
      <c r="O144" s="100">
        <f t="shared" si="66"/>
        <v>0</v>
      </c>
      <c r="P144" s="108">
        <f t="shared" si="67"/>
        <v>0</v>
      </c>
      <c r="Q144" s="108" t="str">
        <f>IF(OR($C144="LED",$C144="不明"),"",IF(ISERROR(VLOOKUP($M144,#REF!,2,0)),"",VLOOKUP($M144,#REF!,2,0)))</f>
        <v/>
      </c>
      <c r="R144" s="100">
        <f t="shared" si="68"/>
        <v>0</v>
      </c>
      <c r="S144" s="100">
        <f t="shared" si="69"/>
        <v>0</v>
      </c>
      <c r="T144" s="120" t="str">
        <f t="shared" si="70"/>
        <v/>
      </c>
      <c r="U144" s="124"/>
      <c r="V144" s="129" t="s">
        <v>164</v>
      </c>
      <c r="W144" s="131"/>
      <c r="X144" s="75" t="str">
        <f>IF(COUNTIF($M144,"*LED*"),"LED設置済",IF(COUNTIF($M144,"*不明*"),"該当不明",IF(ISERROR(VLOOKUP($M144,#REF!,4,0)),"",VLOOKUP($M144,#REF!,4,0))))</f>
        <v/>
      </c>
      <c r="Y144" s="139">
        <f t="shared" si="71"/>
        <v>0</v>
      </c>
      <c r="Z144" s="144" t="str">
        <f>IF(ISERROR(VLOOKUP($M144,#REF!,5,0)),"",VLOOKUP($M144,#REF!,5,0))</f>
        <v/>
      </c>
      <c r="AA144" s="147" t="str">
        <f t="shared" si="72"/>
        <v/>
      </c>
      <c r="AB144" s="147" t="str">
        <f t="shared" si="73"/>
        <v/>
      </c>
      <c r="AC144" s="147" t="str">
        <f>IF(ISERROR(VLOOKUP($M144,#REF!,6,0)),"",VLOOKUP($M144,#REF!,6,0))</f>
        <v/>
      </c>
      <c r="AD144" s="147" t="str">
        <f>IF(ISERROR(VLOOKUP($M144,#REF!,8,0)),"",VLOOKUP($M144,#REF!,8,0))</f>
        <v/>
      </c>
      <c r="AE144" s="152" t="str">
        <f t="shared" si="74"/>
        <v/>
      </c>
      <c r="AF144" s="155" t="str">
        <f t="shared" si="75"/>
        <v/>
      </c>
      <c r="AG144" s="146" t="str">
        <f t="shared" si="76"/>
        <v/>
      </c>
      <c r="AH144" s="146" t="str">
        <f>IF(ISERROR(VLOOKUP($M144,#REF!,9,0)),"",VLOOKUP($M144,#REF!,9,0))</f>
        <v/>
      </c>
      <c r="AI144" s="146" t="str">
        <f t="shared" si="77"/>
        <v/>
      </c>
      <c r="AJ144" s="168">
        <f t="shared" si="78"/>
        <v>0</v>
      </c>
      <c r="AK144" s="171"/>
      <c r="AL144" s="174" t="str">
        <f t="shared" si="79"/>
        <v/>
      </c>
      <c r="AM144" s="179" t="str">
        <f t="shared" si="80"/>
        <v/>
      </c>
      <c r="AN144" s="183" t="str">
        <f t="shared" si="81"/>
        <v>未入力セル</v>
      </c>
      <c r="AO144" s="186" t="str">
        <f t="shared" si="61"/>
        <v/>
      </c>
      <c r="AP144" s="186" t="str">
        <f t="shared" si="62"/>
        <v/>
      </c>
      <c r="AQ144" s="39">
        <f t="shared" si="60"/>
        <v>0</v>
      </c>
      <c r="AR144" s="39" t="str">
        <f>IF(ISERROR(VLOOKUP($M144,#REF!,16,0)),"",VLOOKUP($M144,#REF!,16,0))</f>
        <v/>
      </c>
      <c r="AS144" s="196" t="str">
        <f>IF(ISERROR(VLOOKUP($M144,#REF!,7,0)),"",VLOOKUP($M144,#REF!,7,0))</f>
        <v/>
      </c>
      <c r="AT144" s="203">
        <f t="shared" si="82"/>
        <v>0</v>
      </c>
      <c r="AU144" s="208" t="str">
        <f t="shared" si="83"/>
        <v/>
      </c>
      <c r="AW144" s="208" t="str">
        <f>IF(ISERROR(VLOOKUP($M144,#REF!,10,0)),"",VLOOKUP($M144,#REF!,10,0))</f>
        <v/>
      </c>
      <c r="AX144" s="203">
        <f t="shared" si="84"/>
        <v>0</v>
      </c>
      <c r="AY144" s="208" t="str">
        <f t="shared" si="85"/>
        <v/>
      </c>
      <c r="BA144" s="225" t="str">
        <f t="shared" si="86"/>
        <v/>
      </c>
      <c r="BB144" s="225" t="str">
        <f t="shared" si="87"/>
        <v/>
      </c>
    </row>
    <row r="145" spans="1:54" s="39" customFormat="1" ht="25.2" customHeight="1" x14ac:dyDescent="0.2">
      <c r="A145" s="45"/>
      <c r="B145" s="48"/>
      <c r="C145" s="48"/>
      <c r="D145" s="53"/>
      <c r="E145" s="53"/>
      <c r="F145" s="55"/>
      <c r="G145" s="55"/>
      <c r="H145" s="60"/>
      <c r="I145" s="66"/>
      <c r="J145" s="68"/>
      <c r="L145" s="73">
        <f t="shared" si="63"/>
        <v>0</v>
      </c>
      <c r="M145" s="73" t="str">
        <f t="shared" si="64"/>
        <v xml:space="preserve"> </v>
      </c>
      <c r="N145" s="100">
        <f t="shared" si="65"/>
        <v>0</v>
      </c>
      <c r="O145" s="100">
        <f t="shared" si="66"/>
        <v>0</v>
      </c>
      <c r="P145" s="108">
        <f t="shared" si="67"/>
        <v>0</v>
      </c>
      <c r="Q145" s="108" t="str">
        <f>IF(OR($C145="LED",$C145="不明"),"",IF(ISERROR(VLOOKUP($M145,#REF!,2,0)),"",VLOOKUP($M145,#REF!,2,0)))</f>
        <v/>
      </c>
      <c r="R145" s="100">
        <f t="shared" si="68"/>
        <v>0</v>
      </c>
      <c r="S145" s="100">
        <f t="shared" si="69"/>
        <v>0</v>
      </c>
      <c r="T145" s="120" t="str">
        <f t="shared" si="70"/>
        <v/>
      </c>
      <c r="U145" s="124"/>
      <c r="V145" s="129" t="s">
        <v>164</v>
      </c>
      <c r="W145" s="131"/>
      <c r="X145" s="75" t="str">
        <f>IF(COUNTIF($M145,"*LED*"),"LED設置済",IF(COUNTIF($M145,"*不明*"),"該当不明",IF(ISERROR(VLOOKUP($M145,#REF!,4,0)),"",VLOOKUP($M145,#REF!,4,0))))</f>
        <v/>
      </c>
      <c r="Y145" s="139">
        <f t="shared" si="71"/>
        <v>0</v>
      </c>
      <c r="Z145" s="144" t="str">
        <f>IF(ISERROR(VLOOKUP($M145,#REF!,5,0)),"",VLOOKUP($M145,#REF!,5,0))</f>
        <v/>
      </c>
      <c r="AA145" s="147" t="str">
        <f t="shared" si="72"/>
        <v/>
      </c>
      <c r="AB145" s="147" t="str">
        <f t="shared" si="73"/>
        <v/>
      </c>
      <c r="AC145" s="147" t="str">
        <f>IF(ISERROR(VLOOKUP($M145,#REF!,6,0)),"",VLOOKUP($M145,#REF!,6,0))</f>
        <v/>
      </c>
      <c r="AD145" s="147" t="str">
        <f>IF(ISERROR(VLOOKUP($M145,#REF!,8,0)),"",VLOOKUP($M145,#REF!,8,0))</f>
        <v/>
      </c>
      <c r="AE145" s="152" t="str">
        <f t="shared" si="74"/>
        <v/>
      </c>
      <c r="AF145" s="155" t="str">
        <f t="shared" si="75"/>
        <v/>
      </c>
      <c r="AG145" s="146" t="str">
        <f t="shared" si="76"/>
        <v/>
      </c>
      <c r="AH145" s="146" t="str">
        <f>IF(ISERROR(VLOOKUP($M145,#REF!,9,0)),"",VLOOKUP($M145,#REF!,9,0))</f>
        <v/>
      </c>
      <c r="AI145" s="146" t="str">
        <f t="shared" si="77"/>
        <v/>
      </c>
      <c r="AJ145" s="168">
        <f t="shared" si="78"/>
        <v>0</v>
      </c>
      <c r="AK145" s="171"/>
      <c r="AL145" s="174" t="str">
        <f t="shared" si="79"/>
        <v/>
      </c>
      <c r="AM145" s="179" t="str">
        <f t="shared" si="80"/>
        <v/>
      </c>
      <c r="AN145" s="183" t="str">
        <f t="shared" si="81"/>
        <v>未入力セル</v>
      </c>
      <c r="AO145" s="186" t="str">
        <f t="shared" si="61"/>
        <v/>
      </c>
      <c r="AP145" s="186" t="str">
        <f t="shared" si="62"/>
        <v/>
      </c>
      <c r="AQ145" s="39">
        <f t="shared" si="60"/>
        <v>0</v>
      </c>
      <c r="AR145" s="39" t="str">
        <f>IF(ISERROR(VLOOKUP($M145,#REF!,16,0)),"",VLOOKUP($M145,#REF!,16,0))</f>
        <v/>
      </c>
      <c r="AS145" s="196" t="str">
        <f>IF(ISERROR(VLOOKUP($M145,#REF!,7,0)),"",VLOOKUP($M145,#REF!,7,0))</f>
        <v/>
      </c>
      <c r="AT145" s="203">
        <f t="shared" si="82"/>
        <v>0</v>
      </c>
      <c r="AU145" s="208" t="str">
        <f t="shared" si="83"/>
        <v/>
      </c>
      <c r="AW145" s="208" t="str">
        <f>IF(ISERROR(VLOOKUP($M145,#REF!,10,0)),"",VLOOKUP($M145,#REF!,10,0))</f>
        <v/>
      </c>
      <c r="AX145" s="203">
        <f t="shared" si="84"/>
        <v>0</v>
      </c>
      <c r="AY145" s="208" t="str">
        <f t="shared" si="85"/>
        <v/>
      </c>
      <c r="BA145" s="225" t="str">
        <f t="shared" si="86"/>
        <v/>
      </c>
      <c r="BB145" s="225" t="str">
        <f t="shared" si="87"/>
        <v/>
      </c>
    </row>
    <row r="146" spans="1:54" s="39" customFormat="1" ht="25.2" customHeight="1" x14ac:dyDescent="0.2">
      <c r="A146" s="45"/>
      <c r="B146" s="48"/>
      <c r="C146" s="48"/>
      <c r="D146" s="53"/>
      <c r="E146" s="53"/>
      <c r="F146" s="55"/>
      <c r="G146" s="55"/>
      <c r="H146" s="60"/>
      <c r="I146" s="66"/>
      <c r="J146" s="68"/>
      <c r="L146" s="73">
        <f t="shared" si="63"/>
        <v>0</v>
      </c>
      <c r="M146" s="73" t="str">
        <f t="shared" si="64"/>
        <v xml:space="preserve"> </v>
      </c>
      <c r="N146" s="100">
        <f t="shared" si="65"/>
        <v>0</v>
      </c>
      <c r="O146" s="100">
        <f t="shared" si="66"/>
        <v>0</v>
      </c>
      <c r="P146" s="108">
        <f t="shared" si="67"/>
        <v>0</v>
      </c>
      <c r="Q146" s="108" t="str">
        <f>IF(OR($C146="LED",$C146="不明"),"",IF(ISERROR(VLOOKUP($M146,#REF!,2,0)),"",VLOOKUP($M146,#REF!,2,0)))</f>
        <v/>
      </c>
      <c r="R146" s="100">
        <f t="shared" si="68"/>
        <v>0</v>
      </c>
      <c r="S146" s="100">
        <f t="shared" si="69"/>
        <v>0</v>
      </c>
      <c r="T146" s="120" t="str">
        <f t="shared" si="70"/>
        <v/>
      </c>
      <c r="U146" s="124"/>
      <c r="V146" s="129" t="s">
        <v>164</v>
      </c>
      <c r="W146" s="131"/>
      <c r="X146" s="75" t="str">
        <f>IF(COUNTIF($M146,"*LED*"),"LED設置済",IF(COUNTIF($M146,"*不明*"),"該当不明",IF(ISERROR(VLOOKUP($M146,#REF!,4,0)),"",VLOOKUP($M146,#REF!,4,0))))</f>
        <v/>
      </c>
      <c r="Y146" s="139">
        <f t="shared" si="71"/>
        <v>0</v>
      </c>
      <c r="Z146" s="144" t="str">
        <f>IF(ISERROR(VLOOKUP($M146,#REF!,5,0)),"",VLOOKUP($M146,#REF!,5,0))</f>
        <v/>
      </c>
      <c r="AA146" s="147" t="str">
        <f t="shared" si="72"/>
        <v/>
      </c>
      <c r="AB146" s="147" t="str">
        <f t="shared" si="73"/>
        <v/>
      </c>
      <c r="AC146" s="147" t="str">
        <f>IF(ISERROR(VLOOKUP($M146,#REF!,6,0)),"",VLOOKUP($M146,#REF!,6,0))</f>
        <v/>
      </c>
      <c r="AD146" s="147" t="str">
        <f>IF(ISERROR(VLOOKUP($M146,#REF!,8,0)),"",VLOOKUP($M146,#REF!,8,0))</f>
        <v/>
      </c>
      <c r="AE146" s="152" t="str">
        <f t="shared" si="74"/>
        <v/>
      </c>
      <c r="AF146" s="155" t="str">
        <f t="shared" si="75"/>
        <v/>
      </c>
      <c r="AG146" s="146" t="str">
        <f t="shared" si="76"/>
        <v/>
      </c>
      <c r="AH146" s="146" t="str">
        <f>IF(ISERROR(VLOOKUP($M146,#REF!,9,0)),"",VLOOKUP($M146,#REF!,9,0))</f>
        <v/>
      </c>
      <c r="AI146" s="146" t="str">
        <f t="shared" si="77"/>
        <v/>
      </c>
      <c r="AJ146" s="168">
        <f t="shared" si="78"/>
        <v>0</v>
      </c>
      <c r="AK146" s="171"/>
      <c r="AL146" s="174" t="str">
        <f t="shared" si="79"/>
        <v/>
      </c>
      <c r="AM146" s="179" t="str">
        <f t="shared" si="80"/>
        <v/>
      </c>
      <c r="AN146" s="183" t="str">
        <f t="shared" si="81"/>
        <v>未入力セル</v>
      </c>
      <c r="AO146" s="186" t="str">
        <f t="shared" si="61"/>
        <v/>
      </c>
      <c r="AP146" s="186" t="str">
        <f t="shared" si="62"/>
        <v/>
      </c>
      <c r="AQ146" s="39">
        <f t="shared" si="60"/>
        <v>0</v>
      </c>
      <c r="AR146" s="39" t="str">
        <f>IF(ISERROR(VLOOKUP($M146,#REF!,16,0)),"",VLOOKUP($M146,#REF!,16,0))</f>
        <v/>
      </c>
      <c r="AS146" s="196" t="str">
        <f>IF(ISERROR(VLOOKUP($M146,#REF!,7,0)),"",VLOOKUP($M146,#REF!,7,0))</f>
        <v/>
      </c>
      <c r="AT146" s="203">
        <f t="shared" si="82"/>
        <v>0</v>
      </c>
      <c r="AU146" s="208" t="str">
        <f t="shared" si="83"/>
        <v/>
      </c>
      <c r="AW146" s="208" t="str">
        <f>IF(ISERROR(VLOOKUP($M146,#REF!,10,0)),"",VLOOKUP($M146,#REF!,10,0))</f>
        <v/>
      </c>
      <c r="AX146" s="203">
        <f t="shared" si="84"/>
        <v>0</v>
      </c>
      <c r="AY146" s="208" t="str">
        <f t="shared" si="85"/>
        <v/>
      </c>
      <c r="BA146" s="225" t="str">
        <f t="shared" si="86"/>
        <v/>
      </c>
      <c r="BB146" s="225" t="str">
        <f t="shared" si="87"/>
        <v/>
      </c>
    </row>
    <row r="147" spans="1:54" s="39" customFormat="1" ht="25.2" customHeight="1" x14ac:dyDescent="0.2">
      <c r="A147" s="45"/>
      <c r="B147" s="48"/>
      <c r="C147" s="48"/>
      <c r="D147" s="53"/>
      <c r="E147" s="53"/>
      <c r="F147" s="55"/>
      <c r="G147" s="55"/>
      <c r="H147" s="60"/>
      <c r="I147" s="66"/>
      <c r="J147" s="68"/>
      <c r="L147" s="73">
        <f t="shared" si="63"/>
        <v>0</v>
      </c>
      <c r="M147" s="73" t="str">
        <f t="shared" si="64"/>
        <v xml:space="preserve"> </v>
      </c>
      <c r="N147" s="100">
        <f t="shared" si="65"/>
        <v>0</v>
      </c>
      <c r="O147" s="100">
        <f t="shared" si="66"/>
        <v>0</v>
      </c>
      <c r="P147" s="108">
        <f t="shared" si="67"/>
        <v>0</v>
      </c>
      <c r="Q147" s="108" t="str">
        <f>IF(OR($C147="LED",$C147="不明"),"",IF(ISERROR(VLOOKUP($M147,#REF!,2,0)),"",VLOOKUP($M147,#REF!,2,0)))</f>
        <v/>
      </c>
      <c r="R147" s="100">
        <f t="shared" si="68"/>
        <v>0</v>
      </c>
      <c r="S147" s="100">
        <f t="shared" si="69"/>
        <v>0</v>
      </c>
      <c r="T147" s="120" t="str">
        <f t="shared" si="70"/>
        <v/>
      </c>
      <c r="U147" s="124"/>
      <c r="V147" s="129" t="s">
        <v>164</v>
      </c>
      <c r="W147" s="131"/>
      <c r="X147" s="75" t="str">
        <f>IF(COUNTIF($M147,"*LED*"),"LED設置済",IF(COUNTIF($M147,"*不明*"),"該当不明",IF(ISERROR(VLOOKUP($M147,#REF!,4,0)),"",VLOOKUP($M147,#REF!,4,0))))</f>
        <v/>
      </c>
      <c r="Y147" s="139">
        <f t="shared" si="71"/>
        <v>0</v>
      </c>
      <c r="Z147" s="144" t="str">
        <f>IF(ISERROR(VLOOKUP($M147,#REF!,5,0)),"",VLOOKUP($M147,#REF!,5,0))</f>
        <v/>
      </c>
      <c r="AA147" s="147" t="str">
        <f t="shared" si="72"/>
        <v/>
      </c>
      <c r="AB147" s="147" t="str">
        <f t="shared" si="73"/>
        <v/>
      </c>
      <c r="AC147" s="147" t="str">
        <f>IF(ISERROR(VLOOKUP($M147,#REF!,6,0)),"",VLOOKUP($M147,#REF!,6,0))</f>
        <v/>
      </c>
      <c r="AD147" s="147" t="str">
        <f>IF(ISERROR(VLOOKUP($M147,#REF!,8,0)),"",VLOOKUP($M147,#REF!,8,0))</f>
        <v/>
      </c>
      <c r="AE147" s="152" t="str">
        <f t="shared" si="74"/>
        <v/>
      </c>
      <c r="AF147" s="155" t="str">
        <f t="shared" si="75"/>
        <v/>
      </c>
      <c r="AG147" s="146" t="str">
        <f t="shared" si="76"/>
        <v/>
      </c>
      <c r="AH147" s="146" t="str">
        <f>IF(ISERROR(VLOOKUP($M147,#REF!,9,0)),"",VLOOKUP($M147,#REF!,9,0))</f>
        <v/>
      </c>
      <c r="AI147" s="146" t="str">
        <f t="shared" si="77"/>
        <v/>
      </c>
      <c r="AJ147" s="168">
        <f t="shared" si="78"/>
        <v>0</v>
      </c>
      <c r="AK147" s="171"/>
      <c r="AL147" s="174" t="str">
        <f t="shared" si="79"/>
        <v/>
      </c>
      <c r="AM147" s="179" t="str">
        <f t="shared" si="80"/>
        <v/>
      </c>
      <c r="AN147" s="183" t="str">
        <f t="shared" si="81"/>
        <v>未入力セル</v>
      </c>
      <c r="AO147" s="186" t="str">
        <f t="shared" si="61"/>
        <v/>
      </c>
      <c r="AP147" s="186" t="str">
        <f t="shared" si="62"/>
        <v/>
      </c>
      <c r="AQ147" s="39">
        <f t="shared" si="60"/>
        <v>0</v>
      </c>
      <c r="AR147" s="39" t="str">
        <f>IF(ISERROR(VLOOKUP($M147,#REF!,16,0)),"",VLOOKUP($M147,#REF!,16,0))</f>
        <v/>
      </c>
      <c r="AS147" s="196" t="str">
        <f>IF(ISERROR(VLOOKUP($M147,#REF!,7,0)),"",VLOOKUP($M147,#REF!,7,0))</f>
        <v/>
      </c>
      <c r="AT147" s="203">
        <f t="shared" si="82"/>
        <v>0</v>
      </c>
      <c r="AU147" s="208" t="str">
        <f t="shared" si="83"/>
        <v/>
      </c>
      <c r="AW147" s="208" t="str">
        <f>IF(ISERROR(VLOOKUP($M147,#REF!,10,0)),"",VLOOKUP($M147,#REF!,10,0))</f>
        <v/>
      </c>
      <c r="AX147" s="203">
        <f t="shared" si="84"/>
        <v>0</v>
      </c>
      <c r="AY147" s="208" t="str">
        <f t="shared" si="85"/>
        <v/>
      </c>
      <c r="BA147" s="225" t="str">
        <f t="shared" si="86"/>
        <v/>
      </c>
      <c r="BB147" s="225" t="str">
        <f t="shared" si="87"/>
        <v/>
      </c>
    </row>
    <row r="148" spans="1:54" s="39" customFormat="1" ht="25.2" customHeight="1" x14ac:dyDescent="0.2">
      <c r="A148" s="45"/>
      <c r="B148" s="48"/>
      <c r="C148" s="48"/>
      <c r="D148" s="53"/>
      <c r="E148" s="53"/>
      <c r="F148" s="55"/>
      <c r="G148" s="55"/>
      <c r="H148" s="60"/>
      <c r="I148" s="66"/>
      <c r="J148" s="68"/>
      <c r="L148" s="73">
        <f t="shared" si="63"/>
        <v>0</v>
      </c>
      <c r="M148" s="73" t="str">
        <f t="shared" si="64"/>
        <v xml:space="preserve"> </v>
      </c>
      <c r="N148" s="100">
        <f t="shared" si="65"/>
        <v>0</v>
      </c>
      <c r="O148" s="100">
        <f t="shared" si="66"/>
        <v>0</v>
      </c>
      <c r="P148" s="108">
        <f t="shared" si="67"/>
        <v>0</v>
      </c>
      <c r="Q148" s="108" t="str">
        <f>IF(OR($C148="LED",$C148="不明"),"",IF(ISERROR(VLOOKUP($M148,#REF!,2,0)),"",VLOOKUP($M148,#REF!,2,0)))</f>
        <v/>
      </c>
      <c r="R148" s="100">
        <f t="shared" si="68"/>
        <v>0</v>
      </c>
      <c r="S148" s="100">
        <f t="shared" si="69"/>
        <v>0</v>
      </c>
      <c r="T148" s="120" t="str">
        <f t="shared" si="70"/>
        <v/>
      </c>
      <c r="U148" s="124"/>
      <c r="V148" s="129" t="s">
        <v>164</v>
      </c>
      <c r="W148" s="131"/>
      <c r="X148" s="75" t="str">
        <f>IF(COUNTIF($M148,"*LED*"),"LED設置済",IF(COUNTIF($M148,"*不明*"),"該当不明",IF(ISERROR(VLOOKUP($M148,#REF!,4,0)),"",VLOOKUP($M148,#REF!,4,0))))</f>
        <v/>
      </c>
      <c r="Y148" s="139">
        <f t="shared" si="71"/>
        <v>0</v>
      </c>
      <c r="Z148" s="144" t="str">
        <f>IF(ISERROR(VLOOKUP($M148,#REF!,5,0)),"",VLOOKUP($M148,#REF!,5,0))</f>
        <v/>
      </c>
      <c r="AA148" s="147" t="str">
        <f t="shared" si="72"/>
        <v/>
      </c>
      <c r="AB148" s="147" t="str">
        <f t="shared" si="73"/>
        <v/>
      </c>
      <c r="AC148" s="147" t="str">
        <f>IF(ISERROR(VLOOKUP($M148,#REF!,6,0)),"",VLOOKUP($M148,#REF!,6,0))</f>
        <v/>
      </c>
      <c r="AD148" s="147" t="str">
        <f>IF(ISERROR(VLOOKUP($M148,#REF!,8,0)),"",VLOOKUP($M148,#REF!,8,0))</f>
        <v/>
      </c>
      <c r="AE148" s="152" t="str">
        <f t="shared" si="74"/>
        <v/>
      </c>
      <c r="AF148" s="155" t="str">
        <f t="shared" si="75"/>
        <v/>
      </c>
      <c r="AG148" s="146" t="str">
        <f t="shared" si="76"/>
        <v/>
      </c>
      <c r="AH148" s="146" t="str">
        <f>IF(ISERROR(VLOOKUP($M148,#REF!,9,0)),"",VLOOKUP($M148,#REF!,9,0))</f>
        <v/>
      </c>
      <c r="AI148" s="146" t="str">
        <f t="shared" si="77"/>
        <v/>
      </c>
      <c r="AJ148" s="168">
        <f t="shared" si="78"/>
        <v>0</v>
      </c>
      <c r="AK148" s="171"/>
      <c r="AL148" s="174" t="str">
        <f t="shared" si="79"/>
        <v/>
      </c>
      <c r="AM148" s="179" t="str">
        <f t="shared" si="80"/>
        <v/>
      </c>
      <c r="AN148" s="183" t="str">
        <f t="shared" si="81"/>
        <v>未入力セル</v>
      </c>
      <c r="AO148" s="186" t="str">
        <f t="shared" si="61"/>
        <v/>
      </c>
      <c r="AP148" s="186" t="str">
        <f t="shared" si="62"/>
        <v/>
      </c>
      <c r="AQ148" s="39">
        <f t="shared" si="60"/>
        <v>0</v>
      </c>
      <c r="AR148" s="39" t="str">
        <f>IF(ISERROR(VLOOKUP($M148,#REF!,16,0)),"",VLOOKUP($M148,#REF!,16,0))</f>
        <v/>
      </c>
      <c r="AS148" s="196" t="str">
        <f>IF(ISERROR(VLOOKUP($M148,#REF!,7,0)),"",VLOOKUP($M148,#REF!,7,0))</f>
        <v/>
      </c>
      <c r="AT148" s="203">
        <f t="shared" si="82"/>
        <v>0</v>
      </c>
      <c r="AU148" s="208" t="str">
        <f t="shared" si="83"/>
        <v/>
      </c>
      <c r="AW148" s="208" t="str">
        <f>IF(ISERROR(VLOOKUP($M148,#REF!,10,0)),"",VLOOKUP($M148,#REF!,10,0))</f>
        <v/>
      </c>
      <c r="AX148" s="203">
        <f t="shared" si="84"/>
        <v>0</v>
      </c>
      <c r="AY148" s="208" t="str">
        <f t="shared" si="85"/>
        <v/>
      </c>
      <c r="BA148" s="225" t="str">
        <f t="shared" si="86"/>
        <v/>
      </c>
      <c r="BB148" s="225" t="str">
        <f t="shared" si="87"/>
        <v/>
      </c>
    </row>
    <row r="149" spans="1:54" s="39" customFormat="1" ht="25.2" customHeight="1" x14ac:dyDescent="0.2">
      <c r="A149" s="45"/>
      <c r="B149" s="48"/>
      <c r="C149" s="48"/>
      <c r="D149" s="53"/>
      <c r="E149" s="53"/>
      <c r="F149" s="55"/>
      <c r="G149" s="55"/>
      <c r="H149" s="60"/>
      <c r="I149" s="66"/>
      <c r="J149" s="68"/>
      <c r="L149" s="73">
        <f t="shared" si="63"/>
        <v>0</v>
      </c>
      <c r="M149" s="73" t="str">
        <f t="shared" si="64"/>
        <v xml:space="preserve"> </v>
      </c>
      <c r="N149" s="100">
        <f t="shared" si="65"/>
        <v>0</v>
      </c>
      <c r="O149" s="100">
        <f t="shared" si="66"/>
        <v>0</v>
      </c>
      <c r="P149" s="108">
        <f t="shared" si="67"/>
        <v>0</v>
      </c>
      <c r="Q149" s="108" t="str">
        <f>IF(OR($C149="LED",$C149="不明"),"",IF(ISERROR(VLOOKUP($M149,#REF!,2,0)),"",VLOOKUP($M149,#REF!,2,0)))</f>
        <v/>
      </c>
      <c r="R149" s="100">
        <f t="shared" si="68"/>
        <v>0</v>
      </c>
      <c r="S149" s="100">
        <f t="shared" si="69"/>
        <v>0</v>
      </c>
      <c r="T149" s="120" t="str">
        <f t="shared" si="70"/>
        <v/>
      </c>
      <c r="U149" s="124"/>
      <c r="V149" s="129" t="s">
        <v>164</v>
      </c>
      <c r="W149" s="131"/>
      <c r="X149" s="75" t="str">
        <f>IF(COUNTIF($M149,"*LED*"),"LED設置済",IF(COUNTIF($M149,"*不明*"),"該当不明",IF(ISERROR(VLOOKUP($M149,#REF!,4,0)),"",VLOOKUP($M149,#REF!,4,0))))</f>
        <v/>
      </c>
      <c r="Y149" s="139">
        <f t="shared" si="71"/>
        <v>0</v>
      </c>
      <c r="Z149" s="144" t="str">
        <f>IF(ISERROR(VLOOKUP($M149,#REF!,5,0)),"",VLOOKUP($M149,#REF!,5,0))</f>
        <v/>
      </c>
      <c r="AA149" s="147" t="str">
        <f t="shared" si="72"/>
        <v/>
      </c>
      <c r="AB149" s="147" t="str">
        <f t="shared" si="73"/>
        <v/>
      </c>
      <c r="AC149" s="147" t="str">
        <f>IF(ISERROR(VLOOKUP($M149,#REF!,6,0)),"",VLOOKUP($M149,#REF!,6,0))</f>
        <v/>
      </c>
      <c r="AD149" s="147" t="str">
        <f>IF(ISERROR(VLOOKUP($M149,#REF!,8,0)),"",VLOOKUP($M149,#REF!,8,0))</f>
        <v/>
      </c>
      <c r="AE149" s="152" t="str">
        <f t="shared" si="74"/>
        <v/>
      </c>
      <c r="AF149" s="155" t="str">
        <f t="shared" si="75"/>
        <v/>
      </c>
      <c r="AG149" s="146" t="str">
        <f t="shared" si="76"/>
        <v/>
      </c>
      <c r="AH149" s="146" t="str">
        <f>IF(ISERROR(VLOOKUP($M149,#REF!,9,0)),"",VLOOKUP($M149,#REF!,9,0))</f>
        <v/>
      </c>
      <c r="AI149" s="146" t="str">
        <f t="shared" si="77"/>
        <v/>
      </c>
      <c r="AJ149" s="168">
        <f t="shared" si="78"/>
        <v>0</v>
      </c>
      <c r="AK149" s="171"/>
      <c r="AL149" s="174" t="str">
        <f t="shared" si="79"/>
        <v/>
      </c>
      <c r="AM149" s="179" t="str">
        <f t="shared" si="80"/>
        <v/>
      </c>
      <c r="AN149" s="183" t="str">
        <f t="shared" si="81"/>
        <v>未入力セル</v>
      </c>
      <c r="AO149" s="186" t="str">
        <f t="shared" si="61"/>
        <v/>
      </c>
      <c r="AP149" s="186" t="str">
        <f t="shared" si="62"/>
        <v/>
      </c>
      <c r="AQ149" s="39">
        <f t="shared" si="60"/>
        <v>0</v>
      </c>
      <c r="AR149" s="39" t="str">
        <f>IF(ISERROR(VLOOKUP($M149,#REF!,16,0)),"",VLOOKUP($M149,#REF!,16,0))</f>
        <v/>
      </c>
      <c r="AS149" s="196" t="str">
        <f>IF(ISERROR(VLOOKUP($M149,#REF!,7,0)),"",VLOOKUP($M149,#REF!,7,0))</f>
        <v/>
      </c>
      <c r="AT149" s="203">
        <f t="shared" si="82"/>
        <v>0</v>
      </c>
      <c r="AU149" s="208" t="str">
        <f t="shared" si="83"/>
        <v/>
      </c>
      <c r="AW149" s="208" t="str">
        <f>IF(ISERROR(VLOOKUP($M149,#REF!,10,0)),"",VLOOKUP($M149,#REF!,10,0))</f>
        <v/>
      </c>
      <c r="AX149" s="203">
        <f t="shared" si="84"/>
        <v>0</v>
      </c>
      <c r="AY149" s="208" t="str">
        <f t="shared" si="85"/>
        <v/>
      </c>
      <c r="BA149" s="225" t="str">
        <f t="shared" si="86"/>
        <v/>
      </c>
      <c r="BB149" s="225" t="str">
        <f t="shared" si="87"/>
        <v/>
      </c>
    </row>
    <row r="150" spans="1:54" s="39" customFormat="1" ht="25.2" customHeight="1" x14ac:dyDescent="0.2">
      <c r="A150" s="45"/>
      <c r="B150" s="48"/>
      <c r="C150" s="48"/>
      <c r="D150" s="53"/>
      <c r="E150" s="53"/>
      <c r="F150" s="55"/>
      <c r="G150" s="55"/>
      <c r="H150" s="60"/>
      <c r="I150" s="66"/>
      <c r="J150" s="68"/>
      <c r="L150" s="73">
        <f t="shared" si="63"/>
        <v>0</v>
      </c>
      <c r="M150" s="73" t="str">
        <f t="shared" si="64"/>
        <v xml:space="preserve"> </v>
      </c>
      <c r="N150" s="100">
        <f t="shared" si="65"/>
        <v>0</v>
      </c>
      <c r="O150" s="100">
        <f t="shared" si="66"/>
        <v>0</v>
      </c>
      <c r="P150" s="108">
        <f t="shared" si="67"/>
        <v>0</v>
      </c>
      <c r="Q150" s="108" t="str">
        <f>IF(OR($C150="LED",$C150="不明"),"",IF(ISERROR(VLOOKUP($M150,#REF!,2,0)),"",VLOOKUP($M150,#REF!,2,0)))</f>
        <v/>
      </c>
      <c r="R150" s="100">
        <f t="shared" si="68"/>
        <v>0</v>
      </c>
      <c r="S150" s="100">
        <f t="shared" si="69"/>
        <v>0</v>
      </c>
      <c r="T150" s="120" t="str">
        <f t="shared" si="70"/>
        <v/>
      </c>
      <c r="U150" s="124"/>
      <c r="V150" s="129" t="s">
        <v>164</v>
      </c>
      <c r="W150" s="131"/>
      <c r="X150" s="75" t="str">
        <f>IF(COUNTIF($M150,"*LED*"),"LED設置済",IF(COUNTIF($M150,"*不明*"),"該当不明",IF(ISERROR(VLOOKUP($M150,#REF!,4,0)),"",VLOOKUP($M150,#REF!,4,0))))</f>
        <v/>
      </c>
      <c r="Y150" s="139">
        <f t="shared" si="71"/>
        <v>0</v>
      </c>
      <c r="Z150" s="144" t="str">
        <f>IF(ISERROR(VLOOKUP($M150,#REF!,5,0)),"",VLOOKUP($M150,#REF!,5,0))</f>
        <v/>
      </c>
      <c r="AA150" s="147" t="str">
        <f t="shared" si="72"/>
        <v/>
      </c>
      <c r="AB150" s="147" t="str">
        <f t="shared" si="73"/>
        <v/>
      </c>
      <c r="AC150" s="147" t="str">
        <f>IF(ISERROR(VLOOKUP($M150,#REF!,6,0)),"",VLOOKUP($M150,#REF!,6,0))</f>
        <v/>
      </c>
      <c r="AD150" s="147" t="str">
        <f>IF(ISERROR(VLOOKUP($M150,#REF!,8,0)),"",VLOOKUP($M150,#REF!,8,0))</f>
        <v/>
      </c>
      <c r="AE150" s="152" t="str">
        <f t="shared" si="74"/>
        <v/>
      </c>
      <c r="AF150" s="155" t="str">
        <f t="shared" si="75"/>
        <v/>
      </c>
      <c r="AG150" s="146" t="str">
        <f t="shared" si="76"/>
        <v/>
      </c>
      <c r="AH150" s="146" t="str">
        <f>IF(ISERROR(VLOOKUP($M150,#REF!,9,0)),"",VLOOKUP($M150,#REF!,9,0))</f>
        <v/>
      </c>
      <c r="AI150" s="146" t="str">
        <f t="shared" si="77"/>
        <v/>
      </c>
      <c r="AJ150" s="168">
        <f t="shared" si="78"/>
        <v>0</v>
      </c>
      <c r="AK150" s="171"/>
      <c r="AL150" s="174" t="str">
        <f t="shared" si="79"/>
        <v/>
      </c>
      <c r="AM150" s="179" t="str">
        <f t="shared" si="80"/>
        <v/>
      </c>
      <c r="AN150" s="183" t="str">
        <f t="shared" si="81"/>
        <v>未入力セル</v>
      </c>
      <c r="AO150" s="186" t="str">
        <f t="shared" si="61"/>
        <v/>
      </c>
      <c r="AP150" s="186" t="str">
        <f t="shared" si="62"/>
        <v/>
      </c>
      <c r="AQ150" s="39">
        <f t="shared" si="60"/>
        <v>0</v>
      </c>
      <c r="AR150" s="39" t="str">
        <f>IF(ISERROR(VLOOKUP($M150,#REF!,16,0)),"",VLOOKUP($M150,#REF!,16,0))</f>
        <v/>
      </c>
      <c r="AS150" s="196" t="str">
        <f>IF(ISERROR(VLOOKUP($M150,#REF!,7,0)),"",VLOOKUP($M150,#REF!,7,0))</f>
        <v/>
      </c>
      <c r="AT150" s="203">
        <f t="shared" si="82"/>
        <v>0</v>
      </c>
      <c r="AU150" s="208" t="str">
        <f t="shared" si="83"/>
        <v/>
      </c>
      <c r="AW150" s="208" t="str">
        <f>IF(ISERROR(VLOOKUP($M150,#REF!,10,0)),"",VLOOKUP($M150,#REF!,10,0))</f>
        <v/>
      </c>
      <c r="AX150" s="203">
        <f t="shared" si="84"/>
        <v>0</v>
      </c>
      <c r="AY150" s="208" t="str">
        <f t="shared" si="85"/>
        <v/>
      </c>
      <c r="BA150" s="225" t="str">
        <f t="shared" si="86"/>
        <v/>
      </c>
      <c r="BB150" s="225" t="str">
        <f t="shared" si="87"/>
        <v/>
      </c>
    </row>
    <row r="151" spans="1:54" s="39" customFormat="1" ht="25.2" customHeight="1" x14ac:dyDescent="0.2">
      <c r="A151" s="45"/>
      <c r="B151" s="48"/>
      <c r="C151" s="48"/>
      <c r="D151" s="53"/>
      <c r="E151" s="53"/>
      <c r="F151" s="55"/>
      <c r="G151" s="55"/>
      <c r="H151" s="60"/>
      <c r="I151" s="66"/>
      <c r="J151" s="68"/>
      <c r="L151" s="73">
        <f t="shared" si="63"/>
        <v>0</v>
      </c>
      <c r="M151" s="73" t="str">
        <f t="shared" si="64"/>
        <v xml:space="preserve"> </v>
      </c>
      <c r="N151" s="100">
        <f t="shared" si="65"/>
        <v>0</v>
      </c>
      <c r="O151" s="100">
        <f t="shared" si="66"/>
        <v>0</v>
      </c>
      <c r="P151" s="108">
        <f t="shared" si="67"/>
        <v>0</v>
      </c>
      <c r="Q151" s="108" t="str">
        <f>IF(OR($C151="LED",$C151="不明"),"",IF(ISERROR(VLOOKUP($M151,#REF!,2,0)),"",VLOOKUP($M151,#REF!,2,0)))</f>
        <v/>
      </c>
      <c r="R151" s="100">
        <f t="shared" si="68"/>
        <v>0</v>
      </c>
      <c r="S151" s="100">
        <f t="shared" si="69"/>
        <v>0</v>
      </c>
      <c r="T151" s="120" t="str">
        <f t="shared" si="70"/>
        <v/>
      </c>
      <c r="U151" s="124"/>
      <c r="V151" s="129" t="s">
        <v>164</v>
      </c>
      <c r="W151" s="131"/>
      <c r="X151" s="75" t="str">
        <f>IF(COUNTIF($M151,"*LED*"),"LED設置済",IF(COUNTIF($M151,"*不明*"),"該当不明",IF(ISERROR(VLOOKUP($M151,#REF!,4,0)),"",VLOOKUP($M151,#REF!,4,0))))</f>
        <v/>
      </c>
      <c r="Y151" s="139">
        <f t="shared" si="71"/>
        <v>0</v>
      </c>
      <c r="Z151" s="144" t="str">
        <f>IF(ISERROR(VLOOKUP($M151,#REF!,5,0)),"",VLOOKUP($M151,#REF!,5,0))</f>
        <v/>
      </c>
      <c r="AA151" s="147" t="str">
        <f t="shared" si="72"/>
        <v/>
      </c>
      <c r="AB151" s="147" t="str">
        <f t="shared" si="73"/>
        <v/>
      </c>
      <c r="AC151" s="147" t="str">
        <f>IF(ISERROR(VLOOKUP($M151,#REF!,6,0)),"",VLOOKUP($M151,#REF!,6,0))</f>
        <v/>
      </c>
      <c r="AD151" s="147" t="str">
        <f>IF(ISERROR(VLOOKUP($M151,#REF!,8,0)),"",VLOOKUP($M151,#REF!,8,0))</f>
        <v/>
      </c>
      <c r="AE151" s="152" t="str">
        <f t="shared" si="74"/>
        <v/>
      </c>
      <c r="AF151" s="155" t="str">
        <f t="shared" si="75"/>
        <v/>
      </c>
      <c r="AG151" s="146" t="str">
        <f t="shared" si="76"/>
        <v/>
      </c>
      <c r="AH151" s="146" t="str">
        <f>IF(ISERROR(VLOOKUP($M151,#REF!,9,0)),"",VLOOKUP($M151,#REF!,9,0))</f>
        <v/>
      </c>
      <c r="AI151" s="146" t="str">
        <f t="shared" si="77"/>
        <v/>
      </c>
      <c r="AJ151" s="168">
        <f t="shared" si="78"/>
        <v>0</v>
      </c>
      <c r="AK151" s="171"/>
      <c r="AL151" s="174" t="str">
        <f t="shared" si="79"/>
        <v/>
      </c>
      <c r="AM151" s="179" t="str">
        <f t="shared" si="80"/>
        <v/>
      </c>
      <c r="AN151" s="183" t="str">
        <f t="shared" si="81"/>
        <v>未入力セル</v>
      </c>
      <c r="AO151" s="186" t="str">
        <f t="shared" si="61"/>
        <v/>
      </c>
      <c r="AP151" s="186" t="str">
        <f t="shared" si="62"/>
        <v/>
      </c>
      <c r="AQ151" s="39">
        <f t="shared" si="60"/>
        <v>0</v>
      </c>
      <c r="AR151" s="39" t="str">
        <f>IF(ISERROR(VLOOKUP($M151,#REF!,16,0)),"",VLOOKUP($M151,#REF!,16,0))</f>
        <v/>
      </c>
      <c r="AS151" s="196" t="str">
        <f>IF(ISERROR(VLOOKUP($M151,#REF!,7,0)),"",VLOOKUP($M151,#REF!,7,0))</f>
        <v/>
      </c>
      <c r="AT151" s="203">
        <f t="shared" si="82"/>
        <v>0</v>
      </c>
      <c r="AU151" s="208" t="str">
        <f t="shared" si="83"/>
        <v/>
      </c>
      <c r="AW151" s="208" t="str">
        <f>IF(ISERROR(VLOOKUP($M151,#REF!,10,0)),"",VLOOKUP($M151,#REF!,10,0))</f>
        <v/>
      </c>
      <c r="AX151" s="203">
        <f t="shared" si="84"/>
        <v>0</v>
      </c>
      <c r="AY151" s="208" t="str">
        <f t="shared" si="85"/>
        <v/>
      </c>
      <c r="BA151" s="225" t="str">
        <f t="shared" si="86"/>
        <v/>
      </c>
      <c r="BB151" s="225" t="str">
        <f t="shared" si="87"/>
        <v/>
      </c>
    </row>
    <row r="152" spans="1:54" s="39" customFormat="1" ht="25.2" customHeight="1" x14ac:dyDescent="0.2">
      <c r="A152" s="45"/>
      <c r="B152" s="48"/>
      <c r="C152" s="48"/>
      <c r="D152" s="53"/>
      <c r="E152" s="53"/>
      <c r="F152" s="55"/>
      <c r="G152" s="55"/>
      <c r="H152" s="60"/>
      <c r="I152" s="66"/>
      <c r="J152" s="68"/>
      <c r="L152" s="73">
        <f t="shared" si="63"/>
        <v>0</v>
      </c>
      <c r="M152" s="73" t="str">
        <f t="shared" si="64"/>
        <v xml:space="preserve"> </v>
      </c>
      <c r="N152" s="100">
        <f t="shared" si="65"/>
        <v>0</v>
      </c>
      <c r="O152" s="100">
        <f t="shared" si="66"/>
        <v>0</v>
      </c>
      <c r="P152" s="108">
        <f t="shared" si="67"/>
        <v>0</v>
      </c>
      <c r="Q152" s="108" t="str">
        <f>IF(OR($C152="LED",$C152="不明"),"",IF(ISERROR(VLOOKUP($M152,#REF!,2,0)),"",VLOOKUP($M152,#REF!,2,0)))</f>
        <v/>
      </c>
      <c r="R152" s="100">
        <f t="shared" si="68"/>
        <v>0</v>
      </c>
      <c r="S152" s="100">
        <f t="shared" si="69"/>
        <v>0</v>
      </c>
      <c r="T152" s="120" t="str">
        <f t="shared" si="70"/>
        <v/>
      </c>
      <c r="U152" s="124"/>
      <c r="V152" s="129" t="s">
        <v>164</v>
      </c>
      <c r="W152" s="131"/>
      <c r="X152" s="75" t="str">
        <f>IF(COUNTIF($M152,"*LED*"),"LED設置済",IF(COUNTIF($M152,"*不明*"),"該当不明",IF(ISERROR(VLOOKUP($M152,#REF!,4,0)),"",VLOOKUP($M152,#REF!,4,0))))</f>
        <v/>
      </c>
      <c r="Y152" s="139">
        <f t="shared" si="71"/>
        <v>0</v>
      </c>
      <c r="Z152" s="144" t="str">
        <f>IF(ISERROR(VLOOKUP($M152,#REF!,5,0)),"",VLOOKUP($M152,#REF!,5,0))</f>
        <v/>
      </c>
      <c r="AA152" s="147" t="str">
        <f t="shared" si="72"/>
        <v/>
      </c>
      <c r="AB152" s="147" t="str">
        <f t="shared" si="73"/>
        <v/>
      </c>
      <c r="AC152" s="147" t="str">
        <f>IF(ISERROR(VLOOKUP($M152,#REF!,6,0)),"",VLOOKUP($M152,#REF!,6,0))</f>
        <v/>
      </c>
      <c r="AD152" s="147" t="str">
        <f>IF(ISERROR(VLOOKUP($M152,#REF!,8,0)),"",VLOOKUP($M152,#REF!,8,0))</f>
        <v/>
      </c>
      <c r="AE152" s="152" t="str">
        <f t="shared" si="74"/>
        <v/>
      </c>
      <c r="AF152" s="155" t="str">
        <f t="shared" si="75"/>
        <v/>
      </c>
      <c r="AG152" s="146" t="str">
        <f t="shared" si="76"/>
        <v/>
      </c>
      <c r="AH152" s="146" t="str">
        <f>IF(ISERROR(VLOOKUP($M152,#REF!,9,0)),"",VLOOKUP($M152,#REF!,9,0))</f>
        <v/>
      </c>
      <c r="AI152" s="146" t="str">
        <f t="shared" si="77"/>
        <v/>
      </c>
      <c r="AJ152" s="168">
        <f t="shared" si="78"/>
        <v>0</v>
      </c>
      <c r="AK152" s="171"/>
      <c r="AL152" s="174" t="str">
        <f t="shared" si="79"/>
        <v/>
      </c>
      <c r="AM152" s="179" t="str">
        <f t="shared" si="80"/>
        <v/>
      </c>
      <c r="AN152" s="183" t="str">
        <f t="shared" si="81"/>
        <v>未入力セル</v>
      </c>
      <c r="AO152" s="186" t="str">
        <f t="shared" si="61"/>
        <v/>
      </c>
      <c r="AP152" s="186" t="str">
        <f t="shared" si="62"/>
        <v/>
      </c>
      <c r="AQ152" s="39">
        <f t="shared" si="60"/>
        <v>0</v>
      </c>
      <c r="AR152" s="39" t="str">
        <f>IF(ISERROR(VLOOKUP($M152,#REF!,16,0)),"",VLOOKUP($M152,#REF!,16,0))</f>
        <v/>
      </c>
      <c r="AS152" s="196" t="str">
        <f>IF(ISERROR(VLOOKUP($M152,#REF!,7,0)),"",VLOOKUP($M152,#REF!,7,0))</f>
        <v/>
      </c>
      <c r="AT152" s="203">
        <f t="shared" si="82"/>
        <v>0</v>
      </c>
      <c r="AU152" s="208" t="str">
        <f t="shared" si="83"/>
        <v/>
      </c>
      <c r="AW152" s="208" t="str">
        <f>IF(ISERROR(VLOOKUP($M152,#REF!,10,0)),"",VLOOKUP($M152,#REF!,10,0))</f>
        <v/>
      </c>
      <c r="AX152" s="203">
        <f t="shared" si="84"/>
        <v>0</v>
      </c>
      <c r="AY152" s="208" t="str">
        <f t="shared" si="85"/>
        <v/>
      </c>
      <c r="BA152" s="225" t="str">
        <f t="shared" si="86"/>
        <v/>
      </c>
      <c r="BB152" s="225" t="str">
        <f t="shared" si="87"/>
        <v/>
      </c>
    </row>
    <row r="153" spans="1:54" s="39" customFormat="1" ht="25.2" customHeight="1" x14ac:dyDescent="0.2">
      <c r="A153" s="45"/>
      <c r="B153" s="48"/>
      <c r="C153" s="48"/>
      <c r="D153" s="53"/>
      <c r="E153" s="53"/>
      <c r="F153" s="55"/>
      <c r="G153" s="55"/>
      <c r="H153" s="60"/>
      <c r="I153" s="66"/>
      <c r="J153" s="68"/>
      <c r="L153" s="73">
        <f t="shared" si="63"/>
        <v>0</v>
      </c>
      <c r="M153" s="73" t="str">
        <f t="shared" si="64"/>
        <v xml:space="preserve"> </v>
      </c>
      <c r="N153" s="100">
        <f t="shared" si="65"/>
        <v>0</v>
      </c>
      <c r="O153" s="100">
        <f t="shared" si="66"/>
        <v>0</v>
      </c>
      <c r="P153" s="108">
        <f t="shared" si="67"/>
        <v>0</v>
      </c>
      <c r="Q153" s="108" t="str">
        <f>IF(OR($C153="LED",$C153="不明"),"",IF(ISERROR(VLOOKUP($M153,#REF!,2,0)),"",VLOOKUP($M153,#REF!,2,0)))</f>
        <v/>
      </c>
      <c r="R153" s="100">
        <f t="shared" si="68"/>
        <v>0</v>
      </c>
      <c r="S153" s="100">
        <f t="shared" si="69"/>
        <v>0</v>
      </c>
      <c r="T153" s="120" t="str">
        <f t="shared" si="70"/>
        <v/>
      </c>
      <c r="U153" s="124"/>
      <c r="V153" s="129" t="s">
        <v>164</v>
      </c>
      <c r="W153" s="131"/>
      <c r="X153" s="75" t="str">
        <f>IF(COUNTIF($M153,"*LED*"),"LED設置済",IF(COUNTIF($M153,"*不明*"),"該当不明",IF(ISERROR(VLOOKUP($M153,#REF!,4,0)),"",VLOOKUP($M153,#REF!,4,0))))</f>
        <v/>
      </c>
      <c r="Y153" s="139">
        <f t="shared" si="71"/>
        <v>0</v>
      </c>
      <c r="Z153" s="144" t="str">
        <f>IF(ISERROR(VLOOKUP($M153,#REF!,5,0)),"",VLOOKUP($M153,#REF!,5,0))</f>
        <v/>
      </c>
      <c r="AA153" s="147" t="str">
        <f t="shared" si="72"/>
        <v/>
      </c>
      <c r="AB153" s="147" t="str">
        <f t="shared" si="73"/>
        <v/>
      </c>
      <c r="AC153" s="147" t="str">
        <f>IF(ISERROR(VLOOKUP($M153,#REF!,6,0)),"",VLOOKUP($M153,#REF!,6,0))</f>
        <v/>
      </c>
      <c r="AD153" s="147" t="str">
        <f>IF(ISERROR(VLOOKUP($M153,#REF!,8,0)),"",VLOOKUP($M153,#REF!,8,0))</f>
        <v/>
      </c>
      <c r="AE153" s="152" t="str">
        <f t="shared" si="74"/>
        <v/>
      </c>
      <c r="AF153" s="155" t="str">
        <f t="shared" si="75"/>
        <v/>
      </c>
      <c r="AG153" s="146" t="str">
        <f t="shared" si="76"/>
        <v/>
      </c>
      <c r="AH153" s="146" t="str">
        <f>IF(ISERROR(VLOOKUP($M153,#REF!,9,0)),"",VLOOKUP($M153,#REF!,9,0))</f>
        <v/>
      </c>
      <c r="AI153" s="146" t="str">
        <f t="shared" si="77"/>
        <v/>
      </c>
      <c r="AJ153" s="168">
        <f t="shared" si="78"/>
        <v>0</v>
      </c>
      <c r="AK153" s="171"/>
      <c r="AL153" s="174" t="str">
        <f t="shared" si="79"/>
        <v/>
      </c>
      <c r="AM153" s="179" t="str">
        <f t="shared" si="80"/>
        <v/>
      </c>
      <c r="AN153" s="183" t="str">
        <f t="shared" si="81"/>
        <v>未入力セル</v>
      </c>
      <c r="AO153" s="186" t="str">
        <f t="shared" si="61"/>
        <v/>
      </c>
      <c r="AP153" s="186" t="str">
        <f t="shared" si="62"/>
        <v/>
      </c>
      <c r="AQ153" s="39">
        <f t="shared" si="60"/>
        <v>0</v>
      </c>
      <c r="AR153" s="39" t="str">
        <f>IF(ISERROR(VLOOKUP($M153,#REF!,16,0)),"",VLOOKUP($M153,#REF!,16,0))</f>
        <v/>
      </c>
      <c r="AS153" s="196" t="str">
        <f>IF(ISERROR(VLOOKUP($M153,#REF!,7,0)),"",VLOOKUP($M153,#REF!,7,0))</f>
        <v/>
      </c>
      <c r="AT153" s="203">
        <f t="shared" si="82"/>
        <v>0</v>
      </c>
      <c r="AU153" s="208" t="str">
        <f t="shared" si="83"/>
        <v/>
      </c>
      <c r="AW153" s="208" t="str">
        <f>IF(ISERROR(VLOOKUP($M153,#REF!,10,0)),"",VLOOKUP($M153,#REF!,10,0))</f>
        <v/>
      </c>
      <c r="AX153" s="203">
        <f t="shared" si="84"/>
        <v>0</v>
      </c>
      <c r="AY153" s="208" t="str">
        <f t="shared" si="85"/>
        <v/>
      </c>
      <c r="BA153" s="225" t="str">
        <f t="shared" si="86"/>
        <v/>
      </c>
      <c r="BB153" s="225" t="str">
        <f t="shared" si="87"/>
        <v/>
      </c>
    </row>
    <row r="154" spans="1:54" s="39" customFormat="1" ht="25.2" customHeight="1" x14ac:dyDescent="0.2">
      <c r="A154" s="45"/>
      <c r="B154" s="48"/>
      <c r="C154" s="48"/>
      <c r="D154" s="53"/>
      <c r="E154" s="53"/>
      <c r="F154" s="55"/>
      <c r="G154" s="55"/>
      <c r="H154" s="60"/>
      <c r="I154" s="66"/>
      <c r="J154" s="68"/>
      <c r="L154" s="73">
        <f t="shared" si="63"/>
        <v>0</v>
      </c>
      <c r="M154" s="73" t="str">
        <f t="shared" si="64"/>
        <v xml:space="preserve"> </v>
      </c>
      <c r="N154" s="100">
        <f t="shared" si="65"/>
        <v>0</v>
      </c>
      <c r="O154" s="100">
        <f t="shared" si="66"/>
        <v>0</v>
      </c>
      <c r="P154" s="108">
        <f t="shared" si="67"/>
        <v>0</v>
      </c>
      <c r="Q154" s="108" t="str">
        <f>IF(OR($C154="LED",$C154="不明"),"",IF(ISERROR(VLOOKUP($M154,#REF!,2,0)),"",VLOOKUP($M154,#REF!,2,0)))</f>
        <v/>
      </c>
      <c r="R154" s="100">
        <f t="shared" si="68"/>
        <v>0</v>
      </c>
      <c r="S154" s="100">
        <f t="shared" si="69"/>
        <v>0</v>
      </c>
      <c r="T154" s="120" t="str">
        <f t="shared" si="70"/>
        <v/>
      </c>
      <c r="U154" s="124"/>
      <c r="V154" s="129" t="s">
        <v>164</v>
      </c>
      <c r="W154" s="131"/>
      <c r="X154" s="75" t="str">
        <f>IF(COUNTIF($M154,"*LED*"),"LED設置済",IF(COUNTIF($M154,"*不明*"),"該当不明",IF(ISERROR(VLOOKUP($M154,#REF!,4,0)),"",VLOOKUP($M154,#REF!,4,0))))</f>
        <v/>
      </c>
      <c r="Y154" s="139">
        <f t="shared" si="71"/>
        <v>0</v>
      </c>
      <c r="Z154" s="144" t="str">
        <f>IF(ISERROR(VLOOKUP($M154,#REF!,5,0)),"",VLOOKUP($M154,#REF!,5,0))</f>
        <v/>
      </c>
      <c r="AA154" s="147" t="str">
        <f t="shared" si="72"/>
        <v/>
      </c>
      <c r="AB154" s="147" t="str">
        <f t="shared" si="73"/>
        <v/>
      </c>
      <c r="AC154" s="147" t="str">
        <f>IF(ISERROR(VLOOKUP($M154,#REF!,6,0)),"",VLOOKUP($M154,#REF!,6,0))</f>
        <v/>
      </c>
      <c r="AD154" s="147" t="str">
        <f>IF(ISERROR(VLOOKUP($M154,#REF!,8,0)),"",VLOOKUP($M154,#REF!,8,0))</f>
        <v/>
      </c>
      <c r="AE154" s="152" t="str">
        <f t="shared" si="74"/>
        <v/>
      </c>
      <c r="AF154" s="155" t="str">
        <f t="shared" si="75"/>
        <v/>
      </c>
      <c r="AG154" s="146" t="str">
        <f t="shared" si="76"/>
        <v/>
      </c>
      <c r="AH154" s="146" t="str">
        <f>IF(ISERROR(VLOOKUP($M154,#REF!,9,0)),"",VLOOKUP($M154,#REF!,9,0))</f>
        <v/>
      </c>
      <c r="AI154" s="146" t="str">
        <f t="shared" si="77"/>
        <v/>
      </c>
      <c r="AJ154" s="168">
        <f t="shared" si="78"/>
        <v>0</v>
      </c>
      <c r="AK154" s="171"/>
      <c r="AL154" s="174" t="str">
        <f t="shared" si="79"/>
        <v/>
      </c>
      <c r="AM154" s="179" t="str">
        <f t="shared" si="80"/>
        <v/>
      </c>
      <c r="AN154" s="183" t="str">
        <f t="shared" si="81"/>
        <v>未入力セル</v>
      </c>
      <c r="AO154" s="186" t="str">
        <f t="shared" si="61"/>
        <v/>
      </c>
      <c r="AP154" s="186" t="str">
        <f t="shared" si="62"/>
        <v/>
      </c>
      <c r="AQ154" s="39">
        <f t="shared" si="60"/>
        <v>0</v>
      </c>
      <c r="AR154" s="39" t="str">
        <f>IF(ISERROR(VLOOKUP($M154,#REF!,16,0)),"",VLOOKUP($M154,#REF!,16,0))</f>
        <v/>
      </c>
      <c r="AS154" s="196" t="str">
        <f>IF(ISERROR(VLOOKUP($M154,#REF!,7,0)),"",VLOOKUP($M154,#REF!,7,0))</f>
        <v/>
      </c>
      <c r="AT154" s="203">
        <f t="shared" si="82"/>
        <v>0</v>
      </c>
      <c r="AU154" s="208" t="str">
        <f t="shared" si="83"/>
        <v/>
      </c>
      <c r="AW154" s="208" t="str">
        <f>IF(ISERROR(VLOOKUP($M154,#REF!,10,0)),"",VLOOKUP($M154,#REF!,10,0))</f>
        <v/>
      </c>
      <c r="AX154" s="203">
        <f t="shared" si="84"/>
        <v>0</v>
      </c>
      <c r="AY154" s="208" t="str">
        <f t="shared" si="85"/>
        <v/>
      </c>
      <c r="BA154" s="225" t="str">
        <f t="shared" si="86"/>
        <v/>
      </c>
      <c r="BB154" s="225" t="str">
        <f t="shared" si="87"/>
        <v/>
      </c>
    </row>
    <row r="155" spans="1:54" s="39" customFormat="1" ht="25.2" customHeight="1" x14ac:dyDescent="0.2">
      <c r="A155" s="45"/>
      <c r="B155" s="48"/>
      <c r="C155" s="48"/>
      <c r="D155" s="53"/>
      <c r="E155" s="53"/>
      <c r="F155" s="55"/>
      <c r="G155" s="55"/>
      <c r="H155" s="60"/>
      <c r="I155" s="66"/>
      <c r="J155" s="68"/>
      <c r="L155" s="73">
        <f t="shared" si="63"/>
        <v>0</v>
      </c>
      <c r="M155" s="73" t="str">
        <f t="shared" si="64"/>
        <v xml:space="preserve"> </v>
      </c>
      <c r="N155" s="100">
        <f t="shared" si="65"/>
        <v>0</v>
      </c>
      <c r="O155" s="100">
        <f t="shared" si="66"/>
        <v>0</v>
      </c>
      <c r="P155" s="108">
        <f t="shared" si="67"/>
        <v>0</v>
      </c>
      <c r="Q155" s="108" t="str">
        <f>IF(OR($C155="LED",$C155="不明"),"",IF(ISERROR(VLOOKUP($M155,#REF!,2,0)),"",VLOOKUP($M155,#REF!,2,0)))</f>
        <v/>
      </c>
      <c r="R155" s="100">
        <f t="shared" si="68"/>
        <v>0</v>
      </c>
      <c r="S155" s="100">
        <f t="shared" si="69"/>
        <v>0</v>
      </c>
      <c r="T155" s="120" t="str">
        <f t="shared" si="70"/>
        <v/>
      </c>
      <c r="U155" s="124"/>
      <c r="V155" s="129" t="s">
        <v>164</v>
      </c>
      <c r="W155" s="131"/>
      <c r="X155" s="75" t="str">
        <f>IF(COUNTIF($M155,"*LED*"),"LED設置済",IF(COUNTIF($M155,"*不明*"),"該当不明",IF(ISERROR(VLOOKUP($M155,#REF!,4,0)),"",VLOOKUP($M155,#REF!,4,0))))</f>
        <v/>
      </c>
      <c r="Y155" s="139">
        <f t="shared" si="71"/>
        <v>0</v>
      </c>
      <c r="Z155" s="144" t="str">
        <f>IF(ISERROR(VLOOKUP($M155,#REF!,5,0)),"",VLOOKUP($M155,#REF!,5,0))</f>
        <v/>
      </c>
      <c r="AA155" s="147" t="str">
        <f t="shared" si="72"/>
        <v/>
      </c>
      <c r="AB155" s="147" t="str">
        <f t="shared" si="73"/>
        <v/>
      </c>
      <c r="AC155" s="147" t="str">
        <f>IF(ISERROR(VLOOKUP($M155,#REF!,6,0)),"",VLOOKUP($M155,#REF!,6,0))</f>
        <v/>
      </c>
      <c r="AD155" s="147" t="str">
        <f>IF(ISERROR(VLOOKUP($M155,#REF!,8,0)),"",VLOOKUP($M155,#REF!,8,0))</f>
        <v/>
      </c>
      <c r="AE155" s="152" t="str">
        <f t="shared" si="74"/>
        <v/>
      </c>
      <c r="AF155" s="155" t="str">
        <f t="shared" si="75"/>
        <v/>
      </c>
      <c r="AG155" s="146" t="str">
        <f t="shared" si="76"/>
        <v/>
      </c>
      <c r="AH155" s="146" t="str">
        <f>IF(ISERROR(VLOOKUP($M155,#REF!,9,0)),"",VLOOKUP($M155,#REF!,9,0))</f>
        <v/>
      </c>
      <c r="AI155" s="146" t="str">
        <f t="shared" si="77"/>
        <v/>
      </c>
      <c r="AJ155" s="168">
        <f t="shared" si="78"/>
        <v>0</v>
      </c>
      <c r="AK155" s="171"/>
      <c r="AL155" s="174" t="str">
        <f t="shared" si="79"/>
        <v/>
      </c>
      <c r="AM155" s="179" t="str">
        <f t="shared" si="80"/>
        <v/>
      </c>
      <c r="AN155" s="183" t="str">
        <f t="shared" si="81"/>
        <v>未入力セル</v>
      </c>
      <c r="AO155" s="186" t="str">
        <f t="shared" si="61"/>
        <v/>
      </c>
      <c r="AP155" s="186" t="str">
        <f t="shared" si="62"/>
        <v/>
      </c>
      <c r="AQ155" s="39">
        <f t="shared" si="60"/>
        <v>0</v>
      </c>
      <c r="AR155" s="39" t="str">
        <f>IF(ISERROR(VLOOKUP($M155,#REF!,16,0)),"",VLOOKUP($M155,#REF!,16,0))</f>
        <v/>
      </c>
      <c r="AS155" s="196" t="str">
        <f>IF(ISERROR(VLOOKUP($M155,#REF!,7,0)),"",VLOOKUP($M155,#REF!,7,0))</f>
        <v/>
      </c>
      <c r="AT155" s="203">
        <f t="shared" si="82"/>
        <v>0</v>
      </c>
      <c r="AU155" s="208" t="str">
        <f t="shared" si="83"/>
        <v/>
      </c>
      <c r="AW155" s="208" t="str">
        <f>IF(ISERROR(VLOOKUP($M155,#REF!,10,0)),"",VLOOKUP($M155,#REF!,10,0))</f>
        <v/>
      </c>
      <c r="AX155" s="203">
        <f t="shared" si="84"/>
        <v>0</v>
      </c>
      <c r="AY155" s="208" t="str">
        <f t="shared" si="85"/>
        <v/>
      </c>
      <c r="BA155" s="225" t="str">
        <f t="shared" si="86"/>
        <v/>
      </c>
      <c r="BB155" s="225" t="str">
        <f t="shared" si="87"/>
        <v/>
      </c>
    </row>
    <row r="156" spans="1:54" s="39" customFormat="1" ht="25.2" customHeight="1" x14ac:dyDescent="0.2">
      <c r="A156" s="45"/>
      <c r="B156" s="48"/>
      <c r="C156" s="48"/>
      <c r="D156" s="53"/>
      <c r="E156" s="53"/>
      <c r="F156" s="55"/>
      <c r="G156" s="55"/>
      <c r="H156" s="60"/>
      <c r="I156" s="66"/>
      <c r="J156" s="68"/>
      <c r="L156" s="73">
        <f t="shared" si="63"/>
        <v>0</v>
      </c>
      <c r="M156" s="73" t="str">
        <f t="shared" si="64"/>
        <v xml:space="preserve"> </v>
      </c>
      <c r="N156" s="100">
        <f t="shared" si="65"/>
        <v>0</v>
      </c>
      <c r="O156" s="100">
        <f t="shared" si="66"/>
        <v>0</v>
      </c>
      <c r="P156" s="108">
        <f t="shared" si="67"/>
        <v>0</v>
      </c>
      <c r="Q156" s="108" t="str">
        <f>IF(OR($C156="LED",$C156="不明"),"",IF(ISERROR(VLOOKUP($M156,#REF!,2,0)),"",VLOOKUP($M156,#REF!,2,0)))</f>
        <v/>
      </c>
      <c r="R156" s="100">
        <f t="shared" si="68"/>
        <v>0</v>
      </c>
      <c r="S156" s="100">
        <f t="shared" si="69"/>
        <v>0</v>
      </c>
      <c r="T156" s="120" t="str">
        <f t="shared" si="70"/>
        <v/>
      </c>
      <c r="U156" s="124"/>
      <c r="V156" s="129" t="s">
        <v>164</v>
      </c>
      <c r="W156" s="131"/>
      <c r="X156" s="75" t="str">
        <f>IF(COUNTIF($M156,"*LED*"),"LED設置済",IF(COUNTIF($M156,"*不明*"),"該当不明",IF(ISERROR(VLOOKUP($M156,#REF!,4,0)),"",VLOOKUP($M156,#REF!,4,0))))</f>
        <v/>
      </c>
      <c r="Y156" s="139">
        <f t="shared" si="71"/>
        <v>0</v>
      </c>
      <c r="Z156" s="144" t="str">
        <f>IF(ISERROR(VLOOKUP($M156,#REF!,5,0)),"",VLOOKUP($M156,#REF!,5,0))</f>
        <v/>
      </c>
      <c r="AA156" s="147" t="str">
        <f t="shared" si="72"/>
        <v/>
      </c>
      <c r="AB156" s="147" t="str">
        <f t="shared" si="73"/>
        <v/>
      </c>
      <c r="AC156" s="147" t="str">
        <f>IF(ISERROR(VLOOKUP($M156,#REF!,6,0)),"",VLOOKUP($M156,#REF!,6,0))</f>
        <v/>
      </c>
      <c r="AD156" s="147" t="str">
        <f>IF(ISERROR(VLOOKUP($M156,#REF!,8,0)),"",VLOOKUP($M156,#REF!,8,0))</f>
        <v/>
      </c>
      <c r="AE156" s="152" t="str">
        <f t="shared" si="74"/>
        <v/>
      </c>
      <c r="AF156" s="155" t="str">
        <f t="shared" si="75"/>
        <v/>
      </c>
      <c r="AG156" s="146" t="str">
        <f t="shared" si="76"/>
        <v/>
      </c>
      <c r="AH156" s="146" t="str">
        <f>IF(ISERROR(VLOOKUP($M156,#REF!,9,0)),"",VLOOKUP($M156,#REF!,9,0))</f>
        <v/>
      </c>
      <c r="AI156" s="146" t="str">
        <f t="shared" si="77"/>
        <v/>
      </c>
      <c r="AJ156" s="168">
        <f t="shared" si="78"/>
        <v>0</v>
      </c>
      <c r="AK156" s="171"/>
      <c r="AL156" s="174" t="str">
        <f t="shared" si="79"/>
        <v/>
      </c>
      <c r="AM156" s="179" t="str">
        <f t="shared" si="80"/>
        <v/>
      </c>
      <c r="AN156" s="183" t="str">
        <f t="shared" si="81"/>
        <v>未入力セル</v>
      </c>
      <c r="AO156" s="186" t="str">
        <f t="shared" si="61"/>
        <v/>
      </c>
      <c r="AP156" s="186" t="str">
        <f t="shared" si="62"/>
        <v/>
      </c>
      <c r="AQ156" s="39">
        <f t="shared" si="60"/>
        <v>0</v>
      </c>
      <c r="AR156" s="39" t="str">
        <f>IF(ISERROR(VLOOKUP($M156,#REF!,16,0)),"",VLOOKUP($M156,#REF!,16,0))</f>
        <v/>
      </c>
      <c r="AS156" s="196" t="str">
        <f>IF(ISERROR(VLOOKUP($M156,#REF!,7,0)),"",VLOOKUP($M156,#REF!,7,0))</f>
        <v/>
      </c>
      <c r="AT156" s="203">
        <f t="shared" si="82"/>
        <v>0</v>
      </c>
      <c r="AU156" s="208" t="str">
        <f t="shared" si="83"/>
        <v/>
      </c>
      <c r="AW156" s="208" t="str">
        <f>IF(ISERROR(VLOOKUP($M156,#REF!,10,0)),"",VLOOKUP($M156,#REF!,10,0))</f>
        <v/>
      </c>
      <c r="AX156" s="203">
        <f t="shared" si="84"/>
        <v>0</v>
      </c>
      <c r="AY156" s="208" t="str">
        <f t="shared" si="85"/>
        <v/>
      </c>
      <c r="BA156" s="225" t="str">
        <f t="shared" si="86"/>
        <v/>
      </c>
      <c r="BB156" s="225" t="str">
        <f t="shared" si="87"/>
        <v/>
      </c>
    </row>
    <row r="157" spans="1:54" s="39" customFormat="1" ht="25.2" customHeight="1" x14ac:dyDescent="0.2">
      <c r="A157" s="45"/>
      <c r="B157" s="48"/>
      <c r="C157" s="48"/>
      <c r="D157" s="53"/>
      <c r="E157" s="53"/>
      <c r="F157" s="55"/>
      <c r="G157" s="55"/>
      <c r="H157" s="60"/>
      <c r="I157" s="66"/>
      <c r="J157" s="68"/>
      <c r="L157" s="73">
        <f t="shared" si="63"/>
        <v>0</v>
      </c>
      <c r="M157" s="73" t="str">
        <f t="shared" si="64"/>
        <v xml:space="preserve"> </v>
      </c>
      <c r="N157" s="100">
        <f t="shared" si="65"/>
        <v>0</v>
      </c>
      <c r="O157" s="100">
        <f t="shared" si="66"/>
        <v>0</v>
      </c>
      <c r="P157" s="108">
        <f t="shared" si="67"/>
        <v>0</v>
      </c>
      <c r="Q157" s="108" t="str">
        <f>IF(OR($C157="LED",$C157="不明"),"",IF(ISERROR(VLOOKUP($M157,#REF!,2,0)),"",VLOOKUP($M157,#REF!,2,0)))</f>
        <v/>
      </c>
      <c r="R157" s="100">
        <f t="shared" si="68"/>
        <v>0</v>
      </c>
      <c r="S157" s="100">
        <f t="shared" si="69"/>
        <v>0</v>
      </c>
      <c r="T157" s="120" t="str">
        <f t="shared" si="70"/>
        <v/>
      </c>
      <c r="U157" s="124"/>
      <c r="V157" s="129" t="s">
        <v>164</v>
      </c>
      <c r="W157" s="131"/>
      <c r="X157" s="75" t="str">
        <f>IF(COUNTIF($M157,"*LED*"),"LED設置済",IF(COUNTIF($M157,"*不明*"),"該当不明",IF(ISERROR(VLOOKUP($M157,#REF!,4,0)),"",VLOOKUP($M157,#REF!,4,0))))</f>
        <v/>
      </c>
      <c r="Y157" s="139">
        <f t="shared" si="71"/>
        <v>0</v>
      </c>
      <c r="Z157" s="144" t="str">
        <f>IF(ISERROR(VLOOKUP($M157,#REF!,5,0)),"",VLOOKUP($M157,#REF!,5,0))</f>
        <v/>
      </c>
      <c r="AA157" s="147" t="str">
        <f t="shared" si="72"/>
        <v/>
      </c>
      <c r="AB157" s="147" t="str">
        <f t="shared" si="73"/>
        <v/>
      </c>
      <c r="AC157" s="147" t="str">
        <f>IF(ISERROR(VLOOKUP($M157,#REF!,6,0)),"",VLOOKUP($M157,#REF!,6,0))</f>
        <v/>
      </c>
      <c r="AD157" s="147" t="str">
        <f>IF(ISERROR(VLOOKUP($M157,#REF!,8,0)),"",VLOOKUP($M157,#REF!,8,0))</f>
        <v/>
      </c>
      <c r="AE157" s="152" t="str">
        <f t="shared" si="74"/>
        <v/>
      </c>
      <c r="AF157" s="155" t="str">
        <f t="shared" si="75"/>
        <v/>
      </c>
      <c r="AG157" s="146" t="str">
        <f t="shared" si="76"/>
        <v/>
      </c>
      <c r="AH157" s="146" t="str">
        <f>IF(ISERROR(VLOOKUP($M157,#REF!,9,0)),"",VLOOKUP($M157,#REF!,9,0))</f>
        <v/>
      </c>
      <c r="AI157" s="146" t="str">
        <f t="shared" si="77"/>
        <v/>
      </c>
      <c r="AJ157" s="168">
        <f t="shared" si="78"/>
        <v>0</v>
      </c>
      <c r="AK157" s="171"/>
      <c r="AL157" s="174" t="str">
        <f t="shared" si="79"/>
        <v/>
      </c>
      <c r="AM157" s="179" t="str">
        <f t="shared" si="80"/>
        <v/>
      </c>
      <c r="AN157" s="183" t="str">
        <f t="shared" si="81"/>
        <v>未入力セル</v>
      </c>
      <c r="AO157" s="186" t="str">
        <f t="shared" si="61"/>
        <v/>
      </c>
      <c r="AP157" s="186" t="str">
        <f t="shared" si="62"/>
        <v/>
      </c>
      <c r="AQ157" s="39">
        <f t="shared" si="60"/>
        <v>0</v>
      </c>
      <c r="AR157" s="39" t="str">
        <f>IF(ISERROR(VLOOKUP($M157,#REF!,16,0)),"",VLOOKUP($M157,#REF!,16,0))</f>
        <v/>
      </c>
      <c r="AS157" s="196" t="str">
        <f>IF(ISERROR(VLOOKUP($M157,#REF!,7,0)),"",VLOOKUP($M157,#REF!,7,0))</f>
        <v/>
      </c>
      <c r="AT157" s="203">
        <f t="shared" si="82"/>
        <v>0</v>
      </c>
      <c r="AU157" s="208" t="str">
        <f t="shared" si="83"/>
        <v/>
      </c>
      <c r="AW157" s="208" t="str">
        <f>IF(ISERROR(VLOOKUP($M157,#REF!,10,0)),"",VLOOKUP($M157,#REF!,10,0))</f>
        <v/>
      </c>
      <c r="AX157" s="203">
        <f t="shared" si="84"/>
        <v>0</v>
      </c>
      <c r="AY157" s="208" t="str">
        <f t="shared" si="85"/>
        <v/>
      </c>
      <c r="BA157" s="225" t="str">
        <f t="shared" si="86"/>
        <v/>
      </c>
      <c r="BB157" s="225" t="str">
        <f t="shared" si="87"/>
        <v/>
      </c>
    </row>
    <row r="158" spans="1:54" s="39" customFormat="1" ht="25.2" customHeight="1" x14ac:dyDescent="0.2">
      <c r="A158" s="45"/>
      <c r="B158" s="48"/>
      <c r="C158" s="48"/>
      <c r="D158" s="53"/>
      <c r="E158" s="53"/>
      <c r="F158" s="55"/>
      <c r="G158" s="55"/>
      <c r="H158" s="60"/>
      <c r="I158" s="66"/>
      <c r="J158" s="68"/>
      <c r="L158" s="73">
        <f t="shared" si="63"/>
        <v>0</v>
      </c>
      <c r="M158" s="73" t="str">
        <f t="shared" si="64"/>
        <v xml:space="preserve"> </v>
      </c>
      <c r="N158" s="100">
        <f t="shared" si="65"/>
        <v>0</v>
      </c>
      <c r="O158" s="100">
        <f t="shared" si="66"/>
        <v>0</v>
      </c>
      <c r="P158" s="108">
        <f t="shared" si="67"/>
        <v>0</v>
      </c>
      <c r="Q158" s="108" t="str">
        <f>IF(OR($C158="LED",$C158="不明"),"",IF(ISERROR(VLOOKUP($M158,#REF!,2,0)),"",VLOOKUP($M158,#REF!,2,0)))</f>
        <v/>
      </c>
      <c r="R158" s="100">
        <f t="shared" si="68"/>
        <v>0</v>
      </c>
      <c r="S158" s="100">
        <f t="shared" si="69"/>
        <v>0</v>
      </c>
      <c r="T158" s="120" t="str">
        <f t="shared" si="70"/>
        <v/>
      </c>
      <c r="U158" s="124"/>
      <c r="V158" s="129" t="s">
        <v>164</v>
      </c>
      <c r="W158" s="131"/>
      <c r="X158" s="75" t="str">
        <f>IF(COUNTIF($M158,"*LED*"),"LED設置済",IF(COUNTIF($M158,"*不明*"),"該当不明",IF(ISERROR(VLOOKUP($M158,#REF!,4,0)),"",VLOOKUP($M158,#REF!,4,0))))</f>
        <v/>
      </c>
      <c r="Y158" s="139">
        <f t="shared" si="71"/>
        <v>0</v>
      </c>
      <c r="Z158" s="144" t="str">
        <f>IF(ISERROR(VLOOKUP($M158,#REF!,5,0)),"",VLOOKUP($M158,#REF!,5,0))</f>
        <v/>
      </c>
      <c r="AA158" s="147" t="str">
        <f t="shared" si="72"/>
        <v/>
      </c>
      <c r="AB158" s="147" t="str">
        <f t="shared" si="73"/>
        <v/>
      </c>
      <c r="AC158" s="147" t="str">
        <f>IF(ISERROR(VLOOKUP($M158,#REF!,6,0)),"",VLOOKUP($M158,#REF!,6,0))</f>
        <v/>
      </c>
      <c r="AD158" s="147" t="str">
        <f>IF(ISERROR(VLOOKUP($M158,#REF!,8,0)),"",VLOOKUP($M158,#REF!,8,0))</f>
        <v/>
      </c>
      <c r="AE158" s="152" t="str">
        <f t="shared" si="74"/>
        <v/>
      </c>
      <c r="AF158" s="155" t="str">
        <f t="shared" si="75"/>
        <v/>
      </c>
      <c r="AG158" s="146" t="str">
        <f t="shared" si="76"/>
        <v/>
      </c>
      <c r="AH158" s="146" t="str">
        <f>IF(ISERROR(VLOOKUP($M158,#REF!,9,0)),"",VLOOKUP($M158,#REF!,9,0))</f>
        <v/>
      </c>
      <c r="AI158" s="146" t="str">
        <f t="shared" si="77"/>
        <v/>
      </c>
      <c r="AJ158" s="168">
        <f t="shared" si="78"/>
        <v>0</v>
      </c>
      <c r="AK158" s="171"/>
      <c r="AL158" s="174" t="str">
        <f t="shared" si="79"/>
        <v/>
      </c>
      <c r="AM158" s="179" t="str">
        <f t="shared" si="80"/>
        <v/>
      </c>
      <c r="AN158" s="183" t="str">
        <f t="shared" si="81"/>
        <v>未入力セル</v>
      </c>
      <c r="AO158" s="186" t="str">
        <f t="shared" si="61"/>
        <v/>
      </c>
      <c r="AP158" s="186" t="str">
        <f t="shared" si="62"/>
        <v/>
      </c>
      <c r="AQ158" s="39">
        <f t="shared" si="60"/>
        <v>0</v>
      </c>
      <c r="AR158" s="39" t="str">
        <f>IF(ISERROR(VLOOKUP($M158,#REF!,16,0)),"",VLOOKUP($M158,#REF!,16,0))</f>
        <v/>
      </c>
      <c r="AS158" s="196" t="str">
        <f>IF(ISERROR(VLOOKUP($M158,#REF!,7,0)),"",VLOOKUP($M158,#REF!,7,0))</f>
        <v/>
      </c>
      <c r="AT158" s="203">
        <f t="shared" si="82"/>
        <v>0</v>
      </c>
      <c r="AU158" s="208" t="str">
        <f t="shared" si="83"/>
        <v/>
      </c>
      <c r="AW158" s="208" t="str">
        <f>IF(ISERROR(VLOOKUP($M158,#REF!,10,0)),"",VLOOKUP($M158,#REF!,10,0))</f>
        <v/>
      </c>
      <c r="AX158" s="203">
        <f t="shared" si="84"/>
        <v>0</v>
      </c>
      <c r="AY158" s="208" t="str">
        <f t="shared" si="85"/>
        <v/>
      </c>
      <c r="BA158" s="225" t="str">
        <f t="shared" si="86"/>
        <v/>
      </c>
      <c r="BB158" s="225" t="str">
        <f t="shared" si="87"/>
        <v/>
      </c>
    </row>
    <row r="159" spans="1:54" s="39" customFormat="1" ht="25.2" customHeight="1" x14ac:dyDescent="0.2">
      <c r="A159" s="45"/>
      <c r="B159" s="48"/>
      <c r="C159" s="48"/>
      <c r="D159" s="53"/>
      <c r="E159" s="53"/>
      <c r="F159" s="55"/>
      <c r="G159" s="55"/>
      <c r="H159" s="60"/>
      <c r="I159" s="66"/>
      <c r="J159" s="68"/>
      <c r="L159" s="73">
        <f t="shared" si="63"/>
        <v>0</v>
      </c>
      <c r="M159" s="73" t="str">
        <f t="shared" si="64"/>
        <v xml:space="preserve"> </v>
      </c>
      <c r="N159" s="100">
        <f t="shared" si="65"/>
        <v>0</v>
      </c>
      <c r="O159" s="100">
        <f t="shared" si="66"/>
        <v>0</v>
      </c>
      <c r="P159" s="108">
        <f t="shared" si="67"/>
        <v>0</v>
      </c>
      <c r="Q159" s="108" t="str">
        <f>IF(OR($C159="LED",$C159="不明"),"",IF(ISERROR(VLOOKUP($M159,#REF!,2,0)),"",VLOOKUP($M159,#REF!,2,0)))</f>
        <v/>
      </c>
      <c r="R159" s="100">
        <f t="shared" si="68"/>
        <v>0</v>
      </c>
      <c r="S159" s="100">
        <f t="shared" si="69"/>
        <v>0</v>
      </c>
      <c r="T159" s="120" t="str">
        <f t="shared" si="70"/>
        <v/>
      </c>
      <c r="U159" s="124"/>
      <c r="V159" s="129" t="s">
        <v>164</v>
      </c>
      <c r="W159" s="131"/>
      <c r="X159" s="75" t="str">
        <f>IF(COUNTIF($M159,"*LED*"),"LED設置済",IF(COUNTIF($M159,"*不明*"),"該当不明",IF(ISERROR(VLOOKUP($M159,#REF!,4,0)),"",VLOOKUP($M159,#REF!,4,0))))</f>
        <v/>
      </c>
      <c r="Y159" s="139">
        <f t="shared" si="71"/>
        <v>0</v>
      </c>
      <c r="Z159" s="144" t="str">
        <f>IF(ISERROR(VLOOKUP($M159,#REF!,5,0)),"",VLOOKUP($M159,#REF!,5,0))</f>
        <v/>
      </c>
      <c r="AA159" s="147" t="str">
        <f t="shared" si="72"/>
        <v/>
      </c>
      <c r="AB159" s="147" t="str">
        <f t="shared" si="73"/>
        <v/>
      </c>
      <c r="AC159" s="147" t="str">
        <f>IF(ISERROR(VLOOKUP($M159,#REF!,6,0)),"",VLOOKUP($M159,#REF!,6,0))</f>
        <v/>
      </c>
      <c r="AD159" s="147" t="str">
        <f>IF(ISERROR(VLOOKUP($M159,#REF!,8,0)),"",VLOOKUP($M159,#REF!,8,0))</f>
        <v/>
      </c>
      <c r="AE159" s="152" t="str">
        <f t="shared" si="74"/>
        <v/>
      </c>
      <c r="AF159" s="155" t="str">
        <f t="shared" si="75"/>
        <v/>
      </c>
      <c r="AG159" s="146" t="str">
        <f t="shared" si="76"/>
        <v/>
      </c>
      <c r="AH159" s="146" t="str">
        <f>IF(ISERROR(VLOOKUP($M159,#REF!,9,0)),"",VLOOKUP($M159,#REF!,9,0))</f>
        <v/>
      </c>
      <c r="AI159" s="146" t="str">
        <f t="shared" si="77"/>
        <v/>
      </c>
      <c r="AJ159" s="168">
        <f t="shared" si="78"/>
        <v>0</v>
      </c>
      <c r="AK159" s="171"/>
      <c r="AL159" s="174" t="str">
        <f t="shared" si="79"/>
        <v/>
      </c>
      <c r="AM159" s="179" t="str">
        <f t="shared" si="80"/>
        <v/>
      </c>
      <c r="AN159" s="183" t="str">
        <f t="shared" si="81"/>
        <v>未入力セル</v>
      </c>
      <c r="AO159" s="186" t="str">
        <f t="shared" si="61"/>
        <v/>
      </c>
      <c r="AP159" s="186" t="str">
        <f t="shared" si="62"/>
        <v/>
      </c>
      <c r="AQ159" s="39">
        <f t="shared" ref="AQ159:AQ222" si="88">R159*S159*N159</f>
        <v>0</v>
      </c>
      <c r="AR159" s="39" t="str">
        <f>IF(ISERROR(VLOOKUP($M159,#REF!,16,0)),"",VLOOKUP($M159,#REF!,16,0))</f>
        <v/>
      </c>
      <c r="AS159" s="196" t="str">
        <f>IF(ISERROR(VLOOKUP($M159,#REF!,7,0)),"",VLOOKUP($M159,#REF!,7,0))</f>
        <v/>
      </c>
      <c r="AT159" s="203">
        <f t="shared" si="82"/>
        <v>0</v>
      </c>
      <c r="AU159" s="208" t="str">
        <f t="shared" si="83"/>
        <v/>
      </c>
      <c r="AW159" s="208" t="str">
        <f>IF(ISERROR(VLOOKUP($M159,#REF!,10,0)),"",VLOOKUP($M159,#REF!,10,0))</f>
        <v/>
      </c>
      <c r="AX159" s="203">
        <f t="shared" si="84"/>
        <v>0</v>
      </c>
      <c r="AY159" s="208" t="str">
        <f t="shared" si="85"/>
        <v/>
      </c>
      <c r="BA159" s="225" t="str">
        <f t="shared" si="86"/>
        <v/>
      </c>
      <c r="BB159" s="225" t="str">
        <f t="shared" si="87"/>
        <v/>
      </c>
    </row>
    <row r="160" spans="1:54" s="39" customFormat="1" ht="25.2" customHeight="1" x14ac:dyDescent="0.2">
      <c r="A160" s="45"/>
      <c r="B160" s="48"/>
      <c r="C160" s="48"/>
      <c r="D160" s="53"/>
      <c r="E160" s="53"/>
      <c r="F160" s="55"/>
      <c r="G160" s="55"/>
      <c r="H160" s="60"/>
      <c r="I160" s="66"/>
      <c r="J160" s="68"/>
      <c r="L160" s="73">
        <f t="shared" si="63"/>
        <v>0</v>
      </c>
      <c r="M160" s="73" t="str">
        <f t="shared" si="64"/>
        <v xml:space="preserve"> </v>
      </c>
      <c r="N160" s="100">
        <f t="shared" si="65"/>
        <v>0</v>
      </c>
      <c r="O160" s="100">
        <f t="shared" si="66"/>
        <v>0</v>
      </c>
      <c r="P160" s="108">
        <f t="shared" si="67"/>
        <v>0</v>
      </c>
      <c r="Q160" s="108" t="str">
        <f>IF(OR($C160="LED",$C160="不明"),"",IF(ISERROR(VLOOKUP($M160,#REF!,2,0)),"",VLOOKUP($M160,#REF!,2,0)))</f>
        <v/>
      </c>
      <c r="R160" s="100">
        <f t="shared" si="68"/>
        <v>0</v>
      </c>
      <c r="S160" s="100">
        <f t="shared" si="69"/>
        <v>0</v>
      </c>
      <c r="T160" s="120" t="str">
        <f t="shared" si="70"/>
        <v/>
      </c>
      <c r="U160" s="124"/>
      <c r="V160" s="129" t="s">
        <v>164</v>
      </c>
      <c r="W160" s="131"/>
      <c r="X160" s="75" t="str">
        <f>IF(COUNTIF($M160,"*LED*"),"LED設置済",IF(COUNTIF($M160,"*不明*"),"該当不明",IF(ISERROR(VLOOKUP($M160,#REF!,4,0)),"",VLOOKUP($M160,#REF!,4,0))))</f>
        <v/>
      </c>
      <c r="Y160" s="139">
        <f t="shared" si="71"/>
        <v>0</v>
      </c>
      <c r="Z160" s="144" t="str">
        <f>IF(ISERROR(VLOOKUP($M160,#REF!,5,0)),"",VLOOKUP($M160,#REF!,5,0))</f>
        <v/>
      </c>
      <c r="AA160" s="147" t="str">
        <f t="shared" si="72"/>
        <v/>
      </c>
      <c r="AB160" s="147" t="str">
        <f t="shared" si="73"/>
        <v/>
      </c>
      <c r="AC160" s="147" t="str">
        <f>IF(ISERROR(VLOOKUP($M160,#REF!,6,0)),"",VLOOKUP($M160,#REF!,6,0))</f>
        <v/>
      </c>
      <c r="AD160" s="147" t="str">
        <f>IF(ISERROR(VLOOKUP($M160,#REF!,8,0)),"",VLOOKUP($M160,#REF!,8,0))</f>
        <v/>
      </c>
      <c r="AE160" s="152" t="str">
        <f t="shared" si="74"/>
        <v/>
      </c>
      <c r="AF160" s="155" t="str">
        <f t="shared" si="75"/>
        <v/>
      </c>
      <c r="AG160" s="146" t="str">
        <f t="shared" si="76"/>
        <v/>
      </c>
      <c r="AH160" s="146" t="str">
        <f>IF(ISERROR(VLOOKUP($M160,#REF!,9,0)),"",VLOOKUP($M160,#REF!,9,0))</f>
        <v/>
      </c>
      <c r="AI160" s="146" t="str">
        <f t="shared" si="77"/>
        <v/>
      </c>
      <c r="AJ160" s="168">
        <f t="shared" si="78"/>
        <v>0</v>
      </c>
      <c r="AK160" s="171"/>
      <c r="AL160" s="174" t="str">
        <f t="shared" si="79"/>
        <v/>
      </c>
      <c r="AM160" s="179" t="str">
        <f t="shared" si="80"/>
        <v/>
      </c>
      <c r="AN160" s="183" t="str">
        <f t="shared" si="81"/>
        <v>未入力セル</v>
      </c>
      <c r="AO160" s="186" t="str">
        <f t="shared" si="61"/>
        <v/>
      </c>
      <c r="AP160" s="186" t="str">
        <f t="shared" si="62"/>
        <v/>
      </c>
      <c r="AQ160" s="39">
        <f t="shared" si="88"/>
        <v>0</v>
      </c>
      <c r="AR160" s="39" t="str">
        <f>IF(ISERROR(VLOOKUP($M160,#REF!,16,0)),"",VLOOKUP($M160,#REF!,16,0))</f>
        <v/>
      </c>
      <c r="AS160" s="196" t="str">
        <f>IF(ISERROR(VLOOKUP($M160,#REF!,7,0)),"",VLOOKUP($M160,#REF!,7,0))</f>
        <v/>
      </c>
      <c r="AT160" s="203">
        <f t="shared" si="82"/>
        <v>0</v>
      </c>
      <c r="AU160" s="208" t="str">
        <f t="shared" si="83"/>
        <v/>
      </c>
      <c r="AW160" s="208" t="str">
        <f>IF(ISERROR(VLOOKUP($M160,#REF!,10,0)),"",VLOOKUP($M160,#REF!,10,0))</f>
        <v/>
      </c>
      <c r="AX160" s="203">
        <f t="shared" si="84"/>
        <v>0</v>
      </c>
      <c r="AY160" s="208" t="str">
        <f t="shared" si="85"/>
        <v/>
      </c>
      <c r="BA160" s="225" t="str">
        <f t="shared" si="86"/>
        <v/>
      </c>
      <c r="BB160" s="225" t="str">
        <f t="shared" si="87"/>
        <v/>
      </c>
    </row>
    <row r="161" spans="1:54" s="39" customFormat="1" ht="25.2" customHeight="1" x14ac:dyDescent="0.2">
      <c r="A161" s="45"/>
      <c r="B161" s="48"/>
      <c r="C161" s="48"/>
      <c r="D161" s="53"/>
      <c r="E161" s="53"/>
      <c r="F161" s="55"/>
      <c r="G161" s="55"/>
      <c r="H161" s="60"/>
      <c r="I161" s="66"/>
      <c r="J161" s="68"/>
      <c r="L161" s="73">
        <f t="shared" si="63"/>
        <v>0</v>
      </c>
      <c r="M161" s="73" t="str">
        <f t="shared" si="64"/>
        <v xml:space="preserve"> </v>
      </c>
      <c r="N161" s="100">
        <f t="shared" si="65"/>
        <v>0</v>
      </c>
      <c r="O161" s="100">
        <f t="shared" si="66"/>
        <v>0</v>
      </c>
      <c r="P161" s="108">
        <f t="shared" si="67"/>
        <v>0</v>
      </c>
      <c r="Q161" s="108" t="str">
        <f>IF(OR($C161="LED",$C161="不明"),"",IF(ISERROR(VLOOKUP($M161,#REF!,2,0)),"",VLOOKUP($M161,#REF!,2,0)))</f>
        <v/>
      </c>
      <c r="R161" s="100">
        <f t="shared" si="68"/>
        <v>0</v>
      </c>
      <c r="S161" s="100">
        <f t="shared" si="69"/>
        <v>0</v>
      </c>
      <c r="T161" s="120" t="str">
        <f t="shared" si="70"/>
        <v/>
      </c>
      <c r="U161" s="124"/>
      <c r="V161" s="129" t="s">
        <v>164</v>
      </c>
      <c r="W161" s="131"/>
      <c r="X161" s="75" t="str">
        <f>IF(COUNTIF($M161,"*LED*"),"LED設置済",IF(COUNTIF($M161,"*不明*"),"該当不明",IF(ISERROR(VLOOKUP($M161,#REF!,4,0)),"",VLOOKUP($M161,#REF!,4,0))))</f>
        <v/>
      </c>
      <c r="Y161" s="139">
        <f t="shared" si="71"/>
        <v>0</v>
      </c>
      <c r="Z161" s="144" t="str">
        <f>IF(ISERROR(VLOOKUP($M161,#REF!,5,0)),"",VLOOKUP($M161,#REF!,5,0))</f>
        <v/>
      </c>
      <c r="AA161" s="147" t="str">
        <f t="shared" si="72"/>
        <v/>
      </c>
      <c r="AB161" s="147" t="str">
        <f t="shared" si="73"/>
        <v/>
      </c>
      <c r="AC161" s="147" t="str">
        <f>IF(ISERROR(VLOOKUP($M161,#REF!,6,0)),"",VLOOKUP($M161,#REF!,6,0))</f>
        <v/>
      </c>
      <c r="AD161" s="147" t="str">
        <f>IF(ISERROR(VLOOKUP($M161,#REF!,8,0)),"",VLOOKUP($M161,#REF!,8,0))</f>
        <v/>
      </c>
      <c r="AE161" s="152" t="str">
        <f t="shared" si="74"/>
        <v/>
      </c>
      <c r="AF161" s="155" t="str">
        <f t="shared" si="75"/>
        <v/>
      </c>
      <c r="AG161" s="146" t="str">
        <f t="shared" si="76"/>
        <v/>
      </c>
      <c r="AH161" s="146" t="str">
        <f>IF(ISERROR(VLOOKUP($M161,#REF!,9,0)),"",VLOOKUP($M161,#REF!,9,0))</f>
        <v/>
      </c>
      <c r="AI161" s="146" t="str">
        <f t="shared" si="77"/>
        <v/>
      </c>
      <c r="AJ161" s="168">
        <f t="shared" si="78"/>
        <v>0</v>
      </c>
      <c r="AK161" s="171"/>
      <c r="AL161" s="174" t="str">
        <f t="shared" si="79"/>
        <v/>
      </c>
      <c r="AM161" s="179" t="str">
        <f t="shared" si="80"/>
        <v/>
      </c>
      <c r="AN161" s="183" t="str">
        <f t="shared" si="81"/>
        <v>未入力セル</v>
      </c>
      <c r="AO161" s="186" t="str">
        <f t="shared" si="61"/>
        <v/>
      </c>
      <c r="AP161" s="186" t="str">
        <f t="shared" si="62"/>
        <v/>
      </c>
      <c r="AQ161" s="39">
        <f t="shared" si="88"/>
        <v>0</v>
      </c>
      <c r="AR161" s="39" t="str">
        <f>IF(ISERROR(VLOOKUP($M161,#REF!,16,0)),"",VLOOKUP($M161,#REF!,16,0))</f>
        <v/>
      </c>
      <c r="AS161" s="196" t="str">
        <f>IF(ISERROR(VLOOKUP($M161,#REF!,7,0)),"",VLOOKUP($M161,#REF!,7,0))</f>
        <v/>
      </c>
      <c r="AT161" s="203">
        <f t="shared" si="82"/>
        <v>0</v>
      </c>
      <c r="AU161" s="208" t="str">
        <f t="shared" si="83"/>
        <v/>
      </c>
      <c r="AW161" s="208" t="str">
        <f>IF(ISERROR(VLOOKUP($M161,#REF!,10,0)),"",VLOOKUP($M161,#REF!,10,0))</f>
        <v/>
      </c>
      <c r="AX161" s="203">
        <f t="shared" si="84"/>
        <v>0</v>
      </c>
      <c r="AY161" s="208" t="str">
        <f t="shared" si="85"/>
        <v/>
      </c>
      <c r="BA161" s="225" t="str">
        <f t="shared" si="86"/>
        <v/>
      </c>
      <c r="BB161" s="225" t="str">
        <f t="shared" si="87"/>
        <v/>
      </c>
    </row>
    <row r="162" spans="1:54" s="39" customFormat="1" ht="25.2" customHeight="1" x14ac:dyDescent="0.2">
      <c r="A162" s="45"/>
      <c r="B162" s="48"/>
      <c r="C162" s="48"/>
      <c r="D162" s="53"/>
      <c r="E162" s="53"/>
      <c r="F162" s="55"/>
      <c r="G162" s="55"/>
      <c r="H162" s="60"/>
      <c r="I162" s="66"/>
      <c r="J162" s="68"/>
      <c r="L162" s="73">
        <f t="shared" si="63"/>
        <v>0</v>
      </c>
      <c r="M162" s="73" t="str">
        <f t="shared" si="64"/>
        <v xml:space="preserve"> </v>
      </c>
      <c r="N162" s="100">
        <f t="shared" si="65"/>
        <v>0</v>
      </c>
      <c r="O162" s="100">
        <f t="shared" si="66"/>
        <v>0</v>
      </c>
      <c r="P162" s="108">
        <f t="shared" si="67"/>
        <v>0</v>
      </c>
      <c r="Q162" s="108" t="str">
        <f>IF(OR($C162="LED",$C162="不明"),"",IF(ISERROR(VLOOKUP($M162,#REF!,2,0)),"",VLOOKUP($M162,#REF!,2,0)))</f>
        <v/>
      </c>
      <c r="R162" s="100">
        <f t="shared" si="68"/>
        <v>0</v>
      </c>
      <c r="S162" s="100">
        <f t="shared" si="69"/>
        <v>0</v>
      </c>
      <c r="T162" s="120" t="str">
        <f t="shared" si="70"/>
        <v/>
      </c>
      <c r="U162" s="124"/>
      <c r="V162" s="129" t="s">
        <v>164</v>
      </c>
      <c r="W162" s="131"/>
      <c r="X162" s="75" t="str">
        <f>IF(COUNTIF($M162,"*LED*"),"LED設置済",IF(COUNTIF($M162,"*不明*"),"該当不明",IF(ISERROR(VLOOKUP($M162,#REF!,4,0)),"",VLOOKUP($M162,#REF!,4,0))))</f>
        <v/>
      </c>
      <c r="Y162" s="139">
        <f t="shared" si="71"/>
        <v>0</v>
      </c>
      <c r="Z162" s="144" t="str">
        <f>IF(ISERROR(VLOOKUP($M162,#REF!,5,0)),"",VLOOKUP($M162,#REF!,5,0))</f>
        <v/>
      </c>
      <c r="AA162" s="147" t="str">
        <f t="shared" si="72"/>
        <v/>
      </c>
      <c r="AB162" s="147" t="str">
        <f t="shared" si="73"/>
        <v/>
      </c>
      <c r="AC162" s="147" t="str">
        <f>IF(ISERROR(VLOOKUP($M162,#REF!,6,0)),"",VLOOKUP($M162,#REF!,6,0))</f>
        <v/>
      </c>
      <c r="AD162" s="147" t="str">
        <f>IF(ISERROR(VLOOKUP($M162,#REF!,8,0)),"",VLOOKUP($M162,#REF!,8,0))</f>
        <v/>
      </c>
      <c r="AE162" s="152" t="str">
        <f t="shared" si="74"/>
        <v/>
      </c>
      <c r="AF162" s="155" t="str">
        <f t="shared" si="75"/>
        <v/>
      </c>
      <c r="AG162" s="146" t="str">
        <f t="shared" si="76"/>
        <v/>
      </c>
      <c r="AH162" s="146" t="str">
        <f>IF(ISERROR(VLOOKUP($M162,#REF!,9,0)),"",VLOOKUP($M162,#REF!,9,0))</f>
        <v/>
      </c>
      <c r="AI162" s="146" t="str">
        <f t="shared" si="77"/>
        <v/>
      </c>
      <c r="AJ162" s="168">
        <f t="shared" si="78"/>
        <v>0</v>
      </c>
      <c r="AK162" s="171"/>
      <c r="AL162" s="174" t="str">
        <f t="shared" si="79"/>
        <v/>
      </c>
      <c r="AM162" s="179" t="str">
        <f t="shared" si="80"/>
        <v/>
      </c>
      <c r="AN162" s="183" t="str">
        <f t="shared" si="81"/>
        <v>未入力セル</v>
      </c>
      <c r="AO162" s="186" t="str">
        <f t="shared" si="61"/>
        <v/>
      </c>
      <c r="AP162" s="186" t="str">
        <f t="shared" si="62"/>
        <v/>
      </c>
      <c r="AQ162" s="39">
        <f t="shared" si="88"/>
        <v>0</v>
      </c>
      <c r="AR162" s="39" t="str">
        <f>IF(ISERROR(VLOOKUP($M162,#REF!,16,0)),"",VLOOKUP($M162,#REF!,16,0))</f>
        <v/>
      </c>
      <c r="AS162" s="196" t="str">
        <f>IF(ISERROR(VLOOKUP($M162,#REF!,7,0)),"",VLOOKUP($M162,#REF!,7,0))</f>
        <v/>
      </c>
      <c r="AT162" s="203">
        <f t="shared" si="82"/>
        <v>0</v>
      </c>
      <c r="AU162" s="208" t="str">
        <f t="shared" si="83"/>
        <v/>
      </c>
      <c r="AW162" s="208" t="str">
        <f>IF(ISERROR(VLOOKUP($M162,#REF!,10,0)),"",VLOOKUP($M162,#REF!,10,0))</f>
        <v/>
      </c>
      <c r="AX162" s="203">
        <f t="shared" si="84"/>
        <v>0</v>
      </c>
      <c r="AY162" s="208" t="str">
        <f t="shared" si="85"/>
        <v/>
      </c>
      <c r="BA162" s="225" t="str">
        <f t="shared" si="86"/>
        <v/>
      </c>
      <c r="BB162" s="225" t="str">
        <f t="shared" si="87"/>
        <v/>
      </c>
    </row>
    <row r="163" spans="1:54" s="39" customFormat="1" ht="25.2" customHeight="1" x14ac:dyDescent="0.2">
      <c r="A163" s="45"/>
      <c r="B163" s="48"/>
      <c r="C163" s="48"/>
      <c r="D163" s="53"/>
      <c r="E163" s="53"/>
      <c r="F163" s="55"/>
      <c r="G163" s="55"/>
      <c r="H163" s="60"/>
      <c r="I163" s="66"/>
      <c r="J163" s="68"/>
      <c r="L163" s="73">
        <f t="shared" si="63"/>
        <v>0</v>
      </c>
      <c r="M163" s="73" t="str">
        <f t="shared" si="64"/>
        <v xml:space="preserve"> </v>
      </c>
      <c r="N163" s="100">
        <f t="shared" si="65"/>
        <v>0</v>
      </c>
      <c r="O163" s="100">
        <f t="shared" si="66"/>
        <v>0</v>
      </c>
      <c r="P163" s="108">
        <f t="shared" si="67"/>
        <v>0</v>
      </c>
      <c r="Q163" s="108" t="str">
        <f>IF(OR($C163="LED",$C163="不明"),"",IF(ISERROR(VLOOKUP($M163,#REF!,2,0)),"",VLOOKUP($M163,#REF!,2,0)))</f>
        <v/>
      </c>
      <c r="R163" s="100">
        <f t="shared" si="68"/>
        <v>0</v>
      </c>
      <c r="S163" s="100">
        <f t="shared" si="69"/>
        <v>0</v>
      </c>
      <c r="T163" s="120" t="str">
        <f t="shared" si="70"/>
        <v/>
      </c>
      <c r="U163" s="124"/>
      <c r="V163" s="129" t="s">
        <v>164</v>
      </c>
      <c r="W163" s="131"/>
      <c r="X163" s="75" t="str">
        <f>IF(COUNTIF($M163,"*LED*"),"LED設置済",IF(COUNTIF($M163,"*不明*"),"該当不明",IF(ISERROR(VLOOKUP($M163,#REF!,4,0)),"",VLOOKUP($M163,#REF!,4,0))))</f>
        <v/>
      </c>
      <c r="Y163" s="139">
        <f t="shared" si="71"/>
        <v>0</v>
      </c>
      <c r="Z163" s="144" t="str">
        <f>IF(ISERROR(VLOOKUP($M163,#REF!,5,0)),"",VLOOKUP($M163,#REF!,5,0))</f>
        <v/>
      </c>
      <c r="AA163" s="147" t="str">
        <f t="shared" si="72"/>
        <v/>
      </c>
      <c r="AB163" s="147" t="str">
        <f t="shared" si="73"/>
        <v/>
      </c>
      <c r="AC163" s="147" t="str">
        <f>IF(ISERROR(VLOOKUP($M163,#REF!,6,0)),"",VLOOKUP($M163,#REF!,6,0))</f>
        <v/>
      </c>
      <c r="AD163" s="147" t="str">
        <f>IF(ISERROR(VLOOKUP($M163,#REF!,8,0)),"",VLOOKUP($M163,#REF!,8,0))</f>
        <v/>
      </c>
      <c r="AE163" s="152" t="str">
        <f t="shared" si="74"/>
        <v/>
      </c>
      <c r="AF163" s="155" t="str">
        <f t="shared" si="75"/>
        <v/>
      </c>
      <c r="AG163" s="146" t="str">
        <f t="shared" si="76"/>
        <v/>
      </c>
      <c r="AH163" s="146" t="str">
        <f>IF(ISERROR(VLOOKUP($M163,#REF!,9,0)),"",VLOOKUP($M163,#REF!,9,0))</f>
        <v/>
      </c>
      <c r="AI163" s="146" t="str">
        <f t="shared" si="77"/>
        <v/>
      </c>
      <c r="AJ163" s="168">
        <f t="shared" si="78"/>
        <v>0</v>
      </c>
      <c r="AK163" s="171"/>
      <c r="AL163" s="174" t="str">
        <f t="shared" si="79"/>
        <v/>
      </c>
      <c r="AM163" s="179" t="str">
        <f t="shared" si="80"/>
        <v/>
      </c>
      <c r="AN163" s="183" t="str">
        <f t="shared" si="81"/>
        <v>未入力セル</v>
      </c>
      <c r="AO163" s="186" t="str">
        <f t="shared" si="61"/>
        <v/>
      </c>
      <c r="AP163" s="186" t="str">
        <f t="shared" si="62"/>
        <v/>
      </c>
      <c r="AQ163" s="39">
        <f t="shared" si="88"/>
        <v>0</v>
      </c>
      <c r="AR163" s="39" t="str">
        <f>IF(ISERROR(VLOOKUP($M163,#REF!,16,0)),"",VLOOKUP($M163,#REF!,16,0))</f>
        <v/>
      </c>
      <c r="AS163" s="196" t="str">
        <f>IF(ISERROR(VLOOKUP($M163,#REF!,7,0)),"",VLOOKUP($M163,#REF!,7,0))</f>
        <v/>
      </c>
      <c r="AT163" s="203">
        <f t="shared" si="82"/>
        <v>0</v>
      </c>
      <c r="AU163" s="208" t="str">
        <f t="shared" si="83"/>
        <v/>
      </c>
      <c r="AW163" s="208" t="str">
        <f>IF(ISERROR(VLOOKUP($M163,#REF!,10,0)),"",VLOOKUP($M163,#REF!,10,0))</f>
        <v/>
      </c>
      <c r="AX163" s="203">
        <f t="shared" si="84"/>
        <v>0</v>
      </c>
      <c r="AY163" s="208" t="str">
        <f t="shared" si="85"/>
        <v/>
      </c>
      <c r="BA163" s="225" t="str">
        <f t="shared" si="86"/>
        <v/>
      </c>
      <c r="BB163" s="225" t="str">
        <f t="shared" si="87"/>
        <v/>
      </c>
    </row>
    <row r="164" spans="1:54" s="39" customFormat="1" ht="25.2" customHeight="1" x14ac:dyDescent="0.2">
      <c r="A164" s="45"/>
      <c r="B164" s="48"/>
      <c r="C164" s="48"/>
      <c r="D164" s="53"/>
      <c r="E164" s="53"/>
      <c r="F164" s="55"/>
      <c r="G164" s="55"/>
      <c r="H164" s="60"/>
      <c r="I164" s="66"/>
      <c r="J164" s="68"/>
      <c r="L164" s="73">
        <f t="shared" si="63"/>
        <v>0</v>
      </c>
      <c r="M164" s="73" t="str">
        <f t="shared" si="64"/>
        <v xml:space="preserve"> </v>
      </c>
      <c r="N164" s="100">
        <f t="shared" si="65"/>
        <v>0</v>
      </c>
      <c r="O164" s="100">
        <f t="shared" si="66"/>
        <v>0</v>
      </c>
      <c r="P164" s="108">
        <f t="shared" si="67"/>
        <v>0</v>
      </c>
      <c r="Q164" s="108" t="str">
        <f>IF(OR($C164="LED",$C164="不明"),"",IF(ISERROR(VLOOKUP($M164,#REF!,2,0)),"",VLOOKUP($M164,#REF!,2,0)))</f>
        <v/>
      </c>
      <c r="R164" s="100">
        <f t="shared" si="68"/>
        <v>0</v>
      </c>
      <c r="S164" s="100">
        <f t="shared" si="69"/>
        <v>0</v>
      </c>
      <c r="T164" s="120" t="str">
        <f t="shared" si="70"/>
        <v/>
      </c>
      <c r="U164" s="124"/>
      <c r="V164" s="129" t="s">
        <v>164</v>
      </c>
      <c r="W164" s="131"/>
      <c r="X164" s="75" t="str">
        <f>IF(COUNTIF($M164,"*LED*"),"LED設置済",IF(COUNTIF($M164,"*不明*"),"該当不明",IF(ISERROR(VLOOKUP($M164,#REF!,4,0)),"",VLOOKUP($M164,#REF!,4,0))))</f>
        <v/>
      </c>
      <c r="Y164" s="139">
        <f t="shared" si="71"/>
        <v>0</v>
      </c>
      <c r="Z164" s="144" t="str">
        <f>IF(ISERROR(VLOOKUP($M164,#REF!,5,0)),"",VLOOKUP($M164,#REF!,5,0))</f>
        <v/>
      </c>
      <c r="AA164" s="147" t="str">
        <f t="shared" si="72"/>
        <v/>
      </c>
      <c r="AB164" s="147" t="str">
        <f t="shared" si="73"/>
        <v/>
      </c>
      <c r="AC164" s="147" t="str">
        <f>IF(ISERROR(VLOOKUP($M164,#REF!,6,0)),"",VLOOKUP($M164,#REF!,6,0))</f>
        <v/>
      </c>
      <c r="AD164" s="147" t="str">
        <f>IF(ISERROR(VLOOKUP($M164,#REF!,8,0)),"",VLOOKUP($M164,#REF!,8,0))</f>
        <v/>
      </c>
      <c r="AE164" s="152" t="str">
        <f t="shared" si="74"/>
        <v/>
      </c>
      <c r="AF164" s="155" t="str">
        <f t="shared" si="75"/>
        <v/>
      </c>
      <c r="AG164" s="146" t="str">
        <f t="shared" si="76"/>
        <v/>
      </c>
      <c r="AH164" s="146" t="str">
        <f>IF(ISERROR(VLOOKUP($M164,#REF!,9,0)),"",VLOOKUP($M164,#REF!,9,0))</f>
        <v/>
      </c>
      <c r="AI164" s="146" t="str">
        <f t="shared" si="77"/>
        <v/>
      </c>
      <c r="AJ164" s="168">
        <f t="shared" si="78"/>
        <v>0</v>
      </c>
      <c r="AK164" s="171"/>
      <c r="AL164" s="174" t="str">
        <f t="shared" si="79"/>
        <v/>
      </c>
      <c r="AM164" s="179" t="str">
        <f t="shared" si="80"/>
        <v/>
      </c>
      <c r="AN164" s="183" t="str">
        <f t="shared" si="81"/>
        <v>未入力セル</v>
      </c>
      <c r="AO164" s="186" t="str">
        <f t="shared" si="61"/>
        <v/>
      </c>
      <c r="AP164" s="186" t="str">
        <f t="shared" si="62"/>
        <v/>
      </c>
      <c r="AQ164" s="39">
        <f t="shared" si="88"/>
        <v>0</v>
      </c>
      <c r="AR164" s="39" t="str">
        <f>IF(ISERROR(VLOOKUP($M164,#REF!,16,0)),"",VLOOKUP($M164,#REF!,16,0))</f>
        <v/>
      </c>
      <c r="AS164" s="196" t="str">
        <f>IF(ISERROR(VLOOKUP($M164,#REF!,7,0)),"",VLOOKUP($M164,#REF!,7,0))</f>
        <v/>
      </c>
      <c r="AT164" s="203">
        <f t="shared" si="82"/>
        <v>0</v>
      </c>
      <c r="AU164" s="208" t="str">
        <f t="shared" si="83"/>
        <v/>
      </c>
      <c r="AW164" s="208" t="str">
        <f>IF(ISERROR(VLOOKUP($M164,#REF!,10,0)),"",VLOOKUP($M164,#REF!,10,0))</f>
        <v/>
      </c>
      <c r="AX164" s="203">
        <f t="shared" si="84"/>
        <v>0</v>
      </c>
      <c r="AY164" s="208" t="str">
        <f t="shared" si="85"/>
        <v/>
      </c>
      <c r="BA164" s="225" t="str">
        <f t="shared" si="86"/>
        <v/>
      </c>
      <c r="BB164" s="225" t="str">
        <f t="shared" si="87"/>
        <v/>
      </c>
    </row>
    <row r="165" spans="1:54" s="39" customFormat="1" ht="25.2" customHeight="1" x14ac:dyDescent="0.2">
      <c r="A165" s="45"/>
      <c r="B165" s="48"/>
      <c r="C165" s="48"/>
      <c r="D165" s="53"/>
      <c r="E165" s="53"/>
      <c r="F165" s="55"/>
      <c r="G165" s="55"/>
      <c r="H165" s="60"/>
      <c r="I165" s="66"/>
      <c r="J165" s="68"/>
      <c r="L165" s="73">
        <f t="shared" si="63"/>
        <v>0</v>
      </c>
      <c r="M165" s="73" t="str">
        <f t="shared" si="64"/>
        <v xml:space="preserve"> </v>
      </c>
      <c r="N165" s="100">
        <f t="shared" si="65"/>
        <v>0</v>
      </c>
      <c r="O165" s="100">
        <f t="shared" si="66"/>
        <v>0</v>
      </c>
      <c r="P165" s="108">
        <f t="shared" si="67"/>
        <v>0</v>
      </c>
      <c r="Q165" s="108" t="str">
        <f>IF(OR($C165="LED",$C165="不明"),"",IF(ISERROR(VLOOKUP($M165,#REF!,2,0)),"",VLOOKUP($M165,#REF!,2,0)))</f>
        <v/>
      </c>
      <c r="R165" s="100">
        <f t="shared" si="68"/>
        <v>0</v>
      </c>
      <c r="S165" s="100">
        <f t="shared" si="69"/>
        <v>0</v>
      </c>
      <c r="T165" s="120" t="str">
        <f t="shared" si="70"/>
        <v/>
      </c>
      <c r="U165" s="124"/>
      <c r="V165" s="129" t="s">
        <v>164</v>
      </c>
      <c r="W165" s="131"/>
      <c r="X165" s="75" t="str">
        <f>IF(COUNTIF($M165,"*LED*"),"LED設置済",IF(COUNTIF($M165,"*不明*"),"該当不明",IF(ISERROR(VLOOKUP($M165,#REF!,4,0)),"",VLOOKUP($M165,#REF!,4,0))))</f>
        <v/>
      </c>
      <c r="Y165" s="139">
        <f t="shared" si="71"/>
        <v>0</v>
      </c>
      <c r="Z165" s="144" t="str">
        <f>IF(ISERROR(VLOOKUP($M165,#REF!,5,0)),"",VLOOKUP($M165,#REF!,5,0))</f>
        <v/>
      </c>
      <c r="AA165" s="147" t="str">
        <f t="shared" si="72"/>
        <v/>
      </c>
      <c r="AB165" s="147" t="str">
        <f t="shared" si="73"/>
        <v/>
      </c>
      <c r="AC165" s="147" t="str">
        <f>IF(ISERROR(VLOOKUP($M165,#REF!,6,0)),"",VLOOKUP($M165,#REF!,6,0))</f>
        <v/>
      </c>
      <c r="AD165" s="147" t="str">
        <f>IF(ISERROR(VLOOKUP($M165,#REF!,8,0)),"",VLOOKUP($M165,#REF!,8,0))</f>
        <v/>
      </c>
      <c r="AE165" s="152" t="str">
        <f t="shared" si="74"/>
        <v/>
      </c>
      <c r="AF165" s="155" t="str">
        <f t="shared" si="75"/>
        <v/>
      </c>
      <c r="AG165" s="146" t="str">
        <f t="shared" si="76"/>
        <v/>
      </c>
      <c r="AH165" s="146" t="str">
        <f>IF(ISERROR(VLOOKUP($M165,#REF!,9,0)),"",VLOOKUP($M165,#REF!,9,0))</f>
        <v/>
      </c>
      <c r="AI165" s="146" t="str">
        <f t="shared" si="77"/>
        <v/>
      </c>
      <c r="AJ165" s="168">
        <f t="shared" si="78"/>
        <v>0</v>
      </c>
      <c r="AK165" s="171"/>
      <c r="AL165" s="174" t="str">
        <f t="shared" si="79"/>
        <v/>
      </c>
      <c r="AM165" s="179" t="str">
        <f t="shared" si="80"/>
        <v/>
      </c>
      <c r="AN165" s="183" t="str">
        <f t="shared" si="81"/>
        <v>未入力セル</v>
      </c>
      <c r="AO165" s="186" t="str">
        <f t="shared" si="61"/>
        <v/>
      </c>
      <c r="AP165" s="186" t="str">
        <f t="shared" si="62"/>
        <v/>
      </c>
      <c r="AQ165" s="39">
        <f t="shared" si="88"/>
        <v>0</v>
      </c>
      <c r="AR165" s="39" t="str">
        <f>IF(ISERROR(VLOOKUP($M165,#REF!,16,0)),"",VLOOKUP($M165,#REF!,16,0))</f>
        <v/>
      </c>
      <c r="AS165" s="196" t="str">
        <f>IF(ISERROR(VLOOKUP($M165,#REF!,7,0)),"",VLOOKUP($M165,#REF!,7,0))</f>
        <v/>
      </c>
      <c r="AT165" s="203">
        <f t="shared" si="82"/>
        <v>0</v>
      </c>
      <c r="AU165" s="208" t="str">
        <f t="shared" si="83"/>
        <v/>
      </c>
      <c r="AW165" s="208" t="str">
        <f>IF(ISERROR(VLOOKUP($M165,#REF!,10,0)),"",VLOOKUP($M165,#REF!,10,0))</f>
        <v/>
      </c>
      <c r="AX165" s="203">
        <f t="shared" si="84"/>
        <v>0</v>
      </c>
      <c r="AY165" s="208" t="str">
        <f t="shared" si="85"/>
        <v/>
      </c>
      <c r="BA165" s="225" t="str">
        <f t="shared" si="86"/>
        <v/>
      </c>
      <c r="BB165" s="225" t="str">
        <f t="shared" si="87"/>
        <v/>
      </c>
    </row>
    <row r="166" spans="1:54" s="39" customFormat="1" ht="25.2" customHeight="1" x14ac:dyDescent="0.2">
      <c r="A166" s="45"/>
      <c r="B166" s="48"/>
      <c r="C166" s="48"/>
      <c r="D166" s="53"/>
      <c r="E166" s="53"/>
      <c r="F166" s="55"/>
      <c r="G166" s="55"/>
      <c r="H166" s="60"/>
      <c r="I166" s="66"/>
      <c r="J166" s="68"/>
      <c r="L166" s="73">
        <f t="shared" si="63"/>
        <v>0</v>
      </c>
      <c r="M166" s="73" t="str">
        <f t="shared" si="64"/>
        <v xml:space="preserve"> </v>
      </c>
      <c r="N166" s="100">
        <f t="shared" si="65"/>
        <v>0</v>
      </c>
      <c r="O166" s="100">
        <f t="shared" si="66"/>
        <v>0</v>
      </c>
      <c r="P166" s="108">
        <f t="shared" si="67"/>
        <v>0</v>
      </c>
      <c r="Q166" s="108" t="str">
        <f>IF(OR($C166="LED",$C166="不明"),"",IF(ISERROR(VLOOKUP($M166,#REF!,2,0)),"",VLOOKUP($M166,#REF!,2,0)))</f>
        <v/>
      </c>
      <c r="R166" s="100">
        <f t="shared" si="68"/>
        <v>0</v>
      </c>
      <c r="S166" s="100">
        <f t="shared" si="69"/>
        <v>0</v>
      </c>
      <c r="T166" s="120" t="str">
        <f t="shared" si="70"/>
        <v/>
      </c>
      <c r="U166" s="124"/>
      <c r="V166" s="129" t="s">
        <v>164</v>
      </c>
      <c r="W166" s="131"/>
      <c r="X166" s="75" t="str">
        <f>IF(COUNTIF($M166,"*LED*"),"LED設置済",IF(COUNTIF($M166,"*不明*"),"該当不明",IF(ISERROR(VLOOKUP($M166,#REF!,4,0)),"",VLOOKUP($M166,#REF!,4,0))))</f>
        <v/>
      </c>
      <c r="Y166" s="139">
        <f t="shared" si="71"/>
        <v>0</v>
      </c>
      <c r="Z166" s="144" t="str">
        <f>IF(ISERROR(VLOOKUP($M166,#REF!,5,0)),"",VLOOKUP($M166,#REF!,5,0))</f>
        <v/>
      </c>
      <c r="AA166" s="147" t="str">
        <f t="shared" si="72"/>
        <v/>
      </c>
      <c r="AB166" s="147" t="str">
        <f t="shared" si="73"/>
        <v/>
      </c>
      <c r="AC166" s="147" t="str">
        <f>IF(ISERROR(VLOOKUP($M166,#REF!,6,0)),"",VLOOKUP($M166,#REF!,6,0))</f>
        <v/>
      </c>
      <c r="AD166" s="147" t="str">
        <f>IF(ISERROR(VLOOKUP($M166,#REF!,8,0)),"",VLOOKUP($M166,#REF!,8,0))</f>
        <v/>
      </c>
      <c r="AE166" s="152" t="str">
        <f t="shared" si="74"/>
        <v/>
      </c>
      <c r="AF166" s="155" t="str">
        <f t="shared" si="75"/>
        <v/>
      </c>
      <c r="AG166" s="146" t="str">
        <f t="shared" si="76"/>
        <v/>
      </c>
      <c r="AH166" s="146" t="str">
        <f>IF(ISERROR(VLOOKUP($M166,#REF!,9,0)),"",VLOOKUP($M166,#REF!,9,0))</f>
        <v/>
      </c>
      <c r="AI166" s="146" t="str">
        <f t="shared" si="77"/>
        <v/>
      </c>
      <c r="AJ166" s="168">
        <f t="shared" si="78"/>
        <v>0</v>
      </c>
      <c r="AK166" s="171"/>
      <c r="AL166" s="174" t="str">
        <f t="shared" si="79"/>
        <v/>
      </c>
      <c r="AM166" s="179" t="str">
        <f t="shared" si="80"/>
        <v/>
      </c>
      <c r="AN166" s="183" t="str">
        <f t="shared" si="81"/>
        <v>未入力セル</v>
      </c>
      <c r="AO166" s="186" t="str">
        <f t="shared" si="61"/>
        <v/>
      </c>
      <c r="AP166" s="186" t="str">
        <f t="shared" si="62"/>
        <v/>
      </c>
      <c r="AQ166" s="39">
        <f t="shared" si="88"/>
        <v>0</v>
      </c>
      <c r="AR166" s="39" t="str">
        <f>IF(ISERROR(VLOOKUP($M166,#REF!,16,0)),"",VLOOKUP($M166,#REF!,16,0))</f>
        <v/>
      </c>
      <c r="AS166" s="196" t="str">
        <f>IF(ISERROR(VLOOKUP($M166,#REF!,7,0)),"",VLOOKUP($M166,#REF!,7,0))</f>
        <v/>
      </c>
      <c r="AT166" s="203">
        <f t="shared" si="82"/>
        <v>0</v>
      </c>
      <c r="AU166" s="208" t="str">
        <f t="shared" si="83"/>
        <v/>
      </c>
      <c r="AW166" s="208" t="str">
        <f>IF(ISERROR(VLOOKUP($M166,#REF!,10,0)),"",VLOOKUP($M166,#REF!,10,0))</f>
        <v/>
      </c>
      <c r="AX166" s="203">
        <f t="shared" si="84"/>
        <v>0</v>
      </c>
      <c r="AY166" s="208" t="str">
        <f t="shared" si="85"/>
        <v/>
      </c>
      <c r="BA166" s="225" t="str">
        <f t="shared" si="86"/>
        <v/>
      </c>
      <c r="BB166" s="225" t="str">
        <f t="shared" si="87"/>
        <v/>
      </c>
    </row>
    <row r="167" spans="1:54" s="39" customFormat="1" ht="25.2" customHeight="1" x14ac:dyDescent="0.2">
      <c r="A167" s="45"/>
      <c r="B167" s="48"/>
      <c r="C167" s="48"/>
      <c r="D167" s="53"/>
      <c r="E167" s="53"/>
      <c r="F167" s="55"/>
      <c r="G167" s="55"/>
      <c r="H167" s="60"/>
      <c r="I167" s="66"/>
      <c r="J167" s="68"/>
      <c r="L167" s="73">
        <f t="shared" si="63"/>
        <v>0</v>
      </c>
      <c r="M167" s="73" t="str">
        <f t="shared" si="64"/>
        <v xml:space="preserve"> </v>
      </c>
      <c r="N167" s="100">
        <f t="shared" si="65"/>
        <v>0</v>
      </c>
      <c r="O167" s="100">
        <f t="shared" si="66"/>
        <v>0</v>
      </c>
      <c r="P167" s="108">
        <f t="shared" si="67"/>
        <v>0</v>
      </c>
      <c r="Q167" s="108" t="str">
        <f>IF(OR($C167="LED",$C167="不明"),"",IF(ISERROR(VLOOKUP($M167,#REF!,2,0)),"",VLOOKUP($M167,#REF!,2,0)))</f>
        <v/>
      </c>
      <c r="R167" s="100">
        <f t="shared" si="68"/>
        <v>0</v>
      </c>
      <c r="S167" s="100">
        <f t="shared" si="69"/>
        <v>0</v>
      </c>
      <c r="T167" s="120" t="str">
        <f t="shared" si="70"/>
        <v/>
      </c>
      <c r="U167" s="124"/>
      <c r="V167" s="129" t="s">
        <v>164</v>
      </c>
      <c r="W167" s="131"/>
      <c r="X167" s="75" t="str">
        <f>IF(COUNTIF($M167,"*LED*"),"LED設置済",IF(COUNTIF($M167,"*不明*"),"該当不明",IF(ISERROR(VLOOKUP($M167,#REF!,4,0)),"",VLOOKUP($M167,#REF!,4,0))))</f>
        <v/>
      </c>
      <c r="Y167" s="139">
        <f t="shared" si="71"/>
        <v>0</v>
      </c>
      <c r="Z167" s="144" t="str">
        <f>IF(ISERROR(VLOOKUP($M167,#REF!,5,0)),"",VLOOKUP($M167,#REF!,5,0))</f>
        <v/>
      </c>
      <c r="AA167" s="147" t="str">
        <f t="shared" si="72"/>
        <v/>
      </c>
      <c r="AB167" s="147" t="str">
        <f t="shared" si="73"/>
        <v/>
      </c>
      <c r="AC167" s="147" t="str">
        <f>IF(ISERROR(VLOOKUP($M167,#REF!,6,0)),"",VLOOKUP($M167,#REF!,6,0))</f>
        <v/>
      </c>
      <c r="AD167" s="147" t="str">
        <f>IF(ISERROR(VLOOKUP($M167,#REF!,8,0)),"",VLOOKUP($M167,#REF!,8,0))</f>
        <v/>
      </c>
      <c r="AE167" s="152" t="str">
        <f t="shared" si="74"/>
        <v/>
      </c>
      <c r="AF167" s="155" t="str">
        <f t="shared" si="75"/>
        <v/>
      </c>
      <c r="AG167" s="146" t="str">
        <f t="shared" si="76"/>
        <v/>
      </c>
      <c r="AH167" s="146" t="str">
        <f>IF(ISERROR(VLOOKUP($M167,#REF!,9,0)),"",VLOOKUP($M167,#REF!,9,0))</f>
        <v/>
      </c>
      <c r="AI167" s="146" t="str">
        <f t="shared" si="77"/>
        <v/>
      </c>
      <c r="AJ167" s="168">
        <f t="shared" si="78"/>
        <v>0</v>
      </c>
      <c r="AK167" s="171"/>
      <c r="AL167" s="174" t="str">
        <f t="shared" si="79"/>
        <v/>
      </c>
      <c r="AM167" s="179" t="str">
        <f t="shared" si="80"/>
        <v/>
      </c>
      <c r="AN167" s="183" t="str">
        <f t="shared" si="81"/>
        <v>未入力セル</v>
      </c>
      <c r="AO167" s="186" t="str">
        <f t="shared" si="61"/>
        <v/>
      </c>
      <c r="AP167" s="186" t="str">
        <f t="shared" si="62"/>
        <v/>
      </c>
      <c r="AQ167" s="39">
        <f t="shared" si="88"/>
        <v>0</v>
      </c>
      <c r="AR167" s="39" t="str">
        <f>IF(ISERROR(VLOOKUP($M167,#REF!,16,0)),"",VLOOKUP($M167,#REF!,16,0))</f>
        <v/>
      </c>
      <c r="AS167" s="196" t="str">
        <f>IF(ISERROR(VLOOKUP($M167,#REF!,7,0)),"",VLOOKUP($M167,#REF!,7,0))</f>
        <v/>
      </c>
      <c r="AT167" s="203">
        <f t="shared" si="82"/>
        <v>0</v>
      </c>
      <c r="AU167" s="208" t="str">
        <f t="shared" si="83"/>
        <v/>
      </c>
      <c r="AW167" s="208" t="str">
        <f>IF(ISERROR(VLOOKUP($M167,#REF!,10,0)),"",VLOOKUP($M167,#REF!,10,0))</f>
        <v/>
      </c>
      <c r="AX167" s="203">
        <f t="shared" si="84"/>
        <v>0</v>
      </c>
      <c r="AY167" s="208" t="str">
        <f t="shared" si="85"/>
        <v/>
      </c>
      <c r="BA167" s="225" t="str">
        <f t="shared" si="86"/>
        <v/>
      </c>
      <c r="BB167" s="225" t="str">
        <f t="shared" si="87"/>
        <v/>
      </c>
    </row>
    <row r="168" spans="1:54" s="39" customFormat="1" ht="25.2" customHeight="1" x14ac:dyDescent="0.2">
      <c r="A168" s="45"/>
      <c r="B168" s="48"/>
      <c r="C168" s="48"/>
      <c r="D168" s="53"/>
      <c r="E168" s="53"/>
      <c r="F168" s="55"/>
      <c r="G168" s="55"/>
      <c r="H168" s="60"/>
      <c r="I168" s="66"/>
      <c r="J168" s="68"/>
      <c r="L168" s="73">
        <f t="shared" si="63"/>
        <v>0</v>
      </c>
      <c r="M168" s="73" t="str">
        <f t="shared" si="64"/>
        <v xml:space="preserve"> </v>
      </c>
      <c r="N168" s="100">
        <f t="shared" si="65"/>
        <v>0</v>
      </c>
      <c r="O168" s="100">
        <f t="shared" si="66"/>
        <v>0</v>
      </c>
      <c r="P168" s="108">
        <f t="shared" si="67"/>
        <v>0</v>
      </c>
      <c r="Q168" s="108" t="str">
        <f>IF(OR($C168="LED",$C168="不明"),"",IF(ISERROR(VLOOKUP($M168,#REF!,2,0)),"",VLOOKUP($M168,#REF!,2,0)))</f>
        <v/>
      </c>
      <c r="R168" s="100">
        <f t="shared" si="68"/>
        <v>0</v>
      </c>
      <c r="S168" s="100">
        <f t="shared" si="69"/>
        <v>0</v>
      </c>
      <c r="T168" s="120" t="str">
        <f t="shared" si="70"/>
        <v/>
      </c>
      <c r="U168" s="124"/>
      <c r="V168" s="129" t="s">
        <v>164</v>
      </c>
      <c r="W168" s="131"/>
      <c r="X168" s="75" t="str">
        <f>IF(COUNTIF($M168,"*LED*"),"LED設置済",IF(COUNTIF($M168,"*不明*"),"該当不明",IF(ISERROR(VLOOKUP($M168,#REF!,4,0)),"",VLOOKUP($M168,#REF!,4,0))))</f>
        <v/>
      </c>
      <c r="Y168" s="139">
        <f t="shared" si="71"/>
        <v>0</v>
      </c>
      <c r="Z168" s="144" t="str">
        <f>IF(ISERROR(VLOOKUP($M168,#REF!,5,0)),"",VLOOKUP($M168,#REF!,5,0))</f>
        <v/>
      </c>
      <c r="AA168" s="147" t="str">
        <f t="shared" si="72"/>
        <v/>
      </c>
      <c r="AB168" s="147" t="str">
        <f t="shared" si="73"/>
        <v/>
      </c>
      <c r="AC168" s="147" t="str">
        <f>IF(ISERROR(VLOOKUP($M168,#REF!,6,0)),"",VLOOKUP($M168,#REF!,6,0))</f>
        <v/>
      </c>
      <c r="AD168" s="147" t="str">
        <f>IF(ISERROR(VLOOKUP($M168,#REF!,8,0)),"",VLOOKUP($M168,#REF!,8,0))</f>
        <v/>
      </c>
      <c r="AE168" s="152" t="str">
        <f t="shared" si="74"/>
        <v/>
      </c>
      <c r="AF168" s="155" t="str">
        <f t="shared" si="75"/>
        <v/>
      </c>
      <c r="AG168" s="146" t="str">
        <f t="shared" si="76"/>
        <v/>
      </c>
      <c r="AH168" s="146" t="str">
        <f>IF(ISERROR(VLOOKUP($M168,#REF!,9,0)),"",VLOOKUP($M168,#REF!,9,0))</f>
        <v/>
      </c>
      <c r="AI168" s="146" t="str">
        <f t="shared" si="77"/>
        <v/>
      </c>
      <c r="AJ168" s="168">
        <f t="shared" si="78"/>
        <v>0</v>
      </c>
      <c r="AK168" s="171"/>
      <c r="AL168" s="174" t="str">
        <f t="shared" si="79"/>
        <v/>
      </c>
      <c r="AM168" s="179" t="str">
        <f t="shared" si="80"/>
        <v/>
      </c>
      <c r="AN168" s="183" t="str">
        <f t="shared" si="81"/>
        <v>未入力セル</v>
      </c>
      <c r="AO168" s="186" t="str">
        <f t="shared" si="61"/>
        <v/>
      </c>
      <c r="AP168" s="186" t="str">
        <f t="shared" si="62"/>
        <v/>
      </c>
      <c r="AQ168" s="39">
        <f t="shared" si="88"/>
        <v>0</v>
      </c>
      <c r="AR168" s="39" t="str">
        <f>IF(ISERROR(VLOOKUP($M168,#REF!,16,0)),"",VLOOKUP($M168,#REF!,16,0))</f>
        <v/>
      </c>
      <c r="AS168" s="196" t="str">
        <f>IF(ISERROR(VLOOKUP($M168,#REF!,7,0)),"",VLOOKUP($M168,#REF!,7,0))</f>
        <v/>
      </c>
      <c r="AT168" s="203">
        <f t="shared" si="82"/>
        <v>0</v>
      </c>
      <c r="AU168" s="208" t="str">
        <f t="shared" si="83"/>
        <v/>
      </c>
      <c r="AW168" s="208" t="str">
        <f>IF(ISERROR(VLOOKUP($M168,#REF!,10,0)),"",VLOOKUP($M168,#REF!,10,0))</f>
        <v/>
      </c>
      <c r="AX168" s="203">
        <f t="shared" si="84"/>
        <v>0</v>
      </c>
      <c r="AY168" s="208" t="str">
        <f t="shared" si="85"/>
        <v/>
      </c>
      <c r="BA168" s="225" t="str">
        <f t="shared" si="86"/>
        <v/>
      </c>
      <c r="BB168" s="225" t="str">
        <f t="shared" si="87"/>
        <v/>
      </c>
    </row>
    <row r="169" spans="1:54" s="39" customFormat="1" ht="25.2" customHeight="1" x14ac:dyDescent="0.2">
      <c r="A169" s="45"/>
      <c r="B169" s="48"/>
      <c r="C169" s="48"/>
      <c r="D169" s="53"/>
      <c r="E169" s="53"/>
      <c r="F169" s="55"/>
      <c r="G169" s="55"/>
      <c r="H169" s="60"/>
      <c r="I169" s="66"/>
      <c r="J169" s="68"/>
      <c r="L169" s="73">
        <f t="shared" si="63"/>
        <v>0</v>
      </c>
      <c r="M169" s="73" t="str">
        <f t="shared" si="64"/>
        <v xml:space="preserve"> </v>
      </c>
      <c r="N169" s="100">
        <f t="shared" si="65"/>
        <v>0</v>
      </c>
      <c r="O169" s="100">
        <f t="shared" si="66"/>
        <v>0</v>
      </c>
      <c r="P169" s="108">
        <f t="shared" si="67"/>
        <v>0</v>
      </c>
      <c r="Q169" s="108" t="str">
        <f>IF(OR($C169="LED",$C169="不明"),"",IF(ISERROR(VLOOKUP($M169,#REF!,2,0)),"",VLOOKUP($M169,#REF!,2,0)))</f>
        <v/>
      </c>
      <c r="R169" s="100">
        <f t="shared" si="68"/>
        <v>0</v>
      </c>
      <c r="S169" s="100">
        <f t="shared" si="69"/>
        <v>0</v>
      </c>
      <c r="T169" s="120" t="str">
        <f t="shared" si="70"/>
        <v/>
      </c>
      <c r="U169" s="124"/>
      <c r="V169" s="129" t="s">
        <v>164</v>
      </c>
      <c r="W169" s="131"/>
      <c r="X169" s="75" t="str">
        <f>IF(COUNTIF($M169,"*LED*"),"LED設置済",IF(COUNTIF($M169,"*不明*"),"該当不明",IF(ISERROR(VLOOKUP($M169,#REF!,4,0)),"",VLOOKUP($M169,#REF!,4,0))))</f>
        <v/>
      </c>
      <c r="Y169" s="139">
        <f t="shared" si="71"/>
        <v>0</v>
      </c>
      <c r="Z169" s="144" t="str">
        <f>IF(ISERROR(VLOOKUP($M169,#REF!,5,0)),"",VLOOKUP($M169,#REF!,5,0))</f>
        <v/>
      </c>
      <c r="AA169" s="147" t="str">
        <f t="shared" si="72"/>
        <v/>
      </c>
      <c r="AB169" s="147" t="str">
        <f t="shared" si="73"/>
        <v/>
      </c>
      <c r="AC169" s="147" t="str">
        <f>IF(ISERROR(VLOOKUP($M169,#REF!,6,0)),"",VLOOKUP($M169,#REF!,6,0))</f>
        <v/>
      </c>
      <c r="AD169" s="147" t="str">
        <f>IF(ISERROR(VLOOKUP($M169,#REF!,8,0)),"",VLOOKUP($M169,#REF!,8,0))</f>
        <v/>
      </c>
      <c r="AE169" s="152" t="str">
        <f t="shared" si="74"/>
        <v/>
      </c>
      <c r="AF169" s="155" t="str">
        <f t="shared" si="75"/>
        <v/>
      </c>
      <c r="AG169" s="146" t="str">
        <f t="shared" si="76"/>
        <v/>
      </c>
      <c r="AH169" s="146" t="str">
        <f>IF(ISERROR(VLOOKUP($M169,#REF!,9,0)),"",VLOOKUP($M169,#REF!,9,0))</f>
        <v/>
      </c>
      <c r="AI169" s="146" t="str">
        <f t="shared" si="77"/>
        <v/>
      </c>
      <c r="AJ169" s="168">
        <f t="shared" si="78"/>
        <v>0</v>
      </c>
      <c r="AK169" s="171"/>
      <c r="AL169" s="174" t="str">
        <f t="shared" si="79"/>
        <v/>
      </c>
      <c r="AM169" s="179" t="str">
        <f t="shared" si="80"/>
        <v/>
      </c>
      <c r="AN169" s="183" t="str">
        <f t="shared" si="81"/>
        <v>未入力セル</v>
      </c>
      <c r="AO169" s="186" t="str">
        <f t="shared" si="61"/>
        <v/>
      </c>
      <c r="AP169" s="186" t="str">
        <f t="shared" si="62"/>
        <v/>
      </c>
      <c r="AQ169" s="39">
        <f t="shared" si="88"/>
        <v>0</v>
      </c>
      <c r="AR169" s="39" t="str">
        <f>IF(ISERROR(VLOOKUP($M169,#REF!,16,0)),"",VLOOKUP($M169,#REF!,16,0))</f>
        <v/>
      </c>
      <c r="AS169" s="196" t="str">
        <f>IF(ISERROR(VLOOKUP($M169,#REF!,7,0)),"",VLOOKUP($M169,#REF!,7,0))</f>
        <v/>
      </c>
      <c r="AT169" s="203">
        <f t="shared" si="82"/>
        <v>0</v>
      </c>
      <c r="AU169" s="208" t="str">
        <f t="shared" si="83"/>
        <v/>
      </c>
      <c r="AW169" s="208" t="str">
        <f>IF(ISERROR(VLOOKUP($M169,#REF!,10,0)),"",VLOOKUP($M169,#REF!,10,0))</f>
        <v/>
      </c>
      <c r="AX169" s="203">
        <f t="shared" si="84"/>
        <v>0</v>
      </c>
      <c r="AY169" s="208" t="str">
        <f t="shared" si="85"/>
        <v/>
      </c>
      <c r="BA169" s="225" t="str">
        <f t="shared" si="86"/>
        <v/>
      </c>
      <c r="BB169" s="225" t="str">
        <f t="shared" si="87"/>
        <v/>
      </c>
    </row>
    <row r="170" spans="1:54" s="39" customFormat="1" ht="25.2" customHeight="1" x14ac:dyDescent="0.2">
      <c r="A170" s="45"/>
      <c r="B170" s="48"/>
      <c r="C170" s="48"/>
      <c r="D170" s="53"/>
      <c r="E170" s="53"/>
      <c r="F170" s="55"/>
      <c r="G170" s="55"/>
      <c r="H170" s="60"/>
      <c r="I170" s="66"/>
      <c r="J170" s="68"/>
      <c r="L170" s="73">
        <f t="shared" si="63"/>
        <v>0</v>
      </c>
      <c r="M170" s="73" t="str">
        <f t="shared" si="64"/>
        <v xml:space="preserve"> </v>
      </c>
      <c r="N170" s="100">
        <f t="shared" si="65"/>
        <v>0</v>
      </c>
      <c r="O170" s="100">
        <f t="shared" si="66"/>
        <v>0</v>
      </c>
      <c r="P170" s="108">
        <f t="shared" si="67"/>
        <v>0</v>
      </c>
      <c r="Q170" s="108" t="str">
        <f>IF(OR($C170="LED",$C170="不明"),"",IF(ISERROR(VLOOKUP($M170,#REF!,2,0)),"",VLOOKUP($M170,#REF!,2,0)))</f>
        <v/>
      </c>
      <c r="R170" s="100">
        <f t="shared" si="68"/>
        <v>0</v>
      </c>
      <c r="S170" s="100">
        <f t="shared" si="69"/>
        <v>0</v>
      </c>
      <c r="T170" s="120" t="str">
        <f t="shared" si="70"/>
        <v/>
      </c>
      <c r="U170" s="124"/>
      <c r="V170" s="129" t="s">
        <v>164</v>
      </c>
      <c r="W170" s="131"/>
      <c r="X170" s="75" t="str">
        <f>IF(COUNTIF($M170,"*LED*"),"LED設置済",IF(COUNTIF($M170,"*不明*"),"該当不明",IF(ISERROR(VLOOKUP($M170,#REF!,4,0)),"",VLOOKUP($M170,#REF!,4,0))))</f>
        <v/>
      </c>
      <c r="Y170" s="139">
        <f t="shared" si="71"/>
        <v>0</v>
      </c>
      <c r="Z170" s="144" t="str">
        <f>IF(ISERROR(VLOOKUP($M170,#REF!,5,0)),"",VLOOKUP($M170,#REF!,5,0))</f>
        <v/>
      </c>
      <c r="AA170" s="147" t="str">
        <f t="shared" si="72"/>
        <v/>
      </c>
      <c r="AB170" s="147" t="str">
        <f t="shared" si="73"/>
        <v/>
      </c>
      <c r="AC170" s="147" t="str">
        <f>IF(ISERROR(VLOOKUP($M170,#REF!,6,0)),"",VLOOKUP($M170,#REF!,6,0))</f>
        <v/>
      </c>
      <c r="AD170" s="147" t="str">
        <f>IF(ISERROR(VLOOKUP($M170,#REF!,8,0)),"",VLOOKUP($M170,#REF!,8,0))</f>
        <v/>
      </c>
      <c r="AE170" s="152" t="str">
        <f t="shared" si="74"/>
        <v/>
      </c>
      <c r="AF170" s="155" t="str">
        <f t="shared" si="75"/>
        <v/>
      </c>
      <c r="AG170" s="146" t="str">
        <f t="shared" si="76"/>
        <v/>
      </c>
      <c r="AH170" s="146" t="str">
        <f>IF(ISERROR(VLOOKUP($M170,#REF!,9,0)),"",VLOOKUP($M170,#REF!,9,0))</f>
        <v/>
      </c>
      <c r="AI170" s="146" t="str">
        <f t="shared" si="77"/>
        <v/>
      </c>
      <c r="AJ170" s="168">
        <f t="shared" si="78"/>
        <v>0</v>
      </c>
      <c r="AK170" s="171"/>
      <c r="AL170" s="174" t="str">
        <f t="shared" si="79"/>
        <v/>
      </c>
      <c r="AM170" s="179" t="str">
        <f t="shared" si="80"/>
        <v/>
      </c>
      <c r="AN170" s="183" t="str">
        <f t="shared" si="81"/>
        <v>未入力セル</v>
      </c>
      <c r="AO170" s="186" t="str">
        <f t="shared" si="61"/>
        <v/>
      </c>
      <c r="AP170" s="186" t="str">
        <f t="shared" si="62"/>
        <v/>
      </c>
      <c r="AQ170" s="39">
        <f t="shared" si="88"/>
        <v>0</v>
      </c>
      <c r="AR170" s="39" t="str">
        <f>IF(ISERROR(VLOOKUP($M170,#REF!,16,0)),"",VLOOKUP($M170,#REF!,16,0))</f>
        <v/>
      </c>
      <c r="AS170" s="196" t="str">
        <f>IF(ISERROR(VLOOKUP($M170,#REF!,7,0)),"",VLOOKUP($M170,#REF!,7,0))</f>
        <v/>
      </c>
      <c r="AT170" s="203">
        <f t="shared" si="82"/>
        <v>0</v>
      </c>
      <c r="AU170" s="208" t="str">
        <f t="shared" si="83"/>
        <v/>
      </c>
      <c r="AW170" s="208" t="str">
        <f>IF(ISERROR(VLOOKUP($M170,#REF!,10,0)),"",VLOOKUP($M170,#REF!,10,0))</f>
        <v/>
      </c>
      <c r="AX170" s="203">
        <f t="shared" si="84"/>
        <v>0</v>
      </c>
      <c r="AY170" s="208" t="str">
        <f t="shared" si="85"/>
        <v/>
      </c>
      <c r="BA170" s="225" t="str">
        <f t="shared" si="86"/>
        <v/>
      </c>
      <c r="BB170" s="225" t="str">
        <f t="shared" si="87"/>
        <v/>
      </c>
    </row>
    <row r="171" spans="1:54" s="39" customFormat="1" ht="25.2" customHeight="1" x14ac:dyDescent="0.2">
      <c r="A171" s="45"/>
      <c r="B171" s="48"/>
      <c r="C171" s="48"/>
      <c r="D171" s="53"/>
      <c r="E171" s="53"/>
      <c r="F171" s="55"/>
      <c r="G171" s="55"/>
      <c r="H171" s="60"/>
      <c r="I171" s="66"/>
      <c r="J171" s="68"/>
      <c r="L171" s="73">
        <f t="shared" si="63"/>
        <v>0</v>
      </c>
      <c r="M171" s="73" t="str">
        <f t="shared" si="64"/>
        <v xml:space="preserve"> </v>
      </c>
      <c r="N171" s="100">
        <f t="shared" si="65"/>
        <v>0</v>
      </c>
      <c r="O171" s="100">
        <f t="shared" si="66"/>
        <v>0</v>
      </c>
      <c r="P171" s="108">
        <f t="shared" si="67"/>
        <v>0</v>
      </c>
      <c r="Q171" s="108" t="str">
        <f>IF(OR($C171="LED",$C171="不明"),"",IF(ISERROR(VLOOKUP($M171,#REF!,2,0)),"",VLOOKUP($M171,#REF!,2,0)))</f>
        <v/>
      </c>
      <c r="R171" s="100">
        <f t="shared" si="68"/>
        <v>0</v>
      </c>
      <c r="S171" s="100">
        <f t="shared" si="69"/>
        <v>0</v>
      </c>
      <c r="T171" s="120" t="str">
        <f t="shared" si="70"/>
        <v/>
      </c>
      <c r="U171" s="124"/>
      <c r="V171" s="129" t="s">
        <v>164</v>
      </c>
      <c r="W171" s="131"/>
      <c r="X171" s="75" t="str">
        <f>IF(COUNTIF($M171,"*LED*"),"LED設置済",IF(COUNTIF($M171,"*不明*"),"該当不明",IF(ISERROR(VLOOKUP($M171,#REF!,4,0)),"",VLOOKUP($M171,#REF!,4,0))))</f>
        <v/>
      </c>
      <c r="Y171" s="139">
        <f t="shared" si="71"/>
        <v>0</v>
      </c>
      <c r="Z171" s="144" t="str">
        <f>IF(ISERROR(VLOOKUP($M171,#REF!,5,0)),"",VLOOKUP($M171,#REF!,5,0))</f>
        <v/>
      </c>
      <c r="AA171" s="147" t="str">
        <f t="shared" si="72"/>
        <v/>
      </c>
      <c r="AB171" s="147" t="str">
        <f t="shared" si="73"/>
        <v/>
      </c>
      <c r="AC171" s="147" t="str">
        <f>IF(ISERROR(VLOOKUP($M171,#REF!,6,0)),"",VLOOKUP($M171,#REF!,6,0))</f>
        <v/>
      </c>
      <c r="AD171" s="147" t="str">
        <f>IF(ISERROR(VLOOKUP($M171,#REF!,8,0)),"",VLOOKUP($M171,#REF!,8,0))</f>
        <v/>
      </c>
      <c r="AE171" s="152" t="str">
        <f t="shared" si="74"/>
        <v/>
      </c>
      <c r="AF171" s="155" t="str">
        <f t="shared" si="75"/>
        <v/>
      </c>
      <c r="AG171" s="146" t="str">
        <f t="shared" si="76"/>
        <v/>
      </c>
      <c r="AH171" s="146" t="str">
        <f>IF(ISERROR(VLOOKUP($M171,#REF!,9,0)),"",VLOOKUP($M171,#REF!,9,0))</f>
        <v/>
      </c>
      <c r="AI171" s="146" t="str">
        <f t="shared" si="77"/>
        <v/>
      </c>
      <c r="AJ171" s="168">
        <f t="shared" si="78"/>
        <v>0</v>
      </c>
      <c r="AK171" s="171"/>
      <c r="AL171" s="174" t="str">
        <f t="shared" si="79"/>
        <v/>
      </c>
      <c r="AM171" s="179" t="str">
        <f t="shared" si="80"/>
        <v/>
      </c>
      <c r="AN171" s="183" t="str">
        <f t="shared" si="81"/>
        <v>未入力セル</v>
      </c>
      <c r="AO171" s="186" t="str">
        <f t="shared" si="61"/>
        <v/>
      </c>
      <c r="AP171" s="186" t="str">
        <f t="shared" si="62"/>
        <v/>
      </c>
      <c r="AQ171" s="39">
        <f t="shared" si="88"/>
        <v>0</v>
      </c>
      <c r="AR171" s="39" t="str">
        <f>IF(ISERROR(VLOOKUP($M171,#REF!,16,0)),"",VLOOKUP($M171,#REF!,16,0))</f>
        <v/>
      </c>
      <c r="AS171" s="196" t="str">
        <f>IF(ISERROR(VLOOKUP($M171,#REF!,7,0)),"",VLOOKUP($M171,#REF!,7,0))</f>
        <v/>
      </c>
      <c r="AT171" s="203">
        <f t="shared" si="82"/>
        <v>0</v>
      </c>
      <c r="AU171" s="208" t="str">
        <f t="shared" si="83"/>
        <v/>
      </c>
      <c r="AW171" s="208" t="str">
        <f>IF(ISERROR(VLOOKUP($M171,#REF!,10,0)),"",VLOOKUP($M171,#REF!,10,0))</f>
        <v/>
      </c>
      <c r="AX171" s="203">
        <f t="shared" si="84"/>
        <v>0</v>
      </c>
      <c r="AY171" s="208" t="str">
        <f t="shared" si="85"/>
        <v/>
      </c>
      <c r="BA171" s="225" t="str">
        <f t="shared" si="86"/>
        <v/>
      </c>
      <c r="BB171" s="225" t="str">
        <f t="shared" si="87"/>
        <v/>
      </c>
    </row>
    <row r="172" spans="1:54" s="39" customFormat="1" ht="25.2" customHeight="1" x14ac:dyDescent="0.2">
      <c r="A172" s="45"/>
      <c r="B172" s="48"/>
      <c r="C172" s="48"/>
      <c r="D172" s="53"/>
      <c r="E172" s="53"/>
      <c r="F172" s="55"/>
      <c r="G172" s="55"/>
      <c r="H172" s="60"/>
      <c r="I172" s="66"/>
      <c r="J172" s="68"/>
      <c r="L172" s="73">
        <f t="shared" si="63"/>
        <v>0</v>
      </c>
      <c r="M172" s="73" t="str">
        <f t="shared" si="64"/>
        <v xml:space="preserve"> </v>
      </c>
      <c r="N172" s="100">
        <f t="shared" si="65"/>
        <v>0</v>
      </c>
      <c r="O172" s="100">
        <f t="shared" si="66"/>
        <v>0</v>
      </c>
      <c r="P172" s="108">
        <f t="shared" si="67"/>
        <v>0</v>
      </c>
      <c r="Q172" s="108" t="str">
        <f>IF(OR($C172="LED",$C172="不明"),"",IF(ISERROR(VLOOKUP($M172,#REF!,2,0)),"",VLOOKUP($M172,#REF!,2,0)))</f>
        <v/>
      </c>
      <c r="R172" s="100">
        <f t="shared" si="68"/>
        <v>0</v>
      </c>
      <c r="S172" s="100">
        <f t="shared" si="69"/>
        <v>0</v>
      </c>
      <c r="T172" s="120" t="str">
        <f t="shared" si="70"/>
        <v/>
      </c>
      <c r="U172" s="124"/>
      <c r="V172" s="129" t="s">
        <v>164</v>
      </c>
      <c r="W172" s="131"/>
      <c r="X172" s="75" t="str">
        <f>IF(COUNTIF($M172,"*LED*"),"LED設置済",IF(COUNTIF($M172,"*不明*"),"該当不明",IF(ISERROR(VLOOKUP($M172,#REF!,4,0)),"",VLOOKUP($M172,#REF!,4,0))))</f>
        <v/>
      </c>
      <c r="Y172" s="139">
        <f t="shared" si="71"/>
        <v>0</v>
      </c>
      <c r="Z172" s="144" t="str">
        <f>IF(ISERROR(VLOOKUP($M172,#REF!,5,0)),"",VLOOKUP($M172,#REF!,5,0))</f>
        <v/>
      </c>
      <c r="AA172" s="147" t="str">
        <f t="shared" si="72"/>
        <v/>
      </c>
      <c r="AB172" s="147" t="str">
        <f t="shared" si="73"/>
        <v/>
      </c>
      <c r="AC172" s="147" t="str">
        <f>IF(ISERROR(VLOOKUP($M172,#REF!,6,0)),"",VLOOKUP($M172,#REF!,6,0))</f>
        <v/>
      </c>
      <c r="AD172" s="147" t="str">
        <f>IF(ISERROR(VLOOKUP($M172,#REF!,8,0)),"",VLOOKUP($M172,#REF!,8,0))</f>
        <v/>
      </c>
      <c r="AE172" s="152" t="str">
        <f t="shared" si="74"/>
        <v/>
      </c>
      <c r="AF172" s="155" t="str">
        <f t="shared" si="75"/>
        <v/>
      </c>
      <c r="AG172" s="146" t="str">
        <f t="shared" si="76"/>
        <v/>
      </c>
      <c r="AH172" s="146" t="str">
        <f>IF(ISERROR(VLOOKUP($M172,#REF!,9,0)),"",VLOOKUP($M172,#REF!,9,0))</f>
        <v/>
      </c>
      <c r="AI172" s="146" t="str">
        <f t="shared" si="77"/>
        <v/>
      </c>
      <c r="AJ172" s="168">
        <f t="shared" si="78"/>
        <v>0</v>
      </c>
      <c r="AK172" s="171"/>
      <c r="AL172" s="174" t="str">
        <f t="shared" si="79"/>
        <v/>
      </c>
      <c r="AM172" s="179" t="str">
        <f t="shared" si="80"/>
        <v/>
      </c>
      <c r="AN172" s="183" t="str">
        <f t="shared" si="81"/>
        <v>未入力セル</v>
      </c>
      <c r="AO172" s="186" t="str">
        <f t="shared" si="61"/>
        <v/>
      </c>
      <c r="AP172" s="186" t="str">
        <f t="shared" si="62"/>
        <v/>
      </c>
      <c r="AQ172" s="39">
        <f t="shared" si="88"/>
        <v>0</v>
      </c>
      <c r="AR172" s="39" t="str">
        <f>IF(ISERROR(VLOOKUP($M172,#REF!,16,0)),"",VLOOKUP($M172,#REF!,16,0))</f>
        <v/>
      </c>
      <c r="AS172" s="196" t="str">
        <f>IF(ISERROR(VLOOKUP($M172,#REF!,7,0)),"",VLOOKUP($M172,#REF!,7,0))</f>
        <v/>
      </c>
      <c r="AT172" s="203">
        <f t="shared" si="82"/>
        <v>0</v>
      </c>
      <c r="AU172" s="208" t="str">
        <f t="shared" si="83"/>
        <v/>
      </c>
      <c r="AW172" s="208" t="str">
        <f>IF(ISERROR(VLOOKUP($M172,#REF!,10,0)),"",VLOOKUP($M172,#REF!,10,0))</f>
        <v/>
      </c>
      <c r="AX172" s="203">
        <f t="shared" si="84"/>
        <v>0</v>
      </c>
      <c r="AY172" s="208" t="str">
        <f t="shared" si="85"/>
        <v/>
      </c>
      <c r="BA172" s="225" t="str">
        <f t="shared" si="86"/>
        <v/>
      </c>
      <c r="BB172" s="225" t="str">
        <f t="shared" si="87"/>
        <v/>
      </c>
    </row>
    <row r="173" spans="1:54" s="39" customFormat="1" ht="25.2" customHeight="1" x14ac:dyDescent="0.2">
      <c r="A173" s="45"/>
      <c r="B173" s="48"/>
      <c r="C173" s="48"/>
      <c r="D173" s="53"/>
      <c r="E173" s="53"/>
      <c r="F173" s="55"/>
      <c r="G173" s="55"/>
      <c r="H173" s="60"/>
      <c r="I173" s="66"/>
      <c r="J173" s="68"/>
      <c r="L173" s="73">
        <f t="shared" si="63"/>
        <v>0</v>
      </c>
      <c r="M173" s="73" t="str">
        <f t="shared" si="64"/>
        <v xml:space="preserve"> </v>
      </c>
      <c r="N173" s="100">
        <f t="shared" si="65"/>
        <v>0</v>
      </c>
      <c r="O173" s="100">
        <f t="shared" si="66"/>
        <v>0</v>
      </c>
      <c r="P173" s="108">
        <f t="shared" si="67"/>
        <v>0</v>
      </c>
      <c r="Q173" s="108" t="str">
        <f>IF(OR($C173="LED",$C173="不明"),"",IF(ISERROR(VLOOKUP($M173,#REF!,2,0)),"",VLOOKUP($M173,#REF!,2,0)))</f>
        <v/>
      </c>
      <c r="R173" s="100">
        <f t="shared" si="68"/>
        <v>0</v>
      </c>
      <c r="S173" s="100">
        <f t="shared" si="69"/>
        <v>0</v>
      </c>
      <c r="T173" s="120" t="str">
        <f t="shared" si="70"/>
        <v/>
      </c>
      <c r="U173" s="124"/>
      <c r="V173" s="129" t="s">
        <v>164</v>
      </c>
      <c r="W173" s="131"/>
      <c r="X173" s="75" t="str">
        <f>IF(COUNTIF($M173,"*LED*"),"LED設置済",IF(COUNTIF($M173,"*不明*"),"該当不明",IF(ISERROR(VLOOKUP($M173,#REF!,4,0)),"",VLOOKUP($M173,#REF!,4,0))))</f>
        <v/>
      </c>
      <c r="Y173" s="139">
        <f t="shared" si="71"/>
        <v>0</v>
      </c>
      <c r="Z173" s="144" t="str">
        <f>IF(ISERROR(VLOOKUP($M173,#REF!,5,0)),"",VLOOKUP($M173,#REF!,5,0))</f>
        <v/>
      </c>
      <c r="AA173" s="147" t="str">
        <f t="shared" si="72"/>
        <v/>
      </c>
      <c r="AB173" s="147" t="str">
        <f t="shared" si="73"/>
        <v/>
      </c>
      <c r="AC173" s="147" t="str">
        <f>IF(ISERROR(VLOOKUP($M173,#REF!,6,0)),"",VLOOKUP($M173,#REF!,6,0))</f>
        <v/>
      </c>
      <c r="AD173" s="147" t="str">
        <f>IF(ISERROR(VLOOKUP($M173,#REF!,8,0)),"",VLOOKUP($M173,#REF!,8,0))</f>
        <v/>
      </c>
      <c r="AE173" s="152" t="str">
        <f t="shared" si="74"/>
        <v/>
      </c>
      <c r="AF173" s="155" t="str">
        <f t="shared" si="75"/>
        <v/>
      </c>
      <c r="AG173" s="146" t="str">
        <f t="shared" si="76"/>
        <v/>
      </c>
      <c r="AH173" s="146" t="str">
        <f>IF(ISERROR(VLOOKUP($M173,#REF!,9,0)),"",VLOOKUP($M173,#REF!,9,0))</f>
        <v/>
      </c>
      <c r="AI173" s="146" t="str">
        <f t="shared" si="77"/>
        <v/>
      </c>
      <c r="AJ173" s="168">
        <f t="shared" si="78"/>
        <v>0</v>
      </c>
      <c r="AK173" s="171"/>
      <c r="AL173" s="174" t="str">
        <f t="shared" si="79"/>
        <v/>
      </c>
      <c r="AM173" s="179" t="str">
        <f t="shared" si="80"/>
        <v/>
      </c>
      <c r="AN173" s="183" t="str">
        <f t="shared" si="81"/>
        <v>未入力セル</v>
      </c>
      <c r="AO173" s="186" t="str">
        <f t="shared" si="61"/>
        <v/>
      </c>
      <c r="AP173" s="186" t="str">
        <f t="shared" si="62"/>
        <v/>
      </c>
      <c r="AQ173" s="39">
        <f t="shared" si="88"/>
        <v>0</v>
      </c>
      <c r="AR173" s="39" t="str">
        <f>IF(ISERROR(VLOOKUP($M173,#REF!,16,0)),"",VLOOKUP($M173,#REF!,16,0))</f>
        <v/>
      </c>
      <c r="AS173" s="196" t="str">
        <f>IF(ISERROR(VLOOKUP($M173,#REF!,7,0)),"",VLOOKUP($M173,#REF!,7,0))</f>
        <v/>
      </c>
      <c r="AT173" s="203">
        <f t="shared" si="82"/>
        <v>0</v>
      </c>
      <c r="AU173" s="208" t="str">
        <f t="shared" si="83"/>
        <v/>
      </c>
      <c r="AW173" s="208" t="str">
        <f>IF(ISERROR(VLOOKUP($M173,#REF!,10,0)),"",VLOOKUP($M173,#REF!,10,0))</f>
        <v/>
      </c>
      <c r="AX173" s="203">
        <f t="shared" si="84"/>
        <v>0</v>
      </c>
      <c r="AY173" s="208" t="str">
        <f t="shared" si="85"/>
        <v/>
      </c>
      <c r="BA173" s="225" t="str">
        <f t="shared" si="86"/>
        <v/>
      </c>
      <c r="BB173" s="225" t="str">
        <f t="shared" si="87"/>
        <v/>
      </c>
    </row>
    <row r="174" spans="1:54" s="39" customFormat="1" ht="25.2" customHeight="1" x14ac:dyDescent="0.2">
      <c r="A174" s="45"/>
      <c r="B174" s="48"/>
      <c r="C174" s="48"/>
      <c r="D174" s="53"/>
      <c r="E174" s="53"/>
      <c r="F174" s="55"/>
      <c r="G174" s="55"/>
      <c r="H174" s="60"/>
      <c r="I174" s="66"/>
      <c r="J174" s="68"/>
      <c r="L174" s="73">
        <f t="shared" si="63"/>
        <v>0</v>
      </c>
      <c r="M174" s="73" t="str">
        <f t="shared" si="64"/>
        <v xml:space="preserve"> </v>
      </c>
      <c r="N174" s="100">
        <f t="shared" si="65"/>
        <v>0</v>
      </c>
      <c r="O174" s="100">
        <f t="shared" si="66"/>
        <v>0</v>
      </c>
      <c r="P174" s="108">
        <f t="shared" si="67"/>
        <v>0</v>
      </c>
      <c r="Q174" s="108" t="str">
        <f>IF(OR($C174="LED",$C174="不明"),"",IF(ISERROR(VLOOKUP($M174,#REF!,2,0)),"",VLOOKUP($M174,#REF!,2,0)))</f>
        <v/>
      </c>
      <c r="R174" s="100">
        <f t="shared" si="68"/>
        <v>0</v>
      </c>
      <c r="S174" s="100">
        <f t="shared" si="69"/>
        <v>0</v>
      </c>
      <c r="T174" s="120" t="str">
        <f t="shared" si="70"/>
        <v/>
      </c>
      <c r="U174" s="124"/>
      <c r="V174" s="129" t="s">
        <v>164</v>
      </c>
      <c r="W174" s="131"/>
      <c r="X174" s="75" t="str">
        <f>IF(COUNTIF($M174,"*LED*"),"LED設置済",IF(COUNTIF($M174,"*不明*"),"該当不明",IF(ISERROR(VLOOKUP($M174,#REF!,4,0)),"",VLOOKUP($M174,#REF!,4,0))))</f>
        <v/>
      </c>
      <c r="Y174" s="139">
        <f t="shared" si="71"/>
        <v>0</v>
      </c>
      <c r="Z174" s="144" t="str">
        <f>IF(ISERROR(VLOOKUP($M174,#REF!,5,0)),"",VLOOKUP($M174,#REF!,5,0))</f>
        <v/>
      </c>
      <c r="AA174" s="147" t="str">
        <f t="shared" si="72"/>
        <v/>
      </c>
      <c r="AB174" s="147" t="str">
        <f t="shared" si="73"/>
        <v/>
      </c>
      <c r="AC174" s="147" t="str">
        <f>IF(ISERROR(VLOOKUP($M174,#REF!,6,0)),"",VLOOKUP($M174,#REF!,6,0))</f>
        <v/>
      </c>
      <c r="AD174" s="147" t="str">
        <f>IF(ISERROR(VLOOKUP($M174,#REF!,8,0)),"",VLOOKUP($M174,#REF!,8,0))</f>
        <v/>
      </c>
      <c r="AE174" s="152" t="str">
        <f t="shared" si="74"/>
        <v/>
      </c>
      <c r="AF174" s="155" t="str">
        <f t="shared" si="75"/>
        <v/>
      </c>
      <c r="AG174" s="146" t="str">
        <f t="shared" si="76"/>
        <v/>
      </c>
      <c r="AH174" s="146" t="str">
        <f>IF(ISERROR(VLOOKUP($M174,#REF!,9,0)),"",VLOOKUP($M174,#REF!,9,0))</f>
        <v/>
      </c>
      <c r="AI174" s="146" t="str">
        <f t="shared" si="77"/>
        <v/>
      </c>
      <c r="AJ174" s="168">
        <f t="shared" si="78"/>
        <v>0</v>
      </c>
      <c r="AK174" s="171"/>
      <c r="AL174" s="174" t="str">
        <f t="shared" si="79"/>
        <v/>
      </c>
      <c r="AM174" s="179" t="str">
        <f t="shared" si="80"/>
        <v/>
      </c>
      <c r="AN174" s="183" t="str">
        <f t="shared" si="81"/>
        <v>未入力セル</v>
      </c>
      <c r="AO174" s="186" t="str">
        <f t="shared" si="61"/>
        <v/>
      </c>
      <c r="AP174" s="186" t="str">
        <f t="shared" si="62"/>
        <v/>
      </c>
      <c r="AQ174" s="39">
        <f t="shared" si="88"/>
        <v>0</v>
      </c>
      <c r="AR174" s="39" t="str">
        <f>IF(ISERROR(VLOOKUP($M174,#REF!,16,0)),"",VLOOKUP($M174,#REF!,16,0))</f>
        <v/>
      </c>
      <c r="AS174" s="196" t="str">
        <f>IF(ISERROR(VLOOKUP($M174,#REF!,7,0)),"",VLOOKUP($M174,#REF!,7,0))</f>
        <v/>
      </c>
      <c r="AT174" s="203">
        <f t="shared" si="82"/>
        <v>0</v>
      </c>
      <c r="AU174" s="208" t="str">
        <f t="shared" si="83"/>
        <v/>
      </c>
      <c r="AW174" s="208" t="str">
        <f>IF(ISERROR(VLOOKUP($M174,#REF!,10,0)),"",VLOOKUP($M174,#REF!,10,0))</f>
        <v/>
      </c>
      <c r="AX174" s="203">
        <f t="shared" si="84"/>
        <v>0</v>
      </c>
      <c r="AY174" s="208" t="str">
        <f t="shared" si="85"/>
        <v/>
      </c>
      <c r="BA174" s="225" t="str">
        <f t="shared" si="86"/>
        <v/>
      </c>
      <c r="BB174" s="225" t="str">
        <f t="shared" si="87"/>
        <v/>
      </c>
    </row>
    <row r="175" spans="1:54" s="39" customFormat="1" ht="25.2" customHeight="1" x14ac:dyDescent="0.2">
      <c r="A175" s="45"/>
      <c r="B175" s="48"/>
      <c r="C175" s="48"/>
      <c r="D175" s="53"/>
      <c r="E175" s="53"/>
      <c r="F175" s="55"/>
      <c r="G175" s="55"/>
      <c r="H175" s="60"/>
      <c r="I175" s="66"/>
      <c r="J175" s="68"/>
      <c r="L175" s="73">
        <f t="shared" si="63"/>
        <v>0</v>
      </c>
      <c r="M175" s="73" t="str">
        <f t="shared" si="64"/>
        <v xml:space="preserve"> </v>
      </c>
      <c r="N175" s="100">
        <f t="shared" si="65"/>
        <v>0</v>
      </c>
      <c r="O175" s="100">
        <f t="shared" si="66"/>
        <v>0</v>
      </c>
      <c r="P175" s="108">
        <f t="shared" si="67"/>
        <v>0</v>
      </c>
      <c r="Q175" s="108" t="str">
        <f>IF(OR($C175="LED",$C175="不明"),"",IF(ISERROR(VLOOKUP($M175,#REF!,2,0)),"",VLOOKUP($M175,#REF!,2,0)))</f>
        <v/>
      </c>
      <c r="R175" s="100">
        <f t="shared" si="68"/>
        <v>0</v>
      </c>
      <c r="S175" s="100">
        <f t="shared" si="69"/>
        <v>0</v>
      </c>
      <c r="T175" s="120" t="str">
        <f t="shared" si="70"/>
        <v/>
      </c>
      <c r="U175" s="124"/>
      <c r="V175" s="129" t="s">
        <v>164</v>
      </c>
      <c r="W175" s="131"/>
      <c r="X175" s="75" t="str">
        <f>IF(COUNTIF($M175,"*LED*"),"LED設置済",IF(COUNTIF($M175,"*不明*"),"該当不明",IF(ISERROR(VLOOKUP($M175,#REF!,4,0)),"",VLOOKUP($M175,#REF!,4,0))))</f>
        <v/>
      </c>
      <c r="Y175" s="139">
        <f t="shared" si="71"/>
        <v>0</v>
      </c>
      <c r="Z175" s="144" t="str">
        <f>IF(ISERROR(VLOOKUP($M175,#REF!,5,0)),"",VLOOKUP($M175,#REF!,5,0))</f>
        <v/>
      </c>
      <c r="AA175" s="147" t="str">
        <f t="shared" si="72"/>
        <v/>
      </c>
      <c r="AB175" s="147" t="str">
        <f t="shared" si="73"/>
        <v/>
      </c>
      <c r="AC175" s="147" t="str">
        <f>IF(ISERROR(VLOOKUP($M175,#REF!,6,0)),"",VLOOKUP($M175,#REF!,6,0))</f>
        <v/>
      </c>
      <c r="AD175" s="147" t="str">
        <f>IF(ISERROR(VLOOKUP($M175,#REF!,8,0)),"",VLOOKUP($M175,#REF!,8,0))</f>
        <v/>
      </c>
      <c r="AE175" s="152" t="str">
        <f t="shared" si="74"/>
        <v/>
      </c>
      <c r="AF175" s="155" t="str">
        <f t="shared" si="75"/>
        <v/>
      </c>
      <c r="AG175" s="146" t="str">
        <f t="shared" si="76"/>
        <v/>
      </c>
      <c r="AH175" s="146" t="str">
        <f>IF(ISERROR(VLOOKUP($M175,#REF!,9,0)),"",VLOOKUP($M175,#REF!,9,0))</f>
        <v/>
      </c>
      <c r="AI175" s="146" t="str">
        <f t="shared" si="77"/>
        <v/>
      </c>
      <c r="AJ175" s="168">
        <f t="shared" si="78"/>
        <v>0</v>
      </c>
      <c r="AK175" s="171"/>
      <c r="AL175" s="174" t="str">
        <f t="shared" si="79"/>
        <v/>
      </c>
      <c r="AM175" s="179" t="str">
        <f t="shared" si="80"/>
        <v/>
      </c>
      <c r="AN175" s="183" t="str">
        <f t="shared" si="81"/>
        <v>未入力セル</v>
      </c>
      <c r="AO175" s="186" t="str">
        <f t="shared" si="61"/>
        <v/>
      </c>
      <c r="AP175" s="186" t="str">
        <f t="shared" si="62"/>
        <v/>
      </c>
      <c r="AQ175" s="39">
        <f t="shared" si="88"/>
        <v>0</v>
      </c>
      <c r="AR175" s="39" t="str">
        <f>IF(ISERROR(VLOOKUP($M175,#REF!,16,0)),"",VLOOKUP($M175,#REF!,16,0))</f>
        <v/>
      </c>
      <c r="AS175" s="196" t="str">
        <f>IF(ISERROR(VLOOKUP($M175,#REF!,7,0)),"",VLOOKUP($M175,#REF!,7,0))</f>
        <v/>
      </c>
      <c r="AT175" s="203">
        <f t="shared" si="82"/>
        <v>0</v>
      </c>
      <c r="AU175" s="208" t="str">
        <f t="shared" si="83"/>
        <v/>
      </c>
      <c r="AW175" s="208" t="str">
        <f>IF(ISERROR(VLOOKUP($M175,#REF!,10,0)),"",VLOOKUP($M175,#REF!,10,0))</f>
        <v/>
      </c>
      <c r="AX175" s="203">
        <f t="shared" si="84"/>
        <v>0</v>
      </c>
      <c r="AY175" s="208" t="str">
        <f t="shared" si="85"/>
        <v/>
      </c>
      <c r="BA175" s="225" t="str">
        <f t="shared" si="86"/>
        <v/>
      </c>
      <c r="BB175" s="225" t="str">
        <f t="shared" si="87"/>
        <v/>
      </c>
    </row>
    <row r="176" spans="1:54" s="39" customFormat="1" ht="25.2" customHeight="1" x14ac:dyDescent="0.2">
      <c r="A176" s="45"/>
      <c r="B176" s="48"/>
      <c r="C176" s="48"/>
      <c r="D176" s="53"/>
      <c r="E176" s="53"/>
      <c r="F176" s="55"/>
      <c r="G176" s="55"/>
      <c r="H176" s="60"/>
      <c r="I176" s="66"/>
      <c r="J176" s="68"/>
      <c r="L176" s="73">
        <f t="shared" si="63"/>
        <v>0</v>
      </c>
      <c r="M176" s="73" t="str">
        <f t="shared" si="64"/>
        <v xml:space="preserve"> </v>
      </c>
      <c r="N176" s="100">
        <f t="shared" si="65"/>
        <v>0</v>
      </c>
      <c r="O176" s="100">
        <f t="shared" si="66"/>
        <v>0</v>
      </c>
      <c r="P176" s="108">
        <f t="shared" si="67"/>
        <v>0</v>
      </c>
      <c r="Q176" s="108" t="str">
        <f>IF(OR($C176="LED",$C176="不明"),"",IF(ISERROR(VLOOKUP($M176,#REF!,2,0)),"",VLOOKUP($M176,#REF!,2,0)))</f>
        <v/>
      </c>
      <c r="R176" s="100">
        <f t="shared" si="68"/>
        <v>0</v>
      </c>
      <c r="S176" s="100">
        <f t="shared" si="69"/>
        <v>0</v>
      </c>
      <c r="T176" s="120" t="str">
        <f t="shared" si="70"/>
        <v/>
      </c>
      <c r="U176" s="124"/>
      <c r="V176" s="129" t="s">
        <v>164</v>
      </c>
      <c r="W176" s="131"/>
      <c r="X176" s="75" t="str">
        <f>IF(COUNTIF($M176,"*LED*"),"LED設置済",IF(COUNTIF($M176,"*不明*"),"該当不明",IF(ISERROR(VLOOKUP($M176,#REF!,4,0)),"",VLOOKUP($M176,#REF!,4,0))))</f>
        <v/>
      </c>
      <c r="Y176" s="139">
        <f t="shared" si="71"/>
        <v>0</v>
      </c>
      <c r="Z176" s="144" t="str">
        <f>IF(ISERROR(VLOOKUP($M176,#REF!,5,0)),"",VLOOKUP($M176,#REF!,5,0))</f>
        <v/>
      </c>
      <c r="AA176" s="147" t="str">
        <f t="shared" si="72"/>
        <v/>
      </c>
      <c r="AB176" s="147" t="str">
        <f t="shared" si="73"/>
        <v/>
      </c>
      <c r="AC176" s="147" t="str">
        <f>IF(ISERROR(VLOOKUP($M176,#REF!,6,0)),"",VLOOKUP($M176,#REF!,6,0))</f>
        <v/>
      </c>
      <c r="AD176" s="147" t="str">
        <f>IF(ISERROR(VLOOKUP($M176,#REF!,8,0)),"",VLOOKUP($M176,#REF!,8,0))</f>
        <v/>
      </c>
      <c r="AE176" s="152" t="str">
        <f t="shared" si="74"/>
        <v/>
      </c>
      <c r="AF176" s="155" t="str">
        <f t="shared" si="75"/>
        <v/>
      </c>
      <c r="AG176" s="146" t="str">
        <f t="shared" si="76"/>
        <v/>
      </c>
      <c r="AH176" s="146" t="str">
        <f>IF(ISERROR(VLOOKUP($M176,#REF!,9,0)),"",VLOOKUP($M176,#REF!,9,0))</f>
        <v/>
      </c>
      <c r="AI176" s="146" t="str">
        <f t="shared" si="77"/>
        <v/>
      </c>
      <c r="AJ176" s="168">
        <f t="shared" si="78"/>
        <v>0</v>
      </c>
      <c r="AK176" s="171"/>
      <c r="AL176" s="174" t="str">
        <f t="shared" si="79"/>
        <v/>
      </c>
      <c r="AM176" s="179" t="str">
        <f t="shared" si="80"/>
        <v/>
      </c>
      <c r="AN176" s="183" t="str">
        <f t="shared" si="81"/>
        <v>未入力セル</v>
      </c>
      <c r="AO176" s="186" t="str">
        <f t="shared" si="61"/>
        <v/>
      </c>
      <c r="AP176" s="186" t="str">
        <f t="shared" si="62"/>
        <v/>
      </c>
      <c r="AQ176" s="39">
        <f t="shared" si="88"/>
        <v>0</v>
      </c>
      <c r="AR176" s="39" t="str">
        <f>IF(ISERROR(VLOOKUP($M176,#REF!,16,0)),"",VLOOKUP($M176,#REF!,16,0))</f>
        <v/>
      </c>
      <c r="AS176" s="196" t="str">
        <f>IF(ISERROR(VLOOKUP($M176,#REF!,7,0)),"",VLOOKUP($M176,#REF!,7,0))</f>
        <v/>
      </c>
      <c r="AT176" s="203">
        <f t="shared" si="82"/>
        <v>0</v>
      </c>
      <c r="AU176" s="208" t="str">
        <f t="shared" si="83"/>
        <v/>
      </c>
      <c r="AW176" s="208" t="str">
        <f>IF(ISERROR(VLOOKUP($M176,#REF!,10,0)),"",VLOOKUP($M176,#REF!,10,0))</f>
        <v/>
      </c>
      <c r="AX176" s="203">
        <f t="shared" si="84"/>
        <v>0</v>
      </c>
      <c r="AY176" s="208" t="str">
        <f t="shared" si="85"/>
        <v/>
      </c>
      <c r="BA176" s="225" t="str">
        <f t="shared" si="86"/>
        <v/>
      </c>
      <c r="BB176" s="225" t="str">
        <f t="shared" si="87"/>
        <v/>
      </c>
    </row>
    <row r="177" spans="1:54" s="39" customFormat="1" ht="25.2" customHeight="1" x14ac:dyDescent="0.2">
      <c r="A177" s="45"/>
      <c r="B177" s="48"/>
      <c r="C177" s="48"/>
      <c r="D177" s="53"/>
      <c r="E177" s="53"/>
      <c r="F177" s="55"/>
      <c r="G177" s="55"/>
      <c r="H177" s="60"/>
      <c r="I177" s="66"/>
      <c r="J177" s="68"/>
      <c r="L177" s="73">
        <f t="shared" si="63"/>
        <v>0</v>
      </c>
      <c r="M177" s="73" t="str">
        <f t="shared" si="64"/>
        <v xml:space="preserve"> </v>
      </c>
      <c r="N177" s="100">
        <f t="shared" si="65"/>
        <v>0</v>
      </c>
      <c r="O177" s="100">
        <f t="shared" si="66"/>
        <v>0</v>
      </c>
      <c r="P177" s="108">
        <f t="shared" si="67"/>
        <v>0</v>
      </c>
      <c r="Q177" s="108" t="str">
        <f>IF(OR($C177="LED",$C177="不明"),"",IF(ISERROR(VLOOKUP($M177,#REF!,2,0)),"",VLOOKUP($M177,#REF!,2,0)))</f>
        <v/>
      </c>
      <c r="R177" s="100">
        <f t="shared" si="68"/>
        <v>0</v>
      </c>
      <c r="S177" s="100">
        <f t="shared" si="69"/>
        <v>0</v>
      </c>
      <c r="T177" s="120" t="str">
        <f t="shared" si="70"/>
        <v/>
      </c>
      <c r="U177" s="124"/>
      <c r="V177" s="129" t="s">
        <v>164</v>
      </c>
      <c r="W177" s="131"/>
      <c r="X177" s="75" t="str">
        <f>IF(COUNTIF($M177,"*LED*"),"LED設置済",IF(COUNTIF($M177,"*不明*"),"該当不明",IF(ISERROR(VLOOKUP($M177,#REF!,4,0)),"",VLOOKUP($M177,#REF!,4,0))))</f>
        <v/>
      </c>
      <c r="Y177" s="139">
        <f t="shared" si="71"/>
        <v>0</v>
      </c>
      <c r="Z177" s="144" t="str">
        <f>IF(ISERROR(VLOOKUP($M177,#REF!,5,0)),"",VLOOKUP($M177,#REF!,5,0))</f>
        <v/>
      </c>
      <c r="AA177" s="147" t="str">
        <f t="shared" si="72"/>
        <v/>
      </c>
      <c r="AB177" s="147" t="str">
        <f t="shared" si="73"/>
        <v/>
      </c>
      <c r="AC177" s="147" t="str">
        <f>IF(ISERROR(VLOOKUP($M177,#REF!,6,0)),"",VLOOKUP($M177,#REF!,6,0))</f>
        <v/>
      </c>
      <c r="AD177" s="147" t="str">
        <f>IF(ISERROR(VLOOKUP($M177,#REF!,8,0)),"",VLOOKUP($M177,#REF!,8,0))</f>
        <v/>
      </c>
      <c r="AE177" s="152" t="str">
        <f t="shared" si="74"/>
        <v/>
      </c>
      <c r="AF177" s="155" t="str">
        <f t="shared" si="75"/>
        <v/>
      </c>
      <c r="AG177" s="146" t="str">
        <f t="shared" si="76"/>
        <v/>
      </c>
      <c r="AH177" s="146" t="str">
        <f>IF(ISERROR(VLOOKUP($M177,#REF!,9,0)),"",VLOOKUP($M177,#REF!,9,0))</f>
        <v/>
      </c>
      <c r="AI177" s="146" t="str">
        <f t="shared" si="77"/>
        <v/>
      </c>
      <c r="AJ177" s="168">
        <f t="shared" si="78"/>
        <v>0</v>
      </c>
      <c r="AK177" s="171"/>
      <c r="AL177" s="174" t="str">
        <f t="shared" si="79"/>
        <v/>
      </c>
      <c r="AM177" s="179" t="str">
        <f t="shared" si="80"/>
        <v/>
      </c>
      <c r="AN177" s="183" t="str">
        <f t="shared" si="81"/>
        <v>未入力セル</v>
      </c>
      <c r="AO177" s="186" t="str">
        <f t="shared" si="61"/>
        <v/>
      </c>
      <c r="AP177" s="186" t="str">
        <f t="shared" si="62"/>
        <v/>
      </c>
      <c r="AQ177" s="39">
        <f t="shared" si="88"/>
        <v>0</v>
      </c>
      <c r="AR177" s="39" t="str">
        <f>IF(ISERROR(VLOOKUP($M177,#REF!,16,0)),"",VLOOKUP($M177,#REF!,16,0))</f>
        <v/>
      </c>
      <c r="AS177" s="196" t="str">
        <f>IF(ISERROR(VLOOKUP($M177,#REF!,7,0)),"",VLOOKUP($M177,#REF!,7,0))</f>
        <v/>
      </c>
      <c r="AT177" s="203">
        <f t="shared" si="82"/>
        <v>0</v>
      </c>
      <c r="AU177" s="208" t="str">
        <f t="shared" si="83"/>
        <v/>
      </c>
      <c r="AW177" s="208" t="str">
        <f>IF(ISERROR(VLOOKUP($M177,#REF!,10,0)),"",VLOOKUP($M177,#REF!,10,0))</f>
        <v/>
      </c>
      <c r="AX177" s="203">
        <f t="shared" si="84"/>
        <v>0</v>
      </c>
      <c r="AY177" s="208" t="str">
        <f t="shared" si="85"/>
        <v/>
      </c>
      <c r="BA177" s="225" t="str">
        <f t="shared" si="86"/>
        <v/>
      </c>
      <c r="BB177" s="225" t="str">
        <f t="shared" si="87"/>
        <v/>
      </c>
    </row>
    <row r="178" spans="1:54" s="39" customFormat="1" ht="25.2" customHeight="1" x14ac:dyDescent="0.2">
      <c r="A178" s="45"/>
      <c r="B178" s="48"/>
      <c r="C178" s="48"/>
      <c r="D178" s="53"/>
      <c r="E178" s="53"/>
      <c r="F178" s="55"/>
      <c r="G178" s="55"/>
      <c r="H178" s="60"/>
      <c r="I178" s="66"/>
      <c r="J178" s="68"/>
      <c r="L178" s="73">
        <f t="shared" si="63"/>
        <v>0</v>
      </c>
      <c r="M178" s="73" t="str">
        <f t="shared" si="64"/>
        <v xml:space="preserve"> </v>
      </c>
      <c r="N178" s="100">
        <f t="shared" si="65"/>
        <v>0</v>
      </c>
      <c r="O178" s="100">
        <f t="shared" si="66"/>
        <v>0</v>
      </c>
      <c r="P178" s="108">
        <f t="shared" si="67"/>
        <v>0</v>
      </c>
      <c r="Q178" s="108" t="str">
        <f>IF(OR($C178="LED",$C178="不明"),"",IF(ISERROR(VLOOKUP($M178,#REF!,2,0)),"",VLOOKUP($M178,#REF!,2,0)))</f>
        <v/>
      </c>
      <c r="R178" s="100">
        <f t="shared" si="68"/>
        <v>0</v>
      </c>
      <c r="S178" s="100">
        <f t="shared" si="69"/>
        <v>0</v>
      </c>
      <c r="T178" s="120" t="str">
        <f t="shared" si="70"/>
        <v/>
      </c>
      <c r="U178" s="124"/>
      <c r="V178" s="129" t="s">
        <v>164</v>
      </c>
      <c r="W178" s="131"/>
      <c r="X178" s="75" t="str">
        <f>IF(COUNTIF($M178,"*LED*"),"LED設置済",IF(COUNTIF($M178,"*不明*"),"該当不明",IF(ISERROR(VLOOKUP($M178,#REF!,4,0)),"",VLOOKUP($M178,#REF!,4,0))))</f>
        <v/>
      </c>
      <c r="Y178" s="139">
        <f t="shared" si="71"/>
        <v>0</v>
      </c>
      <c r="Z178" s="144" t="str">
        <f>IF(ISERROR(VLOOKUP($M178,#REF!,5,0)),"",VLOOKUP($M178,#REF!,5,0))</f>
        <v/>
      </c>
      <c r="AA178" s="147" t="str">
        <f t="shared" si="72"/>
        <v/>
      </c>
      <c r="AB178" s="147" t="str">
        <f t="shared" si="73"/>
        <v/>
      </c>
      <c r="AC178" s="147" t="str">
        <f>IF(ISERROR(VLOOKUP($M178,#REF!,6,0)),"",VLOOKUP($M178,#REF!,6,0))</f>
        <v/>
      </c>
      <c r="AD178" s="147" t="str">
        <f>IF(ISERROR(VLOOKUP($M178,#REF!,8,0)),"",VLOOKUP($M178,#REF!,8,0))</f>
        <v/>
      </c>
      <c r="AE178" s="152" t="str">
        <f t="shared" si="74"/>
        <v/>
      </c>
      <c r="AF178" s="155" t="str">
        <f t="shared" si="75"/>
        <v/>
      </c>
      <c r="AG178" s="146" t="str">
        <f t="shared" si="76"/>
        <v/>
      </c>
      <c r="AH178" s="146" t="str">
        <f>IF(ISERROR(VLOOKUP($M178,#REF!,9,0)),"",VLOOKUP($M178,#REF!,9,0))</f>
        <v/>
      </c>
      <c r="AI178" s="146" t="str">
        <f t="shared" si="77"/>
        <v/>
      </c>
      <c r="AJ178" s="168">
        <f t="shared" si="78"/>
        <v>0</v>
      </c>
      <c r="AK178" s="171"/>
      <c r="AL178" s="174" t="str">
        <f t="shared" si="79"/>
        <v/>
      </c>
      <c r="AM178" s="179" t="str">
        <f t="shared" si="80"/>
        <v/>
      </c>
      <c r="AN178" s="183" t="str">
        <f t="shared" si="81"/>
        <v>未入力セル</v>
      </c>
      <c r="AO178" s="186" t="str">
        <f t="shared" si="61"/>
        <v/>
      </c>
      <c r="AP178" s="186" t="str">
        <f t="shared" si="62"/>
        <v/>
      </c>
      <c r="AQ178" s="39">
        <f t="shared" si="88"/>
        <v>0</v>
      </c>
      <c r="AR178" s="39" t="str">
        <f>IF(ISERROR(VLOOKUP($M178,#REF!,16,0)),"",VLOOKUP($M178,#REF!,16,0))</f>
        <v/>
      </c>
      <c r="AS178" s="196" t="str">
        <f>IF(ISERROR(VLOOKUP($M178,#REF!,7,0)),"",VLOOKUP($M178,#REF!,7,0))</f>
        <v/>
      </c>
      <c r="AT178" s="203">
        <f t="shared" si="82"/>
        <v>0</v>
      </c>
      <c r="AU178" s="208" t="str">
        <f t="shared" si="83"/>
        <v/>
      </c>
      <c r="AW178" s="208" t="str">
        <f>IF(ISERROR(VLOOKUP($M178,#REF!,10,0)),"",VLOOKUP($M178,#REF!,10,0))</f>
        <v/>
      </c>
      <c r="AX178" s="203">
        <f t="shared" si="84"/>
        <v>0</v>
      </c>
      <c r="AY178" s="208" t="str">
        <f t="shared" si="85"/>
        <v/>
      </c>
      <c r="BA178" s="225" t="str">
        <f t="shared" si="86"/>
        <v/>
      </c>
      <c r="BB178" s="225" t="str">
        <f t="shared" si="87"/>
        <v/>
      </c>
    </row>
    <row r="179" spans="1:54" s="39" customFormat="1" ht="25.2" customHeight="1" x14ac:dyDescent="0.2">
      <c r="A179" s="45"/>
      <c r="B179" s="48"/>
      <c r="C179" s="48"/>
      <c r="D179" s="53"/>
      <c r="E179" s="53"/>
      <c r="F179" s="55"/>
      <c r="G179" s="55"/>
      <c r="H179" s="60"/>
      <c r="I179" s="66"/>
      <c r="J179" s="68"/>
      <c r="L179" s="73">
        <f t="shared" si="63"/>
        <v>0</v>
      </c>
      <c r="M179" s="73" t="str">
        <f t="shared" si="64"/>
        <v xml:space="preserve"> </v>
      </c>
      <c r="N179" s="100">
        <f t="shared" si="65"/>
        <v>0</v>
      </c>
      <c r="O179" s="100">
        <f t="shared" si="66"/>
        <v>0</v>
      </c>
      <c r="P179" s="108">
        <f t="shared" si="67"/>
        <v>0</v>
      </c>
      <c r="Q179" s="108" t="str">
        <f>IF(OR($C179="LED",$C179="不明"),"",IF(ISERROR(VLOOKUP($M179,#REF!,2,0)),"",VLOOKUP($M179,#REF!,2,0)))</f>
        <v/>
      </c>
      <c r="R179" s="100">
        <f t="shared" si="68"/>
        <v>0</v>
      </c>
      <c r="S179" s="100">
        <f t="shared" si="69"/>
        <v>0</v>
      </c>
      <c r="T179" s="120" t="str">
        <f t="shared" si="70"/>
        <v/>
      </c>
      <c r="U179" s="124"/>
      <c r="V179" s="129" t="s">
        <v>164</v>
      </c>
      <c r="W179" s="131"/>
      <c r="X179" s="75" t="str">
        <f>IF(COUNTIF($M179,"*LED*"),"LED設置済",IF(COUNTIF($M179,"*不明*"),"該当不明",IF(ISERROR(VLOOKUP($M179,#REF!,4,0)),"",VLOOKUP($M179,#REF!,4,0))))</f>
        <v/>
      </c>
      <c r="Y179" s="139">
        <f t="shared" si="71"/>
        <v>0</v>
      </c>
      <c r="Z179" s="144" t="str">
        <f>IF(ISERROR(VLOOKUP($M179,#REF!,5,0)),"",VLOOKUP($M179,#REF!,5,0))</f>
        <v/>
      </c>
      <c r="AA179" s="147" t="str">
        <f t="shared" si="72"/>
        <v/>
      </c>
      <c r="AB179" s="147" t="str">
        <f t="shared" si="73"/>
        <v/>
      </c>
      <c r="AC179" s="147" t="str">
        <f>IF(ISERROR(VLOOKUP($M179,#REF!,6,0)),"",VLOOKUP($M179,#REF!,6,0))</f>
        <v/>
      </c>
      <c r="AD179" s="147" t="str">
        <f>IF(ISERROR(VLOOKUP($M179,#REF!,8,0)),"",VLOOKUP($M179,#REF!,8,0))</f>
        <v/>
      </c>
      <c r="AE179" s="152" t="str">
        <f t="shared" si="74"/>
        <v/>
      </c>
      <c r="AF179" s="155" t="str">
        <f t="shared" si="75"/>
        <v/>
      </c>
      <c r="AG179" s="146" t="str">
        <f t="shared" si="76"/>
        <v/>
      </c>
      <c r="AH179" s="146" t="str">
        <f>IF(ISERROR(VLOOKUP($M179,#REF!,9,0)),"",VLOOKUP($M179,#REF!,9,0))</f>
        <v/>
      </c>
      <c r="AI179" s="146" t="str">
        <f t="shared" si="77"/>
        <v/>
      </c>
      <c r="AJ179" s="168">
        <f t="shared" si="78"/>
        <v>0</v>
      </c>
      <c r="AK179" s="171"/>
      <c r="AL179" s="174" t="str">
        <f t="shared" si="79"/>
        <v/>
      </c>
      <c r="AM179" s="179" t="str">
        <f t="shared" si="80"/>
        <v/>
      </c>
      <c r="AN179" s="183" t="str">
        <f t="shared" si="81"/>
        <v>未入力セル</v>
      </c>
      <c r="AO179" s="186" t="str">
        <f t="shared" si="61"/>
        <v/>
      </c>
      <c r="AP179" s="186" t="str">
        <f t="shared" si="62"/>
        <v/>
      </c>
      <c r="AQ179" s="39">
        <f t="shared" si="88"/>
        <v>0</v>
      </c>
      <c r="AR179" s="39" t="str">
        <f>IF(ISERROR(VLOOKUP($M179,#REF!,16,0)),"",VLOOKUP($M179,#REF!,16,0))</f>
        <v/>
      </c>
      <c r="AS179" s="196" t="str">
        <f>IF(ISERROR(VLOOKUP($M179,#REF!,7,0)),"",VLOOKUP($M179,#REF!,7,0))</f>
        <v/>
      </c>
      <c r="AT179" s="203">
        <f t="shared" si="82"/>
        <v>0</v>
      </c>
      <c r="AU179" s="208" t="str">
        <f t="shared" si="83"/>
        <v/>
      </c>
      <c r="AW179" s="208" t="str">
        <f>IF(ISERROR(VLOOKUP($M179,#REF!,10,0)),"",VLOOKUP($M179,#REF!,10,0))</f>
        <v/>
      </c>
      <c r="AX179" s="203">
        <f t="shared" si="84"/>
        <v>0</v>
      </c>
      <c r="AY179" s="208" t="str">
        <f t="shared" si="85"/>
        <v/>
      </c>
      <c r="BA179" s="225" t="str">
        <f t="shared" si="86"/>
        <v/>
      </c>
      <c r="BB179" s="225" t="str">
        <f t="shared" si="87"/>
        <v/>
      </c>
    </row>
    <row r="180" spans="1:54" s="39" customFormat="1" ht="25.2" customHeight="1" x14ac:dyDescent="0.2">
      <c r="A180" s="45"/>
      <c r="B180" s="48"/>
      <c r="C180" s="48"/>
      <c r="D180" s="53"/>
      <c r="E180" s="53"/>
      <c r="F180" s="55"/>
      <c r="G180" s="55"/>
      <c r="H180" s="60"/>
      <c r="I180" s="66"/>
      <c r="J180" s="68"/>
      <c r="L180" s="73">
        <f t="shared" si="63"/>
        <v>0</v>
      </c>
      <c r="M180" s="73" t="str">
        <f t="shared" si="64"/>
        <v xml:space="preserve"> </v>
      </c>
      <c r="N180" s="100">
        <f t="shared" si="65"/>
        <v>0</v>
      </c>
      <c r="O180" s="100">
        <f t="shared" si="66"/>
        <v>0</v>
      </c>
      <c r="P180" s="108">
        <f t="shared" si="67"/>
        <v>0</v>
      </c>
      <c r="Q180" s="108" t="str">
        <f>IF(OR($C180="LED",$C180="不明"),"",IF(ISERROR(VLOOKUP($M180,#REF!,2,0)),"",VLOOKUP($M180,#REF!,2,0)))</f>
        <v/>
      </c>
      <c r="R180" s="100">
        <f t="shared" si="68"/>
        <v>0</v>
      </c>
      <c r="S180" s="100">
        <f t="shared" si="69"/>
        <v>0</v>
      </c>
      <c r="T180" s="120" t="str">
        <f t="shared" si="70"/>
        <v/>
      </c>
      <c r="U180" s="124"/>
      <c r="V180" s="129" t="s">
        <v>164</v>
      </c>
      <c r="W180" s="131"/>
      <c r="X180" s="75" t="str">
        <f>IF(COUNTIF($M180,"*LED*"),"LED設置済",IF(COUNTIF($M180,"*不明*"),"該当不明",IF(ISERROR(VLOOKUP($M180,#REF!,4,0)),"",VLOOKUP($M180,#REF!,4,0))))</f>
        <v/>
      </c>
      <c r="Y180" s="139">
        <f t="shared" si="71"/>
        <v>0</v>
      </c>
      <c r="Z180" s="144" t="str">
        <f>IF(ISERROR(VLOOKUP($M180,#REF!,5,0)),"",VLOOKUP($M180,#REF!,5,0))</f>
        <v/>
      </c>
      <c r="AA180" s="147" t="str">
        <f t="shared" si="72"/>
        <v/>
      </c>
      <c r="AB180" s="147" t="str">
        <f t="shared" si="73"/>
        <v/>
      </c>
      <c r="AC180" s="147" t="str">
        <f>IF(ISERROR(VLOOKUP($M180,#REF!,6,0)),"",VLOOKUP($M180,#REF!,6,0))</f>
        <v/>
      </c>
      <c r="AD180" s="147" t="str">
        <f>IF(ISERROR(VLOOKUP($M180,#REF!,8,0)),"",VLOOKUP($M180,#REF!,8,0))</f>
        <v/>
      </c>
      <c r="AE180" s="152" t="str">
        <f t="shared" si="74"/>
        <v/>
      </c>
      <c r="AF180" s="155" t="str">
        <f t="shared" si="75"/>
        <v/>
      </c>
      <c r="AG180" s="146" t="str">
        <f t="shared" si="76"/>
        <v/>
      </c>
      <c r="AH180" s="146" t="str">
        <f>IF(ISERROR(VLOOKUP($M180,#REF!,9,0)),"",VLOOKUP($M180,#REF!,9,0))</f>
        <v/>
      </c>
      <c r="AI180" s="146" t="str">
        <f t="shared" si="77"/>
        <v/>
      </c>
      <c r="AJ180" s="168">
        <f t="shared" si="78"/>
        <v>0</v>
      </c>
      <c r="AK180" s="171"/>
      <c r="AL180" s="174" t="str">
        <f t="shared" si="79"/>
        <v/>
      </c>
      <c r="AM180" s="179" t="str">
        <f t="shared" si="80"/>
        <v/>
      </c>
      <c r="AN180" s="183" t="str">
        <f t="shared" si="81"/>
        <v>未入力セル</v>
      </c>
      <c r="AO180" s="186" t="str">
        <f t="shared" si="61"/>
        <v/>
      </c>
      <c r="AP180" s="186" t="str">
        <f t="shared" si="62"/>
        <v/>
      </c>
      <c r="AQ180" s="39">
        <f t="shared" si="88"/>
        <v>0</v>
      </c>
      <c r="AR180" s="39" t="str">
        <f>IF(ISERROR(VLOOKUP($M180,#REF!,16,0)),"",VLOOKUP($M180,#REF!,16,0))</f>
        <v/>
      </c>
      <c r="AS180" s="196" t="str">
        <f>IF(ISERROR(VLOOKUP($M180,#REF!,7,0)),"",VLOOKUP($M180,#REF!,7,0))</f>
        <v/>
      </c>
      <c r="AT180" s="203">
        <f t="shared" si="82"/>
        <v>0</v>
      </c>
      <c r="AU180" s="208" t="str">
        <f t="shared" si="83"/>
        <v/>
      </c>
      <c r="AW180" s="208" t="str">
        <f>IF(ISERROR(VLOOKUP($M180,#REF!,10,0)),"",VLOOKUP($M180,#REF!,10,0))</f>
        <v/>
      </c>
      <c r="AX180" s="203">
        <f t="shared" si="84"/>
        <v>0</v>
      </c>
      <c r="AY180" s="208" t="str">
        <f t="shared" si="85"/>
        <v/>
      </c>
      <c r="BA180" s="225" t="str">
        <f t="shared" si="86"/>
        <v/>
      </c>
      <c r="BB180" s="225" t="str">
        <f t="shared" si="87"/>
        <v/>
      </c>
    </row>
    <row r="181" spans="1:54" s="39" customFormat="1" ht="25.2" customHeight="1" x14ac:dyDescent="0.2">
      <c r="A181" s="45"/>
      <c r="B181" s="48"/>
      <c r="C181" s="48"/>
      <c r="D181" s="53"/>
      <c r="E181" s="53"/>
      <c r="F181" s="55"/>
      <c r="G181" s="55"/>
      <c r="H181" s="60"/>
      <c r="I181" s="66"/>
      <c r="J181" s="68"/>
      <c r="L181" s="73">
        <f t="shared" si="63"/>
        <v>0</v>
      </c>
      <c r="M181" s="73" t="str">
        <f t="shared" si="64"/>
        <v xml:space="preserve"> </v>
      </c>
      <c r="N181" s="100">
        <f t="shared" si="65"/>
        <v>0</v>
      </c>
      <c r="O181" s="100">
        <f t="shared" si="66"/>
        <v>0</v>
      </c>
      <c r="P181" s="108">
        <f t="shared" si="67"/>
        <v>0</v>
      </c>
      <c r="Q181" s="108" t="str">
        <f>IF(OR($C181="LED",$C181="不明"),"",IF(ISERROR(VLOOKUP($M181,#REF!,2,0)),"",VLOOKUP($M181,#REF!,2,0)))</f>
        <v/>
      </c>
      <c r="R181" s="100">
        <f t="shared" si="68"/>
        <v>0</v>
      </c>
      <c r="S181" s="100">
        <f t="shared" si="69"/>
        <v>0</v>
      </c>
      <c r="T181" s="120" t="str">
        <f t="shared" si="70"/>
        <v/>
      </c>
      <c r="U181" s="124"/>
      <c r="V181" s="129" t="s">
        <v>164</v>
      </c>
      <c r="W181" s="131"/>
      <c r="X181" s="75" t="str">
        <f>IF(COUNTIF($M181,"*LED*"),"LED設置済",IF(COUNTIF($M181,"*不明*"),"該当不明",IF(ISERROR(VLOOKUP($M181,#REF!,4,0)),"",VLOOKUP($M181,#REF!,4,0))))</f>
        <v/>
      </c>
      <c r="Y181" s="139">
        <f t="shared" si="71"/>
        <v>0</v>
      </c>
      <c r="Z181" s="144" t="str">
        <f>IF(ISERROR(VLOOKUP($M181,#REF!,5,0)),"",VLOOKUP($M181,#REF!,5,0))</f>
        <v/>
      </c>
      <c r="AA181" s="147" t="str">
        <f t="shared" si="72"/>
        <v/>
      </c>
      <c r="AB181" s="147" t="str">
        <f t="shared" si="73"/>
        <v/>
      </c>
      <c r="AC181" s="147" t="str">
        <f>IF(ISERROR(VLOOKUP($M181,#REF!,6,0)),"",VLOOKUP($M181,#REF!,6,0))</f>
        <v/>
      </c>
      <c r="AD181" s="147" t="str">
        <f>IF(ISERROR(VLOOKUP($M181,#REF!,8,0)),"",VLOOKUP($M181,#REF!,8,0))</f>
        <v/>
      </c>
      <c r="AE181" s="152" t="str">
        <f t="shared" si="74"/>
        <v/>
      </c>
      <c r="AF181" s="155" t="str">
        <f t="shared" si="75"/>
        <v/>
      </c>
      <c r="AG181" s="146" t="str">
        <f t="shared" si="76"/>
        <v/>
      </c>
      <c r="AH181" s="146" t="str">
        <f>IF(ISERROR(VLOOKUP($M181,#REF!,9,0)),"",VLOOKUP($M181,#REF!,9,0))</f>
        <v/>
      </c>
      <c r="AI181" s="146" t="str">
        <f t="shared" si="77"/>
        <v/>
      </c>
      <c r="AJ181" s="168">
        <f t="shared" si="78"/>
        <v>0</v>
      </c>
      <c r="AK181" s="171"/>
      <c r="AL181" s="174" t="str">
        <f t="shared" si="79"/>
        <v/>
      </c>
      <c r="AM181" s="179" t="str">
        <f t="shared" si="80"/>
        <v/>
      </c>
      <c r="AN181" s="183" t="str">
        <f t="shared" si="81"/>
        <v>未入力セル</v>
      </c>
      <c r="AO181" s="186" t="str">
        <f t="shared" si="61"/>
        <v/>
      </c>
      <c r="AP181" s="186" t="str">
        <f t="shared" si="62"/>
        <v/>
      </c>
      <c r="AQ181" s="39">
        <f t="shared" si="88"/>
        <v>0</v>
      </c>
      <c r="AR181" s="39" t="str">
        <f>IF(ISERROR(VLOOKUP($M181,#REF!,16,0)),"",VLOOKUP($M181,#REF!,16,0))</f>
        <v/>
      </c>
      <c r="AS181" s="196" t="str">
        <f>IF(ISERROR(VLOOKUP($M181,#REF!,7,0)),"",VLOOKUP($M181,#REF!,7,0))</f>
        <v/>
      </c>
      <c r="AT181" s="203">
        <f t="shared" si="82"/>
        <v>0</v>
      </c>
      <c r="AU181" s="208" t="str">
        <f t="shared" si="83"/>
        <v/>
      </c>
      <c r="AW181" s="208" t="str">
        <f>IF(ISERROR(VLOOKUP($M181,#REF!,10,0)),"",VLOOKUP($M181,#REF!,10,0))</f>
        <v/>
      </c>
      <c r="AX181" s="203">
        <f t="shared" si="84"/>
        <v>0</v>
      </c>
      <c r="AY181" s="208" t="str">
        <f t="shared" si="85"/>
        <v/>
      </c>
      <c r="BA181" s="225" t="str">
        <f t="shared" si="86"/>
        <v/>
      </c>
      <c r="BB181" s="225" t="str">
        <f t="shared" si="87"/>
        <v/>
      </c>
    </row>
    <row r="182" spans="1:54" s="39" customFormat="1" ht="25.2" customHeight="1" x14ac:dyDescent="0.2">
      <c r="A182" s="45"/>
      <c r="B182" s="48"/>
      <c r="C182" s="48"/>
      <c r="D182" s="53"/>
      <c r="E182" s="53"/>
      <c r="F182" s="55"/>
      <c r="G182" s="55"/>
      <c r="H182" s="60"/>
      <c r="I182" s="66"/>
      <c r="J182" s="68"/>
      <c r="L182" s="73">
        <f t="shared" si="63"/>
        <v>0</v>
      </c>
      <c r="M182" s="73" t="str">
        <f t="shared" si="64"/>
        <v xml:space="preserve"> </v>
      </c>
      <c r="N182" s="100">
        <f t="shared" si="65"/>
        <v>0</v>
      </c>
      <c r="O182" s="100">
        <f t="shared" si="66"/>
        <v>0</v>
      </c>
      <c r="P182" s="108">
        <f t="shared" si="67"/>
        <v>0</v>
      </c>
      <c r="Q182" s="108" t="str">
        <f>IF(OR($C182="LED",$C182="不明"),"",IF(ISERROR(VLOOKUP($M182,#REF!,2,0)),"",VLOOKUP($M182,#REF!,2,0)))</f>
        <v/>
      </c>
      <c r="R182" s="100">
        <f t="shared" si="68"/>
        <v>0</v>
      </c>
      <c r="S182" s="100">
        <f t="shared" si="69"/>
        <v>0</v>
      </c>
      <c r="T182" s="120" t="str">
        <f t="shared" si="70"/>
        <v/>
      </c>
      <c r="U182" s="124"/>
      <c r="V182" s="129" t="s">
        <v>164</v>
      </c>
      <c r="W182" s="131"/>
      <c r="X182" s="75" t="str">
        <f>IF(COUNTIF($M182,"*LED*"),"LED設置済",IF(COUNTIF($M182,"*不明*"),"該当不明",IF(ISERROR(VLOOKUP($M182,#REF!,4,0)),"",VLOOKUP($M182,#REF!,4,0))))</f>
        <v/>
      </c>
      <c r="Y182" s="139">
        <f t="shared" si="71"/>
        <v>0</v>
      </c>
      <c r="Z182" s="144" t="str">
        <f>IF(ISERROR(VLOOKUP($M182,#REF!,5,0)),"",VLOOKUP($M182,#REF!,5,0))</f>
        <v/>
      </c>
      <c r="AA182" s="147" t="str">
        <f t="shared" si="72"/>
        <v/>
      </c>
      <c r="AB182" s="147" t="str">
        <f t="shared" si="73"/>
        <v/>
      </c>
      <c r="AC182" s="147" t="str">
        <f>IF(ISERROR(VLOOKUP($M182,#REF!,6,0)),"",VLOOKUP($M182,#REF!,6,0))</f>
        <v/>
      </c>
      <c r="AD182" s="147" t="str">
        <f>IF(ISERROR(VLOOKUP($M182,#REF!,8,0)),"",VLOOKUP($M182,#REF!,8,0))</f>
        <v/>
      </c>
      <c r="AE182" s="152" t="str">
        <f t="shared" si="74"/>
        <v/>
      </c>
      <c r="AF182" s="155" t="str">
        <f t="shared" si="75"/>
        <v/>
      </c>
      <c r="AG182" s="146" t="str">
        <f t="shared" si="76"/>
        <v/>
      </c>
      <c r="AH182" s="146" t="str">
        <f>IF(ISERROR(VLOOKUP($M182,#REF!,9,0)),"",VLOOKUP($M182,#REF!,9,0))</f>
        <v/>
      </c>
      <c r="AI182" s="146" t="str">
        <f t="shared" si="77"/>
        <v/>
      </c>
      <c r="AJ182" s="168">
        <f t="shared" si="78"/>
        <v>0</v>
      </c>
      <c r="AK182" s="171"/>
      <c r="AL182" s="174" t="str">
        <f t="shared" si="79"/>
        <v/>
      </c>
      <c r="AM182" s="179" t="str">
        <f t="shared" si="80"/>
        <v/>
      </c>
      <c r="AN182" s="183" t="str">
        <f t="shared" si="81"/>
        <v>未入力セル</v>
      </c>
      <c r="AO182" s="186" t="str">
        <f t="shared" si="61"/>
        <v/>
      </c>
      <c r="AP182" s="186" t="str">
        <f t="shared" si="62"/>
        <v/>
      </c>
      <c r="AQ182" s="39">
        <f t="shared" si="88"/>
        <v>0</v>
      </c>
      <c r="AR182" s="39" t="str">
        <f>IF(ISERROR(VLOOKUP($M182,#REF!,16,0)),"",VLOOKUP($M182,#REF!,16,0))</f>
        <v/>
      </c>
      <c r="AS182" s="196" t="str">
        <f>IF(ISERROR(VLOOKUP($M182,#REF!,7,0)),"",VLOOKUP($M182,#REF!,7,0))</f>
        <v/>
      </c>
      <c r="AT182" s="203">
        <f t="shared" si="82"/>
        <v>0</v>
      </c>
      <c r="AU182" s="208" t="str">
        <f t="shared" si="83"/>
        <v/>
      </c>
      <c r="AW182" s="208" t="str">
        <f>IF(ISERROR(VLOOKUP($M182,#REF!,10,0)),"",VLOOKUP($M182,#REF!,10,0))</f>
        <v/>
      </c>
      <c r="AX182" s="203">
        <f t="shared" si="84"/>
        <v>0</v>
      </c>
      <c r="AY182" s="208" t="str">
        <f t="shared" si="85"/>
        <v/>
      </c>
      <c r="BA182" s="225" t="str">
        <f t="shared" si="86"/>
        <v/>
      </c>
      <c r="BB182" s="225" t="str">
        <f t="shared" si="87"/>
        <v/>
      </c>
    </row>
    <row r="183" spans="1:54" s="39" customFormat="1" ht="25.2" customHeight="1" x14ac:dyDescent="0.2">
      <c r="A183" s="45"/>
      <c r="B183" s="48"/>
      <c r="C183" s="48"/>
      <c r="D183" s="53"/>
      <c r="E183" s="53"/>
      <c r="F183" s="55"/>
      <c r="G183" s="55"/>
      <c r="H183" s="60"/>
      <c r="I183" s="66"/>
      <c r="J183" s="68"/>
      <c r="L183" s="73">
        <f t="shared" si="63"/>
        <v>0</v>
      </c>
      <c r="M183" s="73" t="str">
        <f t="shared" si="64"/>
        <v xml:space="preserve"> </v>
      </c>
      <c r="N183" s="100">
        <f t="shared" si="65"/>
        <v>0</v>
      </c>
      <c r="O183" s="100">
        <f t="shared" si="66"/>
        <v>0</v>
      </c>
      <c r="P183" s="108">
        <f t="shared" si="67"/>
        <v>0</v>
      </c>
      <c r="Q183" s="108" t="str">
        <f>IF(OR($C183="LED",$C183="不明"),"",IF(ISERROR(VLOOKUP($M183,#REF!,2,0)),"",VLOOKUP($M183,#REF!,2,0)))</f>
        <v/>
      </c>
      <c r="R183" s="100">
        <f t="shared" si="68"/>
        <v>0</v>
      </c>
      <c r="S183" s="100">
        <f t="shared" si="69"/>
        <v>0</v>
      </c>
      <c r="T183" s="120" t="str">
        <f t="shared" si="70"/>
        <v/>
      </c>
      <c r="U183" s="124"/>
      <c r="V183" s="129" t="s">
        <v>164</v>
      </c>
      <c r="W183" s="131"/>
      <c r="X183" s="75" t="str">
        <f>IF(COUNTIF($M183,"*LED*"),"LED設置済",IF(COUNTIF($M183,"*不明*"),"該当不明",IF(ISERROR(VLOOKUP($M183,#REF!,4,0)),"",VLOOKUP($M183,#REF!,4,0))))</f>
        <v/>
      </c>
      <c r="Y183" s="139">
        <f t="shared" si="71"/>
        <v>0</v>
      </c>
      <c r="Z183" s="144" t="str">
        <f>IF(ISERROR(VLOOKUP($M183,#REF!,5,0)),"",VLOOKUP($M183,#REF!,5,0))</f>
        <v/>
      </c>
      <c r="AA183" s="147" t="str">
        <f t="shared" si="72"/>
        <v/>
      </c>
      <c r="AB183" s="147" t="str">
        <f t="shared" si="73"/>
        <v/>
      </c>
      <c r="AC183" s="147" t="str">
        <f>IF(ISERROR(VLOOKUP($M183,#REF!,6,0)),"",VLOOKUP($M183,#REF!,6,0))</f>
        <v/>
      </c>
      <c r="AD183" s="147" t="str">
        <f>IF(ISERROR(VLOOKUP($M183,#REF!,8,0)),"",VLOOKUP($M183,#REF!,8,0))</f>
        <v/>
      </c>
      <c r="AE183" s="152" t="str">
        <f t="shared" si="74"/>
        <v/>
      </c>
      <c r="AF183" s="155" t="str">
        <f t="shared" si="75"/>
        <v/>
      </c>
      <c r="AG183" s="146" t="str">
        <f t="shared" si="76"/>
        <v/>
      </c>
      <c r="AH183" s="146" t="str">
        <f>IF(ISERROR(VLOOKUP($M183,#REF!,9,0)),"",VLOOKUP($M183,#REF!,9,0))</f>
        <v/>
      </c>
      <c r="AI183" s="146" t="str">
        <f t="shared" si="77"/>
        <v/>
      </c>
      <c r="AJ183" s="168">
        <f t="shared" si="78"/>
        <v>0</v>
      </c>
      <c r="AK183" s="171"/>
      <c r="AL183" s="174" t="str">
        <f t="shared" si="79"/>
        <v/>
      </c>
      <c r="AM183" s="179" t="str">
        <f t="shared" si="80"/>
        <v/>
      </c>
      <c r="AN183" s="183" t="str">
        <f t="shared" si="81"/>
        <v>未入力セル</v>
      </c>
      <c r="AO183" s="186" t="str">
        <f t="shared" si="61"/>
        <v/>
      </c>
      <c r="AP183" s="186" t="str">
        <f t="shared" si="62"/>
        <v/>
      </c>
      <c r="AQ183" s="39">
        <f t="shared" si="88"/>
        <v>0</v>
      </c>
      <c r="AR183" s="39" t="str">
        <f>IF(ISERROR(VLOOKUP($M183,#REF!,16,0)),"",VLOOKUP($M183,#REF!,16,0))</f>
        <v/>
      </c>
      <c r="AS183" s="196" t="str">
        <f>IF(ISERROR(VLOOKUP($M183,#REF!,7,0)),"",VLOOKUP($M183,#REF!,7,0))</f>
        <v/>
      </c>
      <c r="AT183" s="203">
        <f t="shared" si="82"/>
        <v>0</v>
      </c>
      <c r="AU183" s="208" t="str">
        <f t="shared" si="83"/>
        <v/>
      </c>
      <c r="AW183" s="208" t="str">
        <f>IF(ISERROR(VLOOKUP($M183,#REF!,10,0)),"",VLOOKUP($M183,#REF!,10,0))</f>
        <v/>
      </c>
      <c r="AX183" s="203">
        <f t="shared" si="84"/>
        <v>0</v>
      </c>
      <c r="AY183" s="208" t="str">
        <f t="shared" si="85"/>
        <v/>
      </c>
      <c r="BA183" s="225" t="str">
        <f t="shared" si="86"/>
        <v/>
      </c>
      <c r="BB183" s="225" t="str">
        <f t="shared" si="87"/>
        <v/>
      </c>
    </row>
    <row r="184" spans="1:54" s="39" customFormat="1" ht="25.2" customHeight="1" x14ac:dyDescent="0.2">
      <c r="A184" s="45"/>
      <c r="B184" s="48"/>
      <c r="C184" s="48"/>
      <c r="D184" s="53"/>
      <c r="E184" s="53"/>
      <c r="F184" s="55"/>
      <c r="G184" s="55"/>
      <c r="H184" s="60"/>
      <c r="I184" s="66"/>
      <c r="J184" s="68"/>
      <c r="L184" s="73">
        <f t="shared" si="63"/>
        <v>0</v>
      </c>
      <c r="M184" s="73" t="str">
        <f t="shared" si="64"/>
        <v xml:space="preserve"> </v>
      </c>
      <c r="N184" s="100">
        <f t="shared" si="65"/>
        <v>0</v>
      </c>
      <c r="O184" s="100">
        <f t="shared" si="66"/>
        <v>0</v>
      </c>
      <c r="P184" s="108">
        <f t="shared" si="67"/>
        <v>0</v>
      </c>
      <c r="Q184" s="108" t="str">
        <f>IF(OR($C184="LED",$C184="不明"),"",IF(ISERROR(VLOOKUP($M184,#REF!,2,0)),"",VLOOKUP($M184,#REF!,2,0)))</f>
        <v/>
      </c>
      <c r="R184" s="100">
        <f t="shared" si="68"/>
        <v>0</v>
      </c>
      <c r="S184" s="100">
        <f t="shared" si="69"/>
        <v>0</v>
      </c>
      <c r="T184" s="120" t="str">
        <f t="shared" si="70"/>
        <v/>
      </c>
      <c r="U184" s="124"/>
      <c r="V184" s="129" t="s">
        <v>164</v>
      </c>
      <c r="W184" s="131"/>
      <c r="X184" s="75" t="str">
        <f>IF(COUNTIF($M184,"*LED*"),"LED設置済",IF(COUNTIF($M184,"*不明*"),"該当不明",IF(ISERROR(VLOOKUP($M184,#REF!,4,0)),"",VLOOKUP($M184,#REF!,4,0))))</f>
        <v/>
      </c>
      <c r="Y184" s="139">
        <f t="shared" si="71"/>
        <v>0</v>
      </c>
      <c r="Z184" s="144" t="str">
        <f>IF(ISERROR(VLOOKUP($M184,#REF!,5,0)),"",VLOOKUP($M184,#REF!,5,0))</f>
        <v/>
      </c>
      <c r="AA184" s="147" t="str">
        <f t="shared" si="72"/>
        <v/>
      </c>
      <c r="AB184" s="147" t="str">
        <f t="shared" si="73"/>
        <v/>
      </c>
      <c r="AC184" s="147" t="str">
        <f>IF(ISERROR(VLOOKUP($M184,#REF!,6,0)),"",VLOOKUP($M184,#REF!,6,0))</f>
        <v/>
      </c>
      <c r="AD184" s="147" t="str">
        <f>IF(ISERROR(VLOOKUP($M184,#REF!,8,0)),"",VLOOKUP($M184,#REF!,8,0))</f>
        <v/>
      </c>
      <c r="AE184" s="152" t="str">
        <f t="shared" si="74"/>
        <v/>
      </c>
      <c r="AF184" s="155" t="str">
        <f t="shared" si="75"/>
        <v/>
      </c>
      <c r="AG184" s="146" t="str">
        <f t="shared" si="76"/>
        <v/>
      </c>
      <c r="AH184" s="146" t="str">
        <f>IF(ISERROR(VLOOKUP($M184,#REF!,9,0)),"",VLOOKUP($M184,#REF!,9,0))</f>
        <v/>
      </c>
      <c r="AI184" s="146" t="str">
        <f t="shared" si="77"/>
        <v/>
      </c>
      <c r="AJ184" s="168">
        <f t="shared" si="78"/>
        <v>0</v>
      </c>
      <c r="AK184" s="171"/>
      <c r="AL184" s="174" t="str">
        <f t="shared" si="79"/>
        <v/>
      </c>
      <c r="AM184" s="179" t="str">
        <f t="shared" si="80"/>
        <v/>
      </c>
      <c r="AN184" s="183" t="str">
        <f t="shared" si="81"/>
        <v>未入力セル</v>
      </c>
      <c r="AO184" s="186" t="str">
        <f t="shared" si="61"/>
        <v/>
      </c>
      <c r="AP184" s="186" t="str">
        <f t="shared" si="62"/>
        <v/>
      </c>
      <c r="AQ184" s="39">
        <f t="shared" si="88"/>
        <v>0</v>
      </c>
      <c r="AR184" s="39" t="str">
        <f>IF(ISERROR(VLOOKUP($M184,#REF!,16,0)),"",VLOOKUP($M184,#REF!,16,0))</f>
        <v/>
      </c>
      <c r="AS184" s="196" t="str">
        <f>IF(ISERROR(VLOOKUP($M184,#REF!,7,0)),"",VLOOKUP($M184,#REF!,7,0))</f>
        <v/>
      </c>
      <c r="AT184" s="203">
        <f t="shared" si="82"/>
        <v>0</v>
      </c>
      <c r="AU184" s="208" t="str">
        <f t="shared" si="83"/>
        <v/>
      </c>
      <c r="AW184" s="208" t="str">
        <f>IF(ISERROR(VLOOKUP($M184,#REF!,10,0)),"",VLOOKUP($M184,#REF!,10,0))</f>
        <v/>
      </c>
      <c r="AX184" s="203">
        <f t="shared" si="84"/>
        <v>0</v>
      </c>
      <c r="AY184" s="208" t="str">
        <f t="shared" si="85"/>
        <v/>
      </c>
      <c r="BA184" s="225" t="str">
        <f t="shared" si="86"/>
        <v/>
      </c>
      <c r="BB184" s="225" t="str">
        <f t="shared" si="87"/>
        <v/>
      </c>
    </row>
    <row r="185" spans="1:54" s="39" customFormat="1" ht="25.2" customHeight="1" x14ac:dyDescent="0.2">
      <c r="A185" s="45"/>
      <c r="B185" s="48"/>
      <c r="C185" s="48"/>
      <c r="D185" s="53"/>
      <c r="E185" s="53"/>
      <c r="F185" s="55"/>
      <c r="G185" s="55"/>
      <c r="H185" s="60"/>
      <c r="I185" s="66"/>
      <c r="J185" s="68"/>
      <c r="L185" s="73">
        <f t="shared" si="63"/>
        <v>0</v>
      </c>
      <c r="M185" s="73" t="str">
        <f t="shared" si="64"/>
        <v xml:space="preserve"> </v>
      </c>
      <c r="N185" s="100">
        <f t="shared" si="65"/>
        <v>0</v>
      </c>
      <c r="O185" s="100">
        <f t="shared" si="66"/>
        <v>0</v>
      </c>
      <c r="P185" s="108">
        <f t="shared" si="67"/>
        <v>0</v>
      </c>
      <c r="Q185" s="108" t="str">
        <f>IF(OR($C185="LED",$C185="不明"),"",IF(ISERROR(VLOOKUP($M185,#REF!,2,0)),"",VLOOKUP($M185,#REF!,2,0)))</f>
        <v/>
      </c>
      <c r="R185" s="100">
        <f t="shared" si="68"/>
        <v>0</v>
      </c>
      <c r="S185" s="100">
        <f t="shared" si="69"/>
        <v>0</v>
      </c>
      <c r="T185" s="120" t="str">
        <f t="shared" si="70"/>
        <v/>
      </c>
      <c r="U185" s="124"/>
      <c r="V185" s="129" t="s">
        <v>164</v>
      </c>
      <c r="W185" s="131"/>
      <c r="X185" s="75" t="str">
        <f>IF(COUNTIF($M185,"*LED*"),"LED設置済",IF(COUNTIF($M185,"*不明*"),"該当不明",IF(ISERROR(VLOOKUP($M185,#REF!,4,0)),"",VLOOKUP($M185,#REF!,4,0))))</f>
        <v/>
      </c>
      <c r="Y185" s="139">
        <f t="shared" si="71"/>
        <v>0</v>
      </c>
      <c r="Z185" s="144" t="str">
        <f>IF(ISERROR(VLOOKUP($M185,#REF!,5,0)),"",VLOOKUP($M185,#REF!,5,0))</f>
        <v/>
      </c>
      <c r="AA185" s="147" t="str">
        <f t="shared" si="72"/>
        <v/>
      </c>
      <c r="AB185" s="147" t="str">
        <f t="shared" si="73"/>
        <v/>
      </c>
      <c r="AC185" s="147" t="str">
        <f>IF(ISERROR(VLOOKUP($M185,#REF!,6,0)),"",VLOOKUP($M185,#REF!,6,0))</f>
        <v/>
      </c>
      <c r="AD185" s="147" t="str">
        <f>IF(ISERROR(VLOOKUP($M185,#REF!,8,0)),"",VLOOKUP($M185,#REF!,8,0))</f>
        <v/>
      </c>
      <c r="AE185" s="152" t="str">
        <f t="shared" si="74"/>
        <v/>
      </c>
      <c r="AF185" s="155" t="str">
        <f t="shared" si="75"/>
        <v/>
      </c>
      <c r="AG185" s="146" t="str">
        <f t="shared" si="76"/>
        <v/>
      </c>
      <c r="AH185" s="146" t="str">
        <f>IF(ISERROR(VLOOKUP($M185,#REF!,9,0)),"",VLOOKUP($M185,#REF!,9,0))</f>
        <v/>
      </c>
      <c r="AI185" s="146" t="str">
        <f t="shared" si="77"/>
        <v/>
      </c>
      <c r="AJ185" s="168">
        <f t="shared" si="78"/>
        <v>0</v>
      </c>
      <c r="AK185" s="171"/>
      <c r="AL185" s="174" t="str">
        <f t="shared" si="79"/>
        <v/>
      </c>
      <c r="AM185" s="179" t="str">
        <f t="shared" si="80"/>
        <v/>
      </c>
      <c r="AN185" s="183" t="str">
        <f t="shared" si="81"/>
        <v>未入力セル</v>
      </c>
      <c r="AO185" s="186" t="str">
        <f t="shared" si="61"/>
        <v/>
      </c>
      <c r="AP185" s="186" t="str">
        <f t="shared" si="62"/>
        <v/>
      </c>
      <c r="AQ185" s="39">
        <f t="shared" si="88"/>
        <v>0</v>
      </c>
      <c r="AR185" s="39" t="str">
        <f>IF(ISERROR(VLOOKUP($M185,#REF!,16,0)),"",VLOOKUP($M185,#REF!,16,0))</f>
        <v/>
      </c>
      <c r="AS185" s="196" t="str">
        <f>IF(ISERROR(VLOOKUP($M185,#REF!,7,0)),"",VLOOKUP($M185,#REF!,7,0))</f>
        <v/>
      </c>
      <c r="AT185" s="203">
        <f t="shared" si="82"/>
        <v>0</v>
      </c>
      <c r="AU185" s="208" t="str">
        <f t="shared" si="83"/>
        <v/>
      </c>
      <c r="AW185" s="208" t="str">
        <f>IF(ISERROR(VLOOKUP($M185,#REF!,10,0)),"",VLOOKUP($M185,#REF!,10,0))</f>
        <v/>
      </c>
      <c r="AX185" s="203">
        <f t="shared" si="84"/>
        <v>0</v>
      </c>
      <c r="AY185" s="208" t="str">
        <f t="shared" si="85"/>
        <v/>
      </c>
      <c r="BA185" s="225" t="str">
        <f t="shared" si="86"/>
        <v/>
      </c>
      <c r="BB185" s="225" t="str">
        <f t="shared" si="87"/>
        <v/>
      </c>
    </row>
    <row r="186" spans="1:54" s="39" customFormat="1" ht="25.2" customHeight="1" x14ac:dyDescent="0.2">
      <c r="A186" s="45"/>
      <c r="B186" s="48"/>
      <c r="C186" s="48"/>
      <c r="D186" s="53"/>
      <c r="E186" s="53"/>
      <c r="F186" s="55"/>
      <c r="G186" s="55"/>
      <c r="H186" s="60"/>
      <c r="I186" s="66"/>
      <c r="J186" s="68"/>
      <c r="L186" s="73">
        <f t="shared" si="63"/>
        <v>0</v>
      </c>
      <c r="M186" s="73" t="str">
        <f t="shared" si="64"/>
        <v xml:space="preserve"> </v>
      </c>
      <c r="N186" s="100">
        <f t="shared" si="65"/>
        <v>0</v>
      </c>
      <c r="O186" s="100">
        <f t="shared" si="66"/>
        <v>0</v>
      </c>
      <c r="P186" s="108">
        <f t="shared" si="67"/>
        <v>0</v>
      </c>
      <c r="Q186" s="108" t="str">
        <f>IF(OR($C186="LED",$C186="不明"),"",IF(ISERROR(VLOOKUP($M186,#REF!,2,0)),"",VLOOKUP($M186,#REF!,2,0)))</f>
        <v/>
      </c>
      <c r="R186" s="100">
        <f t="shared" si="68"/>
        <v>0</v>
      </c>
      <c r="S186" s="100">
        <f t="shared" si="69"/>
        <v>0</v>
      </c>
      <c r="T186" s="120" t="str">
        <f t="shared" si="70"/>
        <v/>
      </c>
      <c r="U186" s="124"/>
      <c r="V186" s="129" t="s">
        <v>164</v>
      </c>
      <c r="W186" s="131"/>
      <c r="X186" s="75" t="str">
        <f>IF(COUNTIF($M186,"*LED*"),"LED設置済",IF(COUNTIF($M186,"*不明*"),"該当不明",IF(ISERROR(VLOOKUP($M186,#REF!,4,0)),"",VLOOKUP($M186,#REF!,4,0))))</f>
        <v/>
      </c>
      <c r="Y186" s="139">
        <f t="shared" si="71"/>
        <v>0</v>
      </c>
      <c r="Z186" s="144" t="str">
        <f>IF(ISERROR(VLOOKUP($M186,#REF!,5,0)),"",VLOOKUP($M186,#REF!,5,0))</f>
        <v/>
      </c>
      <c r="AA186" s="147" t="str">
        <f t="shared" si="72"/>
        <v/>
      </c>
      <c r="AB186" s="147" t="str">
        <f t="shared" si="73"/>
        <v/>
      </c>
      <c r="AC186" s="147" t="str">
        <f>IF(ISERROR(VLOOKUP($M186,#REF!,6,0)),"",VLOOKUP($M186,#REF!,6,0))</f>
        <v/>
      </c>
      <c r="AD186" s="147" t="str">
        <f>IF(ISERROR(VLOOKUP($M186,#REF!,8,0)),"",VLOOKUP($M186,#REF!,8,0))</f>
        <v/>
      </c>
      <c r="AE186" s="152" t="str">
        <f t="shared" si="74"/>
        <v/>
      </c>
      <c r="AF186" s="155" t="str">
        <f t="shared" si="75"/>
        <v/>
      </c>
      <c r="AG186" s="146" t="str">
        <f t="shared" si="76"/>
        <v/>
      </c>
      <c r="AH186" s="146" t="str">
        <f>IF(ISERROR(VLOOKUP($M186,#REF!,9,0)),"",VLOOKUP($M186,#REF!,9,0))</f>
        <v/>
      </c>
      <c r="AI186" s="146" t="str">
        <f t="shared" si="77"/>
        <v/>
      </c>
      <c r="AJ186" s="168">
        <f t="shared" si="78"/>
        <v>0</v>
      </c>
      <c r="AK186" s="171"/>
      <c r="AL186" s="174" t="str">
        <f t="shared" si="79"/>
        <v/>
      </c>
      <c r="AM186" s="179" t="str">
        <f t="shared" si="80"/>
        <v/>
      </c>
      <c r="AN186" s="183" t="str">
        <f t="shared" si="81"/>
        <v>未入力セル</v>
      </c>
      <c r="AO186" s="186" t="str">
        <f t="shared" si="61"/>
        <v/>
      </c>
      <c r="AP186" s="186" t="str">
        <f t="shared" si="62"/>
        <v/>
      </c>
      <c r="AQ186" s="39">
        <f t="shared" si="88"/>
        <v>0</v>
      </c>
      <c r="AR186" s="39" t="str">
        <f>IF(ISERROR(VLOOKUP($M186,#REF!,16,0)),"",VLOOKUP($M186,#REF!,16,0))</f>
        <v/>
      </c>
      <c r="AS186" s="196" t="str">
        <f>IF(ISERROR(VLOOKUP($M186,#REF!,7,0)),"",VLOOKUP($M186,#REF!,7,0))</f>
        <v/>
      </c>
      <c r="AT186" s="203">
        <f t="shared" si="82"/>
        <v>0</v>
      </c>
      <c r="AU186" s="208" t="str">
        <f t="shared" si="83"/>
        <v/>
      </c>
      <c r="AW186" s="208" t="str">
        <f>IF(ISERROR(VLOOKUP($M186,#REF!,10,0)),"",VLOOKUP($M186,#REF!,10,0))</f>
        <v/>
      </c>
      <c r="AX186" s="203">
        <f t="shared" si="84"/>
        <v>0</v>
      </c>
      <c r="AY186" s="208" t="str">
        <f t="shared" si="85"/>
        <v/>
      </c>
      <c r="BA186" s="225" t="str">
        <f t="shared" si="86"/>
        <v/>
      </c>
      <c r="BB186" s="225" t="str">
        <f t="shared" si="87"/>
        <v/>
      </c>
    </row>
    <row r="187" spans="1:54" s="39" customFormat="1" ht="25.2" customHeight="1" x14ac:dyDescent="0.2">
      <c r="A187" s="45"/>
      <c r="B187" s="48"/>
      <c r="C187" s="48"/>
      <c r="D187" s="53"/>
      <c r="E187" s="53"/>
      <c r="F187" s="55"/>
      <c r="G187" s="55"/>
      <c r="H187" s="60"/>
      <c r="I187" s="66"/>
      <c r="J187" s="68"/>
      <c r="L187" s="73">
        <f t="shared" si="63"/>
        <v>0</v>
      </c>
      <c r="M187" s="73" t="str">
        <f t="shared" si="64"/>
        <v xml:space="preserve"> </v>
      </c>
      <c r="N187" s="100">
        <f t="shared" si="65"/>
        <v>0</v>
      </c>
      <c r="O187" s="100">
        <f t="shared" si="66"/>
        <v>0</v>
      </c>
      <c r="P187" s="108">
        <f t="shared" si="67"/>
        <v>0</v>
      </c>
      <c r="Q187" s="108" t="str">
        <f>IF(OR($C187="LED",$C187="不明"),"",IF(ISERROR(VLOOKUP($M187,#REF!,2,0)),"",VLOOKUP($M187,#REF!,2,0)))</f>
        <v/>
      </c>
      <c r="R187" s="100">
        <f t="shared" si="68"/>
        <v>0</v>
      </c>
      <c r="S187" s="100">
        <f t="shared" si="69"/>
        <v>0</v>
      </c>
      <c r="T187" s="120" t="str">
        <f t="shared" si="70"/>
        <v/>
      </c>
      <c r="U187" s="124"/>
      <c r="V187" s="129" t="s">
        <v>164</v>
      </c>
      <c r="W187" s="131"/>
      <c r="X187" s="75" t="str">
        <f>IF(COUNTIF($M187,"*LED*"),"LED設置済",IF(COUNTIF($M187,"*不明*"),"該当不明",IF(ISERROR(VLOOKUP($M187,#REF!,4,0)),"",VLOOKUP($M187,#REF!,4,0))))</f>
        <v/>
      </c>
      <c r="Y187" s="139">
        <f t="shared" si="71"/>
        <v>0</v>
      </c>
      <c r="Z187" s="144" t="str">
        <f>IF(ISERROR(VLOOKUP($M187,#REF!,5,0)),"",VLOOKUP($M187,#REF!,5,0))</f>
        <v/>
      </c>
      <c r="AA187" s="147" t="str">
        <f t="shared" si="72"/>
        <v/>
      </c>
      <c r="AB187" s="147" t="str">
        <f t="shared" si="73"/>
        <v/>
      </c>
      <c r="AC187" s="147" t="str">
        <f>IF(ISERROR(VLOOKUP($M187,#REF!,6,0)),"",VLOOKUP($M187,#REF!,6,0))</f>
        <v/>
      </c>
      <c r="AD187" s="147" t="str">
        <f>IF(ISERROR(VLOOKUP($M187,#REF!,8,0)),"",VLOOKUP($M187,#REF!,8,0))</f>
        <v/>
      </c>
      <c r="AE187" s="152" t="str">
        <f t="shared" si="74"/>
        <v/>
      </c>
      <c r="AF187" s="155" t="str">
        <f t="shared" si="75"/>
        <v/>
      </c>
      <c r="AG187" s="146" t="str">
        <f t="shared" si="76"/>
        <v/>
      </c>
      <c r="AH187" s="146" t="str">
        <f>IF(ISERROR(VLOOKUP($M187,#REF!,9,0)),"",VLOOKUP($M187,#REF!,9,0))</f>
        <v/>
      </c>
      <c r="AI187" s="146" t="str">
        <f t="shared" si="77"/>
        <v/>
      </c>
      <c r="AJ187" s="168">
        <f t="shared" si="78"/>
        <v>0</v>
      </c>
      <c r="AK187" s="171"/>
      <c r="AL187" s="174" t="str">
        <f t="shared" si="79"/>
        <v/>
      </c>
      <c r="AM187" s="179" t="str">
        <f t="shared" si="80"/>
        <v/>
      </c>
      <c r="AN187" s="183" t="str">
        <f t="shared" si="81"/>
        <v>未入力セル</v>
      </c>
      <c r="AO187" s="186" t="str">
        <f t="shared" si="61"/>
        <v/>
      </c>
      <c r="AP187" s="186" t="str">
        <f t="shared" si="62"/>
        <v/>
      </c>
      <c r="AQ187" s="39">
        <f t="shared" si="88"/>
        <v>0</v>
      </c>
      <c r="AR187" s="39" t="str">
        <f>IF(ISERROR(VLOOKUP($M187,#REF!,16,0)),"",VLOOKUP($M187,#REF!,16,0))</f>
        <v/>
      </c>
      <c r="AS187" s="196" t="str">
        <f>IF(ISERROR(VLOOKUP($M187,#REF!,7,0)),"",VLOOKUP($M187,#REF!,7,0))</f>
        <v/>
      </c>
      <c r="AT187" s="203">
        <f t="shared" si="82"/>
        <v>0</v>
      </c>
      <c r="AU187" s="208" t="str">
        <f t="shared" si="83"/>
        <v/>
      </c>
      <c r="AW187" s="208" t="str">
        <f>IF(ISERROR(VLOOKUP($M187,#REF!,10,0)),"",VLOOKUP($M187,#REF!,10,0))</f>
        <v/>
      </c>
      <c r="AX187" s="203">
        <f t="shared" si="84"/>
        <v>0</v>
      </c>
      <c r="AY187" s="208" t="str">
        <f t="shared" si="85"/>
        <v/>
      </c>
      <c r="BA187" s="225" t="str">
        <f t="shared" si="86"/>
        <v/>
      </c>
      <c r="BB187" s="225" t="str">
        <f t="shared" si="87"/>
        <v/>
      </c>
    </row>
    <row r="188" spans="1:54" s="39" customFormat="1" ht="25.2" customHeight="1" x14ac:dyDescent="0.2">
      <c r="A188" s="45"/>
      <c r="B188" s="48"/>
      <c r="C188" s="48"/>
      <c r="D188" s="53"/>
      <c r="E188" s="53"/>
      <c r="F188" s="55"/>
      <c r="G188" s="55"/>
      <c r="H188" s="60"/>
      <c r="I188" s="66"/>
      <c r="J188" s="68"/>
      <c r="L188" s="73">
        <f t="shared" si="63"/>
        <v>0</v>
      </c>
      <c r="M188" s="73" t="str">
        <f t="shared" si="64"/>
        <v xml:space="preserve"> </v>
      </c>
      <c r="N188" s="100">
        <f t="shared" si="65"/>
        <v>0</v>
      </c>
      <c r="O188" s="100">
        <f t="shared" si="66"/>
        <v>0</v>
      </c>
      <c r="P188" s="108">
        <f t="shared" si="67"/>
        <v>0</v>
      </c>
      <c r="Q188" s="108" t="str">
        <f>IF(OR($C188="LED",$C188="不明"),"",IF(ISERROR(VLOOKUP($M188,#REF!,2,0)),"",VLOOKUP($M188,#REF!,2,0)))</f>
        <v/>
      </c>
      <c r="R188" s="100">
        <f t="shared" si="68"/>
        <v>0</v>
      </c>
      <c r="S188" s="100">
        <f t="shared" si="69"/>
        <v>0</v>
      </c>
      <c r="T188" s="120" t="str">
        <f t="shared" si="70"/>
        <v/>
      </c>
      <c r="U188" s="124"/>
      <c r="V188" s="129" t="s">
        <v>164</v>
      </c>
      <c r="W188" s="131"/>
      <c r="X188" s="75" t="str">
        <f>IF(COUNTIF($M188,"*LED*"),"LED設置済",IF(COUNTIF($M188,"*不明*"),"該当不明",IF(ISERROR(VLOOKUP($M188,#REF!,4,0)),"",VLOOKUP($M188,#REF!,4,0))))</f>
        <v/>
      </c>
      <c r="Y188" s="139">
        <f t="shared" si="71"/>
        <v>0</v>
      </c>
      <c r="Z188" s="144" t="str">
        <f>IF(ISERROR(VLOOKUP($M188,#REF!,5,0)),"",VLOOKUP($M188,#REF!,5,0))</f>
        <v/>
      </c>
      <c r="AA188" s="147" t="str">
        <f t="shared" si="72"/>
        <v/>
      </c>
      <c r="AB188" s="147" t="str">
        <f t="shared" si="73"/>
        <v/>
      </c>
      <c r="AC188" s="147" t="str">
        <f>IF(ISERROR(VLOOKUP($M188,#REF!,6,0)),"",VLOOKUP($M188,#REF!,6,0))</f>
        <v/>
      </c>
      <c r="AD188" s="147" t="str">
        <f>IF(ISERROR(VLOOKUP($M188,#REF!,8,0)),"",VLOOKUP($M188,#REF!,8,0))</f>
        <v/>
      </c>
      <c r="AE188" s="152" t="str">
        <f t="shared" si="74"/>
        <v/>
      </c>
      <c r="AF188" s="155" t="str">
        <f t="shared" si="75"/>
        <v/>
      </c>
      <c r="AG188" s="146" t="str">
        <f t="shared" si="76"/>
        <v/>
      </c>
      <c r="AH188" s="146" t="str">
        <f>IF(ISERROR(VLOOKUP($M188,#REF!,9,0)),"",VLOOKUP($M188,#REF!,9,0))</f>
        <v/>
      </c>
      <c r="AI188" s="146" t="str">
        <f t="shared" si="77"/>
        <v/>
      </c>
      <c r="AJ188" s="168">
        <f t="shared" si="78"/>
        <v>0</v>
      </c>
      <c r="AK188" s="171"/>
      <c r="AL188" s="174" t="str">
        <f t="shared" si="79"/>
        <v/>
      </c>
      <c r="AM188" s="179" t="str">
        <f t="shared" si="80"/>
        <v/>
      </c>
      <c r="AN188" s="183" t="str">
        <f t="shared" si="81"/>
        <v>未入力セル</v>
      </c>
      <c r="AO188" s="186" t="str">
        <f t="shared" si="61"/>
        <v/>
      </c>
      <c r="AP188" s="186" t="str">
        <f t="shared" si="62"/>
        <v/>
      </c>
      <c r="AQ188" s="39">
        <f t="shared" si="88"/>
        <v>0</v>
      </c>
      <c r="AR188" s="39" t="str">
        <f>IF(ISERROR(VLOOKUP($M188,#REF!,16,0)),"",VLOOKUP($M188,#REF!,16,0))</f>
        <v/>
      </c>
      <c r="AS188" s="196" t="str">
        <f>IF(ISERROR(VLOOKUP($M188,#REF!,7,0)),"",VLOOKUP($M188,#REF!,7,0))</f>
        <v/>
      </c>
      <c r="AT188" s="203">
        <f t="shared" si="82"/>
        <v>0</v>
      </c>
      <c r="AU188" s="208" t="str">
        <f t="shared" si="83"/>
        <v/>
      </c>
      <c r="AW188" s="208" t="str">
        <f>IF(ISERROR(VLOOKUP($M188,#REF!,10,0)),"",VLOOKUP($M188,#REF!,10,0))</f>
        <v/>
      </c>
      <c r="AX188" s="203">
        <f t="shared" si="84"/>
        <v>0</v>
      </c>
      <c r="AY188" s="208" t="str">
        <f t="shared" si="85"/>
        <v/>
      </c>
      <c r="BA188" s="225" t="str">
        <f t="shared" si="86"/>
        <v/>
      </c>
      <c r="BB188" s="225" t="str">
        <f t="shared" si="87"/>
        <v/>
      </c>
    </row>
    <row r="189" spans="1:54" s="39" customFormat="1" ht="25.2" customHeight="1" x14ac:dyDescent="0.2">
      <c r="A189" s="45"/>
      <c r="B189" s="48"/>
      <c r="C189" s="48"/>
      <c r="D189" s="53"/>
      <c r="E189" s="53"/>
      <c r="F189" s="55"/>
      <c r="G189" s="55"/>
      <c r="H189" s="60"/>
      <c r="I189" s="66"/>
      <c r="J189" s="68"/>
      <c r="L189" s="73">
        <f t="shared" si="63"/>
        <v>0</v>
      </c>
      <c r="M189" s="73" t="str">
        <f t="shared" si="64"/>
        <v xml:space="preserve"> </v>
      </c>
      <c r="N189" s="100">
        <f t="shared" si="65"/>
        <v>0</v>
      </c>
      <c r="O189" s="100">
        <f t="shared" si="66"/>
        <v>0</v>
      </c>
      <c r="P189" s="108">
        <f t="shared" si="67"/>
        <v>0</v>
      </c>
      <c r="Q189" s="108" t="str">
        <f>IF(OR($C189="LED",$C189="不明"),"",IF(ISERROR(VLOOKUP($M189,#REF!,2,0)),"",VLOOKUP($M189,#REF!,2,0)))</f>
        <v/>
      </c>
      <c r="R189" s="100">
        <f t="shared" si="68"/>
        <v>0</v>
      </c>
      <c r="S189" s="100">
        <f t="shared" si="69"/>
        <v>0</v>
      </c>
      <c r="T189" s="120" t="str">
        <f t="shared" si="70"/>
        <v/>
      </c>
      <c r="U189" s="124"/>
      <c r="V189" s="129" t="s">
        <v>164</v>
      </c>
      <c r="W189" s="131"/>
      <c r="X189" s="75" t="str">
        <f>IF(COUNTIF($M189,"*LED*"),"LED設置済",IF(COUNTIF($M189,"*不明*"),"該当不明",IF(ISERROR(VLOOKUP($M189,#REF!,4,0)),"",VLOOKUP($M189,#REF!,4,0))))</f>
        <v/>
      </c>
      <c r="Y189" s="139">
        <f t="shared" si="71"/>
        <v>0</v>
      </c>
      <c r="Z189" s="144" t="str">
        <f>IF(ISERROR(VLOOKUP($M189,#REF!,5,0)),"",VLOOKUP($M189,#REF!,5,0))</f>
        <v/>
      </c>
      <c r="AA189" s="147" t="str">
        <f t="shared" si="72"/>
        <v/>
      </c>
      <c r="AB189" s="147" t="str">
        <f t="shared" si="73"/>
        <v/>
      </c>
      <c r="AC189" s="147" t="str">
        <f>IF(ISERROR(VLOOKUP($M189,#REF!,6,0)),"",VLOOKUP($M189,#REF!,6,0))</f>
        <v/>
      </c>
      <c r="AD189" s="147" t="str">
        <f>IF(ISERROR(VLOOKUP($M189,#REF!,8,0)),"",VLOOKUP($M189,#REF!,8,0))</f>
        <v/>
      </c>
      <c r="AE189" s="152" t="str">
        <f t="shared" si="74"/>
        <v/>
      </c>
      <c r="AF189" s="155" t="str">
        <f t="shared" si="75"/>
        <v/>
      </c>
      <c r="AG189" s="146" t="str">
        <f t="shared" si="76"/>
        <v/>
      </c>
      <c r="AH189" s="146" t="str">
        <f>IF(ISERROR(VLOOKUP($M189,#REF!,9,0)),"",VLOOKUP($M189,#REF!,9,0))</f>
        <v/>
      </c>
      <c r="AI189" s="146" t="str">
        <f t="shared" si="77"/>
        <v/>
      </c>
      <c r="AJ189" s="168">
        <f t="shared" si="78"/>
        <v>0</v>
      </c>
      <c r="AK189" s="171"/>
      <c r="AL189" s="174" t="str">
        <f t="shared" si="79"/>
        <v/>
      </c>
      <c r="AM189" s="179" t="str">
        <f t="shared" si="80"/>
        <v/>
      </c>
      <c r="AN189" s="183" t="str">
        <f t="shared" si="81"/>
        <v>未入力セル</v>
      </c>
      <c r="AO189" s="186" t="str">
        <f t="shared" si="61"/>
        <v/>
      </c>
      <c r="AP189" s="186" t="str">
        <f t="shared" si="62"/>
        <v/>
      </c>
      <c r="AQ189" s="39">
        <f t="shared" si="88"/>
        <v>0</v>
      </c>
      <c r="AR189" s="39" t="str">
        <f>IF(ISERROR(VLOOKUP($M189,#REF!,16,0)),"",VLOOKUP($M189,#REF!,16,0))</f>
        <v/>
      </c>
      <c r="AS189" s="196" t="str">
        <f>IF(ISERROR(VLOOKUP($M189,#REF!,7,0)),"",VLOOKUP($M189,#REF!,7,0))</f>
        <v/>
      </c>
      <c r="AT189" s="203">
        <f t="shared" si="82"/>
        <v>0</v>
      </c>
      <c r="AU189" s="208" t="str">
        <f t="shared" si="83"/>
        <v/>
      </c>
      <c r="AW189" s="208" t="str">
        <f>IF(ISERROR(VLOOKUP($M189,#REF!,10,0)),"",VLOOKUP($M189,#REF!,10,0))</f>
        <v/>
      </c>
      <c r="AX189" s="203">
        <f t="shared" si="84"/>
        <v>0</v>
      </c>
      <c r="AY189" s="208" t="str">
        <f t="shared" si="85"/>
        <v/>
      </c>
      <c r="BA189" s="225" t="str">
        <f t="shared" si="86"/>
        <v/>
      </c>
      <c r="BB189" s="225" t="str">
        <f t="shared" si="87"/>
        <v/>
      </c>
    </row>
    <row r="190" spans="1:54" s="39" customFormat="1" ht="25.2" customHeight="1" x14ac:dyDescent="0.2">
      <c r="A190" s="45"/>
      <c r="B190" s="48"/>
      <c r="C190" s="48"/>
      <c r="D190" s="53"/>
      <c r="E190" s="53"/>
      <c r="F190" s="55"/>
      <c r="G190" s="55"/>
      <c r="H190" s="60"/>
      <c r="I190" s="66"/>
      <c r="J190" s="68"/>
      <c r="L190" s="73">
        <f t="shared" si="63"/>
        <v>0</v>
      </c>
      <c r="M190" s="73" t="str">
        <f t="shared" si="64"/>
        <v xml:space="preserve"> </v>
      </c>
      <c r="N190" s="100">
        <f t="shared" si="65"/>
        <v>0</v>
      </c>
      <c r="O190" s="100">
        <f t="shared" si="66"/>
        <v>0</v>
      </c>
      <c r="P190" s="108">
        <f t="shared" si="67"/>
        <v>0</v>
      </c>
      <c r="Q190" s="108" t="str">
        <f>IF(OR($C190="LED",$C190="不明"),"",IF(ISERROR(VLOOKUP($M190,#REF!,2,0)),"",VLOOKUP($M190,#REF!,2,0)))</f>
        <v/>
      </c>
      <c r="R190" s="100">
        <f t="shared" si="68"/>
        <v>0</v>
      </c>
      <c r="S190" s="100">
        <f t="shared" si="69"/>
        <v>0</v>
      </c>
      <c r="T190" s="120" t="str">
        <f t="shared" si="70"/>
        <v/>
      </c>
      <c r="U190" s="124"/>
      <c r="V190" s="129" t="s">
        <v>164</v>
      </c>
      <c r="W190" s="131"/>
      <c r="X190" s="75" t="str">
        <f>IF(COUNTIF($M190,"*LED*"),"LED設置済",IF(COUNTIF($M190,"*不明*"),"該当不明",IF(ISERROR(VLOOKUP($M190,#REF!,4,0)),"",VLOOKUP($M190,#REF!,4,0))))</f>
        <v/>
      </c>
      <c r="Y190" s="139">
        <f t="shared" si="71"/>
        <v>0</v>
      </c>
      <c r="Z190" s="144" t="str">
        <f>IF(ISERROR(VLOOKUP($M190,#REF!,5,0)),"",VLOOKUP($M190,#REF!,5,0))</f>
        <v/>
      </c>
      <c r="AA190" s="147" t="str">
        <f t="shared" si="72"/>
        <v/>
      </c>
      <c r="AB190" s="147" t="str">
        <f t="shared" si="73"/>
        <v/>
      </c>
      <c r="AC190" s="147" t="str">
        <f>IF(ISERROR(VLOOKUP($M190,#REF!,6,0)),"",VLOOKUP($M190,#REF!,6,0))</f>
        <v/>
      </c>
      <c r="AD190" s="147" t="str">
        <f>IF(ISERROR(VLOOKUP($M190,#REF!,8,0)),"",VLOOKUP($M190,#REF!,8,0))</f>
        <v/>
      </c>
      <c r="AE190" s="152" t="str">
        <f t="shared" si="74"/>
        <v/>
      </c>
      <c r="AF190" s="155" t="str">
        <f t="shared" si="75"/>
        <v/>
      </c>
      <c r="AG190" s="146" t="str">
        <f t="shared" si="76"/>
        <v/>
      </c>
      <c r="AH190" s="146" t="str">
        <f>IF(ISERROR(VLOOKUP($M190,#REF!,9,0)),"",VLOOKUP($M190,#REF!,9,0))</f>
        <v/>
      </c>
      <c r="AI190" s="146" t="str">
        <f t="shared" si="77"/>
        <v/>
      </c>
      <c r="AJ190" s="168">
        <f t="shared" si="78"/>
        <v>0</v>
      </c>
      <c r="AK190" s="171"/>
      <c r="AL190" s="174" t="str">
        <f t="shared" si="79"/>
        <v/>
      </c>
      <c r="AM190" s="179" t="str">
        <f t="shared" si="80"/>
        <v/>
      </c>
      <c r="AN190" s="183" t="str">
        <f t="shared" si="81"/>
        <v>未入力セル</v>
      </c>
      <c r="AO190" s="186" t="str">
        <f t="shared" si="61"/>
        <v/>
      </c>
      <c r="AP190" s="186" t="str">
        <f t="shared" si="62"/>
        <v/>
      </c>
      <c r="AQ190" s="39">
        <f t="shared" si="88"/>
        <v>0</v>
      </c>
      <c r="AR190" s="39" t="str">
        <f>IF(ISERROR(VLOOKUP($M190,#REF!,16,0)),"",VLOOKUP($M190,#REF!,16,0))</f>
        <v/>
      </c>
      <c r="AS190" s="196" t="str">
        <f>IF(ISERROR(VLOOKUP($M190,#REF!,7,0)),"",VLOOKUP($M190,#REF!,7,0))</f>
        <v/>
      </c>
      <c r="AT190" s="203">
        <f t="shared" si="82"/>
        <v>0</v>
      </c>
      <c r="AU190" s="208" t="str">
        <f t="shared" si="83"/>
        <v/>
      </c>
      <c r="AW190" s="208" t="str">
        <f>IF(ISERROR(VLOOKUP($M190,#REF!,10,0)),"",VLOOKUP($M190,#REF!,10,0))</f>
        <v/>
      </c>
      <c r="AX190" s="203">
        <f t="shared" si="84"/>
        <v>0</v>
      </c>
      <c r="AY190" s="208" t="str">
        <f t="shared" si="85"/>
        <v/>
      </c>
      <c r="BA190" s="225" t="str">
        <f t="shared" si="86"/>
        <v/>
      </c>
      <c r="BB190" s="225" t="str">
        <f t="shared" si="87"/>
        <v/>
      </c>
    </row>
    <row r="191" spans="1:54" s="39" customFormat="1" ht="25.2" customHeight="1" x14ac:dyDescent="0.2">
      <c r="A191" s="45"/>
      <c r="B191" s="48"/>
      <c r="C191" s="48"/>
      <c r="D191" s="53"/>
      <c r="E191" s="53"/>
      <c r="F191" s="55"/>
      <c r="G191" s="55"/>
      <c r="H191" s="60"/>
      <c r="I191" s="66"/>
      <c r="J191" s="68"/>
      <c r="L191" s="73">
        <f t="shared" si="63"/>
        <v>0</v>
      </c>
      <c r="M191" s="73" t="str">
        <f t="shared" si="64"/>
        <v xml:space="preserve"> </v>
      </c>
      <c r="N191" s="100">
        <f t="shared" si="65"/>
        <v>0</v>
      </c>
      <c r="O191" s="100">
        <f t="shared" si="66"/>
        <v>0</v>
      </c>
      <c r="P191" s="108">
        <f t="shared" si="67"/>
        <v>0</v>
      </c>
      <c r="Q191" s="108" t="str">
        <f>IF(OR($C191="LED",$C191="不明"),"",IF(ISERROR(VLOOKUP($M191,#REF!,2,0)),"",VLOOKUP($M191,#REF!,2,0)))</f>
        <v/>
      </c>
      <c r="R191" s="100">
        <f t="shared" si="68"/>
        <v>0</v>
      </c>
      <c r="S191" s="100">
        <f t="shared" si="69"/>
        <v>0</v>
      </c>
      <c r="T191" s="120" t="str">
        <f t="shared" si="70"/>
        <v/>
      </c>
      <c r="U191" s="124"/>
      <c r="V191" s="129" t="s">
        <v>164</v>
      </c>
      <c r="W191" s="131"/>
      <c r="X191" s="75" t="str">
        <f>IF(COUNTIF($M191,"*LED*"),"LED設置済",IF(COUNTIF($M191,"*不明*"),"該当不明",IF(ISERROR(VLOOKUP($M191,#REF!,4,0)),"",VLOOKUP($M191,#REF!,4,0))))</f>
        <v/>
      </c>
      <c r="Y191" s="139">
        <f t="shared" si="71"/>
        <v>0</v>
      </c>
      <c r="Z191" s="144" t="str">
        <f>IF(ISERROR(VLOOKUP($M191,#REF!,5,0)),"",VLOOKUP($M191,#REF!,5,0))</f>
        <v/>
      </c>
      <c r="AA191" s="147" t="str">
        <f t="shared" si="72"/>
        <v/>
      </c>
      <c r="AB191" s="147" t="str">
        <f t="shared" si="73"/>
        <v/>
      </c>
      <c r="AC191" s="147" t="str">
        <f>IF(ISERROR(VLOOKUP($M191,#REF!,6,0)),"",VLOOKUP($M191,#REF!,6,0))</f>
        <v/>
      </c>
      <c r="AD191" s="147" t="str">
        <f>IF(ISERROR(VLOOKUP($M191,#REF!,8,0)),"",VLOOKUP($M191,#REF!,8,0))</f>
        <v/>
      </c>
      <c r="AE191" s="152" t="str">
        <f t="shared" si="74"/>
        <v/>
      </c>
      <c r="AF191" s="155" t="str">
        <f t="shared" si="75"/>
        <v/>
      </c>
      <c r="AG191" s="146" t="str">
        <f t="shared" si="76"/>
        <v/>
      </c>
      <c r="AH191" s="146" t="str">
        <f>IF(ISERROR(VLOOKUP($M191,#REF!,9,0)),"",VLOOKUP($M191,#REF!,9,0))</f>
        <v/>
      </c>
      <c r="AI191" s="146" t="str">
        <f t="shared" si="77"/>
        <v/>
      </c>
      <c r="AJ191" s="168">
        <f t="shared" si="78"/>
        <v>0</v>
      </c>
      <c r="AK191" s="171"/>
      <c r="AL191" s="174" t="str">
        <f t="shared" si="79"/>
        <v/>
      </c>
      <c r="AM191" s="179" t="str">
        <f t="shared" si="80"/>
        <v/>
      </c>
      <c r="AN191" s="183" t="str">
        <f t="shared" si="81"/>
        <v>未入力セル</v>
      </c>
      <c r="AO191" s="186" t="str">
        <f t="shared" si="61"/>
        <v/>
      </c>
      <c r="AP191" s="186" t="str">
        <f t="shared" si="62"/>
        <v/>
      </c>
      <c r="AQ191" s="39">
        <f t="shared" si="88"/>
        <v>0</v>
      </c>
      <c r="AR191" s="39" t="str">
        <f>IF(ISERROR(VLOOKUP($M191,#REF!,16,0)),"",VLOOKUP($M191,#REF!,16,0))</f>
        <v/>
      </c>
      <c r="AS191" s="196" t="str">
        <f>IF(ISERROR(VLOOKUP($M191,#REF!,7,0)),"",VLOOKUP($M191,#REF!,7,0))</f>
        <v/>
      </c>
      <c r="AT191" s="203">
        <f t="shared" si="82"/>
        <v>0</v>
      </c>
      <c r="AU191" s="208" t="str">
        <f t="shared" si="83"/>
        <v/>
      </c>
      <c r="AW191" s="208" t="str">
        <f>IF(ISERROR(VLOOKUP($M191,#REF!,10,0)),"",VLOOKUP($M191,#REF!,10,0))</f>
        <v/>
      </c>
      <c r="AX191" s="203">
        <f t="shared" si="84"/>
        <v>0</v>
      </c>
      <c r="AY191" s="208" t="str">
        <f t="shared" si="85"/>
        <v/>
      </c>
      <c r="BA191" s="225" t="str">
        <f t="shared" si="86"/>
        <v/>
      </c>
      <c r="BB191" s="225" t="str">
        <f t="shared" si="87"/>
        <v/>
      </c>
    </row>
    <row r="192" spans="1:54" s="39" customFormat="1" ht="25.2" customHeight="1" x14ac:dyDescent="0.2">
      <c r="A192" s="45"/>
      <c r="B192" s="48"/>
      <c r="C192" s="48"/>
      <c r="D192" s="53"/>
      <c r="E192" s="53"/>
      <c r="F192" s="55"/>
      <c r="G192" s="55"/>
      <c r="H192" s="60"/>
      <c r="I192" s="66"/>
      <c r="J192" s="68"/>
      <c r="L192" s="73">
        <f t="shared" si="63"/>
        <v>0</v>
      </c>
      <c r="M192" s="73" t="str">
        <f t="shared" si="64"/>
        <v xml:space="preserve"> </v>
      </c>
      <c r="N192" s="100">
        <f t="shared" si="65"/>
        <v>0</v>
      </c>
      <c r="O192" s="100">
        <f t="shared" si="66"/>
        <v>0</v>
      </c>
      <c r="P192" s="108">
        <f t="shared" si="67"/>
        <v>0</v>
      </c>
      <c r="Q192" s="108" t="str">
        <f>IF(OR($C192="LED",$C192="不明"),"",IF(ISERROR(VLOOKUP($M192,#REF!,2,0)),"",VLOOKUP($M192,#REF!,2,0)))</f>
        <v/>
      </c>
      <c r="R192" s="100">
        <f t="shared" si="68"/>
        <v>0</v>
      </c>
      <c r="S192" s="100">
        <f t="shared" si="69"/>
        <v>0</v>
      </c>
      <c r="T192" s="120" t="str">
        <f t="shared" si="70"/>
        <v/>
      </c>
      <c r="U192" s="124"/>
      <c r="V192" s="129" t="s">
        <v>164</v>
      </c>
      <c r="W192" s="131"/>
      <c r="X192" s="75" t="str">
        <f>IF(COUNTIF($M192,"*LED*"),"LED設置済",IF(COUNTIF($M192,"*不明*"),"該当不明",IF(ISERROR(VLOOKUP($M192,#REF!,4,0)),"",VLOOKUP($M192,#REF!,4,0))))</f>
        <v/>
      </c>
      <c r="Y192" s="139">
        <f t="shared" si="71"/>
        <v>0</v>
      </c>
      <c r="Z192" s="144" t="str">
        <f>IF(ISERROR(VLOOKUP($M192,#REF!,5,0)),"",VLOOKUP($M192,#REF!,5,0))</f>
        <v/>
      </c>
      <c r="AA192" s="147" t="str">
        <f t="shared" si="72"/>
        <v/>
      </c>
      <c r="AB192" s="147" t="str">
        <f t="shared" si="73"/>
        <v/>
      </c>
      <c r="AC192" s="147" t="str">
        <f>IF(ISERROR(VLOOKUP($M192,#REF!,6,0)),"",VLOOKUP($M192,#REF!,6,0))</f>
        <v/>
      </c>
      <c r="AD192" s="147" t="str">
        <f>IF(ISERROR(VLOOKUP($M192,#REF!,8,0)),"",VLOOKUP($M192,#REF!,8,0))</f>
        <v/>
      </c>
      <c r="AE192" s="152" t="str">
        <f t="shared" si="74"/>
        <v/>
      </c>
      <c r="AF192" s="155" t="str">
        <f t="shared" si="75"/>
        <v/>
      </c>
      <c r="AG192" s="146" t="str">
        <f t="shared" si="76"/>
        <v/>
      </c>
      <c r="AH192" s="146" t="str">
        <f>IF(ISERROR(VLOOKUP($M192,#REF!,9,0)),"",VLOOKUP($M192,#REF!,9,0))</f>
        <v/>
      </c>
      <c r="AI192" s="146" t="str">
        <f t="shared" si="77"/>
        <v/>
      </c>
      <c r="AJ192" s="168">
        <f t="shared" si="78"/>
        <v>0</v>
      </c>
      <c r="AK192" s="171"/>
      <c r="AL192" s="174" t="str">
        <f t="shared" si="79"/>
        <v/>
      </c>
      <c r="AM192" s="179" t="str">
        <f t="shared" si="80"/>
        <v/>
      </c>
      <c r="AN192" s="183" t="str">
        <f t="shared" si="81"/>
        <v>未入力セル</v>
      </c>
      <c r="AO192" s="186" t="str">
        <f t="shared" si="61"/>
        <v/>
      </c>
      <c r="AP192" s="186" t="str">
        <f t="shared" si="62"/>
        <v/>
      </c>
      <c r="AQ192" s="39">
        <f t="shared" si="88"/>
        <v>0</v>
      </c>
      <c r="AR192" s="39" t="str">
        <f>IF(ISERROR(VLOOKUP($M192,#REF!,16,0)),"",VLOOKUP($M192,#REF!,16,0))</f>
        <v/>
      </c>
      <c r="AS192" s="196" t="str">
        <f>IF(ISERROR(VLOOKUP($M192,#REF!,7,0)),"",VLOOKUP($M192,#REF!,7,0))</f>
        <v/>
      </c>
      <c r="AT192" s="203">
        <f t="shared" si="82"/>
        <v>0</v>
      </c>
      <c r="AU192" s="208" t="str">
        <f t="shared" si="83"/>
        <v/>
      </c>
      <c r="AW192" s="208" t="str">
        <f>IF(ISERROR(VLOOKUP($M192,#REF!,10,0)),"",VLOOKUP($M192,#REF!,10,0))</f>
        <v/>
      </c>
      <c r="AX192" s="203">
        <f t="shared" si="84"/>
        <v>0</v>
      </c>
      <c r="AY192" s="208" t="str">
        <f t="shared" si="85"/>
        <v/>
      </c>
      <c r="BA192" s="225" t="str">
        <f t="shared" si="86"/>
        <v/>
      </c>
      <c r="BB192" s="225" t="str">
        <f t="shared" si="87"/>
        <v/>
      </c>
    </row>
    <row r="193" spans="1:54" s="39" customFormat="1" ht="25.2" customHeight="1" x14ac:dyDescent="0.2">
      <c r="A193" s="45"/>
      <c r="B193" s="48"/>
      <c r="C193" s="48"/>
      <c r="D193" s="53"/>
      <c r="E193" s="53"/>
      <c r="F193" s="55"/>
      <c r="G193" s="55"/>
      <c r="H193" s="60"/>
      <c r="I193" s="66"/>
      <c r="J193" s="68"/>
      <c r="L193" s="73">
        <f t="shared" si="63"/>
        <v>0</v>
      </c>
      <c r="M193" s="73" t="str">
        <f t="shared" si="64"/>
        <v xml:space="preserve"> </v>
      </c>
      <c r="N193" s="100">
        <f t="shared" si="65"/>
        <v>0</v>
      </c>
      <c r="O193" s="100">
        <f t="shared" si="66"/>
        <v>0</v>
      </c>
      <c r="P193" s="108">
        <f t="shared" si="67"/>
        <v>0</v>
      </c>
      <c r="Q193" s="108" t="str">
        <f>IF(OR($C193="LED",$C193="不明"),"",IF(ISERROR(VLOOKUP($M193,#REF!,2,0)),"",VLOOKUP($M193,#REF!,2,0)))</f>
        <v/>
      </c>
      <c r="R193" s="100">
        <f t="shared" si="68"/>
        <v>0</v>
      </c>
      <c r="S193" s="100">
        <f t="shared" si="69"/>
        <v>0</v>
      </c>
      <c r="T193" s="120" t="str">
        <f t="shared" si="70"/>
        <v/>
      </c>
      <c r="U193" s="124"/>
      <c r="V193" s="129" t="s">
        <v>164</v>
      </c>
      <c r="W193" s="131"/>
      <c r="X193" s="75" t="str">
        <f>IF(COUNTIF($M193,"*LED*"),"LED設置済",IF(COUNTIF($M193,"*不明*"),"該当不明",IF(ISERROR(VLOOKUP($M193,#REF!,4,0)),"",VLOOKUP($M193,#REF!,4,0))))</f>
        <v/>
      </c>
      <c r="Y193" s="139">
        <f t="shared" si="71"/>
        <v>0</v>
      </c>
      <c r="Z193" s="144" t="str">
        <f>IF(ISERROR(VLOOKUP($M193,#REF!,5,0)),"",VLOOKUP($M193,#REF!,5,0))</f>
        <v/>
      </c>
      <c r="AA193" s="147" t="str">
        <f t="shared" si="72"/>
        <v/>
      </c>
      <c r="AB193" s="147" t="str">
        <f t="shared" si="73"/>
        <v/>
      </c>
      <c r="AC193" s="147" t="str">
        <f>IF(ISERROR(VLOOKUP($M193,#REF!,6,0)),"",VLOOKUP($M193,#REF!,6,0))</f>
        <v/>
      </c>
      <c r="AD193" s="147" t="str">
        <f>IF(ISERROR(VLOOKUP($M193,#REF!,8,0)),"",VLOOKUP($M193,#REF!,8,0))</f>
        <v/>
      </c>
      <c r="AE193" s="152" t="str">
        <f t="shared" si="74"/>
        <v/>
      </c>
      <c r="AF193" s="155" t="str">
        <f t="shared" si="75"/>
        <v/>
      </c>
      <c r="AG193" s="146" t="str">
        <f t="shared" si="76"/>
        <v/>
      </c>
      <c r="AH193" s="146" t="str">
        <f>IF(ISERROR(VLOOKUP($M193,#REF!,9,0)),"",VLOOKUP($M193,#REF!,9,0))</f>
        <v/>
      </c>
      <c r="AI193" s="146" t="str">
        <f t="shared" si="77"/>
        <v/>
      </c>
      <c r="AJ193" s="168">
        <f t="shared" si="78"/>
        <v>0</v>
      </c>
      <c r="AK193" s="171"/>
      <c r="AL193" s="174" t="str">
        <f t="shared" si="79"/>
        <v/>
      </c>
      <c r="AM193" s="179" t="str">
        <f t="shared" si="80"/>
        <v/>
      </c>
      <c r="AN193" s="183" t="str">
        <f t="shared" si="81"/>
        <v>未入力セル</v>
      </c>
      <c r="AO193" s="186" t="str">
        <f t="shared" ref="AO193:AO256" si="89">IF(ISERROR((Q193*Y193)/1000),"",((Q193*Y193)/1000))</f>
        <v/>
      </c>
      <c r="AP193" s="186" t="str">
        <f t="shared" ref="AP193:AP256" si="90">IF(ISERROR((Z193*Y193)/1000),"",((Z193*Y193)/1000))</f>
        <v/>
      </c>
      <c r="AQ193" s="39">
        <f t="shared" si="88"/>
        <v>0</v>
      </c>
      <c r="AR193" s="39" t="str">
        <f>IF(ISERROR(VLOOKUP($M193,#REF!,16,0)),"",VLOOKUP($M193,#REF!,16,0))</f>
        <v/>
      </c>
      <c r="AS193" s="196" t="str">
        <f>IF(ISERROR(VLOOKUP($M193,#REF!,7,0)),"",VLOOKUP($M193,#REF!,7,0))</f>
        <v/>
      </c>
      <c r="AT193" s="203">
        <f t="shared" si="82"/>
        <v>0</v>
      </c>
      <c r="AU193" s="208" t="str">
        <f t="shared" si="83"/>
        <v/>
      </c>
      <c r="AW193" s="208" t="str">
        <f>IF(ISERROR(VLOOKUP($M193,#REF!,10,0)),"",VLOOKUP($M193,#REF!,10,0))</f>
        <v/>
      </c>
      <c r="AX193" s="203">
        <f t="shared" si="84"/>
        <v>0</v>
      </c>
      <c r="AY193" s="208" t="str">
        <f t="shared" si="85"/>
        <v/>
      </c>
      <c r="BA193" s="225" t="str">
        <f t="shared" si="86"/>
        <v/>
      </c>
      <c r="BB193" s="225" t="str">
        <f t="shared" si="87"/>
        <v/>
      </c>
    </row>
    <row r="194" spans="1:54" s="39" customFormat="1" ht="25.2" customHeight="1" x14ac:dyDescent="0.2">
      <c r="A194" s="45"/>
      <c r="B194" s="48"/>
      <c r="C194" s="48"/>
      <c r="D194" s="53"/>
      <c r="E194" s="53"/>
      <c r="F194" s="55"/>
      <c r="G194" s="55"/>
      <c r="H194" s="60"/>
      <c r="I194" s="66"/>
      <c r="J194" s="68"/>
      <c r="L194" s="73">
        <f t="shared" si="63"/>
        <v>0</v>
      </c>
      <c r="M194" s="73" t="str">
        <f t="shared" si="64"/>
        <v xml:space="preserve"> </v>
      </c>
      <c r="N194" s="100">
        <f t="shared" si="65"/>
        <v>0</v>
      </c>
      <c r="O194" s="100">
        <f t="shared" si="66"/>
        <v>0</v>
      </c>
      <c r="P194" s="108">
        <f t="shared" si="67"/>
        <v>0</v>
      </c>
      <c r="Q194" s="108" t="str">
        <f>IF(OR($C194="LED",$C194="不明"),"",IF(ISERROR(VLOOKUP($M194,#REF!,2,0)),"",VLOOKUP($M194,#REF!,2,0)))</f>
        <v/>
      </c>
      <c r="R194" s="100">
        <f t="shared" si="68"/>
        <v>0</v>
      </c>
      <c r="S194" s="100">
        <f t="shared" si="69"/>
        <v>0</v>
      </c>
      <c r="T194" s="120" t="str">
        <f t="shared" si="70"/>
        <v/>
      </c>
      <c r="U194" s="124"/>
      <c r="V194" s="129" t="s">
        <v>164</v>
      </c>
      <c r="W194" s="131"/>
      <c r="X194" s="75" t="str">
        <f>IF(COUNTIF($M194,"*LED*"),"LED設置済",IF(COUNTIF($M194,"*不明*"),"該当不明",IF(ISERROR(VLOOKUP($M194,#REF!,4,0)),"",VLOOKUP($M194,#REF!,4,0))))</f>
        <v/>
      </c>
      <c r="Y194" s="139">
        <f t="shared" si="71"/>
        <v>0</v>
      </c>
      <c r="Z194" s="144" t="str">
        <f>IF(ISERROR(VLOOKUP($M194,#REF!,5,0)),"",VLOOKUP($M194,#REF!,5,0))</f>
        <v/>
      </c>
      <c r="AA194" s="147" t="str">
        <f t="shared" si="72"/>
        <v/>
      </c>
      <c r="AB194" s="147" t="str">
        <f t="shared" si="73"/>
        <v/>
      </c>
      <c r="AC194" s="147" t="str">
        <f>IF(ISERROR(VLOOKUP($M194,#REF!,6,0)),"",VLOOKUP($M194,#REF!,6,0))</f>
        <v/>
      </c>
      <c r="AD194" s="147" t="str">
        <f>IF(ISERROR(VLOOKUP($M194,#REF!,8,0)),"",VLOOKUP($M194,#REF!,8,0))</f>
        <v/>
      </c>
      <c r="AE194" s="152" t="str">
        <f t="shared" si="74"/>
        <v/>
      </c>
      <c r="AF194" s="155" t="str">
        <f t="shared" si="75"/>
        <v/>
      </c>
      <c r="AG194" s="146" t="str">
        <f t="shared" si="76"/>
        <v/>
      </c>
      <c r="AH194" s="146" t="str">
        <f>IF(ISERROR(VLOOKUP($M194,#REF!,9,0)),"",VLOOKUP($M194,#REF!,9,0))</f>
        <v/>
      </c>
      <c r="AI194" s="146" t="str">
        <f t="shared" si="77"/>
        <v/>
      </c>
      <c r="AJ194" s="168">
        <f t="shared" si="78"/>
        <v>0</v>
      </c>
      <c r="AK194" s="171"/>
      <c r="AL194" s="174" t="str">
        <f t="shared" si="79"/>
        <v/>
      </c>
      <c r="AM194" s="179" t="str">
        <f t="shared" si="80"/>
        <v/>
      </c>
      <c r="AN194" s="183" t="str">
        <f t="shared" si="81"/>
        <v>未入力セル</v>
      </c>
      <c r="AO194" s="186" t="str">
        <f t="shared" si="89"/>
        <v/>
      </c>
      <c r="AP194" s="186" t="str">
        <f t="shared" si="90"/>
        <v/>
      </c>
      <c r="AQ194" s="39">
        <f t="shared" si="88"/>
        <v>0</v>
      </c>
      <c r="AR194" s="39" t="str">
        <f>IF(ISERROR(VLOOKUP($M194,#REF!,16,0)),"",VLOOKUP($M194,#REF!,16,0))</f>
        <v/>
      </c>
      <c r="AS194" s="196" t="str">
        <f>IF(ISERROR(VLOOKUP($M194,#REF!,7,0)),"",VLOOKUP($M194,#REF!,7,0))</f>
        <v/>
      </c>
      <c r="AT194" s="203">
        <f t="shared" si="82"/>
        <v>0</v>
      </c>
      <c r="AU194" s="208" t="str">
        <f t="shared" si="83"/>
        <v/>
      </c>
      <c r="AW194" s="208" t="str">
        <f>IF(ISERROR(VLOOKUP($M194,#REF!,10,0)),"",VLOOKUP($M194,#REF!,10,0))</f>
        <v/>
      </c>
      <c r="AX194" s="203">
        <f t="shared" si="84"/>
        <v>0</v>
      </c>
      <c r="AY194" s="208" t="str">
        <f t="shared" si="85"/>
        <v/>
      </c>
      <c r="BA194" s="225" t="str">
        <f t="shared" si="86"/>
        <v/>
      </c>
      <c r="BB194" s="225" t="str">
        <f t="shared" si="87"/>
        <v/>
      </c>
    </row>
    <row r="195" spans="1:54" s="39" customFormat="1" ht="25.2" customHeight="1" x14ac:dyDescent="0.2">
      <c r="A195" s="45"/>
      <c r="B195" s="48"/>
      <c r="C195" s="48"/>
      <c r="D195" s="53"/>
      <c r="E195" s="53"/>
      <c r="F195" s="55"/>
      <c r="G195" s="55"/>
      <c r="H195" s="60"/>
      <c r="I195" s="66"/>
      <c r="J195" s="68"/>
      <c r="L195" s="73">
        <f t="shared" si="63"/>
        <v>0</v>
      </c>
      <c r="M195" s="73" t="str">
        <f t="shared" si="64"/>
        <v xml:space="preserve"> </v>
      </c>
      <c r="N195" s="100">
        <f t="shared" si="65"/>
        <v>0</v>
      </c>
      <c r="O195" s="100">
        <f t="shared" si="66"/>
        <v>0</v>
      </c>
      <c r="P195" s="108">
        <f t="shared" si="67"/>
        <v>0</v>
      </c>
      <c r="Q195" s="108" t="str">
        <f>IF(OR($C195="LED",$C195="不明"),"",IF(ISERROR(VLOOKUP($M195,#REF!,2,0)),"",VLOOKUP($M195,#REF!,2,0)))</f>
        <v/>
      </c>
      <c r="R195" s="100">
        <f t="shared" si="68"/>
        <v>0</v>
      </c>
      <c r="S195" s="100">
        <f t="shared" si="69"/>
        <v>0</v>
      </c>
      <c r="T195" s="120" t="str">
        <f t="shared" si="70"/>
        <v/>
      </c>
      <c r="U195" s="124"/>
      <c r="V195" s="129" t="s">
        <v>164</v>
      </c>
      <c r="W195" s="131"/>
      <c r="X195" s="75" t="str">
        <f>IF(COUNTIF($M195,"*LED*"),"LED設置済",IF(COUNTIF($M195,"*不明*"),"該当不明",IF(ISERROR(VLOOKUP($M195,#REF!,4,0)),"",VLOOKUP($M195,#REF!,4,0))))</f>
        <v/>
      </c>
      <c r="Y195" s="139">
        <f t="shared" si="71"/>
        <v>0</v>
      </c>
      <c r="Z195" s="144" t="str">
        <f>IF(ISERROR(VLOOKUP($M195,#REF!,5,0)),"",VLOOKUP($M195,#REF!,5,0))</f>
        <v/>
      </c>
      <c r="AA195" s="147" t="str">
        <f t="shared" si="72"/>
        <v/>
      </c>
      <c r="AB195" s="147" t="str">
        <f t="shared" si="73"/>
        <v/>
      </c>
      <c r="AC195" s="147" t="str">
        <f>IF(ISERROR(VLOOKUP($M195,#REF!,6,0)),"",VLOOKUP($M195,#REF!,6,0))</f>
        <v/>
      </c>
      <c r="AD195" s="147" t="str">
        <f>IF(ISERROR(VLOOKUP($M195,#REF!,8,0)),"",VLOOKUP($M195,#REF!,8,0))</f>
        <v/>
      </c>
      <c r="AE195" s="152" t="str">
        <f t="shared" si="74"/>
        <v/>
      </c>
      <c r="AF195" s="155" t="str">
        <f t="shared" si="75"/>
        <v/>
      </c>
      <c r="AG195" s="146" t="str">
        <f t="shared" si="76"/>
        <v/>
      </c>
      <c r="AH195" s="146" t="str">
        <f>IF(ISERROR(VLOOKUP($M195,#REF!,9,0)),"",VLOOKUP($M195,#REF!,9,0))</f>
        <v/>
      </c>
      <c r="AI195" s="146" t="str">
        <f t="shared" si="77"/>
        <v/>
      </c>
      <c r="AJ195" s="168">
        <f t="shared" si="78"/>
        <v>0</v>
      </c>
      <c r="AK195" s="171"/>
      <c r="AL195" s="174" t="str">
        <f t="shared" si="79"/>
        <v/>
      </c>
      <c r="AM195" s="179" t="str">
        <f t="shared" si="80"/>
        <v/>
      </c>
      <c r="AN195" s="183" t="str">
        <f t="shared" si="81"/>
        <v>未入力セル</v>
      </c>
      <c r="AO195" s="186" t="str">
        <f t="shared" si="89"/>
        <v/>
      </c>
      <c r="AP195" s="186" t="str">
        <f t="shared" si="90"/>
        <v/>
      </c>
      <c r="AQ195" s="39">
        <f t="shared" si="88"/>
        <v>0</v>
      </c>
      <c r="AR195" s="39" t="str">
        <f>IF(ISERROR(VLOOKUP($M195,#REF!,16,0)),"",VLOOKUP($M195,#REF!,16,0))</f>
        <v/>
      </c>
      <c r="AS195" s="196" t="str">
        <f>IF(ISERROR(VLOOKUP($M195,#REF!,7,0)),"",VLOOKUP($M195,#REF!,7,0))</f>
        <v/>
      </c>
      <c r="AT195" s="203">
        <f t="shared" si="82"/>
        <v>0</v>
      </c>
      <c r="AU195" s="208" t="str">
        <f t="shared" si="83"/>
        <v/>
      </c>
      <c r="AW195" s="208" t="str">
        <f>IF(ISERROR(VLOOKUP($M195,#REF!,10,0)),"",VLOOKUP($M195,#REF!,10,0))</f>
        <v/>
      </c>
      <c r="AX195" s="203">
        <f t="shared" si="84"/>
        <v>0</v>
      </c>
      <c r="AY195" s="208" t="str">
        <f t="shared" si="85"/>
        <v/>
      </c>
      <c r="BA195" s="225" t="str">
        <f t="shared" si="86"/>
        <v/>
      </c>
      <c r="BB195" s="225" t="str">
        <f t="shared" si="87"/>
        <v/>
      </c>
    </row>
    <row r="196" spans="1:54" s="39" customFormat="1" ht="25.2" customHeight="1" x14ac:dyDescent="0.2">
      <c r="A196" s="45"/>
      <c r="B196" s="48"/>
      <c r="C196" s="48"/>
      <c r="D196" s="53"/>
      <c r="E196" s="53"/>
      <c r="F196" s="55"/>
      <c r="G196" s="55"/>
      <c r="H196" s="60"/>
      <c r="I196" s="66"/>
      <c r="J196" s="68"/>
      <c r="L196" s="73">
        <f t="shared" si="63"/>
        <v>0</v>
      </c>
      <c r="M196" s="73" t="str">
        <f t="shared" si="64"/>
        <v xml:space="preserve"> </v>
      </c>
      <c r="N196" s="100">
        <f t="shared" si="65"/>
        <v>0</v>
      </c>
      <c r="O196" s="100">
        <f t="shared" si="66"/>
        <v>0</v>
      </c>
      <c r="P196" s="108">
        <f t="shared" si="67"/>
        <v>0</v>
      </c>
      <c r="Q196" s="108" t="str">
        <f>IF(OR($C196="LED",$C196="不明"),"",IF(ISERROR(VLOOKUP($M196,#REF!,2,0)),"",VLOOKUP($M196,#REF!,2,0)))</f>
        <v/>
      </c>
      <c r="R196" s="100">
        <f t="shared" si="68"/>
        <v>0</v>
      </c>
      <c r="S196" s="100">
        <f t="shared" si="69"/>
        <v>0</v>
      </c>
      <c r="T196" s="120" t="str">
        <f t="shared" si="70"/>
        <v/>
      </c>
      <c r="U196" s="124"/>
      <c r="V196" s="129" t="s">
        <v>164</v>
      </c>
      <c r="W196" s="131"/>
      <c r="X196" s="75" t="str">
        <f>IF(COUNTIF($M196,"*LED*"),"LED設置済",IF(COUNTIF($M196,"*不明*"),"該当不明",IF(ISERROR(VLOOKUP($M196,#REF!,4,0)),"",VLOOKUP($M196,#REF!,4,0))))</f>
        <v/>
      </c>
      <c r="Y196" s="139">
        <f t="shared" si="71"/>
        <v>0</v>
      </c>
      <c r="Z196" s="144" t="str">
        <f>IF(ISERROR(VLOOKUP($M196,#REF!,5,0)),"",VLOOKUP($M196,#REF!,5,0))</f>
        <v/>
      </c>
      <c r="AA196" s="147" t="str">
        <f t="shared" si="72"/>
        <v/>
      </c>
      <c r="AB196" s="147" t="str">
        <f t="shared" si="73"/>
        <v/>
      </c>
      <c r="AC196" s="147" t="str">
        <f>IF(ISERROR(VLOOKUP($M196,#REF!,6,0)),"",VLOOKUP($M196,#REF!,6,0))</f>
        <v/>
      </c>
      <c r="AD196" s="147" t="str">
        <f>IF(ISERROR(VLOOKUP($M196,#REF!,8,0)),"",VLOOKUP($M196,#REF!,8,0))</f>
        <v/>
      </c>
      <c r="AE196" s="152" t="str">
        <f t="shared" si="74"/>
        <v/>
      </c>
      <c r="AF196" s="155" t="str">
        <f t="shared" si="75"/>
        <v/>
      </c>
      <c r="AG196" s="146" t="str">
        <f t="shared" si="76"/>
        <v/>
      </c>
      <c r="AH196" s="146" t="str">
        <f>IF(ISERROR(VLOOKUP($M196,#REF!,9,0)),"",VLOOKUP($M196,#REF!,9,0))</f>
        <v/>
      </c>
      <c r="AI196" s="146" t="str">
        <f t="shared" si="77"/>
        <v/>
      </c>
      <c r="AJ196" s="168">
        <f t="shared" si="78"/>
        <v>0</v>
      </c>
      <c r="AK196" s="171"/>
      <c r="AL196" s="174" t="str">
        <f t="shared" si="79"/>
        <v/>
      </c>
      <c r="AM196" s="179" t="str">
        <f t="shared" si="80"/>
        <v/>
      </c>
      <c r="AN196" s="183" t="str">
        <f t="shared" si="81"/>
        <v>未入力セル</v>
      </c>
      <c r="AO196" s="186" t="str">
        <f t="shared" si="89"/>
        <v/>
      </c>
      <c r="AP196" s="186" t="str">
        <f t="shared" si="90"/>
        <v/>
      </c>
      <c r="AQ196" s="39">
        <f t="shared" si="88"/>
        <v>0</v>
      </c>
      <c r="AR196" s="39" t="str">
        <f>IF(ISERROR(VLOOKUP($M196,#REF!,16,0)),"",VLOOKUP($M196,#REF!,16,0))</f>
        <v/>
      </c>
      <c r="AS196" s="196" t="str">
        <f>IF(ISERROR(VLOOKUP($M196,#REF!,7,0)),"",VLOOKUP($M196,#REF!,7,0))</f>
        <v/>
      </c>
      <c r="AT196" s="203">
        <f t="shared" si="82"/>
        <v>0</v>
      </c>
      <c r="AU196" s="208" t="str">
        <f t="shared" si="83"/>
        <v/>
      </c>
      <c r="AW196" s="208" t="str">
        <f>IF(ISERROR(VLOOKUP($M196,#REF!,10,0)),"",VLOOKUP($M196,#REF!,10,0))</f>
        <v/>
      </c>
      <c r="AX196" s="203">
        <f t="shared" si="84"/>
        <v>0</v>
      </c>
      <c r="AY196" s="208" t="str">
        <f t="shared" si="85"/>
        <v/>
      </c>
      <c r="BA196" s="225" t="str">
        <f t="shared" si="86"/>
        <v/>
      </c>
      <c r="BB196" s="225" t="str">
        <f t="shared" si="87"/>
        <v/>
      </c>
    </row>
    <row r="197" spans="1:54" s="39" customFormat="1" ht="25.2" customHeight="1" x14ac:dyDescent="0.2">
      <c r="A197" s="45"/>
      <c r="B197" s="48"/>
      <c r="C197" s="48"/>
      <c r="D197" s="53"/>
      <c r="E197" s="53"/>
      <c r="F197" s="55"/>
      <c r="G197" s="55"/>
      <c r="H197" s="60"/>
      <c r="I197" s="66"/>
      <c r="J197" s="68"/>
      <c r="L197" s="73">
        <f t="shared" si="63"/>
        <v>0</v>
      </c>
      <c r="M197" s="73" t="str">
        <f t="shared" si="64"/>
        <v xml:space="preserve"> </v>
      </c>
      <c r="N197" s="100">
        <f t="shared" si="65"/>
        <v>0</v>
      </c>
      <c r="O197" s="100">
        <f t="shared" si="66"/>
        <v>0</v>
      </c>
      <c r="P197" s="108">
        <f t="shared" si="67"/>
        <v>0</v>
      </c>
      <c r="Q197" s="108" t="str">
        <f>IF(OR($C197="LED",$C197="不明"),"",IF(ISERROR(VLOOKUP($M197,#REF!,2,0)),"",VLOOKUP($M197,#REF!,2,0)))</f>
        <v/>
      </c>
      <c r="R197" s="100">
        <f t="shared" si="68"/>
        <v>0</v>
      </c>
      <c r="S197" s="100">
        <f t="shared" si="69"/>
        <v>0</v>
      </c>
      <c r="T197" s="120" t="str">
        <f t="shared" si="70"/>
        <v/>
      </c>
      <c r="U197" s="124"/>
      <c r="V197" s="129" t="s">
        <v>164</v>
      </c>
      <c r="W197" s="131"/>
      <c r="X197" s="75" t="str">
        <f>IF(COUNTIF($M197,"*LED*"),"LED設置済",IF(COUNTIF($M197,"*不明*"),"該当不明",IF(ISERROR(VLOOKUP($M197,#REF!,4,0)),"",VLOOKUP($M197,#REF!,4,0))))</f>
        <v/>
      </c>
      <c r="Y197" s="139">
        <f t="shared" si="71"/>
        <v>0</v>
      </c>
      <c r="Z197" s="144" t="str">
        <f>IF(ISERROR(VLOOKUP($M197,#REF!,5,0)),"",VLOOKUP($M197,#REF!,5,0))</f>
        <v/>
      </c>
      <c r="AA197" s="147" t="str">
        <f t="shared" si="72"/>
        <v/>
      </c>
      <c r="AB197" s="147" t="str">
        <f t="shared" si="73"/>
        <v/>
      </c>
      <c r="AC197" s="147" t="str">
        <f>IF(ISERROR(VLOOKUP($M197,#REF!,6,0)),"",VLOOKUP($M197,#REF!,6,0))</f>
        <v/>
      </c>
      <c r="AD197" s="147" t="str">
        <f>IF(ISERROR(VLOOKUP($M197,#REF!,8,0)),"",VLOOKUP($M197,#REF!,8,0))</f>
        <v/>
      </c>
      <c r="AE197" s="152" t="str">
        <f t="shared" si="74"/>
        <v/>
      </c>
      <c r="AF197" s="155" t="str">
        <f t="shared" si="75"/>
        <v/>
      </c>
      <c r="AG197" s="146" t="str">
        <f t="shared" si="76"/>
        <v/>
      </c>
      <c r="AH197" s="146" t="str">
        <f>IF(ISERROR(VLOOKUP($M197,#REF!,9,0)),"",VLOOKUP($M197,#REF!,9,0))</f>
        <v/>
      </c>
      <c r="AI197" s="146" t="str">
        <f t="shared" si="77"/>
        <v/>
      </c>
      <c r="AJ197" s="168">
        <f t="shared" si="78"/>
        <v>0</v>
      </c>
      <c r="AK197" s="171"/>
      <c r="AL197" s="174" t="str">
        <f t="shared" si="79"/>
        <v/>
      </c>
      <c r="AM197" s="179" t="str">
        <f t="shared" si="80"/>
        <v/>
      </c>
      <c r="AN197" s="183" t="str">
        <f t="shared" si="81"/>
        <v>未入力セル</v>
      </c>
      <c r="AO197" s="186" t="str">
        <f t="shared" si="89"/>
        <v/>
      </c>
      <c r="AP197" s="186" t="str">
        <f t="shared" si="90"/>
        <v/>
      </c>
      <c r="AQ197" s="39">
        <f t="shared" si="88"/>
        <v>0</v>
      </c>
      <c r="AR197" s="39" t="str">
        <f>IF(ISERROR(VLOOKUP($M197,#REF!,16,0)),"",VLOOKUP($M197,#REF!,16,0))</f>
        <v/>
      </c>
      <c r="AS197" s="196" t="str">
        <f>IF(ISERROR(VLOOKUP($M197,#REF!,7,0)),"",VLOOKUP($M197,#REF!,7,0))</f>
        <v/>
      </c>
      <c r="AT197" s="203">
        <f t="shared" si="82"/>
        <v>0</v>
      </c>
      <c r="AU197" s="208" t="str">
        <f t="shared" si="83"/>
        <v/>
      </c>
      <c r="AW197" s="208" t="str">
        <f>IF(ISERROR(VLOOKUP($M197,#REF!,10,0)),"",VLOOKUP($M197,#REF!,10,0))</f>
        <v/>
      </c>
      <c r="AX197" s="203">
        <f t="shared" si="84"/>
        <v>0</v>
      </c>
      <c r="AY197" s="208" t="str">
        <f t="shared" si="85"/>
        <v/>
      </c>
      <c r="BA197" s="225" t="str">
        <f t="shared" si="86"/>
        <v/>
      </c>
      <c r="BB197" s="225" t="str">
        <f t="shared" si="87"/>
        <v/>
      </c>
    </row>
    <row r="198" spans="1:54" s="39" customFormat="1" ht="25.2" customHeight="1" x14ac:dyDescent="0.2">
      <c r="A198" s="45"/>
      <c r="B198" s="48"/>
      <c r="C198" s="48"/>
      <c r="D198" s="53"/>
      <c r="E198" s="53"/>
      <c r="F198" s="55"/>
      <c r="G198" s="55"/>
      <c r="H198" s="60"/>
      <c r="I198" s="66"/>
      <c r="J198" s="68"/>
      <c r="L198" s="73">
        <f t="shared" si="63"/>
        <v>0</v>
      </c>
      <c r="M198" s="73" t="str">
        <f t="shared" si="64"/>
        <v xml:space="preserve"> </v>
      </c>
      <c r="N198" s="100">
        <f t="shared" si="65"/>
        <v>0</v>
      </c>
      <c r="O198" s="100">
        <f t="shared" si="66"/>
        <v>0</v>
      </c>
      <c r="P198" s="108">
        <f t="shared" si="67"/>
        <v>0</v>
      </c>
      <c r="Q198" s="108" t="str">
        <f>IF(OR($C198="LED",$C198="不明"),"",IF(ISERROR(VLOOKUP($M198,#REF!,2,0)),"",VLOOKUP($M198,#REF!,2,0)))</f>
        <v/>
      </c>
      <c r="R198" s="100">
        <f t="shared" si="68"/>
        <v>0</v>
      </c>
      <c r="S198" s="100">
        <f t="shared" si="69"/>
        <v>0</v>
      </c>
      <c r="T198" s="120" t="str">
        <f t="shared" si="70"/>
        <v/>
      </c>
      <c r="U198" s="124"/>
      <c r="V198" s="129" t="s">
        <v>164</v>
      </c>
      <c r="W198" s="131"/>
      <c r="X198" s="75" t="str">
        <f>IF(COUNTIF($M198,"*LED*"),"LED設置済",IF(COUNTIF($M198,"*不明*"),"該当不明",IF(ISERROR(VLOOKUP($M198,#REF!,4,0)),"",VLOOKUP($M198,#REF!,4,0))))</f>
        <v/>
      </c>
      <c r="Y198" s="139">
        <f t="shared" si="71"/>
        <v>0</v>
      </c>
      <c r="Z198" s="144" t="str">
        <f>IF(ISERROR(VLOOKUP($M198,#REF!,5,0)),"",VLOOKUP($M198,#REF!,5,0))</f>
        <v/>
      </c>
      <c r="AA198" s="147" t="str">
        <f t="shared" si="72"/>
        <v/>
      </c>
      <c r="AB198" s="147" t="str">
        <f t="shared" si="73"/>
        <v/>
      </c>
      <c r="AC198" s="147" t="str">
        <f>IF(ISERROR(VLOOKUP($M198,#REF!,6,0)),"",VLOOKUP($M198,#REF!,6,0))</f>
        <v/>
      </c>
      <c r="AD198" s="147" t="str">
        <f>IF(ISERROR(VLOOKUP($M198,#REF!,8,0)),"",VLOOKUP($M198,#REF!,8,0))</f>
        <v/>
      </c>
      <c r="AE198" s="152" t="str">
        <f t="shared" si="74"/>
        <v/>
      </c>
      <c r="AF198" s="155" t="str">
        <f t="shared" si="75"/>
        <v/>
      </c>
      <c r="AG198" s="146" t="str">
        <f t="shared" si="76"/>
        <v/>
      </c>
      <c r="AH198" s="146" t="str">
        <f>IF(ISERROR(VLOOKUP($M198,#REF!,9,0)),"",VLOOKUP($M198,#REF!,9,0))</f>
        <v/>
      </c>
      <c r="AI198" s="146" t="str">
        <f t="shared" si="77"/>
        <v/>
      </c>
      <c r="AJ198" s="168">
        <f t="shared" si="78"/>
        <v>0</v>
      </c>
      <c r="AK198" s="171"/>
      <c r="AL198" s="174" t="str">
        <f t="shared" si="79"/>
        <v/>
      </c>
      <c r="AM198" s="179" t="str">
        <f t="shared" si="80"/>
        <v/>
      </c>
      <c r="AN198" s="183" t="str">
        <f t="shared" si="81"/>
        <v>未入力セル</v>
      </c>
      <c r="AO198" s="186" t="str">
        <f t="shared" si="89"/>
        <v/>
      </c>
      <c r="AP198" s="186" t="str">
        <f t="shared" si="90"/>
        <v/>
      </c>
      <c r="AQ198" s="39">
        <f t="shared" si="88"/>
        <v>0</v>
      </c>
      <c r="AR198" s="39" t="str">
        <f>IF(ISERROR(VLOOKUP($M198,#REF!,16,0)),"",VLOOKUP($M198,#REF!,16,0))</f>
        <v/>
      </c>
      <c r="AS198" s="196" t="str">
        <f>IF(ISERROR(VLOOKUP($M198,#REF!,7,0)),"",VLOOKUP($M198,#REF!,7,0))</f>
        <v/>
      </c>
      <c r="AT198" s="203">
        <f t="shared" si="82"/>
        <v>0</v>
      </c>
      <c r="AU198" s="208" t="str">
        <f t="shared" si="83"/>
        <v/>
      </c>
      <c r="AW198" s="208" t="str">
        <f>IF(ISERROR(VLOOKUP($M198,#REF!,10,0)),"",VLOOKUP($M198,#REF!,10,0))</f>
        <v/>
      </c>
      <c r="AX198" s="203">
        <f t="shared" si="84"/>
        <v>0</v>
      </c>
      <c r="AY198" s="208" t="str">
        <f t="shared" si="85"/>
        <v/>
      </c>
      <c r="BA198" s="225" t="str">
        <f t="shared" si="86"/>
        <v/>
      </c>
      <c r="BB198" s="225" t="str">
        <f t="shared" si="87"/>
        <v/>
      </c>
    </row>
    <row r="199" spans="1:54" s="39" customFormat="1" ht="25.2" customHeight="1" x14ac:dyDescent="0.2">
      <c r="A199" s="45"/>
      <c r="B199" s="48"/>
      <c r="C199" s="48"/>
      <c r="D199" s="53"/>
      <c r="E199" s="53"/>
      <c r="F199" s="55"/>
      <c r="G199" s="55"/>
      <c r="H199" s="60"/>
      <c r="I199" s="66"/>
      <c r="J199" s="68"/>
      <c r="L199" s="73">
        <f t="shared" si="63"/>
        <v>0</v>
      </c>
      <c r="M199" s="73" t="str">
        <f t="shared" si="64"/>
        <v xml:space="preserve"> </v>
      </c>
      <c r="N199" s="100">
        <f t="shared" si="65"/>
        <v>0</v>
      </c>
      <c r="O199" s="100">
        <f t="shared" si="66"/>
        <v>0</v>
      </c>
      <c r="P199" s="108">
        <f t="shared" si="67"/>
        <v>0</v>
      </c>
      <c r="Q199" s="108" t="str">
        <f>IF(OR($C199="LED",$C199="不明"),"",IF(ISERROR(VLOOKUP($M199,#REF!,2,0)),"",VLOOKUP($M199,#REF!,2,0)))</f>
        <v/>
      </c>
      <c r="R199" s="100">
        <f t="shared" si="68"/>
        <v>0</v>
      </c>
      <c r="S199" s="100">
        <f t="shared" si="69"/>
        <v>0</v>
      </c>
      <c r="T199" s="120" t="str">
        <f t="shared" si="70"/>
        <v/>
      </c>
      <c r="U199" s="124"/>
      <c r="V199" s="129" t="s">
        <v>164</v>
      </c>
      <c r="W199" s="131"/>
      <c r="X199" s="75" t="str">
        <f>IF(COUNTIF($M199,"*LED*"),"LED設置済",IF(COUNTIF($M199,"*不明*"),"該当不明",IF(ISERROR(VLOOKUP($M199,#REF!,4,0)),"",VLOOKUP($M199,#REF!,4,0))))</f>
        <v/>
      </c>
      <c r="Y199" s="139">
        <f t="shared" si="71"/>
        <v>0</v>
      </c>
      <c r="Z199" s="144" t="str">
        <f>IF(ISERROR(VLOOKUP($M199,#REF!,5,0)),"",VLOOKUP($M199,#REF!,5,0))</f>
        <v/>
      </c>
      <c r="AA199" s="147" t="str">
        <f t="shared" si="72"/>
        <v/>
      </c>
      <c r="AB199" s="147" t="str">
        <f t="shared" si="73"/>
        <v/>
      </c>
      <c r="AC199" s="147" t="str">
        <f>IF(ISERROR(VLOOKUP($M199,#REF!,6,0)),"",VLOOKUP($M199,#REF!,6,0))</f>
        <v/>
      </c>
      <c r="AD199" s="147" t="str">
        <f>IF(ISERROR(VLOOKUP($M199,#REF!,8,0)),"",VLOOKUP($M199,#REF!,8,0))</f>
        <v/>
      </c>
      <c r="AE199" s="152" t="str">
        <f t="shared" si="74"/>
        <v/>
      </c>
      <c r="AF199" s="155" t="str">
        <f t="shared" si="75"/>
        <v/>
      </c>
      <c r="AG199" s="146" t="str">
        <f t="shared" si="76"/>
        <v/>
      </c>
      <c r="AH199" s="146" t="str">
        <f>IF(ISERROR(VLOOKUP($M199,#REF!,9,0)),"",VLOOKUP($M199,#REF!,9,0))</f>
        <v/>
      </c>
      <c r="AI199" s="146" t="str">
        <f t="shared" si="77"/>
        <v/>
      </c>
      <c r="AJ199" s="168">
        <f t="shared" si="78"/>
        <v>0</v>
      </c>
      <c r="AK199" s="171"/>
      <c r="AL199" s="174" t="str">
        <f t="shared" si="79"/>
        <v/>
      </c>
      <c r="AM199" s="179" t="str">
        <f t="shared" si="80"/>
        <v/>
      </c>
      <c r="AN199" s="183" t="str">
        <f t="shared" si="81"/>
        <v>未入力セル</v>
      </c>
      <c r="AO199" s="186" t="str">
        <f t="shared" si="89"/>
        <v/>
      </c>
      <c r="AP199" s="186" t="str">
        <f t="shared" si="90"/>
        <v/>
      </c>
      <c r="AQ199" s="39">
        <f t="shared" si="88"/>
        <v>0</v>
      </c>
      <c r="AR199" s="39" t="str">
        <f>IF(ISERROR(VLOOKUP($M199,#REF!,16,0)),"",VLOOKUP($M199,#REF!,16,0))</f>
        <v/>
      </c>
      <c r="AS199" s="196" t="str">
        <f>IF(ISERROR(VLOOKUP($M199,#REF!,7,0)),"",VLOOKUP($M199,#REF!,7,0))</f>
        <v/>
      </c>
      <c r="AT199" s="203">
        <f t="shared" si="82"/>
        <v>0</v>
      </c>
      <c r="AU199" s="208" t="str">
        <f t="shared" si="83"/>
        <v/>
      </c>
      <c r="AW199" s="208" t="str">
        <f>IF(ISERROR(VLOOKUP($M199,#REF!,10,0)),"",VLOOKUP($M199,#REF!,10,0))</f>
        <v/>
      </c>
      <c r="AX199" s="203">
        <f t="shared" si="84"/>
        <v>0</v>
      </c>
      <c r="AY199" s="208" t="str">
        <f t="shared" si="85"/>
        <v/>
      </c>
      <c r="BA199" s="225" t="str">
        <f t="shared" si="86"/>
        <v/>
      </c>
      <c r="BB199" s="225" t="str">
        <f t="shared" si="87"/>
        <v/>
      </c>
    </row>
    <row r="200" spans="1:54" s="39" customFormat="1" ht="25.2" customHeight="1" x14ac:dyDescent="0.2">
      <c r="A200" s="45"/>
      <c r="B200" s="48"/>
      <c r="C200" s="48"/>
      <c r="D200" s="53"/>
      <c r="E200" s="53"/>
      <c r="F200" s="55"/>
      <c r="G200" s="55"/>
      <c r="H200" s="60"/>
      <c r="I200" s="66"/>
      <c r="J200" s="68"/>
      <c r="L200" s="73">
        <f t="shared" si="63"/>
        <v>0</v>
      </c>
      <c r="M200" s="73" t="str">
        <f t="shared" si="64"/>
        <v xml:space="preserve"> </v>
      </c>
      <c r="N200" s="100">
        <f t="shared" si="65"/>
        <v>0</v>
      </c>
      <c r="O200" s="100">
        <f t="shared" si="66"/>
        <v>0</v>
      </c>
      <c r="P200" s="108">
        <f t="shared" si="67"/>
        <v>0</v>
      </c>
      <c r="Q200" s="108" t="str">
        <f>IF(OR($C200="LED",$C200="不明"),"",IF(ISERROR(VLOOKUP($M200,#REF!,2,0)),"",VLOOKUP($M200,#REF!,2,0)))</f>
        <v/>
      </c>
      <c r="R200" s="100">
        <f t="shared" si="68"/>
        <v>0</v>
      </c>
      <c r="S200" s="100">
        <f t="shared" si="69"/>
        <v>0</v>
      </c>
      <c r="T200" s="120" t="str">
        <f t="shared" si="70"/>
        <v/>
      </c>
      <c r="U200" s="124"/>
      <c r="V200" s="129" t="s">
        <v>164</v>
      </c>
      <c r="W200" s="131"/>
      <c r="X200" s="75" t="str">
        <f>IF(COUNTIF($M200,"*LED*"),"LED設置済",IF(COUNTIF($M200,"*不明*"),"該当不明",IF(ISERROR(VLOOKUP($M200,#REF!,4,0)),"",VLOOKUP($M200,#REF!,4,0))))</f>
        <v/>
      </c>
      <c r="Y200" s="139">
        <f t="shared" si="71"/>
        <v>0</v>
      </c>
      <c r="Z200" s="144" t="str">
        <f>IF(ISERROR(VLOOKUP($M200,#REF!,5,0)),"",VLOOKUP($M200,#REF!,5,0))</f>
        <v/>
      </c>
      <c r="AA200" s="147" t="str">
        <f t="shared" si="72"/>
        <v/>
      </c>
      <c r="AB200" s="147" t="str">
        <f t="shared" si="73"/>
        <v/>
      </c>
      <c r="AC200" s="147" t="str">
        <f>IF(ISERROR(VLOOKUP($M200,#REF!,6,0)),"",VLOOKUP($M200,#REF!,6,0))</f>
        <v/>
      </c>
      <c r="AD200" s="147" t="str">
        <f>IF(ISERROR(VLOOKUP($M200,#REF!,8,0)),"",VLOOKUP($M200,#REF!,8,0))</f>
        <v/>
      </c>
      <c r="AE200" s="152" t="str">
        <f t="shared" si="74"/>
        <v/>
      </c>
      <c r="AF200" s="155" t="str">
        <f t="shared" si="75"/>
        <v/>
      </c>
      <c r="AG200" s="146" t="str">
        <f t="shared" si="76"/>
        <v/>
      </c>
      <c r="AH200" s="146" t="str">
        <f>IF(ISERROR(VLOOKUP($M200,#REF!,9,0)),"",VLOOKUP($M200,#REF!,9,0))</f>
        <v/>
      </c>
      <c r="AI200" s="146" t="str">
        <f t="shared" si="77"/>
        <v/>
      </c>
      <c r="AJ200" s="168">
        <f t="shared" si="78"/>
        <v>0</v>
      </c>
      <c r="AK200" s="171"/>
      <c r="AL200" s="174" t="str">
        <f t="shared" si="79"/>
        <v/>
      </c>
      <c r="AM200" s="179" t="str">
        <f t="shared" si="80"/>
        <v/>
      </c>
      <c r="AN200" s="183" t="str">
        <f t="shared" si="81"/>
        <v>未入力セル</v>
      </c>
      <c r="AO200" s="186" t="str">
        <f t="shared" si="89"/>
        <v/>
      </c>
      <c r="AP200" s="186" t="str">
        <f t="shared" si="90"/>
        <v/>
      </c>
      <c r="AQ200" s="39">
        <f t="shared" si="88"/>
        <v>0</v>
      </c>
      <c r="AR200" s="39" t="str">
        <f>IF(ISERROR(VLOOKUP($M200,#REF!,16,0)),"",VLOOKUP($M200,#REF!,16,0))</f>
        <v/>
      </c>
      <c r="AS200" s="196" t="str">
        <f>IF(ISERROR(VLOOKUP($M200,#REF!,7,0)),"",VLOOKUP($M200,#REF!,7,0))</f>
        <v/>
      </c>
      <c r="AT200" s="203">
        <f t="shared" si="82"/>
        <v>0</v>
      </c>
      <c r="AU200" s="208" t="str">
        <f t="shared" si="83"/>
        <v/>
      </c>
      <c r="AW200" s="208" t="str">
        <f>IF(ISERROR(VLOOKUP($M200,#REF!,10,0)),"",VLOOKUP($M200,#REF!,10,0))</f>
        <v/>
      </c>
      <c r="AX200" s="203">
        <f t="shared" si="84"/>
        <v>0</v>
      </c>
      <c r="AY200" s="208" t="str">
        <f t="shared" si="85"/>
        <v/>
      </c>
      <c r="BA200" s="225" t="str">
        <f t="shared" si="86"/>
        <v/>
      </c>
      <c r="BB200" s="225" t="str">
        <f t="shared" si="87"/>
        <v/>
      </c>
    </row>
    <row r="201" spans="1:54" s="39" customFormat="1" ht="25.2" customHeight="1" x14ac:dyDescent="0.2">
      <c r="A201" s="45"/>
      <c r="B201" s="48"/>
      <c r="C201" s="48"/>
      <c r="D201" s="53"/>
      <c r="E201" s="53"/>
      <c r="F201" s="55"/>
      <c r="G201" s="55"/>
      <c r="H201" s="60"/>
      <c r="I201" s="66"/>
      <c r="J201" s="68"/>
      <c r="L201" s="73">
        <f t="shared" si="63"/>
        <v>0</v>
      </c>
      <c r="M201" s="73" t="str">
        <f t="shared" si="64"/>
        <v xml:space="preserve"> </v>
      </c>
      <c r="N201" s="100">
        <f t="shared" si="65"/>
        <v>0</v>
      </c>
      <c r="O201" s="100">
        <f t="shared" si="66"/>
        <v>0</v>
      </c>
      <c r="P201" s="108">
        <f t="shared" si="67"/>
        <v>0</v>
      </c>
      <c r="Q201" s="108" t="str">
        <f>IF(OR($C201="LED",$C201="不明"),"",IF(ISERROR(VLOOKUP($M201,#REF!,2,0)),"",VLOOKUP($M201,#REF!,2,0)))</f>
        <v/>
      </c>
      <c r="R201" s="100">
        <f t="shared" si="68"/>
        <v>0</v>
      </c>
      <c r="S201" s="100">
        <f t="shared" si="69"/>
        <v>0</v>
      </c>
      <c r="T201" s="120" t="str">
        <f t="shared" si="70"/>
        <v/>
      </c>
      <c r="U201" s="124"/>
      <c r="V201" s="129" t="s">
        <v>164</v>
      </c>
      <c r="W201" s="131"/>
      <c r="X201" s="75" t="str">
        <f>IF(COUNTIF($M201,"*LED*"),"LED設置済",IF(COUNTIF($M201,"*不明*"),"該当不明",IF(ISERROR(VLOOKUP($M201,#REF!,4,0)),"",VLOOKUP($M201,#REF!,4,0))))</f>
        <v/>
      </c>
      <c r="Y201" s="139">
        <f t="shared" si="71"/>
        <v>0</v>
      </c>
      <c r="Z201" s="144" t="str">
        <f>IF(ISERROR(VLOOKUP($M201,#REF!,5,0)),"",VLOOKUP($M201,#REF!,5,0))</f>
        <v/>
      </c>
      <c r="AA201" s="147" t="str">
        <f t="shared" si="72"/>
        <v/>
      </c>
      <c r="AB201" s="147" t="str">
        <f t="shared" si="73"/>
        <v/>
      </c>
      <c r="AC201" s="147" t="str">
        <f>IF(ISERROR(VLOOKUP($M201,#REF!,6,0)),"",VLOOKUP($M201,#REF!,6,0))</f>
        <v/>
      </c>
      <c r="AD201" s="147" t="str">
        <f>IF(ISERROR(VLOOKUP($M201,#REF!,8,0)),"",VLOOKUP($M201,#REF!,8,0))</f>
        <v/>
      </c>
      <c r="AE201" s="152" t="str">
        <f t="shared" si="74"/>
        <v/>
      </c>
      <c r="AF201" s="155" t="str">
        <f t="shared" si="75"/>
        <v/>
      </c>
      <c r="AG201" s="146" t="str">
        <f t="shared" si="76"/>
        <v/>
      </c>
      <c r="AH201" s="146" t="str">
        <f>IF(ISERROR(VLOOKUP($M201,#REF!,9,0)),"",VLOOKUP($M201,#REF!,9,0))</f>
        <v/>
      </c>
      <c r="AI201" s="146" t="str">
        <f t="shared" si="77"/>
        <v/>
      </c>
      <c r="AJ201" s="168">
        <f t="shared" si="78"/>
        <v>0</v>
      </c>
      <c r="AK201" s="171"/>
      <c r="AL201" s="174" t="str">
        <f t="shared" si="79"/>
        <v/>
      </c>
      <c r="AM201" s="179" t="str">
        <f t="shared" si="80"/>
        <v/>
      </c>
      <c r="AN201" s="183" t="str">
        <f t="shared" si="81"/>
        <v>未入力セル</v>
      </c>
      <c r="AO201" s="186" t="str">
        <f t="shared" si="89"/>
        <v/>
      </c>
      <c r="AP201" s="186" t="str">
        <f t="shared" si="90"/>
        <v/>
      </c>
      <c r="AQ201" s="39">
        <f t="shared" si="88"/>
        <v>0</v>
      </c>
      <c r="AR201" s="39" t="str">
        <f>IF(ISERROR(VLOOKUP($M201,#REF!,16,0)),"",VLOOKUP($M201,#REF!,16,0))</f>
        <v/>
      </c>
      <c r="AS201" s="196" t="str">
        <f>IF(ISERROR(VLOOKUP($M201,#REF!,7,0)),"",VLOOKUP($M201,#REF!,7,0))</f>
        <v/>
      </c>
      <c r="AT201" s="203">
        <f t="shared" si="82"/>
        <v>0</v>
      </c>
      <c r="AU201" s="208" t="str">
        <f t="shared" si="83"/>
        <v/>
      </c>
      <c r="AW201" s="208" t="str">
        <f>IF(ISERROR(VLOOKUP($M201,#REF!,10,0)),"",VLOOKUP($M201,#REF!,10,0))</f>
        <v/>
      </c>
      <c r="AX201" s="203">
        <f t="shared" si="84"/>
        <v>0</v>
      </c>
      <c r="AY201" s="208" t="str">
        <f t="shared" si="85"/>
        <v/>
      </c>
      <c r="BA201" s="225" t="str">
        <f t="shared" si="86"/>
        <v/>
      </c>
      <c r="BB201" s="225" t="str">
        <f t="shared" si="87"/>
        <v/>
      </c>
    </row>
    <row r="202" spans="1:54" s="39" customFormat="1" ht="25.2" customHeight="1" x14ac:dyDescent="0.2">
      <c r="A202" s="45"/>
      <c r="B202" s="48"/>
      <c r="C202" s="48"/>
      <c r="D202" s="53"/>
      <c r="E202" s="53"/>
      <c r="F202" s="55"/>
      <c r="G202" s="55"/>
      <c r="H202" s="60"/>
      <c r="I202" s="66"/>
      <c r="J202" s="68"/>
      <c r="L202" s="73">
        <f t="shared" ref="L202:L265" si="91">IFERROR($A202,"")</f>
        <v>0</v>
      </c>
      <c r="M202" s="73" t="str">
        <f t="shared" ref="M202:M265" si="92">IFERROR($B202&amp;" "&amp;$C202,"")</f>
        <v xml:space="preserve"> </v>
      </c>
      <c r="N202" s="100">
        <f t="shared" ref="N202:N265" si="93">IFERROR($E202,"")</f>
        <v>0</v>
      </c>
      <c r="O202" s="100">
        <f t="shared" ref="O202:O265" si="94">IFERROR($D202*$E202,"")</f>
        <v>0</v>
      </c>
      <c r="P202" s="108">
        <f t="shared" ref="P202:P265" si="95">O202</f>
        <v>0</v>
      </c>
      <c r="Q202" s="108" t="str">
        <f>IF(OR($C202="LED",$C202="不明"),"",IF(ISERROR(VLOOKUP($M202,#REF!,2,0)),"",VLOOKUP($M202,#REF!,2,0)))</f>
        <v/>
      </c>
      <c r="R202" s="100">
        <f t="shared" ref="R202:R265" si="96">IFERROR($F202,"")</f>
        <v>0</v>
      </c>
      <c r="S202" s="100">
        <f t="shared" ref="S202:S265" si="97">IFERROR($G202,"")</f>
        <v>0</v>
      </c>
      <c r="T202" s="120" t="str">
        <f t="shared" ref="T202:T265" si="98">IF(ISERROR(P202*Q202*R202*S202/1000),"",(P202*Q202*R202*S202/1000))</f>
        <v/>
      </c>
      <c r="U202" s="124"/>
      <c r="V202" s="129" t="s">
        <v>164</v>
      </c>
      <c r="W202" s="131"/>
      <c r="X202" s="75" t="str">
        <f>IF(COUNTIF($M202,"*LED*"),"LED設置済",IF(COUNTIF($M202,"*不明*"),"該当不明",IF(ISERROR(VLOOKUP($M202,#REF!,4,0)),"",VLOOKUP($M202,#REF!,4,0))))</f>
        <v/>
      </c>
      <c r="Y202" s="139">
        <f t="shared" ref="Y202:Y265" si="99">O202</f>
        <v>0</v>
      </c>
      <c r="Z202" s="144" t="str">
        <f>IF(ISERROR(VLOOKUP($M202,#REF!,5,0)),"",VLOOKUP($M202,#REF!,5,0))</f>
        <v/>
      </c>
      <c r="AA202" s="147" t="str">
        <f t="shared" ref="AA202:AA265" si="100">IF(ISERROR(R202*S202*Y202*Z202/1000),"",(R202*S202*Y202*Z202/1000))</f>
        <v/>
      </c>
      <c r="AB202" s="147" t="str">
        <f t="shared" ref="AB202:AB265" si="101">IF(ISERROR(T202-AA202),"",(T202-AA202))</f>
        <v/>
      </c>
      <c r="AC202" s="147" t="str">
        <f>IF(ISERROR(VLOOKUP($M202,#REF!,6,0)),"",VLOOKUP($M202,#REF!,6,0))</f>
        <v/>
      </c>
      <c r="AD202" s="147" t="str">
        <f>IF(ISERROR(VLOOKUP($M202,#REF!,8,0)),"",VLOOKUP($M202,#REF!,8,0))</f>
        <v/>
      </c>
      <c r="AE202" s="152" t="str">
        <f t="shared" ref="AE202:AE265" si="102">IF(AF202="","","▲")</f>
        <v/>
      </c>
      <c r="AF202" s="155" t="str">
        <f t="shared" ref="AF202:AF265" si="103">IF(ISERROR(1-(AD202/AC202)),"",(1-(AD202/AC202)))</f>
        <v/>
      </c>
      <c r="AG202" s="146" t="str">
        <f t="shared" ref="AG202:AG265" si="104">IF(ISERROR(Y202*AD202),"",(Y202*AD202))</f>
        <v/>
      </c>
      <c r="AH202" s="146" t="str">
        <f>IF(ISERROR(VLOOKUP($M202,#REF!,9,0)),"",VLOOKUP($M202,#REF!,9,0))</f>
        <v/>
      </c>
      <c r="AI202" s="146" t="str">
        <f t="shared" ref="AI202:AI265" si="105">IF(ISERROR(Y202*AH202),"",(Y202*AH202))</f>
        <v/>
      </c>
      <c r="AJ202" s="168">
        <f t="shared" ref="AJ202:AJ265" si="106">IFERROR($J202,"")</f>
        <v>0</v>
      </c>
      <c r="AK202" s="171"/>
      <c r="AL202" s="174" t="str">
        <f t="shared" ref="AL202:AL265" si="107">IF(ISERROR(Q202-Z202),"",(Q202-Z202))</f>
        <v/>
      </c>
      <c r="AM202" s="179" t="str">
        <f t="shared" ref="AM202:AM265" si="108">IF(ISERROR((AL202*Y202)/1000),"",((AL202*Y202)/1000))</f>
        <v/>
      </c>
      <c r="AN202" s="183" t="str">
        <f t="shared" ref="AN202:AN265" si="109">IF(L202=0,IF(M202=" ","未入力セル",""),"")</f>
        <v>未入力セル</v>
      </c>
      <c r="AO202" s="186" t="str">
        <f t="shared" si="89"/>
        <v/>
      </c>
      <c r="AP202" s="186" t="str">
        <f t="shared" si="90"/>
        <v/>
      </c>
      <c r="AQ202" s="39">
        <f t="shared" si="88"/>
        <v>0</v>
      </c>
      <c r="AR202" s="39" t="str">
        <f>IF(ISERROR(VLOOKUP($M202,#REF!,16,0)),"",VLOOKUP($M202,#REF!,16,0))</f>
        <v/>
      </c>
      <c r="AS202" s="196" t="str">
        <f>IF(ISERROR(VLOOKUP($M202,#REF!,7,0)),"",VLOOKUP($M202,#REF!,7,0))</f>
        <v/>
      </c>
      <c r="AT202" s="203">
        <f t="shared" ref="AT202:AT265" si="110">Y202</f>
        <v>0</v>
      </c>
      <c r="AU202" s="208" t="str">
        <f t="shared" ref="AU202:AU265" si="111">IF(ISERROR(AS202*AT202),"",(AS202*AT202))</f>
        <v/>
      </c>
      <c r="AW202" s="208" t="str">
        <f>IF(ISERROR(VLOOKUP($M202,#REF!,10,0)),"",VLOOKUP($M202,#REF!,10,0))</f>
        <v/>
      </c>
      <c r="AX202" s="203">
        <f t="shared" ref="AX202:AX265" si="112">Y202</f>
        <v>0</v>
      </c>
      <c r="AY202" s="208" t="str">
        <f t="shared" ref="AY202:AY265" si="113">IF(ISERROR(AW202*AX202),"",(AW202*AX202))</f>
        <v/>
      </c>
      <c r="BA202" s="225" t="str">
        <f t="shared" ref="BA202:BA265" si="114">IF(ISERROR((Q202*P202)/1000),"",((Q202*P202)/1000))</f>
        <v/>
      </c>
      <c r="BB202" s="225" t="str">
        <f t="shared" ref="BB202:BB265" si="115">IF(ISERROR((Z202*Y202)/1000),"",((Z202*Y202)/1000))</f>
        <v/>
      </c>
    </row>
    <row r="203" spans="1:54" s="39" customFormat="1" ht="25.2" customHeight="1" x14ac:dyDescent="0.2">
      <c r="A203" s="45"/>
      <c r="B203" s="48"/>
      <c r="C203" s="48"/>
      <c r="D203" s="53"/>
      <c r="E203" s="53"/>
      <c r="F203" s="55"/>
      <c r="G203" s="55"/>
      <c r="H203" s="60"/>
      <c r="I203" s="66"/>
      <c r="J203" s="68"/>
      <c r="L203" s="73">
        <f t="shared" si="91"/>
        <v>0</v>
      </c>
      <c r="M203" s="73" t="str">
        <f t="shared" si="92"/>
        <v xml:space="preserve"> </v>
      </c>
      <c r="N203" s="100">
        <f t="shared" si="93"/>
        <v>0</v>
      </c>
      <c r="O203" s="100">
        <f t="shared" si="94"/>
        <v>0</v>
      </c>
      <c r="P203" s="108">
        <f t="shared" si="95"/>
        <v>0</v>
      </c>
      <c r="Q203" s="108" t="str">
        <f>IF(OR($C203="LED",$C203="不明"),"",IF(ISERROR(VLOOKUP($M203,#REF!,2,0)),"",VLOOKUP($M203,#REF!,2,0)))</f>
        <v/>
      </c>
      <c r="R203" s="100">
        <f t="shared" si="96"/>
        <v>0</v>
      </c>
      <c r="S203" s="100">
        <f t="shared" si="97"/>
        <v>0</v>
      </c>
      <c r="T203" s="120" t="str">
        <f t="shared" si="98"/>
        <v/>
      </c>
      <c r="U203" s="124"/>
      <c r="V203" s="129" t="s">
        <v>164</v>
      </c>
      <c r="W203" s="131"/>
      <c r="X203" s="75" t="str">
        <f>IF(COUNTIF($M203,"*LED*"),"LED設置済",IF(COUNTIF($M203,"*不明*"),"該当不明",IF(ISERROR(VLOOKUP($M203,#REF!,4,0)),"",VLOOKUP($M203,#REF!,4,0))))</f>
        <v/>
      </c>
      <c r="Y203" s="139">
        <f t="shared" si="99"/>
        <v>0</v>
      </c>
      <c r="Z203" s="144" t="str">
        <f>IF(ISERROR(VLOOKUP($M203,#REF!,5,0)),"",VLOOKUP($M203,#REF!,5,0))</f>
        <v/>
      </c>
      <c r="AA203" s="147" t="str">
        <f t="shared" si="100"/>
        <v/>
      </c>
      <c r="AB203" s="147" t="str">
        <f t="shared" si="101"/>
        <v/>
      </c>
      <c r="AC203" s="147" t="str">
        <f>IF(ISERROR(VLOOKUP($M203,#REF!,6,0)),"",VLOOKUP($M203,#REF!,6,0))</f>
        <v/>
      </c>
      <c r="AD203" s="147" t="str">
        <f>IF(ISERROR(VLOOKUP($M203,#REF!,8,0)),"",VLOOKUP($M203,#REF!,8,0))</f>
        <v/>
      </c>
      <c r="AE203" s="152" t="str">
        <f t="shared" si="102"/>
        <v/>
      </c>
      <c r="AF203" s="155" t="str">
        <f t="shared" si="103"/>
        <v/>
      </c>
      <c r="AG203" s="146" t="str">
        <f t="shared" si="104"/>
        <v/>
      </c>
      <c r="AH203" s="146" t="str">
        <f>IF(ISERROR(VLOOKUP($M203,#REF!,9,0)),"",VLOOKUP($M203,#REF!,9,0))</f>
        <v/>
      </c>
      <c r="AI203" s="146" t="str">
        <f t="shared" si="105"/>
        <v/>
      </c>
      <c r="AJ203" s="168">
        <f t="shared" si="106"/>
        <v>0</v>
      </c>
      <c r="AK203" s="171"/>
      <c r="AL203" s="174" t="str">
        <f t="shared" si="107"/>
        <v/>
      </c>
      <c r="AM203" s="179" t="str">
        <f t="shared" si="108"/>
        <v/>
      </c>
      <c r="AN203" s="183" t="str">
        <f t="shared" si="109"/>
        <v>未入力セル</v>
      </c>
      <c r="AO203" s="186" t="str">
        <f t="shared" si="89"/>
        <v/>
      </c>
      <c r="AP203" s="186" t="str">
        <f t="shared" si="90"/>
        <v/>
      </c>
      <c r="AQ203" s="39">
        <f t="shared" si="88"/>
        <v>0</v>
      </c>
      <c r="AR203" s="39" t="str">
        <f>IF(ISERROR(VLOOKUP($M203,#REF!,16,0)),"",VLOOKUP($M203,#REF!,16,0))</f>
        <v/>
      </c>
      <c r="AS203" s="196" t="str">
        <f>IF(ISERROR(VLOOKUP($M203,#REF!,7,0)),"",VLOOKUP($M203,#REF!,7,0))</f>
        <v/>
      </c>
      <c r="AT203" s="203">
        <f t="shared" si="110"/>
        <v>0</v>
      </c>
      <c r="AU203" s="208" t="str">
        <f t="shared" si="111"/>
        <v/>
      </c>
      <c r="AW203" s="208" t="str">
        <f>IF(ISERROR(VLOOKUP($M203,#REF!,10,0)),"",VLOOKUP($M203,#REF!,10,0))</f>
        <v/>
      </c>
      <c r="AX203" s="203">
        <f t="shared" si="112"/>
        <v>0</v>
      </c>
      <c r="AY203" s="208" t="str">
        <f t="shared" si="113"/>
        <v/>
      </c>
      <c r="BA203" s="225" t="str">
        <f t="shared" si="114"/>
        <v/>
      </c>
      <c r="BB203" s="225" t="str">
        <f t="shared" si="115"/>
        <v/>
      </c>
    </row>
    <row r="204" spans="1:54" s="39" customFormat="1" ht="25.2" customHeight="1" x14ac:dyDescent="0.2">
      <c r="A204" s="45"/>
      <c r="B204" s="48"/>
      <c r="C204" s="48"/>
      <c r="D204" s="53"/>
      <c r="E204" s="53"/>
      <c r="F204" s="55"/>
      <c r="G204" s="55"/>
      <c r="H204" s="60"/>
      <c r="I204" s="66"/>
      <c r="J204" s="68"/>
      <c r="L204" s="73">
        <f t="shared" si="91"/>
        <v>0</v>
      </c>
      <c r="M204" s="73" t="str">
        <f t="shared" si="92"/>
        <v xml:space="preserve"> </v>
      </c>
      <c r="N204" s="100">
        <f t="shared" si="93"/>
        <v>0</v>
      </c>
      <c r="O204" s="100">
        <f t="shared" si="94"/>
        <v>0</v>
      </c>
      <c r="P204" s="108">
        <f t="shared" si="95"/>
        <v>0</v>
      </c>
      <c r="Q204" s="108" t="str">
        <f>IF(OR($C204="LED",$C204="不明"),"",IF(ISERROR(VLOOKUP($M204,#REF!,2,0)),"",VLOOKUP($M204,#REF!,2,0)))</f>
        <v/>
      </c>
      <c r="R204" s="100">
        <f t="shared" si="96"/>
        <v>0</v>
      </c>
      <c r="S204" s="100">
        <f t="shared" si="97"/>
        <v>0</v>
      </c>
      <c r="T204" s="120" t="str">
        <f t="shared" si="98"/>
        <v/>
      </c>
      <c r="U204" s="124"/>
      <c r="V204" s="129" t="s">
        <v>164</v>
      </c>
      <c r="W204" s="131"/>
      <c r="X204" s="75" t="str">
        <f>IF(COUNTIF($M204,"*LED*"),"LED設置済",IF(COUNTIF($M204,"*不明*"),"該当不明",IF(ISERROR(VLOOKUP($M204,#REF!,4,0)),"",VLOOKUP($M204,#REF!,4,0))))</f>
        <v/>
      </c>
      <c r="Y204" s="139">
        <f t="shared" si="99"/>
        <v>0</v>
      </c>
      <c r="Z204" s="144" t="str">
        <f>IF(ISERROR(VLOOKUP($M204,#REF!,5,0)),"",VLOOKUP($M204,#REF!,5,0))</f>
        <v/>
      </c>
      <c r="AA204" s="147" t="str">
        <f t="shared" si="100"/>
        <v/>
      </c>
      <c r="AB204" s="147" t="str">
        <f t="shared" si="101"/>
        <v/>
      </c>
      <c r="AC204" s="147" t="str">
        <f>IF(ISERROR(VLOOKUP($M204,#REF!,6,0)),"",VLOOKUP($M204,#REF!,6,0))</f>
        <v/>
      </c>
      <c r="AD204" s="147" t="str">
        <f>IF(ISERROR(VLOOKUP($M204,#REF!,8,0)),"",VLOOKUP($M204,#REF!,8,0))</f>
        <v/>
      </c>
      <c r="AE204" s="152" t="str">
        <f t="shared" si="102"/>
        <v/>
      </c>
      <c r="AF204" s="155" t="str">
        <f t="shared" si="103"/>
        <v/>
      </c>
      <c r="AG204" s="146" t="str">
        <f t="shared" si="104"/>
        <v/>
      </c>
      <c r="AH204" s="146" t="str">
        <f>IF(ISERROR(VLOOKUP($M204,#REF!,9,0)),"",VLOOKUP($M204,#REF!,9,0))</f>
        <v/>
      </c>
      <c r="AI204" s="146" t="str">
        <f t="shared" si="105"/>
        <v/>
      </c>
      <c r="AJ204" s="168">
        <f t="shared" si="106"/>
        <v>0</v>
      </c>
      <c r="AK204" s="171"/>
      <c r="AL204" s="174" t="str">
        <f t="shared" si="107"/>
        <v/>
      </c>
      <c r="AM204" s="179" t="str">
        <f t="shared" si="108"/>
        <v/>
      </c>
      <c r="AN204" s="183" t="str">
        <f t="shared" si="109"/>
        <v>未入力セル</v>
      </c>
      <c r="AO204" s="186" t="str">
        <f t="shared" si="89"/>
        <v/>
      </c>
      <c r="AP204" s="186" t="str">
        <f t="shared" si="90"/>
        <v/>
      </c>
      <c r="AQ204" s="39">
        <f t="shared" si="88"/>
        <v>0</v>
      </c>
      <c r="AR204" s="39" t="str">
        <f>IF(ISERROR(VLOOKUP($M204,#REF!,16,0)),"",VLOOKUP($M204,#REF!,16,0))</f>
        <v/>
      </c>
      <c r="AS204" s="196" t="str">
        <f>IF(ISERROR(VLOOKUP($M204,#REF!,7,0)),"",VLOOKUP($M204,#REF!,7,0))</f>
        <v/>
      </c>
      <c r="AT204" s="203">
        <f t="shared" si="110"/>
        <v>0</v>
      </c>
      <c r="AU204" s="208" t="str">
        <f t="shared" si="111"/>
        <v/>
      </c>
      <c r="AW204" s="208" t="str">
        <f>IF(ISERROR(VLOOKUP($M204,#REF!,10,0)),"",VLOOKUP($M204,#REF!,10,0))</f>
        <v/>
      </c>
      <c r="AX204" s="203">
        <f t="shared" si="112"/>
        <v>0</v>
      </c>
      <c r="AY204" s="208" t="str">
        <f t="shared" si="113"/>
        <v/>
      </c>
      <c r="BA204" s="225" t="str">
        <f t="shared" si="114"/>
        <v/>
      </c>
      <c r="BB204" s="225" t="str">
        <f t="shared" si="115"/>
        <v/>
      </c>
    </row>
    <row r="205" spans="1:54" s="39" customFormat="1" ht="25.2" customHeight="1" x14ac:dyDescent="0.2">
      <c r="A205" s="45"/>
      <c r="B205" s="48"/>
      <c r="C205" s="48"/>
      <c r="D205" s="53"/>
      <c r="E205" s="53"/>
      <c r="F205" s="55"/>
      <c r="G205" s="55"/>
      <c r="H205" s="60"/>
      <c r="I205" s="66"/>
      <c r="J205" s="68"/>
      <c r="L205" s="73">
        <f t="shared" si="91"/>
        <v>0</v>
      </c>
      <c r="M205" s="73" t="str">
        <f t="shared" si="92"/>
        <v xml:space="preserve"> </v>
      </c>
      <c r="N205" s="100">
        <f t="shared" si="93"/>
        <v>0</v>
      </c>
      <c r="O205" s="100">
        <f t="shared" si="94"/>
        <v>0</v>
      </c>
      <c r="P205" s="108">
        <f t="shared" si="95"/>
        <v>0</v>
      </c>
      <c r="Q205" s="108" t="str">
        <f>IF(OR($C205="LED",$C205="不明"),"",IF(ISERROR(VLOOKUP($M205,#REF!,2,0)),"",VLOOKUP($M205,#REF!,2,0)))</f>
        <v/>
      </c>
      <c r="R205" s="100">
        <f t="shared" si="96"/>
        <v>0</v>
      </c>
      <c r="S205" s="100">
        <f t="shared" si="97"/>
        <v>0</v>
      </c>
      <c r="T205" s="120" t="str">
        <f t="shared" si="98"/>
        <v/>
      </c>
      <c r="U205" s="124"/>
      <c r="V205" s="129" t="s">
        <v>164</v>
      </c>
      <c r="W205" s="131"/>
      <c r="X205" s="75" t="str">
        <f>IF(COUNTIF($M205,"*LED*"),"LED設置済",IF(COUNTIF($M205,"*不明*"),"該当不明",IF(ISERROR(VLOOKUP($M205,#REF!,4,0)),"",VLOOKUP($M205,#REF!,4,0))))</f>
        <v/>
      </c>
      <c r="Y205" s="139">
        <f t="shared" si="99"/>
        <v>0</v>
      </c>
      <c r="Z205" s="144" t="str">
        <f>IF(ISERROR(VLOOKUP($M205,#REF!,5,0)),"",VLOOKUP($M205,#REF!,5,0))</f>
        <v/>
      </c>
      <c r="AA205" s="147" t="str">
        <f t="shared" si="100"/>
        <v/>
      </c>
      <c r="AB205" s="147" t="str">
        <f t="shared" si="101"/>
        <v/>
      </c>
      <c r="AC205" s="147" t="str">
        <f>IF(ISERROR(VLOOKUP($M205,#REF!,6,0)),"",VLOOKUP($M205,#REF!,6,0))</f>
        <v/>
      </c>
      <c r="AD205" s="147" t="str">
        <f>IF(ISERROR(VLOOKUP($M205,#REF!,8,0)),"",VLOOKUP($M205,#REF!,8,0))</f>
        <v/>
      </c>
      <c r="AE205" s="152" t="str">
        <f t="shared" si="102"/>
        <v/>
      </c>
      <c r="AF205" s="155" t="str">
        <f t="shared" si="103"/>
        <v/>
      </c>
      <c r="AG205" s="146" t="str">
        <f t="shared" si="104"/>
        <v/>
      </c>
      <c r="AH205" s="146" t="str">
        <f>IF(ISERROR(VLOOKUP($M205,#REF!,9,0)),"",VLOOKUP($M205,#REF!,9,0))</f>
        <v/>
      </c>
      <c r="AI205" s="146" t="str">
        <f t="shared" si="105"/>
        <v/>
      </c>
      <c r="AJ205" s="168">
        <f t="shared" si="106"/>
        <v>0</v>
      </c>
      <c r="AK205" s="171"/>
      <c r="AL205" s="174" t="str">
        <f t="shared" si="107"/>
        <v/>
      </c>
      <c r="AM205" s="179" t="str">
        <f t="shared" si="108"/>
        <v/>
      </c>
      <c r="AN205" s="183" t="str">
        <f t="shared" si="109"/>
        <v>未入力セル</v>
      </c>
      <c r="AO205" s="186" t="str">
        <f t="shared" si="89"/>
        <v/>
      </c>
      <c r="AP205" s="186" t="str">
        <f t="shared" si="90"/>
        <v/>
      </c>
      <c r="AQ205" s="39">
        <f t="shared" si="88"/>
        <v>0</v>
      </c>
      <c r="AR205" s="39" t="str">
        <f>IF(ISERROR(VLOOKUP($M205,#REF!,16,0)),"",VLOOKUP($M205,#REF!,16,0))</f>
        <v/>
      </c>
      <c r="AS205" s="196" t="str">
        <f>IF(ISERROR(VLOOKUP($M205,#REF!,7,0)),"",VLOOKUP($M205,#REF!,7,0))</f>
        <v/>
      </c>
      <c r="AT205" s="203">
        <f t="shared" si="110"/>
        <v>0</v>
      </c>
      <c r="AU205" s="208" t="str">
        <f t="shared" si="111"/>
        <v/>
      </c>
      <c r="AW205" s="208" t="str">
        <f>IF(ISERROR(VLOOKUP($M205,#REF!,10,0)),"",VLOOKUP($M205,#REF!,10,0))</f>
        <v/>
      </c>
      <c r="AX205" s="203">
        <f t="shared" si="112"/>
        <v>0</v>
      </c>
      <c r="AY205" s="208" t="str">
        <f t="shared" si="113"/>
        <v/>
      </c>
      <c r="BA205" s="225" t="str">
        <f t="shared" si="114"/>
        <v/>
      </c>
      <c r="BB205" s="225" t="str">
        <f t="shared" si="115"/>
        <v/>
      </c>
    </row>
    <row r="206" spans="1:54" s="39" customFormat="1" ht="25.2" customHeight="1" x14ac:dyDescent="0.2">
      <c r="A206" s="45"/>
      <c r="B206" s="48"/>
      <c r="C206" s="48"/>
      <c r="D206" s="53"/>
      <c r="E206" s="53"/>
      <c r="F206" s="55"/>
      <c r="G206" s="55"/>
      <c r="H206" s="60"/>
      <c r="I206" s="66"/>
      <c r="J206" s="68"/>
      <c r="L206" s="73">
        <f t="shared" si="91"/>
        <v>0</v>
      </c>
      <c r="M206" s="73" t="str">
        <f t="shared" si="92"/>
        <v xml:space="preserve"> </v>
      </c>
      <c r="N206" s="100">
        <f t="shared" si="93"/>
        <v>0</v>
      </c>
      <c r="O206" s="100">
        <f t="shared" si="94"/>
        <v>0</v>
      </c>
      <c r="P206" s="108">
        <f t="shared" si="95"/>
        <v>0</v>
      </c>
      <c r="Q206" s="108" t="str">
        <f>IF(OR($C206="LED",$C206="不明"),"",IF(ISERROR(VLOOKUP($M206,#REF!,2,0)),"",VLOOKUP($M206,#REF!,2,0)))</f>
        <v/>
      </c>
      <c r="R206" s="100">
        <f t="shared" si="96"/>
        <v>0</v>
      </c>
      <c r="S206" s="100">
        <f t="shared" si="97"/>
        <v>0</v>
      </c>
      <c r="T206" s="120" t="str">
        <f t="shared" si="98"/>
        <v/>
      </c>
      <c r="U206" s="124"/>
      <c r="V206" s="129" t="s">
        <v>164</v>
      </c>
      <c r="W206" s="131"/>
      <c r="X206" s="75" t="str">
        <f>IF(COUNTIF($M206,"*LED*"),"LED設置済",IF(COUNTIF($M206,"*不明*"),"該当不明",IF(ISERROR(VLOOKUP($M206,#REF!,4,0)),"",VLOOKUP($M206,#REF!,4,0))))</f>
        <v/>
      </c>
      <c r="Y206" s="139">
        <f t="shared" si="99"/>
        <v>0</v>
      </c>
      <c r="Z206" s="144" t="str">
        <f>IF(ISERROR(VLOOKUP($M206,#REF!,5,0)),"",VLOOKUP($M206,#REF!,5,0))</f>
        <v/>
      </c>
      <c r="AA206" s="147" t="str">
        <f t="shared" si="100"/>
        <v/>
      </c>
      <c r="AB206" s="147" t="str">
        <f t="shared" si="101"/>
        <v/>
      </c>
      <c r="AC206" s="147" t="str">
        <f>IF(ISERROR(VLOOKUP($M206,#REF!,6,0)),"",VLOOKUP($M206,#REF!,6,0))</f>
        <v/>
      </c>
      <c r="AD206" s="147" t="str">
        <f>IF(ISERROR(VLOOKUP($M206,#REF!,8,0)),"",VLOOKUP($M206,#REF!,8,0))</f>
        <v/>
      </c>
      <c r="AE206" s="152" t="str">
        <f t="shared" si="102"/>
        <v/>
      </c>
      <c r="AF206" s="155" t="str">
        <f t="shared" si="103"/>
        <v/>
      </c>
      <c r="AG206" s="146" t="str">
        <f t="shared" si="104"/>
        <v/>
      </c>
      <c r="AH206" s="146" t="str">
        <f>IF(ISERROR(VLOOKUP($M206,#REF!,9,0)),"",VLOOKUP($M206,#REF!,9,0))</f>
        <v/>
      </c>
      <c r="AI206" s="146" t="str">
        <f t="shared" si="105"/>
        <v/>
      </c>
      <c r="AJ206" s="168">
        <f t="shared" si="106"/>
        <v>0</v>
      </c>
      <c r="AK206" s="171"/>
      <c r="AL206" s="174" t="str">
        <f t="shared" si="107"/>
        <v/>
      </c>
      <c r="AM206" s="179" t="str">
        <f t="shared" si="108"/>
        <v/>
      </c>
      <c r="AN206" s="183" t="str">
        <f t="shared" si="109"/>
        <v>未入力セル</v>
      </c>
      <c r="AO206" s="186" t="str">
        <f t="shared" si="89"/>
        <v/>
      </c>
      <c r="AP206" s="186" t="str">
        <f t="shared" si="90"/>
        <v/>
      </c>
      <c r="AQ206" s="39">
        <f t="shared" si="88"/>
        <v>0</v>
      </c>
      <c r="AR206" s="39" t="str">
        <f>IF(ISERROR(VLOOKUP($M206,#REF!,16,0)),"",VLOOKUP($M206,#REF!,16,0))</f>
        <v/>
      </c>
      <c r="AS206" s="196" t="str">
        <f>IF(ISERROR(VLOOKUP($M206,#REF!,7,0)),"",VLOOKUP($M206,#REF!,7,0))</f>
        <v/>
      </c>
      <c r="AT206" s="203">
        <f t="shared" si="110"/>
        <v>0</v>
      </c>
      <c r="AU206" s="208" t="str">
        <f t="shared" si="111"/>
        <v/>
      </c>
      <c r="AW206" s="208" t="str">
        <f>IF(ISERROR(VLOOKUP($M206,#REF!,10,0)),"",VLOOKUP($M206,#REF!,10,0))</f>
        <v/>
      </c>
      <c r="AX206" s="203">
        <f t="shared" si="112"/>
        <v>0</v>
      </c>
      <c r="AY206" s="208" t="str">
        <f t="shared" si="113"/>
        <v/>
      </c>
      <c r="BA206" s="225" t="str">
        <f t="shared" si="114"/>
        <v/>
      </c>
      <c r="BB206" s="225" t="str">
        <f t="shared" si="115"/>
        <v/>
      </c>
    </row>
    <row r="207" spans="1:54" s="39" customFormat="1" ht="25.2" customHeight="1" x14ac:dyDescent="0.2">
      <c r="A207" s="45"/>
      <c r="B207" s="48"/>
      <c r="C207" s="48"/>
      <c r="D207" s="53"/>
      <c r="E207" s="53"/>
      <c r="F207" s="55"/>
      <c r="G207" s="55"/>
      <c r="H207" s="60"/>
      <c r="I207" s="66"/>
      <c r="J207" s="68"/>
      <c r="L207" s="73">
        <f t="shared" si="91"/>
        <v>0</v>
      </c>
      <c r="M207" s="73" t="str">
        <f t="shared" si="92"/>
        <v xml:space="preserve"> </v>
      </c>
      <c r="N207" s="100">
        <f t="shared" si="93"/>
        <v>0</v>
      </c>
      <c r="O207" s="100">
        <f t="shared" si="94"/>
        <v>0</v>
      </c>
      <c r="P207" s="108">
        <f t="shared" si="95"/>
        <v>0</v>
      </c>
      <c r="Q207" s="108" t="str">
        <f>IF(OR($C207="LED",$C207="不明"),"",IF(ISERROR(VLOOKUP($M207,#REF!,2,0)),"",VLOOKUP($M207,#REF!,2,0)))</f>
        <v/>
      </c>
      <c r="R207" s="100">
        <f t="shared" si="96"/>
        <v>0</v>
      </c>
      <c r="S207" s="100">
        <f t="shared" si="97"/>
        <v>0</v>
      </c>
      <c r="T207" s="120" t="str">
        <f t="shared" si="98"/>
        <v/>
      </c>
      <c r="U207" s="124"/>
      <c r="V207" s="129" t="s">
        <v>164</v>
      </c>
      <c r="W207" s="131"/>
      <c r="X207" s="75" t="str">
        <f>IF(COUNTIF($M207,"*LED*"),"LED設置済",IF(COUNTIF($M207,"*不明*"),"該当不明",IF(ISERROR(VLOOKUP($M207,#REF!,4,0)),"",VLOOKUP($M207,#REF!,4,0))))</f>
        <v/>
      </c>
      <c r="Y207" s="139">
        <f t="shared" si="99"/>
        <v>0</v>
      </c>
      <c r="Z207" s="144" t="str">
        <f>IF(ISERROR(VLOOKUP($M207,#REF!,5,0)),"",VLOOKUP($M207,#REF!,5,0))</f>
        <v/>
      </c>
      <c r="AA207" s="147" t="str">
        <f t="shared" si="100"/>
        <v/>
      </c>
      <c r="AB207" s="147" t="str">
        <f t="shared" si="101"/>
        <v/>
      </c>
      <c r="AC207" s="147" t="str">
        <f>IF(ISERROR(VLOOKUP($M207,#REF!,6,0)),"",VLOOKUP($M207,#REF!,6,0))</f>
        <v/>
      </c>
      <c r="AD207" s="147" t="str">
        <f>IF(ISERROR(VLOOKUP($M207,#REF!,8,0)),"",VLOOKUP($M207,#REF!,8,0))</f>
        <v/>
      </c>
      <c r="AE207" s="152" t="str">
        <f t="shared" si="102"/>
        <v/>
      </c>
      <c r="AF207" s="155" t="str">
        <f t="shared" si="103"/>
        <v/>
      </c>
      <c r="AG207" s="146" t="str">
        <f t="shared" si="104"/>
        <v/>
      </c>
      <c r="AH207" s="146" t="str">
        <f>IF(ISERROR(VLOOKUP($M207,#REF!,9,0)),"",VLOOKUP($M207,#REF!,9,0))</f>
        <v/>
      </c>
      <c r="AI207" s="146" t="str">
        <f t="shared" si="105"/>
        <v/>
      </c>
      <c r="AJ207" s="168">
        <f t="shared" si="106"/>
        <v>0</v>
      </c>
      <c r="AK207" s="171"/>
      <c r="AL207" s="174" t="str">
        <f t="shared" si="107"/>
        <v/>
      </c>
      <c r="AM207" s="179" t="str">
        <f t="shared" si="108"/>
        <v/>
      </c>
      <c r="AN207" s="183" t="str">
        <f t="shared" si="109"/>
        <v>未入力セル</v>
      </c>
      <c r="AO207" s="186" t="str">
        <f t="shared" si="89"/>
        <v/>
      </c>
      <c r="AP207" s="186" t="str">
        <f t="shared" si="90"/>
        <v/>
      </c>
      <c r="AQ207" s="39">
        <f t="shared" si="88"/>
        <v>0</v>
      </c>
      <c r="AR207" s="39" t="str">
        <f>IF(ISERROR(VLOOKUP($M207,#REF!,16,0)),"",VLOOKUP($M207,#REF!,16,0))</f>
        <v/>
      </c>
      <c r="AS207" s="196" t="str">
        <f>IF(ISERROR(VLOOKUP($M207,#REF!,7,0)),"",VLOOKUP($M207,#REF!,7,0))</f>
        <v/>
      </c>
      <c r="AT207" s="203">
        <f t="shared" si="110"/>
        <v>0</v>
      </c>
      <c r="AU207" s="208" t="str">
        <f t="shared" si="111"/>
        <v/>
      </c>
      <c r="AW207" s="208" t="str">
        <f>IF(ISERROR(VLOOKUP($M207,#REF!,10,0)),"",VLOOKUP($M207,#REF!,10,0))</f>
        <v/>
      </c>
      <c r="AX207" s="203">
        <f t="shared" si="112"/>
        <v>0</v>
      </c>
      <c r="AY207" s="208" t="str">
        <f t="shared" si="113"/>
        <v/>
      </c>
      <c r="BA207" s="225" t="str">
        <f t="shared" si="114"/>
        <v/>
      </c>
      <c r="BB207" s="225" t="str">
        <f t="shared" si="115"/>
        <v/>
      </c>
    </row>
    <row r="208" spans="1:54" s="39" customFormat="1" ht="25.2" customHeight="1" x14ac:dyDescent="0.2">
      <c r="A208" s="45"/>
      <c r="B208" s="48"/>
      <c r="C208" s="48"/>
      <c r="D208" s="53"/>
      <c r="E208" s="53"/>
      <c r="F208" s="55"/>
      <c r="G208" s="55"/>
      <c r="H208" s="60"/>
      <c r="I208" s="66"/>
      <c r="J208" s="68"/>
      <c r="L208" s="73">
        <f t="shared" si="91"/>
        <v>0</v>
      </c>
      <c r="M208" s="73" t="str">
        <f t="shared" si="92"/>
        <v xml:space="preserve"> </v>
      </c>
      <c r="N208" s="100">
        <f t="shared" si="93"/>
        <v>0</v>
      </c>
      <c r="O208" s="100">
        <f t="shared" si="94"/>
        <v>0</v>
      </c>
      <c r="P208" s="108">
        <f t="shared" si="95"/>
        <v>0</v>
      </c>
      <c r="Q208" s="108" t="str">
        <f>IF(OR($C208="LED",$C208="不明"),"",IF(ISERROR(VLOOKUP($M208,#REF!,2,0)),"",VLOOKUP($M208,#REF!,2,0)))</f>
        <v/>
      </c>
      <c r="R208" s="100">
        <f t="shared" si="96"/>
        <v>0</v>
      </c>
      <c r="S208" s="100">
        <f t="shared" si="97"/>
        <v>0</v>
      </c>
      <c r="T208" s="120" t="str">
        <f t="shared" si="98"/>
        <v/>
      </c>
      <c r="U208" s="124"/>
      <c r="V208" s="129" t="s">
        <v>164</v>
      </c>
      <c r="W208" s="131"/>
      <c r="X208" s="75" t="str">
        <f>IF(COUNTIF($M208,"*LED*"),"LED設置済",IF(COUNTIF($M208,"*不明*"),"該当不明",IF(ISERROR(VLOOKUP($M208,#REF!,4,0)),"",VLOOKUP($M208,#REF!,4,0))))</f>
        <v/>
      </c>
      <c r="Y208" s="139">
        <f t="shared" si="99"/>
        <v>0</v>
      </c>
      <c r="Z208" s="144" t="str">
        <f>IF(ISERROR(VLOOKUP($M208,#REF!,5,0)),"",VLOOKUP($M208,#REF!,5,0))</f>
        <v/>
      </c>
      <c r="AA208" s="147" t="str">
        <f t="shared" si="100"/>
        <v/>
      </c>
      <c r="AB208" s="147" t="str">
        <f t="shared" si="101"/>
        <v/>
      </c>
      <c r="AC208" s="147" t="str">
        <f>IF(ISERROR(VLOOKUP($M208,#REF!,6,0)),"",VLOOKUP($M208,#REF!,6,0))</f>
        <v/>
      </c>
      <c r="AD208" s="147" t="str">
        <f>IF(ISERROR(VLOOKUP($M208,#REF!,8,0)),"",VLOOKUP($M208,#REF!,8,0))</f>
        <v/>
      </c>
      <c r="AE208" s="152" t="str">
        <f t="shared" si="102"/>
        <v/>
      </c>
      <c r="AF208" s="155" t="str">
        <f t="shared" si="103"/>
        <v/>
      </c>
      <c r="AG208" s="146" t="str">
        <f t="shared" si="104"/>
        <v/>
      </c>
      <c r="AH208" s="146" t="str">
        <f>IF(ISERROR(VLOOKUP($M208,#REF!,9,0)),"",VLOOKUP($M208,#REF!,9,0))</f>
        <v/>
      </c>
      <c r="AI208" s="146" t="str">
        <f t="shared" si="105"/>
        <v/>
      </c>
      <c r="AJ208" s="168">
        <f t="shared" si="106"/>
        <v>0</v>
      </c>
      <c r="AK208" s="171"/>
      <c r="AL208" s="174" t="str">
        <f t="shared" si="107"/>
        <v/>
      </c>
      <c r="AM208" s="179" t="str">
        <f t="shared" si="108"/>
        <v/>
      </c>
      <c r="AN208" s="183" t="str">
        <f t="shared" si="109"/>
        <v>未入力セル</v>
      </c>
      <c r="AO208" s="186" t="str">
        <f t="shared" si="89"/>
        <v/>
      </c>
      <c r="AP208" s="186" t="str">
        <f t="shared" si="90"/>
        <v/>
      </c>
      <c r="AQ208" s="39">
        <f t="shared" si="88"/>
        <v>0</v>
      </c>
      <c r="AR208" s="39" t="str">
        <f>IF(ISERROR(VLOOKUP($M208,#REF!,16,0)),"",VLOOKUP($M208,#REF!,16,0))</f>
        <v/>
      </c>
      <c r="AS208" s="196" t="str">
        <f>IF(ISERROR(VLOOKUP($M208,#REF!,7,0)),"",VLOOKUP($M208,#REF!,7,0))</f>
        <v/>
      </c>
      <c r="AT208" s="203">
        <f t="shared" si="110"/>
        <v>0</v>
      </c>
      <c r="AU208" s="208" t="str">
        <f t="shared" si="111"/>
        <v/>
      </c>
      <c r="AW208" s="208" t="str">
        <f>IF(ISERROR(VLOOKUP($M208,#REF!,10,0)),"",VLOOKUP($M208,#REF!,10,0))</f>
        <v/>
      </c>
      <c r="AX208" s="203">
        <f t="shared" si="112"/>
        <v>0</v>
      </c>
      <c r="AY208" s="208" t="str">
        <f t="shared" si="113"/>
        <v/>
      </c>
      <c r="BA208" s="225" t="str">
        <f t="shared" si="114"/>
        <v/>
      </c>
      <c r="BB208" s="225" t="str">
        <f t="shared" si="115"/>
        <v/>
      </c>
    </row>
    <row r="209" spans="1:54" s="39" customFormat="1" ht="25.2" customHeight="1" x14ac:dyDescent="0.2">
      <c r="A209" s="45"/>
      <c r="B209" s="48"/>
      <c r="C209" s="48"/>
      <c r="D209" s="53"/>
      <c r="E209" s="53"/>
      <c r="F209" s="55"/>
      <c r="G209" s="55"/>
      <c r="H209" s="60"/>
      <c r="I209" s="66"/>
      <c r="J209" s="68"/>
      <c r="L209" s="73">
        <f t="shared" si="91"/>
        <v>0</v>
      </c>
      <c r="M209" s="73" t="str">
        <f t="shared" si="92"/>
        <v xml:space="preserve"> </v>
      </c>
      <c r="N209" s="100">
        <f t="shared" si="93"/>
        <v>0</v>
      </c>
      <c r="O209" s="100">
        <f t="shared" si="94"/>
        <v>0</v>
      </c>
      <c r="P209" s="108">
        <f t="shared" si="95"/>
        <v>0</v>
      </c>
      <c r="Q209" s="108" t="str">
        <f>IF(OR($C209="LED",$C209="不明"),"",IF(ISERROR(VLOOKUP($M209,#REF!,2,0)),"",VLOOKUP($M209,#REF!,2,0)))</f>
        <v/>
      </c>
      <c r="R209" s="100">
        <f t="shared" si="96"/>
        <v>0</v>
      </c>
      <c r="S209" s="100">
        <f t="shared" si="97"/>
        <v>0</v>
      </c>
      <c r="T209" s="120" t="str">
        <f t="shared" si="98"/>
        <v/>
      </c>
      <c r="U209" s="124"/>
      <c r="V209" s="129" t="s">
        <v>164</v>
      </c>
      <c r="W209" s="131"/>
      <c r="X209" s="75" t="str">
        <f>IF(COUNTIF($M209,"*LED*"),"LED設置済",IF(COUNTIF($M209,"*不明*"),"該当不明",IF(ISERROR(VLOOKUP($M209,#REF!,4,0)),"",VLOOKUP($M209,#REF!,4,0))))</f>
        <v/>
      </c>
      <c r="Y209" s="139">
        <f t="shared" si="99"/>
        <v>0</v>
      </c>
      <c r="Z209" s="144" t="str">
        <f>IF(ISERROR(VLOOKUP($M209,#REF!,5,0)),"",VLOOKUP($M209,#REF!,5,0))</f>
        <v/>
      </c>
      <c r="AA209" s="147" t="str">
        <f t="shared" si="100"/>
        <v/>
      </c>
      <c r="AB209" s="147" t="str">
        <f t="shared" si="101"/>
        <v/>
      </c>
      <c r="AC209" s="147" t="str">
        <f>IF(ISERROR(VLOOKUP($M209,#REF!,6,0)),"",VLOOKUP($M209,#REF!,6,0))</f>
        <v/>
      </c>
      <c r="AD209" s="147" t="str">
        <f>IF(ISERROR(VLOOKUP($M209,#REF!,8,0)),"",VLOOKUP($M209,#REF!,8,0))</f>
        <v/>
      </c>
      <c r="AE209" s="152" t="str">
        <f t="shared" si="102"/>
        <v/>
      </c>
      <c r="AF209" s="155" t="str">
        <f t="shared" si="103"/>
        <v/>
      </c>
      <c r="AG209" s="146" t="str">
        <f t="shared" si="104"/>
        <v/>
      </c>
      <c r="AH209" s="146" t="str">
        <f>IF(ISERROR(VLOOKUP($M209,#REF!,9,0)),"",VLOOKUP($M209,#REF!,9,0))</f>
        <v/>
      </c>
      <c r="AI209" s="146" t="str">
        <f t="shared" si="105"/>
        <v/>
      </c>
      <c r="AJ209" s="168">
        <f t="shared" si="106"/>
        <v>0</v>
      </c>
      <c r="AK209" s="171"/>
      <c r="AL209" s="174" t="str">
        <f t="shared" si="107"/>
        <v/>
      </c>
      <c r="AM209" s="179" t="str">
        <f t="shared" si="108"/>
        <v/>
      </c>
      <c r="AN209" s="183" t="str">
        <f t="shared" si="109"/>
        <v>未入力セル</v>
      </c>
      <c r="AO209" s="186" t="str">
        <f t="shared" si="89"/>
        <v/>
      </c>
      <c r="AP209" s="186" t="str">
        <f t="shared" si="90"/>
        <v/>
      </c>
      <c r="AQ209" s="39">
        <f t="shared" si="88"/>
        <v>0</v>
      </c>
      <c r="AR209" s="39" t="str">
        <f>IF(ISERROR(VLOOKUP($M209,#REF!,16,0)),"",VLOOKUP($M209,#REF!,16,0))</f>
        <v/>
      </c>
      <c r="AS209" s="196" t="str">
        <f>IF(ISERROR(VLOOKUP($M209,#REF!,7,0)),"",VLOOKUP($M209,#REF!,7,0))</f>
        <v/>
      </c>
      <c r="AT209" s="203">
        <f t="shared" si="110"/>
        <v>0</v>
      </c>
      <c r="AU209" s="208" t="str">
        <f t="shared" si="111"/>
        <v/>
      </c>
      <c r="AW209" s="208" t="str">
        <f>IF(ISERROR(VLOOKUP($M209,#REF!,10,0)),"",VLOOKUP($M209,#REF!,10,0))</f>
        <v/>
      </c>
      <c r="AX209" s="203">
        <f t="shared" si="112"/>
        <v>0</v>
      </c>
      <c r="AY209" s="208" t="str">
        <f t="shared" si="113"/>
        <v/>
      </c>
      <c r="BA209" s="225" t="str">
        <f t="shared" si="114"/>
        <v/>
      </c>
      <c r="BB209" s="225" t="str">
        <f t="shared" si="115"/>
        <v/>
      </c>
    </row>
    <row r="210" spans="1:54" s="39" customFormat="1" ht="25.2" customHeight="1" x14ac:dyDescent="0.2">
      <c r="A210" s="45"/>
      <c r="B210" s="48"/>
      <c r="C210" s="48"/>
      <c r="D210" s="53"/>
      <c r="E210" s="53"/>
      <c r="F210" s="55"/>
      <c r="G210" s="55"/>
      <c r="H210" s="60"/>
      <c r="I210" s="66"/>
      <c r="J210" s="68"/>
      <c r="L210" s="73">
        <f t="shared" si="91"/>
        <v>0</v>
      </c>
      <c r="M210" s="73" t="str">
        <f t="shared" si="92"/>
        <v xml:space="preserve"> </v>
      </c>
      <c r="N210" s="100">
        <f t="shared" si="93"/>
        <v>0</v>
      </c>
      <c r="O210" s="100">
        <f t="shared" si="94"/>
        <v>0</v>
      </c>
      <c r="P210" s="108">
        <f t="shared" si="95"/>
        <v>0</v>
      </c>
      <c r="Q210" s="108" t="str">
        <f>IF(OR($C210="LED",$C210="不明"),"",IF(ISERROR(VLOOKUP($M210,#REF!,2,0)),"",VLOOKUP($M210,#REF!,2,0)))</f>
        <v/>
      </c>
      <c r="R210" s="100">
        <f t="shared" si="96"/>
        <v>0</v>
      </c>
      <c r="S210" s="100">
        <f t="shared" si="97"/>
        <v>0</v>
      </c>
      <c r="T210" s="120" t="str">
        <f t="shared" si="98"/>
        <v/>
      </c>
      <c r="U210" s="124"/>
      <c r="V210" s="129" t="s">
        <v>164</v>
      </c>
      <c r="W210" s="131"/>
      <c r="X210" s="75" t="str">
        <f>IF(COUNTIF($M210,"*LED*"),"LED設置済",IF(COUNTIF($M210,"*不明*"),"該当不明",IF(ISERROR(VLOOKUP($M210,#REF!,4,0)),"",VLOOKUP($M210,#REF!,4,0))))</f>
        <v/>
      </c>
      <c r="Y210" s="139">
        <f t="shared" si="99"/>
        <v>0</v>
      </c>
      <c r="Z210" s="144" t="str">
        <f>IF(ISERROR(VLOOKUP($M210,#REF!,5,0)),"",VLOOKUP($M210,#REF!,5,0))</f>
        <v/>
      </c>
      <c r="AA210" s="147" t="str">
        <f t="shared" si="100"/>
        <v/>
      </c>
      <c r="AB210" s="147" t="str">
        <f t="shared" si="101"/>
        <v/>
      </c>
      <c r="AC210" s="147" t="str">
        <f>IF(ISERROR(VLOOKUP($M210,#REF!,6,0)),"",VLOOKUP($M210,#REF!,6,0))</f>
        <v/>
      </c>
      <c r="AD210" s="147" t="str">
        <f>IF(ISERROR(VLOOKUP($M210,#REF!,8,0)),"",VLOOKUP($M210,#REF!,8,0))</f>
        <v/>
      </c>
      <c r="AE210" s="152" t="str">
        <f t="shared" si="102"/>
        <v/>
      </c>
      <c r="AF210" s="155" t="str">
        <f t="shared" si="103"/>
        <v/>
      </c>
      <c r="AG210" s="146" t="str">
        <f t="shared" si="104"/>
        <v/>
      </c>
      <c r="AH210" s="146" t="str">
        <f>IF(ISERROR(VLOOKUP($M210,#REF!,9,0)),"",VLOOKUP($M210,#REF!,9,0))</f>
        <v/>
      </c>
      <c r="AI210" s="146" t="str">
        <f t="shared" si="105"/>
        <v/>
      </c>
      <c r="AJ210" s="168">
        <f t="shared" si="106"/>
        <v>0</v>
      </c>
      <c r="AK210" s="171"/>
      <c r="AL210" s="174" t="str">
        <f t="shared" si="107"/>
        <v/>
      </c>
      <c r="AM210" s="179" t="str">
        <f t="shared" si="108"/>
        <v/>
      </c>
      <c r="AN210" s="183" t="str">
        <f t="shared" si="109"/>
        <v>未入力セル</v>
      </c>
      <c r="AO210" s="186" t="str">
        <f t="shared" si="89"/>
        <v/>
      </c>
      <c r="AP210" s="186" t="str">
        <f t="shared" si="90"/>
        <v/>
      </c>
      <c r="AQ210" s="39">
        <f t="shared" si="88"/>
        <v>0</v>
      </c>
      <c r="AR210" s="39" t="str">
        <f>IF(ISERROR(VLOOKUP($M210,#REF!,16,0)),"",VLOOKUP($M210,#REF!,16,0))</f>
        <v/>
      </c>
      <c r="AS210" s="196" t="str">
        <f>IF(ISERROR(VLOOKUP($M210,#REF!,7,0)),"",VLOOKUP($M210,#REF!,7,0))</f>
        <v/>
      </c>
      <c r="AT210" s="203">
        <f t="shared" si="110"/>
        <v>0</v>
      </c>
      <c r="AU210" s="208" t="str">
        <f t="shared" si="111"/>
        <v/>
      </c>
      <c r="AW210" s="208" t="str">
        <f>IF(ISERROR(VLOOKUP($M210,#REF!,10,0)),"",VLOOKUP($M210,#REF!,10,0))</f>
        <v/>
      </c>
      <c r="AX210" s="203">
        <f t="shared" si="112"/>
        <v>0</v>
      </c>
      <c r="AY210" s="208" t="str">
        <f t="shared" si="113"/>
        <v/>
      </c>
      <c r="BA210" s="225" t="str">
        <f t="shared" si="114"/>
        <v/>
      </c>
      <c r="BB210" s="225" t="str">
        <f t="shared" si="115"/>
        <v/>
      </c>
    </row>
    <row r="211" spans="1:54" s="39" customFormat="1" ht="25.2" customHeight="1" x14ac:dyDescent="0.2">
      <c r="A211" s="45"/>
      <c r="B211" s="48"/>
      <c r="C211" s="48"/>
      <c r="D211" s="53"/>
      <c r="E211" s="53"/>
      <c r="F211" s="55"/>
      <c r="G211" s="55"/>
      <c r="H211" s="60"/>
      <c r="I211" s="66"/>
      <c r="J211" s="68"/>
      <c r="L211" s="73">
        <f t="shared" si="91"/>
        <v>0</v>
      </c>
      <c r="M211" s="73" t="str">
        <f t="shared" si="92"/>
        <v xml:space="preserve"> </v>
      </c>
      <c r="N211" s="100">
        <f t="shared" si="93"/>
        <v>0</v>
      </c>
      <c r="O211" s="100">
        <f t="shared" si="94"/>
        <v>0</v>
      </c>
      <c r="P211" s="108">
        <f t="shared" si="95"/>
        <v>0</v>
      </c>
      <c r="Q211" s="108" t="str">
        <f>IF(OR($C211="LED",$C211="不明"),"",IF(ISERROR(VLOOKUP($M211,#REF!,2,0)),"",VLOOKUP($M211,#REF!,2,0)))</f>
        <v/>
      </c>
      <c r="R211" s="100">
        <f t="shared" si="96"/>
        <v>0</v>
      </c>
      <c r="S211" s="100">
        <f t="shared" si="97"/>
        <v>0</v>
      </c>
      <c r="T211" s="120" t="str">
        <f t="shared" si="98"/>
        <v/>
      </c>
      <c r="U211" s="124"/>
      <c r="V211" s="129" t="s">
        <v>164</v>
      </c>
      <c r="W211" s="131"/>
      <c r="X211" s="75" t="str">
        <f>IF(COUNTIF($M211,"*LED*"),"LED設置済",IF(COUNTIF($M211,"*不明*"),"該当不明",IF(ISERROR(VLOOKUP($M211,#REF!,4,0)),"",VLOOKUP($M211,#REF!,4,0))))</f>
        <v/>
      </c>
      <c r="Y211" s="139">
        <f t="shared" si="99"/>
        <v>0</v>
      </c>
      <c r="Z211" s="144" t="str">
        <f>IF(ISERROR(VLOOKUP($M211,#REF!,5,0)),"",VLOOKUP($M211,#REF!,5,0))</f>
        <v/>
      </c>
      <c r="AA211" s="147" t="str">
        <f t="shared" si="100"/>
        <v/>
      </c>
      <c r="AB211" s="147" t="str">
        <f t="shared" si="101"/>
        <v/>
      </c>
      <c r="AC211" s="147" t="str">
        <f>IF(ISERROR(VLOOKUP($M211,#REF!,6,0)),"",VLOOKUP($M211,#REF!,6,0))</f>
        <v/>
      </c>
      <c r="AD211" s="147" t="str">
        <f>IF(ISERROR(VLOOKUP($M211,#REF!,8,0)),"",VLOOKUP($M211,#REF!,8,0))</f>
        <v/>
      </c>
      <c r="AE211" s="152" t="str">
        <f t="shared" si="102"/>
        <v/>
      </c>
      <c r="AF211" s="155" t="str">
        <f t="shared" si="103"/>
        <v/>
      </c>
      <c r="AG211" s="146" t="str">
        <f t="shared" si="104"/>
        <v/>
      </c>
      <c r="AH211" s="146" t="str">
        <f>IF(ISERROR(VLOOKUP($M211,#REF!,9,0)),"",VLOOKUP($M211,#REF!,9,0))</f>
        <v/>
      </c>
      <c r="AI211" s="146" t="str">
        <f t="shared" si="105"/>
        <v/>
      </c>
      <c r="AJ211" s="168">
        <f t="shared" si="106"/>
        <v>0</v>
      </c>
      <c r="AK211" s="171"/>
      <c r="AL211" s="174" t="str">
        <f t="shared" si="107"/>
        <v/>
      </c>
      <c r="AM211" s="179" t="str">
        <f t="shared" si="108"/>
        <v/>
      </c>
      <c r="AN211" s="183" t="str">
        <f t="shared" si="109"/>
        <v>未入力セル</v>
      </c>
      <c r="AO211" s="186" t="str">
        <f t="shared" si="89"/>
        <v/>
      </c>
      <c r="AP211" s="186" t="str">
        <f t="shared" si="90"/>
        <v/>
      </c>
      <c r="AQ211" s="39">
        <f t="shared" si="88"/>
        <v>0</v>
      </c>
      <c r="AR211" s="39" t="str">
        <f>IF(ISERROR(VLOOKUP($M211,#REF!,16,0)),"",VLOOKUP($M211,#REF!,16,0))</f>
        <v/>
      </c>
      <c r="AS211" s="196" t="str">
        <f>IF(ISERROR(VLOOKUP($M211,#REF!,7,0)),"",VLOOKUP($M211,#REF!,7,0))</f>
        <v/>
      </c>
      <c r="AT211" s="203">
        <f t="shared" si="110"/>
        <v>0</v>
      </c>
      <c r="AU211" s="208" t="str">
        <f t="shared" si="111"/>
        <v/>
      </c>
      <c r="AW211" s="208" t="str">
        <f>IF(ISERROR(VLOOKUP($M211,#REF!,10,0)),"",VLOOKUP($M211,#REF!,10,0))</f>
        <v/>
      </c>
      <c r="AX211" s="203">
        <f t="shared" si="112"/>
        <v>0</v>
      </c>
      <c r="AY211" s="208" t="str">
        <f t="shared" si="113"/>
        <v/>
      </c>
      <c r="BA211" s="225" t="str">
        <f t="shared" si="114"/>
        <v/>
      </c>
      <c r="BB211" s="225" t="str">
        <f t="shared" si="115"/>
        <v/>
      </c>
    </row>
    <row r="212" spans="1:54" s="39" customFormat="1" ht="25.2" customHeight="1" x14ac:dyDescent="0.2">
      <c r="A212" s="45"/>
      <c r="B212" s="48"/>
      <c r="C212" s="48"/>
      <c r="D212" s="53"/>
      <c r="E212" s="53"/>
      <c r="F212" s="55"/>
      <c r="G212" s="55"/>
      <c r="H212" s="60"/>
      <c r="I212" s="66"/>
      <c r="J212" s="68"/>
      <c r="L212" s="73">
        <f t="shared" si="91"/>
        <v>0</v>
      </c>
      <c r="M212" s="73" t="str">
        <f t="shared" si="92"/>
        <v xml:space="preserve"> </v>
      </c>
      <c r="N212" s="100">
        <f t="shared" si="93"/>
        <v>0</v>
      </c>
      <c r="O212" s="100">
        <f t="shared" si="94"/>
        <v>0</v>
      </c>
      <c r="P212" s="108">
        <f t="shared" si="95"/>
        <v>0</v>
      </c>
      <c r="Q212" s="108" t="str">
        <f>IF(OR($C212="LED",$C212="不明"),"",IF(ISERROR(VLOOKUP($M212,#REF!,2,0)),"",VLOOKUP($M212,#REF!,2,0)))</f>
        <v/>
      </c>
      <c r="R212" s="100">
        <f t="shared" si="96"/>
        <v>0</v>
      </c>
      <c r="S212" s="100">
        <f t="shared" si="97"/>
        <v>0</v>
      </c>
      <c r="T212" s="120" t="str">
        <f t="shared" si="98"/>
        <v/>
      </c>
      <c r="U212" s="124"/>
      <c r="V212" s="129" t="s">
        <v>164</v>
      </c>
      <c r="W212" s="131"/>
      <c r="X212" s="75" t="str">
        <f>IF(COUNTIF($M212,"*LED*"),"LED設置済",IF(COUNTIF($M212,"*不明*"),"該当不明",IF(ISERROR(VLOOKUP($M212,#REF!,4,0)),"",VLOOKUP($M212,#REF!,4,0))))</f>
        <v/>
      </c>
      <c r="Y212" s="139">
        <f t="shared" si="99"/>
        <v>0</v>
      </c>
      <c r="Z212" s="144" t="str">
        <f>IF(ISERROR(VLOOKUP($M212,#REF!,5,0)),"",VLOOKUP($M212,#REF!,5,0))</f>
        <v/>
      </c>
      <c r="AA212" s="147" t="str">
        <f t="shared" si="100"/>
        <v/>
      </c>
      <c r="AB212" s="147" t="str">
        <f t="shared" si="101"/>
        <v/>
      </c>
      <c r="AC212" s="147" t="str">
        <f>IF(ISERROR(VLOOKUP($M212,#REF!,6,0)),"",VLOOKUP($M212,#REF!,6,0))</f>
        <v/>
      </c>
      <c r="AD212" s="147" t="str">
        <f>IF(ISERROR(VLOOKUP($M212,#REF!,8,0)),"",VLOOKUP($M212,#REF!,8,0))</f>
        <v/>
      </c>
      <c r="AE212" s="152" t="str">
        <f t="shared" si="102"/>
        <v/>
      </c>
      <c r="AF212" s="155" t="str">
        <f t="shared" si="103"/>
        <v/>
      </c>
      <c r="AG212" s="146" t="str">
        <f t="shared" si="104"/>
        <v/>
      </c>
      <c r="AH212" s="146" t="str">
        <f>IF(ISERROR(VLOOKUP($M212,#REF!,9,0)),"",VLOOKUP($M212,#REF!,9,0))</f>
        <v/>
      </c>
      <c r="AI212" s="146" t="str">
        <f t="shared" si="105"/>
        <v/>
      </c>
      <c r="AJ212" s="168">
        <f t="shared" si="106"/>
        <v>0</v>
      </c>
      <c r="AK212" s="171"/>
      <c r="AL212" s="174" t="str">
        <f t="shared" si="107"/>
        <v/>
      </c>
      <c r="AM212" s="179" t="str">
        <f t="shared" si="108"/>
        <v/>
      </c>
      <c r="AN212" s="183" t="str">
        <f t="shared" si="109"/>
        <v>未入力セル</v>
      </c>
      <c r="AO212" s="186" t="str">
        <f t="shared" si="89"/>
        <v/>
      </c>
      <c r="AP212" s="186" t="str">
        <f t="shared" si="90"/>
        <v/>
      </c>
      <c r="AQ212" s="39">
        <f t="shared" si="88"/>
        <v>0</v>
      </c>
      <c r="AR212" s="39" t="str">
        <f>IF(ISERROR(VLOOKUP($M212,#REF!,16,0)),"",VLOOKUP($M212,#REF!,16,0))</f>
        <v/>
      </c>
      <c r="AS212" s="196" t="str">
        <f>IF(ISERROR(VLOOKUP($M212,#REF!,7,0)),"",VLOOKUP($M212,#REF!,7,0))</f>
        <v/>
      </c>
      <c r="AT212" s="203">
        <f t="shared" si="110"/>
        <v>0</v>
      </c>
      <c r="AU212" s="208" t="str">
        <f t="shared" si="111"/>
        <v/>
      </c>
      <c r="AW212" s="208" t="str">
        <f>IF(ISERROR(VLOOKUP($M212,#REF!,10,0)),"",VLOOKUP($M212,#REF!,10,0))</f>
        <v/>
      </c>
      <c r="AX212" s="203">
        <f t="shared" si="112"/>
        <v>0</v>
      </c>
      <c r="AY212" s="208" t="str">
        <f t="shared" si="113"/>
        <v/>
      </c>
      <c r="BA212" s="225" t="str">
        <f t="shared" si="114"/>
        <v/>
      </c>
      <c r="BB212" s="225" t="str">
        <f t="shared" si="115"/>
        <v/>
      </c>
    </row>
    <row r="213" spans="1:54" s="39" customFormat="1" ht="25.2" customHeight="1" x14ac:dyDescent="0.2">
      <c r="A213" s="45"/>
      <c r="B213" s="48"/>
      <c r="C213" s="48"/>
      <c r="D213" s="53"/>
      <c r="E213" s="53"/>
      <c r="F213" s="55"/>
      <c r="G213" s="55"/>
      <c r="H213" s="60"/>
      <c r="I213" s="66"/>
      <c r="J213" s="68"/>
      <c r="L213" s="73">
        <f t="shared" si="91"/>
        <v>0</v>
      </c>
      <c r="M213" s="73" t="str">
        <f t="shared" si="92"/>
        <v xml:space="preserve"> </v>
      </c>
      <c r="N213" s="100">
        <f t="shared" si="93"/>
        <v>0</v>
      </c>
      <c r="O213" s="100">
        <f t="shared" si="94"/>
        <v>0</v>
      </c>
      <c r="P213" s="108">
        <f t="shared" si="95"/>
        <v>0</v>
      </c>
      <c r="Q213" s="108" t="str">
        <f>IF(OR($C213="LED",$C213="不明"),"",IF(ISERROR(VLOOKUP($M213,#REF!,2,0)),"",VLOOKUP($M213,#REF!,2,0)))</f>
        <v/>
      </c>
      <c r="R213" s="100">
        <f t="shared" si="96"/>
        <v>0</v>
      </c>
      <c r="S213" s="100">
        <f t="shared" si="97"/>
        <v>0</v>
      </c>
      <c r="T213" s="120" t="str">
        <f t="shared" si="98"/>
        <v/>
      </c>
      <c r="U213" s="124"/>
      <c r="V213" s="129" t="s">
        <v>164</v>
      </c>
      <c r="W213" s="131"/>
      <c r="X213" s="75" t="str">
        <f>IF(COUNTIF($M213,"*LED*"),"LED設置済",IF(COUNTIF($M213,"*不明*"),"該当不明",IF(ISERROR(VLOOKUP($M213,#REF!,4,0)),"",VLOOKUP($M213,#REF!,4,0))))</f>
        <v/>
      </c>
      <c r="Y213" s="139">
        <f t="shared" si="99"/>
        <v>0</v>
      </c>
      <c r="Z213" s="144" t="str">
        <f>IF(ISERROR(VLOOKUP($M213,#REF!,5,0)),"",VLOOKUP($M213,#REF!,5,0))</f>
        <v/>
      </c>
      <c r="AA213" s="147" t="str">
        <f t="shared" si="100"/>
        <v/>
      </c>
      <c r="AB213" s="147" t="str">
        <f t="shared" si="101"/>
        <v/>
      </c>
      <c r="AC213" s="147" t="str">
        <f>IF(ISERROR(VLOOKUP($M213,#REF!,6,0)),"",VLOOKUP($M213,#REF!,6,0))</f>
        <v/>
      </c>
      <c r="AD213" s="147" t="str">
        <f>IF(ISERROR(VLOOKUP($M213,#REF!,8,0)),"",VLOOKUP($M213,#REF!,8,0))</f>
        <v/>
      </c>
      <c r="AE213" s="152" t="str">
        <f t="shared" si="102"/>
        <v/>
      </c>
      <c r="AF213" s="155" t="str">
        <f t="shared" si="103"/>
        <v/>
      </c>
      <c r="AG213" s="146" t="str">
        <f t="shared" si="104"/>
        <v/>
      </c>
      <c r="AH213" s="146" t="str">
        <f>IF(ISERROR(VLOOKUP($M213,#REF!,9,0)),"",VLOOKUP($M213,#REF!,9,0))</f>
        <v/>
      </c>
      <c r="AI213" s="146" t="str">
        <f t="shared" si="105"/>
        <v/>
      </c>
      <c r="AJ213" s="168">
        <f t="shared" si="106"/>
        <v>0</v>
      </c>
      <c r="AK213" s="171"/>
      <c r="AL213" s="174" t="str">
        <f t="shared" si="107"/>
        <v/>
      </c>
      <c r="AM213" s="179" t="str">
        <f t="shared" si="108"/>
        <v/>
      </c>
      <c r="AN213" s="183" t="str">
        <f t="shared" si="109"/>
        <v>未入力セル</v>
      </c>
      <c r="AO213" s="186" t="str">
        <f t="shared" si="89"/>
        <v/>
      </c>
      <c r="AP213" s="186" t="str">
        <f t="shared" si="90"/>
        <v/>
      </c>
      <c r="AQ213" s="39">
        <f t="shared" si="88"/>
        <v>0</v>
      </c>
      <c r="AR213" s="39" t="str">
        <f>IF(ISERROR(VLOOKUP($M213,#REF!,16,0)),"",VLOOKUP($M213,#REF!,16,0))</f>
        <v/>
      </c>
      <c r="AS213" s="196" t="str">
        <f>IF(ISERROR(VLOOKUP($M213,#REF!,7,0)),"",VLOOKUP($M213,#REF!,7,0))</f>
        <v/>
      </c>
      <c r="AT213" s="203">
        <f t="shared" si="110"/>
        <v>0</v>
      </c>
      <c r="AU213" s="208" t="str">
        <f t="shared" si="111"/>
        <v/>
      </c>
      <c r="AW213" s="208" t="str">
        <f>IF(ISERROR(VLOOKUP($M213,#REF!,10,0)),"",VLOOKUP($M213,#REF!,10,0))</f>
        <v/>
      </c>
      <c r="AX213" s="203">
        <f t="shared" si="112"/>
        <v>0</v>
      </c>
      <c r="AY213" s="208" t="str">
        <f t="shared" si="113"/>
        <v/>
      </c>
      <c r="BA213" s="225" t="str">
        <f t="shared" si="114"/>
        <v/>
      </c>
      <c r="BB213" s="225" t="str">
        <f t="shared" si="115"/>
        <v/>
      </c>
    </row>
    <row r="214" spans="1:54" s="39" customFormat="1" ht="25.2" customHeight="1" x14ac:dyDescent="0.2">
      <c r="A214" s="45"/>
      <c r="B214" s="48"/>
      <c r="C214" s="48"/>
      <c r="D214" s="53"/>
      <c r="E214" s="53"/>
      <c r="F214" s="55"/>
      <c r="G214" s="55"/>
      <c r="H214" s="60"/>
      <c r="I214" s="66"/>
      <c r="J214" s="68"/>
      <c r="L214" s="73">
        <f t="shared" si="91"/>
        <v>0</v>
      </c>
      <c r="M214" s="73" t="str">
        <f t="shared" si="92"/>
        <v xml:space="preserve"> </v>
      </c>
      <c r="N214" s="100">
        <f t="shared" si="93"/>
        <v>0</v>
      </c>
      <c r="O214" s="100">
        <f t="shared" si="94"/>
        <v>0</v>
      </c>
      <c r="P214" s="108">
        <f t="shared" si="95"/>
        <v>0</v>
      </c>
      <c r="Q214" s="108" t="str">
        <f>IF(OR($C214="LED",$C214="不明"),"",IF(ISERROR(VLOOKUP($M214,#REF!,2,0)),"",VLOOKUP($M214,#REF!,2,0)))</f>
        <v/>
      </c>
      <c r="R214" s="100">
        <f t="shared" si="96"/>
        <v>0</v>
      </c>
      <c r="S214" s="100">
        <f t="shared" si="97"/>
        <v>0</v>
      </c>
      <c r="T214" s="120" t="str">
        <f t="shared" si="98"/>
        <v/>
      </c>
      <c r="U214" s="124"/>
      <c r="V214" s="129" t="s">
        <v>164</v>
      </c>
      <c r="W214" s="131"/>
      <c r="X214" s="75" t="str">
        <f>IF(COUNTIF($M214,"*LED*"),"LED設置済",IF(COUNTIF($M214,"*不明*"),"該当不明",IF(ISERROR(VLOOKUP($M214,#REF!,4,0)),"",VLOOKUP($M214,#REF!,4,0))))</f>
        <v/>
      </c>
      <c r="Y214" s="139">
        <f t="shared" si="99"/>
        <v>0</v>
      </c>
      <c r="Z214" s="144" t="str">
        <f>IF(ISERROR(VLOOKUP($M214,#REF!,5,0)),"",VLOOKUP($M214,#REF!,5,0))</f>
        <v/>
      </c>
      <c r="AA214" s="147" t="str">
        <f t="shared" si="100"/>
        <v/>
      </c>
      <c r="AB214" s="147" t="str">
        <f t="shared" si="101"/>
        <v/>
      </c>
      <c r="AC214" s="147" t="str">
        <f>IF(ISERROR(VLOOKUP($M214,#REF!,6,0)),"",VLOOKUP($M214,#REF!,6,0))</f>
        <v/>
      </c>
      <c r="AD214" s="147" t="str">
        <f>IF(ISERROR(VLOOKUP($M214,#REF!,8,0)),"",VLOOKUP($M214,#REF!,8,0))</f>
        <v/>
      </c>
      <c r="AE214" s="152" t="str">
        <f t="shared" si="102"/>
        <v/>
      </c>
      <c r="AF214" s="155" t="str">
        <f t="shared" si="103"/>
        <v/>
      </c>
      <c r="AG214" s="146" t="str">
        <f t="shared" si="104"/>
        <v/>
      </c>
      <c r="AH214" s="146" t="str">
        <f>IF(ISERROR(VLOOKUP($M214,#REF!,9,0)),"",VLOOKUP($M214,#REF!,9,0))</f>
        <v/>
      </c>
      <c r="AI214" s="146" t="str">
        <f t="shared" si="105"/>
        <v/>
      </c>
      <c r="AJ214" s="168">
        <f t="shared" si="106"/>
        <v>0</v>
      </c>
      <c r="AK214" s="171"/>
      <c r="AL214" s="174" t="str">
        <f t="shared" si="107"/>
        <v/>
      </c>
      <c r="AM214" s="179" t="str">
        <f t="shared" si="108"/>
        <v/>
      </c>
      <c r="AN214" s="183" t="str">
        <f t="shared" si="109"/>
        <v>未入力セル</v>
      </c>
      <c r="AO214" s="186" t="str">
        <f t="shared" si="89"/>
        <v/>
      </c>
      <c r="AP214" s="186" t="str">
        <f t="shared" si="90"/>
        <v/>
      </c>
      <c r="AQ214" s="39">
        <f t="shared" si="88"/>
        <v>0</v>
      </c>
      <c r="AR214" s="39" t="str">
        <f>IF(ISERROR(VLOOKUP($M214,#REF!,16,0)),"",VLOOKUP($M214,#REF!,16,0))</f>
        <v/>
      </c>
      <c r="AS214" s="196" t="str">
        <f>IF(ISERROR(VLOOKUP($M214,#REF!,7,0)),"",VLOOKUP($M214,#REF!,7,0))</f>
        <v/>
      </c>
      <c r="AT214" s="203">
        <f t="shared" si="110"/>
        <v>0</v>
      </c>
      <c r="AU214" s="208" t="str">
        <f t="shared" si="111"/>
        <v/>
      </c>
      <c r="AW214" s="208" t="str">
        <f>IF(ISERROR(VLOOKUP($M214,#REF!,10,0)),"",VLOOKUP($M214,#REF!,10,0))</f>
        <v/>
      </c>
      <c r="AX214" s="203">
        <f t="shared" si="112"/>
        <v>0</v>
      </c>
      <c r="AY214" s="208" t="str">
        <f t="shared" si="113"/>
        <v/>
      </c>
      <c r="BA214" s="225" t="str">
        <f t="shared" si="114"/>
        <v/>
      </c>
      <c r="BB214" s="225" t="str">
        <f t="shared" si="115"/>
        <v/>
      </c>
    </row>
    <row r="215" spans="1:54" s="39" customFormat="1" ht="25.2" customHeight="1" x14ac:dyDescent="0.2">
      <c r="A215" s="45"/>
      <c r="B215" s="48"/>
      <c r="C215" s="48"/>
      <c r="D215" s="53"/>
      <c r="E215" s="53"/>
      <c r="F215" s="55"/>
      <c r="G215" s="55"/>
      <c r="H215" s="60"/>
      <c r="I215" s="66"/>
      <c r="J215" s="68"/>
      <c r="L215" s="73">
        <f t="shared" si="91"/>
        <v>0</v>
      </c>
      <c r="M215" s="73" t="str">
        <f t="shared" si="92"/>
        <v xml:space="preserve"> </v>
      </c>
      <c r="N215" s="100">
        <f t="shared" si="93"/>
        <v>0</v>
      </c>
      <c r="O215" s="100">
        <f t="shared" si="94"/>
        <v>0</v>
      </c>
      <c r="P215" s="108">
        <f t="shared" si="95"/>
        <v>0</v>
      </c>
      <c r="Q215" s="108" t="str">
        <f>IF(OR($C215="LED",$C215="不明"),"",IF(ISERROR(VLOOKUP($M215,#REF!,2,0)),"",VLOOKUP($M215,#REF!,2,0)))</f>
        <v/>
      </c>
      <c r="R215" s="100">
        <f t="shared" si="96"/>
        <v>0</v>
      </c>
      <c r="S215" s="100">
        <f t="shared" si="97"/>
        <v>0</v>
      </c>
      <c r="T215" s="120" t="str">
        <f t="shared" si="98"/>
        <v/>
      </c>
      <c r="U215" s="124"/>
      <c r="V215" s="129" t="s">
        <v>164</v>
      </c>
      <c r="W215" s="131"/>
      <c r="X215" s="75" t="str">
        <f>IF(COUNTIF($M215,"*LED*"),"LED設置済",IF(COUNTIF($M215,"*不明*"),"該当不明",IF(ISERROR(VLOOKUP($M215,#REF!,4,0)),"",VLOOKUP($M215,#REF!,4,0))))</f>
        <v/>
      </c>
      <c r="Y215" s="139">
        <f t="shared" si="99"/>
        <v>0</v>
      </c>
      <c r="Z215" s="144" t="str">
        <f>IF(ISERROR(VLOOKUP($M215,#REF!,5,0)),"",VLOOKUP($M215,#REF!,5,0))</f>
        <v/>
      </c>
      <c r="AA215" s="147" t="str">
        <f t="shared" si="100"/>
        <v/>
      </c>
      <c r="AB215" s="147" t="str">
        <f t="shared" si="101"/>
        <v/>
      </c>
      <c r="AC215" s="147" t="str">
        <f>IF(ISERROR(VLOOKUP($M215,#REF!,6,0)),"",VLOOKUP($M215,#REF!,6,0))</f>
        <v/>
      </c>
      <c r="AD215" s="147" t="str">
        <f>IF(ISERROR(VLOOKUP($M215,#REF!,8,0)),"",VLOOKUP($M215,#REF!,8,0))</f>
        <v/>
      </c>
      <c r="AE215" s="152" t="str">
        <f t="shared" si="102"/>
        <v/>
      </c>
      <c r="AF215" s="155" t="str">
        <f t="shared" si="103"/>
        <v/>
      </c>
      <c r="AG215" s="146" t="str">
        <f t="shared" si="104"/>
        <v/>
      </c>
      <c r="AH215" s="146" t="str">
        <f>IF(ISERROR(VLOOKUP($M215,#REF!,9,0)),"",VLOOKUP($M215,#REF!,9,0))</f>
        <v/>
      </c>
      <c r="AI215" s="146" t="str">
        <f t="shared" si="105"/>
        <v/>
      </c>
      <c r="AJ215" s="168">
        <f t="shared" si="106"/>
        <v>0</v>
      </c>
      <c r="AK215" s="171"/>
      <c r="AL215" s="174" t="str">
        <f t="shared" si="107"/>
        <v/>
      </c>
      <c r="AM215" s="179" t="str">
        <f t="shared" si="108"/>
        <v/>
      </c>
      <c r="AN215" s="183" t="str">
        <f t="shared" si="109"/>
        <v>未入力セル</v>
      </c>
      <c r="AO215" s="186" t="str">
        <f t="shared" si="89"/>
        <v/>
      </c>
      <c r="AP215" s="186" t="str">
        <f t="shared" si="90"/>
        <v/>
      </c>
      <c r="AQ215" s="39">
        <f t="shared" si="88"/>
        <v>0</v>
      </c>
      <c r="AR215" s="39" t="str">
        <f>IF(ISERROR(VLOOKUP($M215,#REF!,16,0)),"",VLOOKUP($M215,#REF!,16,0))</f>
        <v/>
      </c>
      <c r="AS215" s="196" t="str">
        <f>IF(ISERROR(VLOOKUP($M215,#REF!,7,0)),"",VLOOKUP($M215,#REF!,7,0))</f>
        <v/>
      </c>
      <c r="AT215" s="203">
        <f t="shared" si="110"/>
        <v>0</v>
      </c>
      <c r="AU215" s="208" t="str">
        <f t="shared" si="111"/>
        <v/>
      </c>
      <c r="AW215" s="208" t="str">
        <f>IF(ISERROR(VLOOKUP($M215,#REF!,10,0)),"",VLOOKUP($M215,#REF!,10,0))</f>
        <v/>
      </c>
      <c r="AX215" s="203">
        <f t="shared" si="112"/>
        <v>0</v>
      </c>
      <c r="AY215" s="208" t="str">
        <f t="shared" si="113"/>
        <v/>
      </c>
      <c r="BA215" s="225" t="str">
        <f t="shared" si="114"/>
        <v/>
      </c>
      <c r="BB215" s="225" t="str">
        <f t="shared" si="115"/>
        <v/>
      </c>
    </row>
    <row r="216" spans="1:54" s="39" customFormat="1" ht="25.2" customHeight="1" x14ac:dyDescent="0.2">
      <c r="A216" s="45"/>
      <c r="B216" s="48"/>
      <c r="C216" s="48"/>
      <c r="D216" s="53"/>
      <c r="E216" s="53"/>
      <c r="F216" s="55"/>
      <c r="G216" s="55"/>
      <c r="H216" s="60"/>
      <c r="I216" s="66"/>
      <c r="J216" s="68"/>
      <c r="L216" s="73">
        <f t="shared" si="91"/>
        <v>0</v>
      </c>
      <c r="M216" s="73" t="str">
        <f t="shared" si="92"/>
        <v xml:space="preserve"> </v>
      </c>
      <c r="N216" s="100">
        <f t="shared" si="93"/>
        <v>0</v>
      </c>
      <c r="O216" s="100">
        <f t="shared" si="94"/>
        <v>0</v>
      </c>
      <c r="P216" s="108">
        <f t="shared" si="95"/>
        <v>0</v>
      </c>
      <c r="Q216" s="108" t="str">
        <f>IF(OR($C216="LED",$C216="不明"),"",IF(ISERROR(VLOOKUP($M216,#REF!,2,0)),"",VLOOKUP($M216,#REF!,2,0)))</f>
        <v/>
      </c>
      <c r="R216" s="100">
        <f t="shared" si="96"/>
        <v>0</v>
      </c>
      <c r="S216" s="100">
        <f t="shared" si="97"/>
        <v>0</v>
      </c>
      <c r="T216" s="120" t="str">
        <f t="shared" si="98"/>
        <v/>
      </c>
      <c r="U216" s="124"/>
      <c r="V216" s="129" t="s">
        <v>164</v>
      </c>
      <c r="W216" s="131"/>
      <c r="X216" s="75" t="str">
        <f>IF(COUNTIF($M216,"*LED*"),"LED設置済",IF(COUNTIF($M216,"*不明*"),"該当不明",IF(ISERROR(VLOOKUP($M216,#REF!,4,0)),"",VLOOKUP($M216,#REF!,4,0))))</f>
        <v/>
      </c>
      <c r="Y216" s="139">
        <f t="shared" si="99"/>
        <v>0</v>
      </c>
      <c r="Z216" s="144" t="str">
        <f>IF(ISERROR(VLOOKUP($M216,#REF!,5,0)),"",VLOOKUP($M216,#REF!,5,0))</f>
        <v/>
      </c>
      <c r="AA216" s="147" t="str">
        <f t="shared" si="100"/>
        <v/>
      </c>
      <c r="AB216" s="147" t="str">
        <f t="shared" si="101"/>
        <v/>
      </c>
      <c r="AC216" s="147" t="str">
        <f>IF(ISERROR(VLOOKUP($M216,#REF!,6,0)),"",VLOOKUP($M216,#REF!,6,0))</f>
        <v/>
      </c>
      <c r="AD216" s="147" t="str">
        <f>IF(ISERROR(VLOOKUP($M216,#REF!,8,0)),"",VLOOKUP($M216,#REF!,8,0))</f>
        <v/>
      </c>
      <c r="AE216" s="152" t="str">
        <f t="shared" si="102"/>
        <v/>
      </c>
      <c r="AF216" s="155" t="str">
        <f t="shared" si="103"/>
        <v/>
      </c>
      <c r="AG216" s="146" t="str">
        <f t="shared" si="104"/>
        <v/>
      </c>
      <c r="AH216" s="146" t="str">
        <f>IF(ISERROR(VLOOKUP($M216,#REF!,9,0)),"",VLOOKUP($M216,#REF!,9,0))</f>
        <v/>
      </c>
      <c r="AI216" s="146" t="str">
        <f t="shared" si="105"/>
        <v/>
      </c>
      <c r="AJ216" s="168">
        <f t="shared" si="106"/>
        <v>0</v>
      </c>
      <c r="AK216" s="171"/>
      <c r="AL216" s="174" t="str">
        <f t="shared" si="107"/>
        <v/>
      </c>
      <c r="AM216" s="179" t="str">
        <f t="shared" si="108"/>
        <v/>
      </c>
      <c r="AN216" s="183" t="str">
        <f t="shared" si="109"/>
        <v>未入力セル</v>
      </c>
      <c r="AO216" s="186" t="str">
        <f t="shared" si="89"/>
        <v/>
      </c>
      <c r="AP216" s="186" t="str">
        <f t="shared" si="90"/>
        <v/>
      </c>
      <c r="AQ216" s="39">
        <f t="shared" si="88"/>
        <v>0</v>
      </c>
      <c r="AR216" s="39" t="str">
        <f>IF(ISERROR(VLOOKUP($M216,#REF!,16,0)),"",VLOOKUP($M216,#REF!,16,0))</f>
        <v/>
      </c>
      <c r="AS216" s="196" t="str">
        <f>IF(ISERROR(VLOOKUP($M216,#REF!,7,0)),"",VLOOKUP($M216,#REF!,7,0))</f>
        <v/>
      </c>
      <c r="AT216" s="203">
        <f t="shared" si="110"/>
        <v>0</v>
      </c>
      <c r="AU216" s="208" t="str">
        <f t="shared" si="111"/>
        <v/>
      </c>
      <c r="AW216" s="208" t="str">
        <f>IF(ISERROR(VLOOKUP($M216,#REF!,10,0)),"",VLOOKUP($M216,#REF!,10,0))</f>
        <v/>
      </c>
      <c r="AX216" s="203">
        <f t="shared" si="112"/>
        <v>0</v>
      </c>
      <c r="AY216" s="208" t="str">
        <f t="shared" si="113"/>
        <v/>
      </c>
      <c r="BA216" s="225" t="str">
        <f t="shared" si="114"/>
        <v/>
      </c>
      <c r="BB216" s="225" t="str">
        <f t="shared" si="115"/>
        <v/>
      </c>
    </row>
    <row r="217" spans="1:54" s="39" customFormat="1" ht="25.2" customHeight="1" x14ac:dyDescent="0.2">
      <c r="A217" s="45"/>
      <c r="B217" s="48"/>
      <c r="C217" s="48"/>
      <c r="D217" s="53"/>
      <c r="E217" s="53"/>
      <c r="F217" s="55"/>
      <c r="G217" s="55"/>
      <c r="H217" s="60"/>
      <c r="I217" s="66"/>
      <c r="J217" s="68"/>
      <c r="L217" s="73">
        <f t="shared" si="91"/>
        <v>0</v>
      </c>
      <c r="M217" s="73" t="str">
        <f t="shared" si="92"/>
        <v xml:space="preserve"> </v>
      </c>
      <c r="N217" s="100">
        <f t="shared" si="93"/>
        <v>0</v>
      </c>
      <c r="O217" s="100">
        <f t="shared" si="94"/>
        <v>0</v>
      </c>
      <c r="P217" s="108">
        <f t="shared" si="95"/>
        <v>0</v>
      </c>
      <c r="Q217" s="108" t="str">
        <f>IF(OR($C217="LED",$C217="不明"),"",IF(ISERROR(VLOOKUP($M217,#REF!,2,0)),"",VLOOKUP($M217,#REF!,2,0)))</f>
        <v/>
      </c>
      <c r="R217" s="100">
        <f t="shared" si="96"/>
        <v>0</v>
      </c>
      <c r="S217" s="100">
        <f t="shared" si="97"/>
        <v>0</v>
      </c>
      <c r="T217" s="120" t="str">
        <f t="shared" si="98"/>
        <v/>
      </c>
      <c r="U217" s="124"/>
      <c r="V217" s="129" t="s">
        <v>164</v>
      </c>
      <c r="W217" s="131"/>
      <c r="X217" s="75" t="str">
        <f>IF(COUNTIF($M217,"*LED*"),"LED設置済",IF(COUNTIF($M217,"*不明*"),"該当不明",IF(ISERROR(VLOOKUP($M217,#REF!,4,0)),"",VLOOKUP($M217,#REF!,4,0))))</f>
        <v/>
      </c>
      <c r="Y217" s="139">
        <f t="shared" si="99"/>
        <v>0</v>
      </c>
      <c r="Z217" s="144" t="str">
        <f>IF(ISERROR(VLOOKUP($M217,#REF!,5,0)),"",VLOOKUP($M217,#REF!,5,0))</f>
        <v/>
      </c>
      <c r="AA217" s="147" t="str">
        <f t="shared" si="100"/>
        <v/>
      </c>
      <c r="AB217" s="147" t="str">
        <f t="shared" si="101"/>
        <v/>
      </c>
      <c r="AC217" s="147" t="str">
        <f>IF(ISERROR(VLOOKUP($M217,#REF!,6,0)),"",VLOOKUP($M217,#REF!,6,0))</f>
        <v/>
      </c>
      <c r="AD217" s="147" t="str">
        <f>IF(ISERROR(VLOOKUP($M217,#REF!,8,0)),"",VLOOKUP($M217,#REF!,8,0))</f>
        <v/>
      </c>
      <c r="AE217" s="152" t="str">
        <f t="shared" si="102"/>
        <v/>
      </c>
      <c r="AF217" s="155" t="str">
        <f t="shared" si="103"/>
        <v/>
      </c>
      <c r="AG217" s="146" t="str">
        <f t="shared" si="104"/>
        <v/>
      </c>
      <c r="AH217" s="146" t="str">
        <f>IF(ISERROR(VLOOKUP($M217,#REF!,9,0)),"",VLOOKUP($M217,#REF!,9,0))</f>
        <v/>
      </c>
      <c r="AI217" s="146" t="str">
        <f t="shared" si="105"/>
        <v/>
      </c>
      <c r="AJ217" s="168">
        <f t="shared" si="106"/>
        <v>0</v>
      </c>
      <c r="AK217" s="171"/>
      <c r="AL217" s="174" t="str">
        <f t="shared" si="107"/>
        <v/>
      </c>
      <c r="AM217" s="179" t="str">
        <f t="shared" si="108"/>
        <v/>
      </c>
      <c r="AN217" s="183" t="str">
        <f t="shared" si="109"/>
        <v>未入力セル</v>
      </c>
      <c r="AO217" s="186" t="str">
        <f t="shared" si="89"/>
        <v/>
      </c>
      <c r="AP217" s="186" t="str">
        <f t="shared" si="90"/>
        <v/>
      </c>
      <c r="AQ217" s="39">
        <f t="shared" si="88"/>
        <v>0</v>
      </c>
      <c r="AR217" s="39" t="str">
        <f>IF(ISERROR(VLOOKUP($M217,#REF!,16,0)),"",VLOOKUP($M217,#REF!,16,0))</f>
        <v/>
      </c>
      <c r="AS217" s="196" t="str">
        <f>IF(ISERROR(VLOOKUP($M217,#REF!,7,0)),"",VLOOKUP($M217,#REF!,7,0))</f>
        <v/>
      </c>
      <c r="AT217" s="203">
        <f t="shared" si="110"/>
        <v>0</v>
      </c>
      <c r="AU217" s="208" t="str">
        <f t="shared" si="111"/>
        <v/>
      </c>
      <c r="AW217" s="208" t="str">
        <f>IF(ISERROR(VLOOKUP($M217,#REF!,10,0)),"",VLOOKUP($M217,#REF!,10,0))</f>
        <v/>
      </c>
      <c r="AX217" s="203">
        <f t="shared" si="112"/>
        <v>0</v>
      </c>
      <c r="AY217" s="208" t="str">
        <f t="shared" si="113"/>
        <v/>
      </c>
      <c r="BA217" s="225" t="str">
        <f t="shared" si="114"/>
        <v/>
      </c>
      <c r="BB217" s="225" t="str">
        <f t="shared" si="115"/>
        <v/>
      </c>
    </row>
    <row r="218" spans="1:54" s="39" customFormat="1" ht="25.2" customHeight="1" x14ac:dyDescent="0.2">
      <c r="A218" s="45"/>
      <c r="B218" s="48"/>
      <c r="C218" s="48"/>
      <c r="D218" s="53"/>
      <c r="E218" s="53"/>
      <c r="F218" s="55"/>
      <c r="G218" s="55"/>
      <c r="H218" s="60"/>
      <c r="I218" s="66"/>
      <c r="J218" s="68"/>
      <c r="L218" s="73">
        <f t="shared" si="91"/>
        <v>0</v>
      </c>
      <c r="M218" s="73" t="str">
        <f t="shared" si="92"/>
        <v xml:space="preserve"> </v>
      </c>
      <c r="N218" s="100">
        <f t="shared" si="93"/>
        <v>0</v>
      </c>
      <c r="O218" s="100">
        <f t="shared" si="94"/>
        <v>0</v>
      </c>
      <c r="P218" s="108">
        <f t="shared" si="95"/>
        <v>0</v>
      </c>
      <c r="Q218" s="108" t="str">
        <f>IF(OR($C218="LED",$C218="不明"),"",IF(ISERROR(VLOOKUP($M218,#REF!,2,0)),"",VLOOKUP($M218,#REF!,2,0)))</f>
        <v/>
      </c>
      <c r="R218" s="100">
        <f t="shared" si="96"/>
        <v>0</v>
      </c>
      <c r="S218" s="100">
        <f t="shared" si="97"/>
        <v>0</v>
      </c>
      <c r="T218" s="120" t="str">
        <f t="shared" si="98"/>
        <v/>
      </c>
      <c r="U218" s="124"/>
      <c r="V218" s="129" t="s">
        <v>164</v>
      </c>
      <c r="W218" s="131"/>
      <c r="X218" s="75" t="str">
        <f>IF(COUNTIF($M218,"*LED*"),"LED設置済",IF(COUNTIF($M218,"*不明*"),"該当不明",IF(ISERROR(VLOOKUP($M218,#REF!,4,0)),"",VLOOKUP($M218,#REF!,4,0))))</f>
        <v/>
      </c>
      <c r="Y218" s="139">
        <f t="shared" si="99"/>
        <v>0</v>
      </c>
      <c r="Z218" s="144" t="str">
        <f>IF(ISERROR(VLOOKUP($M218,#REF!,5,0)),"",VLOOKUP($M218,#REF!,5,0))</f>
        <v/>
      </c>
      <c r="AA218" s="147" t="str">
        <f t="shared" si="100"/>
        <v/>
      </c>
      <c r="AB218" s="147" t="str">
        <f t="shared" si="101"/>
        <v/>
      </c>
      <c r="AC218" s="147" t="str">
        <f>IF(ISERROR(VLOOKUP($M218,#REF!,6,0)),"",VLOOKUP($M218,#REF!,6,0))</f>
        <v/>
      </c>
      <c r="AD218" s="147" t="str">
        <f>IF(ISERROR(VLOOKUP($M218,#REF!,8,0)),"",VLOOKUP($M218,#REF!,8,0))</f>
        <v/>
      </c>
      <c r="AE218" s="152" t="str">
        <f t="shared" si="102"/>
        <v/>
      </c>
      <c r="AF218" s="155" t="str">
        <f t="shared" si="103"/>
        <v/>
      </c>
      <c r="AG218" s="146" t="str">
        <f t="shared" si="104"/>
        <v/>
      </c>
      <c r="AH218" s="146" t="str">
        <f>IF(ISERROR(VLOOKUP($M218,#REF!,9,0)),"",VLOOKUP($M218,#REF!,9,0))</f>
        <v/>
      </c>
      <c r="AI218" s="146" t="str">
        <f t="shared" si="105"/>
        <v/>
      </c>
      <c r="AJ218" s="168">
        <f t="shared" si="106"/>
        <v>0</v>
      </c>
      <c r="AK218" s="171"/>
      <c r="AL218" s="174" t="str">
        <f t="shared" si="107"/>
        <v/>
      </c>
      <c r="AM218" s="179" t="str">
        <f t="shared" si="108"/>
        <v/>
      </c>
      <c r="AN218" s="183" t="str">
        <f t="shared" si="109"/>
        <v>未入力セル</v>
      </c>
      <c r="AO218" s="186" t="str">
        <f t="shared" si="89"/>
        <v/>
      </c>
      <c r="AP218" s="186" t="str">
        <f t="shared" si="90"/>
        <v/>
      </c>
      <c r="AQ218" s="39">
        <f t="shared" si="88"/>
        <v>0</v>
      </c>
      <c r="AR218" s="39" t="str">
        <f>IF(ISERROR(VLOOKUP($M218,#REF!,16,0)),"",VLOOKUP($M218,#REF!,16,0))</f>
        <v/>
      </c>
      <c r="AS218" s="196" t="str">
        <f>IF(ISERROR(VLOOKUP($M218,#REF!,7,0)),"",VLOOKUP($M218,#REF!,7,0))</f>
        <v/>
      </c>
      <c r="AT218" s="203">
        <f t="shared" si="110"/>
        <v>0</v>
      </c>
      <c r="AU218" s="208" t="str">
        <f t="shared" si="111"/>
        <v/>
      </c>
      <c r="AW218" s="208" t="str">
        <f>IF(ISERROR(VLOOKUP($M218,#REF!,10,0)),"",VLOOKUP($M218,#REF!,10,0))</f>
        <v/>
      </c>
      <c r="AX218" s="203">
        <f t="shared" si="112"/>
        <v>0</v>
      </c>
      <c r="AY218" s="208" t="str">
        <f t="shared" si="113"/>
        <v/>
      </c>
      <c r="BA218" s="225" t="str">
        <f t="shared" si="114"/>
        <v/>
      </c>
      <c r="BB218" s="225" t="str">
        <f t="shared" si="115"/>
        <v/>
      </c>
    </row>
    <row r="219" spans="1:54" s="39" customFormat="1" ht="25.2" customHeight="1" x14ac:dyDescent="0.2">
      <c r="A219" s="45"/>
      <c r="B219" s="48"/>
      <c r="C219" s="48"/>
      <c r="D219" s="53"/>
      <c r="E219" s="53"/>
      <c r="F219" s="55"/>
      <c r="G219" s="55"/>
      <c r="H219" s="60"/>
      <c r="I219" s="66"/>
      <c r="J219" s="68"/>
      <c r="L219" s="73">
        <f t="shared" si="91"/>
        <v>0</v>
      </c>
      <c r="M219" s="73" t="str">
        <f t="shared" si="92"/>
        <v xml:space="preserve"> </v>
      </c>
      <c r="N219" s="100">
        <f t="shared" si="93"/>
        <v>0</v>
      </c>
      <c r="O219" s="100">
        <f t="shared" si="94"/>
        <v>0</v>
      </c>
      <c r="P219" s="108">
        <f t="shared" si="95"/>
        <v>0</v>
      </c>
      <c r="Q219" s="108" t="str">
        <f>IF(OR($C219="LED",$C219="不明"),"",IF(ISERROR(VLOOKUP($M219,#REF!,2,0)),"",VLOOKUP($M219,#REF!,2,0)))</f>
        <v/>
      </c>
      <c r="R219" s="100">
        <f t="shared" si="96"/>
        <v>0</v>
      </c>
      <c r="S219" s="100">
        <f t="shared" si="97"/>
        <v>0</v>
      </c>
      <c r="T219" s="120" t="str">
        <f t="shared" si="98"/>
        <v/>
      </c>
      <c r="U219" s="124"/>
      <c r="V219" s="129" t="s">
        <v>164</v>
      </c>
      <c r="W219" s="131"/>
      <c r="X219" s="75" t="str">
        <f>IF(COUNTIF($M219,"*LED*"),"LED設置済",IF(COUNTIF($M219,"*不明*"),"該当不明",IF(ISERROR(VLOOKUP($M219,#REF!,4,0)),"",VLOOKUP($M219,#REF!,4,0))))</f>
        <v/>
      </c>
      <c r="Y219" s="139">
        <f t="shared" si="99"/>
        <v>0</v>
      </c>
      <c r="Z219" s="144" t="str">
        <f>IF(ISERROR(VLOOKUP($M219,#REF!,5,0)),"",VLOOKUP($M219,#REF!,5,0))</f>
        <v/>
      </c>
      <c r="AA219" s="147" t="str">
        <f t="shared" si="100"/>
        <v/>
      </c>
      <c r="AB219" s="147" t="str">
        <f t="shared" si="101"/>
        <v/>
      </c>
      <c r="AC219" s="147" t="str">
        <f>IF(ISERROR(VLOOKUP($M219,#REF!,6,0)),"",VLOOKUP($M219,#REF!,6,0))</f>
        <v/>
      </c>
      <c r="AD219" s="147" t="str">
        <f>IF(ISERROR(VLOOKUP($M219,#REF!,8,0)),"",VLOOKUP($M219,#REF!,8,0))</f>
        <v/>
      </c>
      <c r="AE219" s="152" t="str">
        <f t="shared" si="102"/>
        <v/>
      </c>
      <c r="AF219" s="155" t="str">
        <f t="shared" si="103"/>
        <v/>
      </c>
      <c r="AG219" s="146" t="str">
        <f t="shared" si="104"/>
        <v/>
      </c>
      <c r="AH219" s="146" t="str">
        <f>IF(ISERROR(VLOOKUP($M219,#REF!,9,0)),"",VLOOKUP($M219,#REF!,9,0))</f>
        <v/>
      </c>
      <c r="AI219" s="146" t="str">
        <f t="shared" si="105"/>
        <v/>
      </c>
      <c r="AJ219" s="168">
        <f t="shared" si="106"/>
        <v>0</v>
      </c>
      <c r="AK219" s="171"/>
      <c r="AL219" s="174" t="str">
        <f t="shared" si="107"/>
        <v/>
      </c>
      <c r="AM219" s="179" t="str">
        <f t="shared" si="108"/>
        <v/>
      </c>
      <c r="AN219" s="183" t="str">
        <f t="shared" si="109"/>
        <v>未入力セル</v>
      </c>
      <c r="AO219" s="186" t="str">
        <f t="shared" si="89"/>
        <v/>
      </c>
      <c r="AP219" s="186" t="str">
        <f t="shared" si="90"/>
        <v/>
      </c>
      <c r="AQ219" s="39">
        <f t="shared" si="88"/>
        <v>0</v>
      </c>
      <c r="AR219" s="39" t="str">
        <f>IF(ISERROR(VLOOKUP($M219,#REF!,16,0)),"",VLOOKUP($M219,#REF!,16,0))</f>
        <v/>
      </c>
      <c r="AS219" s="196" t="str">
        <f>IF(ISERROR(VLOOKUP($M219,#REF!,7,0)),"",VLOOKUP($M219,#REF!,7,0))</f>
        <v/>
      </c>
      <c r="AT219" s="203">
        <f t="shared" si="110"/>
        <v>0</v>
      </c>
      <c r="AU219" s="208" t="str">
        <f t="shared" si="111"/>
        <v/>
      </c>
      <c r="AW219" s="208" t="str">
        <f>IF(ISERROR(VLOOKUP($M219,#REF!,10,0)),"",VLOOKUP($M219,#REF!,10,0))</f>
        <v/>
      </c>
      <c r="AX219" s="203">
        <f t="shared" si="112"/>
        <v>0</v>
      </c>
      <c r="AY219" s="208" t="str">
        <f t="shared" si="113"/>
        <v/>
      </c>
      <c r="BA219" s="225" t="str">
        <f t="shared" si="114"/>
        <v/>
      </c>
      <c r="BB219" s="225" t="str">
        <f t="shared" si="115"/>
        <v/>
      </c>
    </row>
    <row r="220" spans="1:54" s="39" customFormat="1" ht="25.2" customHeight="1" x14ac:dyDescent="0.2">
      <c r="A220" s="45"/>
      <c r="B220" s="48"/>
      <c r="C220" s="48"/>
      <c r="D220" s="53"/>
      <c r="E220" s="53"/>
      <c r="F220" s="55"/>
      <c r="G220" s="55"/>
      <c r="H220" s="60"/>
      <c r="I220" s="66"/>
      <c r="J220" s="68"/>
      <c r="L220" s="73">
        <f t="shared" si="91"/>
        <v>0</v>
      </c>
      <c r="M220" s="73" t="str">
        <f t="shared" si="92"/>
        <v xml:space="preserve"> </v>
      </c>
      <c r="N220" s="100">
        <f t="shared" si="93"/>
        <v>0</v>
      </c>
      <c r="O220" s="100">
        <f t="shared" si="94"/>
        <v>0</v>
      </c>
      <c r="P220" s="108">
        <f t="shared" si="95"/>
        <v>0</v>
      </c>
      <c r="Q220" s="108" t="str">
        <f>IF(OR($C220="LED",$C220="不明"),"",IF(ISERROR(VLOOKUP($M220,#REF!,2,0)),"",VLOOKUP($M220,#REF!,2,0)))</f>
        <v/>
      </c>
      <c r="R220" s="100">
        <f t="shared" si="96"/>
        <v>0</v>
      </c>
      <c r="S220" s="100">
        <f t="shared" si="97"/>
        <v>0</v>
      </c>
      <c r="T220" s="120" t="str">
        <f t="shared" si="98"/>
        <v/>
      </c>
      <c r="U220" s="124"/>
      <c r="V220" s="129" t="s">
        <v>164</v>
      </c>
      <c r="W220" s="131"/>
      <c r="X220" s="75" t="str">
        <f>IF(COUNTIF($M220,"*LED*"),"LED設置済",IF(COUNTIF($M220,"*不明*"),"該当不明",IF(ISERROR(VLOOKUP($M220,#REF!,4,0)),"",VLOOKUP($M220,#REF!,4,0))))</f>
        <v/>
      </c>
      <c r="Y220" s="139">
        <f t="shared" si="99"/>
        <v>0</v>
      </c>
      <c r="Z220" s="144" t="str">
        <f>IF(ISERROR(VLOOKUP($M220,#REF!,5,0)),"",VLOOKUP($M220,#REF!,5,0))</f>
        <v/>
      </c>
      <c r="AA220" s="147" t="str">
        <f t="shared" si="100"/>
        <v/>
      </c>
      <c r="AB220" s="147" t="str">
        <f t="shared" si="101"/>
        <v/>
      </c>
      <c r="AC220" s="147" t="str">
        <f>IF(ISERROR(VLOOKUP($M220,#REF!,6,0)),"",VLOOKUP($M220,#REF!,6,0))</f>
        <v/>
      </c>
      <c r="AD220" s="147" t="str">
        <f>IF(ISERROR(VLOOKUP($M220,#REF!,8,0)),"",VLOOKUP($M220,#REF!,8,0))</f>
        <v/>
      </c>
      <c r="AE220" s="152" t="str">
        <f t="shared" si="102"/>
        <v/>
      </c>
      <c r="AF220" s="155" t="str">
        <f t="shared" si="103"/>
        <v/>
      </c>
      <c r="AG220" s="146" t="str">
        <f t="shared" si="104"/>
        <v/>
      </c>
      <c r="AH220" s="146" t="str">
        <f>IF(ISERROR(VLOOKUP($M220,#REF!,9,0)),"",VLOOKUP($M220,#REF!,9,0))</f>
        <v/>
      </c>
      <c r="AI220" s="146" t="str">
        <f t="shared" si="105"/>
        <v/>
      </c>
      <c r="AJ220" s="168">
        <f t="shared" si="106"/>
        <v>0</v>
      </c>
      <c r="AK220" s="171"/>
      <c r="AL220" s="174" t="str">
        <f t="shared" si="107"/>
        <v/>
      </c>
      <c r="AM220" s="179" t="str">
        <f t="shared" si="108"/>
        <v/>
      </c>
      <c r="AN220" s="183" t="str">
        <f t="shared" si="109"/>
        <v>未入力セル</v>
      </c>
      <c r="AO220" s="186" t="str">
        <f t="shared" si="89"/>
        <v/>
      </c>
      <c r="AP220" s="186" t="str">
        <f t="shared" si="90"/>
        <v/>
      </c>
      <c r="AQ220" s="39">
        <f t="shared" si="88"/>
        <v>0</v>
      </c>
      <c r="AR220" s="39" t="str">
        <f>IF(ISERROR(VLOOKUP($M220,#REF!,16,0)),"",VLOOKUP($M220,#REF!,16,0))</f>
        <v/>
      </c>
      <c r="AS220" s="196" t="str">
        <f>IF(ISERROR(VLOOKUP($M220,#REF!,7,0)),"",VLOOKUP($M220,#REF!,7,0))</f>
        <v/>
      </c>
      <c r="AT220" s="203">
        <f t="shared" si="110"/>
        <v>0</v>
      </c>
      <c r="AU220" s="208" t="str">
        <f t="shared" si="111"/>
        <v/>
      </c>
      <c r="AW220" s="208" t="str">
        <f>IF(ISERROR(VLOOKUP($M220,#REF!,10,0)),"",VLOOKUP($M220,#REF!,10,0))</f>
        <v/>
      </c>
      <c r="AX220" s="203">
        <f t="shared" si="112"/>
        <v>0</v>
      </c>
      <c r="AY220" s="208" t="str">
        <f t="shared" si="113"/>
        <v/>
      </c>
      <c r="BA220" s="225" t="str">
        <f t="shared" si="114"/>
        <v/>
      </c>
      <c r="BB220" s="225" t="str">
        <f t="shared" si="115"/>
        <v/>
      </c>
    </row>
    <row r="221" spans="1:54" s="39" customFormat="1" ht="25.2" customHeight="1" x14ac:dyDescent="0.2">
      <c r="A221" s="45"/>
      <c r="B221" s="48"/>
      <c r="C221" s="48"/>
      <c r="D221" s="53"/>
      <c r="E221" s="53"/>
      <c r="F221" s="55"/>
      <c r="G221" s="55"/>
      <c r="H221" s="60"/>
      <c r="I221" s="66"/>
      <c r="J221" s="68"/>
      <c r="L221" s="73">
        <f t="shared" si="91"/>
        <v>0</v>
      </c>
      <c r="M221" s="73" t="str">
        <f t="shared" si="92"/>
        <v xml:space="preserve"> </v>
      </c>
      <c r="N221" s="100">
        <f t="shared" si="93"/>
        <v>0</v>
      </c>
      <c r="O221" s="100">
        <f t="shared" si="94"/>
        <v>0</v>
      </c>
      <c r="P221" s="108">
        <f t="shared" si="95"/>
        <v>0</v>
      </c>
      <c r="Q221" s="108" t="str">
        <f>IF(OR($C221="LED",$C221="不明"),"",IF(ISERROR(VLOOKUP($M221,#REF!,2,0)),"",VLOOKUP($M221,#REF!,2,0)))</f>
        <v/>
      </c>
      <c r="R221" s="100">
        <f t="shared" si="96"/>
        <v>0</v>
      </c>
      <c r="S221" s="100">
        <f t="shared" si="97"/>
        <v>0</v>
      </c>
      <c r="T221" s="120" t="str">
        <f t="shared" si="98"/>
        <v/>
      </c>
      <c r="U221" s="124"/>
      <c r="V221" s="129" t="s">
        <v>164</v>
      </c>
      <c r="W221" s="131"/>
      <c r="X221" s="75" t="str">
        <f>IF(COUNTIF($M221,"*LED*"),"LED設置済",IF(COUNTIF($M221,"*不明*"),"該当不明",IF(ISERROR(VLOOKUP($M221,#REF!,4,0)),"",VLOOKUP($M221,#REF!,4,0))))</f>
        <v/>
      </c>
      <c r="Y221" s="139">
        <f t="shared" si="99"/>
        <v>0</v>
      </c>
      <c r="Z221" s="144" t="str">
        <f>IF(ISERROR(VLOOKUP($M221,#REF!,5,0)),"",VLOOKUP($M221,#REF!,5,0))</f>
        <v/>
      </c>
      <c r="AA221" s="147" t="str">
        <f t="shared" si="100"/>
        <v/>
      </c>
      <c r="AB221" s="147" t="str">
        <f t="shared" si="101"/>
        <v/>
      </c>
      <c r="AC221" s="147" t="str">
        <f>IF(ISERROR(VLOOKUP($M221,#REF!,6,0)),"",VLOOKUP($M221,#REF!,6,0))</f>
        <v/>
      </c>
      <c r="AD221" s="147" t="str">
        <f>IF(ISERROR(VLOOKUP($M221,#REF!,8,0)),"",VLOOKUP($M221,#REF!,8,0))</f>
        <v/>
      </c>
      <c r="AE221" s="152" t="str">
        <f t="shared" si="102"/>
        <v/>
      </c>
      <c r="AF221" s="155" t="str">
        <f t="shared" si="103"/>
        <v/>
      </c>
      <c r="AG221" s="146" t="str">
        <f t="shared" si="104"/>
        <v/>
      </c>
      <c r="AH221" s="146" t="str">
        <f>IF(ISERROR(VLOOKUP($M221,#REF!,9,0)),"",VLOOKUP($M221,#REF!,9,0))</f>
        <v/>
      </c>
      <c r="AI221" s="146" t="str">
        <f t="shared" si="105"/>
        <v/>
      </c>
      <c r="AJ221" s="168">
        <f t="shared" si="106"/>
        <v>0</v>
      </c>
      <c r="AK221" s="171"/>
      <c r="AL221" s="174" t="str">
        <f t="shared" si="107"/>
        <v/>
      </c>
      <c r="AM221" s="179" t="str">
        <f t="shared" si="108"/>
        <v/>
      </c>
      <c r="AN221" s="183" t="str">
        <f t="shared" si="109"/>
        <v>未入力セル</v>
      </c>
      <c r="AO221" s="186" t="str">
        <f t="shared" si="89"/>
        <v/>
      </c>
      <c r="AP221" s="186" t="str">
        <f t="shared" si="90"/>
        <v/>
      </c>
      <c r="AQ221" s="39">
        <f t="shared" si="88"/>
        <v>0</v>
      </c>
      <c r="AR221" s="39" t="str">
        <f>IF(ISERROR(VLOOKUP($M221,#REF!,16,0)),"",VLOOKUP($M221,#REF!,16,0))</f>
        <v/>
      </c>
      <c r="AS221" s="196" t="str">
        <f>IF(ISERROR(VLOOKUP($M221,#REF!,7,0)),"",VLOOKUP($M221,#REF!,7,0))</f>
        <v/>
      </c>
      <c r="AT221" s="203">
        <f t="shared" si="110"/>
        <v>0</v>
      </c>
      <c r="AU221" s="208" t="str">
        <f t="shared" si="111"/>
        <v/>
      </c>
      <c r="AW221" s="208" t="str">
        <f>IF(ISERROR(VLOOKUP($M221,#REF!,10,0)),"",VLOOKUP($M221,#REF!,10,0))</f>
        <v/>
      </c>
      <c r="AX221" s="203">
        <f t="shared" si="112"/>
        <v>0</v>
      </c>
      <c r="AY221" s="208" t="str">
        <f t="shared" si="113"/>
        <v/>
      </c>
      <c r="BA221" s="225" t="str">
        <f t="shared" si="114"/>
        <v/>
      </c>
      <c r="BB221" s="225" t="str">
        <f t="shared" si="115"/>
        <v/>
      </c>
    </row>
    <row r="222" spans="1:54" s="39" customFormat="1" ht="25.2" customHeight="1" x14ac:dyDescent="0.2">
      <c r="A222" s="45"/>
      <c r="B222" s="48"/>
      <c r="C222" s="48"/>
      <c r="D222" s="53"/>
      <c r="E222" s="53"/>
      <c r="F222" s="55"/>
      <c r="G222" s="55"/>
      <c r="H222" s="60"/>
      <c r="I222" s="66"/>
      <c r="J222" s="68"/>
      <c r="L222" s="73">
        <f t="shared" si="91"/>
        <v>0</v>
      </c>
      <c r="M222" s="73" t="str">
        <f t="shared" si="92"/>
        <v xml:space="preserve"> </v>
      </c>
      <c r="N222" s="100">
        <f t="shared" si="93"/>
        <v>0</v>
      </c>
      <c r="O222" s="100">
        <f t="shared" si="94"/>
        <v>0</v>
      </c>
      <c r="P222" s="108">
        <f t="shared" si="95"/>
        <v>0</v>
      </c>
      <c r="Q222" s="108" t="str">
        <f>IF(OR($C222="LED",$C222="不明"),"",IF(ISERROR(VLOOKUP($M222,#REF!,2,0)),"",VLOOKUP($M222,#REF!,2,0)))</f>
        <v/>
      </c>
      <c r="R222" s="100">
        <f t="shared" si="96"/>
        <v>0</v>
      </c>
      <c r="S222" s="100">
        <f t="shared" si="97"/>
        <v>0</v>
      </c>
      <c r="T222" s="120" t="str">
        <f t="shared" si="98"/>
        <v/>
      </c>
      <c r="U222" s="124"/>
      <c r="V222" s="129" t="s">
        <v>164</v>
      </c>
      <c r="W222" s="131"/>
      <c r="X222" s="75" t="str">
        <f>IF(COUNTIF($M222,"*LED*"),"LED設置済",IF(COUNTIF($M222,"*不明*"),"該当不明",IF(ISERROR(VLOOKUP($M222,#REF!,4,0)),"",VLOOKUP($M222,#REF!,4,0))))</f>
        <v/>
      </c>
      <c r="Y222" s="139">
        <f t="shared" si="99"/>
        <v>0</v>
      </c>
      <c r="Z222" s="144" t="str">
        <f>IF(ISERROR(VLOOKUP($M222,#REF!,5,0)),"",VLOOKUP($M222,#REF!,5,0))</f>
        <v/>
      </c>
      <c r="AA222" s="147" t="str">
        <f t="shared" si="100"/>
        <v/>
      </c>
      <c r="AB222" s="147" t="str">
        <f t="shared" si="101"/>
        <v/>
      </c>
      <c r="AC222" s="147" t="str">
        <f>IF(ISERROR(VLOOKUP($M222,#REF!,6,0)),"",VLOOKUP($M222,#REF!,6,0))</f>
        <v/>
      </c>
      <c r="AD222" s="147" t="str">
        <f>IF(ISERROR(VLOOKUP($M222,#REF!,8,0)),"",VLOOKUP($M222,#REF!,8,0))</f>
        <v/>
      </c>
      <c r="AE222" s="152" t="str">
        <f t="shared" si="102"/>
        <v/>
      </c>
      <c r="AF222" s="155" t="str">
        <f t="shared" si="103"/>
        <v/>
      </c>
      <c r="AG222" s="146" t="str">
        <f t="shared" si="104"/>
        <v/>
      </c>
      <c r="AH222" s="146" t="str">
        <f>IF(ISERROR(VLOOKUP($M222,#REF!,9,0)),"",VLOOKUP($M222,#REF!,9,0))</f>
        <v/>
      </c>
      <c r="AI222" s="146" t="str">
        <f t="shared" si="105"/>
        <v/>
      </c>
      <c r="AJ222" s="168">
        <f t="shared" si="106"/>
        <v>0</v>
      </c>
      <c r="AK222" s="171"/>
      <c r="AL222" s="174" t="str">
        <f t="shared" si="107"/>
        <v/>
      </c>
      <c r="AM222" s="179" t="str">
        <f t="shared" si="108"/>
        <v/>
      </c>
      <c r="AN222" s="183" t="str">
        <f t="shared" si="109"/>
        <v>未入力セル</v>
      </c>
      <c r="AO222" s="186" t="str">
        <f t="shared" si="89"/>
        <v/>
      </c>
      <c r="AP222" s="186" t="str">
        <f t="shared" si="90"/>
        <v/>
      </c>
      <c r="AQ222" s="39">
        <f t="shared" si="88"/>
        <v>0</v>
      </c>
      <c r="AR222" s="39" t="str">
        <f>IF(ISERROR(VLOOKUP($M222,#REF!,16,0)),"",VLOOKUP($M222,#REF!,16,0))</f>
        <v/>
      </c>
      <c r="AS222" s="196" t="str">
        <f>IF(ISERROR(VLOOKUP($M222,#REF!,7,0)),"",VLOOKUP($M222,#REF!,7,0))</f>
        <v/>
      </c>
      <c r="AT222" s="203">
        <f t="shared" si="110"/>
        <v>0</v>
      </c>
      <c r="AU222" s="208" t="str">
        <f t="shared" si="111"/>
        <v/>
      </c>
      <c r="AW222" s="208" t="str">
        <f>IF(ISERROR(VLOOKUP($M222,#REF!,10,0)),"",VLOOKUP($M222,#REF!,10,0))</f>
        <v/>
      </c>
      <c r="AX222" s="203">
        <f t="shared" si="112"/>
        <v>0</v>
      </c>
      <c r="AY222" s="208" t="str">
        <f t="shared" si="113"/>
        <v/>
      </c>
      <c r="BA222" s="225" t="str">
        <f t="shared" si="114"/>
        <v/>
      </c>
      <c r="BB222" s="225" t="str">
        <f t="shared" si="115"/>
        <v/>
      </c>
    </row>
    <row r="223" spans="1:54" s="39" customFormat="1" ht="25.2" customHeight="1" x14ac:dyDescent="0.2">
      <c r="A223" s="45"/>
      <c r="B223" s="48"/>
      <c r="C223" s="48"/>
      <c r="D223" s="53"/>
      <c r="E223" s="53"/>
      <c r="F223" s="55"/>
      <c r="G223" s="55"/>
      <c r="H223" s="60"/>
      <c r="I223" s="66"/>
      <c r="J223" s="68"/>
      <c r="L223" s="73">
        <f t="shared" si="91"/>
        <v>0</v>
      </c>
      <c r="M223" s="73" t="str">
        <f t="shared" si="92"/>
        <v xml:space="preserve"> </v>
      </c>
      <c r="N223" s="100">
        <f t="shared" si="93"/>
        <v>0</v>
      </c>
      <c r="O223" s="100">
        <f t="shared" si="94"/>
        <v>0</v>
      </c>
      <c r="P223" s="108">
        <f t="shared" si="95"/>
        <v>0</v>
      </c>
      <c r="Q223" s="108" t="str">
        <f>IF(OR($C223="LED",$C223="不明"),"",IF(ISERROR(VLOOKUP($M223,#REF!,2,0)),"",VLOOKUP($M223,#REF!,2,0)))</f>
        <v/>
      </c>
      <c r="R223" s="100">
        <f t="shared" si="96"/>
        <v>0</v>
      </c>
      <c r="S223" s="100">
        <f t="shared" si="97"/>
        <v>0</v>
      </c>
      <c r="T223" s="120" t="str">
        <f t="shared" si="98"/>
        <v/>
      </c>
      <c r="U223" s="124"/>
      <c r="V223" s="129" t="s">
        <v>164</v>
      </c>
      <c r="W223" s="131"/>
      <c r="X223" s="75" t="str">
        <f>IF(COUNTIF($M223,"*LED*"),"LED設置済",IF(COUNTIF($M223,"*不明*"),"該当不明",IF(ISERROR(VLOOKUP($M223,#REF!,4,0)),"",VLOOKUP($M223,#REF!,4,0))))</f>
        <v/>
      </c>
      <c r="Y223" s="139">
        <f t="shared" si="99"/>
        <v>0</v>
      </c>
      <c r="Z223" s="144" t="str">
        <f>IF(ISERROR(VLOOKUP($M223,#REF!,5,0)),"",VLOOKUP($M223,#REF!,5,0))</f>
        <v/>
      </c>
      <c r="AA223" s="147" t="str">
        <f t="shared" si="100"/>
        <v/>
      </c>
      <c r="AB223" s="147" t="str">
        <f t="shared" si="101"/>
        <v/>
      </c>
      <c r="AC223" s="147" t="str">
        <f>IF(ISERROR(VLOOKUP($M223,#REF!,6,0)),"",VLOOKUP($M223,#REF!,6,0))</f>
        <v/>
      </c>
      <c r="AD223" s="147" t="str">
        <f>IF(ISERROR(VLOOKUP($M223,#REF!,8,0)),"",VLOOKUP($M223,#REF!,8,0))</f>
        <v/>
      </c>
      <c r="AE223" s="152" t="str">
        <f t="shared" si="102"/>
        <v/>
      </c>
      <c r="AF223" s="155" t="str">
        <f t="shared" si="103"/>
        <v/>
      </c>
      <c r="AG223" s="146" t="str">
        <f t="shared" si="104"/>
        <v/>
      </c>
      <c r="AH223" s="146" t="str">
        <f>IF(ISERROR(VLOOKUP($M223,#REF!,9,0)),"",VLOOKUP($M223,#REF!,9,0))</f>
        <v/>
      </c>
      <c r="AI223" s="146" t="str">
        <f t="shared" si="105"/>
        <v/>
      </c>
      <c r="AJ223" s="168">
        <f t="shared" si="106"/>
        <v>0</v>
      </c>
      <c r="AK223" s="171"/>
      <c r="AL223" s="174" t="str">
        <f t="shared" si="107"/>
        <v/>
      </c>
      <c r="AM223" s="179" t="str">
        <f t="shared" si="108"/>
        <v/>
      </c>
      <c r="AN223" s="183" t="str">
        <f t="shared" si="109"/>
        <v>未入力セル</v>
      </c>
      <c r="AO223" s="186" t="str">
        <f t="shared" si="89"/>
        <v/>
      </c>
      <c r="AP223" s="186" t="str">
        <f t="shared" si="90"/>
        <v/>
      </c>
      <c r="AQ223" s="39">
        <f t="shared" ref="AQ223:AQ286" si="116">R223*S223*N223</f>
        <v>0</v>
      </c>
      <c r="AR223" s="39" t="str">
        <f>IF(ISERROR(VLOOKUP($M223,#REF!,16,0)),"",VLOOKUP($M223,#REF!,16,0))</f>
        <v/>
      </c>
      <c r="AS223" s="196" t="str">
        <f>IF(ISERROR(VLOOKUP($M223,#REF!,7,0)),"",VLOOKUP($M223,#REF!,7,0))</f>
        <v/>
      </c>
      <c r="AT223" s="203">
        <f t="shared" si="110"/>
        <v>0</v>
      </c>
      <c r="AU223" s="208" t="str">
        <f t="shared" si="111"/>
        <v/>
      </c>
      <c r="AW223" s="208" t="str">
        <f>IF(ISERROR(VLOOKUP($M223,#REF!,10,0)),"",VLOOKUP($M223,#REF!,10,0))</f>
        <v/>
      </c>
      <c r="AX223" s="203">
        <f t="shared" si="112"/>
        <v>0</v>
      </c>
      <c r="AY223" s="208" t="str">
        <f t="shared" si="113"/>
        <v/>
      </c>
      <c r="BA223" s="225" t="str">
        <f t="shared" si="114"/>
        <v/>
      </c>
      <c r="BB223" s="225" t="str">
        <f t="shared" si="115"/>
        <v/>
      </c>
    </row>
    <row r="224" spans="1:54" s="39" customFormat="1" ht="25.2" customHeight="1" x14ac:dyDescent="0.2">
      <c r="A224" s="45"/>
      <c r="B224" s="48"/>
      <c r="C224" s="48"/>
      <c r="D224" s="53"/>
      <c r="E224" s="53"/>
      <c r="F224" s="55"/>
      <c r="G224" s="55"/>
      <c r="H224" s="60"/>
      <c r="I224" s="66"/>
      <c r="J224" s="68"/>
      <c r="L224" s="73">
        <f t="shared" si="91"/>
        <v>0</v>
      </c>
      <c r="M224" s="73" t="str">
        <f t="shared" si="92"/>
        <v xml:space="preserve"> </v>
      </c>
      <c r="N224" s="100">
        <f t="shared" si="93"/>
        <v>0</v>
      </c>
      <c r="O224" s="100">
        <f t="shared" si="94"/>
        <v>0</v>
      </c>
      <c r="P224" s="108">
        <f t="shared" si="95"/>
        <v>0</v>
      </c>
      <c r="Q224" s="108" t="str">
        <f>IF(OR($C224="LED",$C224="不明"),"",IF(ISERROR(VLOOKUP($M224,#REF!,2,0)),"",VLOOKUP($M224,#REF!,2,0)))</f>
        <v/>
      </c>
      <c r="R224" s="100">
        <f t="shared" si="96"/>
        <v>0</v>
      </c>
      <c r="S224" s="100">
        <f t="shared" si="97"/>
        <v>0</v>
      </c>
      <c r="T224" s="120" t="str">
        <f t="shared" si="98"/>
        <v/>
      </c>
      <c r="U224" s="124"/>
      <c r="V224" s="129" t="s">
        <v>164</v>
      </c>
      <c r="W224" s="131"/>
      <c r="X224" s="75" t="str">
        <f>IF(COUNTIF($M224,"*LED*"),"LED設置済",IF(COUNTIF($M224,"*不明*"),"該当不明",IF(ISERROR(VLOOKUP($M224,#REF!,4,0)),"",VLOOKUP($M224,#REF!,4,0))))</f>
        <v/>
      </c>
      <c r="Y224" s="139">
        <f t="shared" si="99"/>
        <v>0</v>
      </c>
      <c r="Z224" s="144" t="str">
        <f>IF(ISERROR(VLOOKUP($M224,#REF!,5,0)),"",VLOOKUP($M224,#REF!,5,0))</f>
        <v/>
      </c>
      <c r="AA224" s="147" t="str">
        <f t="shared" si="100"/>
        <v/>
      </c>
      <c r="AB224" s="147" t="str">
        <f t="shared" si="101"/>
        <v/>
      </c>
      <c r="AC224" s="147" t="str">
        <f>IF(ISERROR(VLOOKUP($M224,#REF!,6,0)),"",VLOOKUP($M224,#REF!,6,0))</f>
        <v/>
      </c>
      <c r="AD224" s="147" t="str">
        <f>IF(ISERROR(VLOOKUP($M224,#REF!,8,0)),"",VLOOKUP($M224,#REF!,8,0))</f>
        <v/>
      </c>
      <c r="AE224" s="152" t="str">
        <f t="shared" si="102"/>
        <v/>
      </c>
      <c r="AF224" s="155" t="str">
        <f t="shared" si="103"/>
        <v/>
      </c>
      <c r="AG224" s="146" t="str">
        <f t="shared" si="104"/>
        <v/>
      </c>
      <c r="AH224" s="146" t="str">
        <f>IF(ISERROR(VLOOKUP($M224,#REF!,9,0)),"",VLOOKUP($M224,#REF!,9,0))</f>
        <v/>
      </c>
      <c r="AI224" s="146" t="str">
        <f t="shared" si="105"/>
        <v/>
      </c>
      <c r="AJ224" s="168">
        <f t="shared" si="106"/>
        <v>0</v>
      </c>
      <c r="AK224" s="171"/>
      <c r="AL224" s="174" t="str">
        <f t="shared" si="107"/>
        <v/>
      </c>
      <c r="AM224" s="179" t="str">
        <f t="shared" si="108"/>
        <v/>
      </c>
      <c r="AN224" s="183" t="str">
        <f t="shared" si="109"/>
        <v>未入力セル</v>
      </c>
      <c r="AO224" s="186" t="str">
        <f t="shared" si="89"/>
        <v/>
      </c>
      <c r="AP224" s="186" t="str">
        <f t="shared" si="90"/>
        <v/>
      </c>
      <c r="AQ224" s="39">
        <f t="shared" si="116"/>
        <v>0</v>
      </c>
      <c r="AR224" s="39" t="str">
        <f>IF(ISERROR(VLOOKUP($M224,#REF!,16,0)),"",VLOOKUP($M224,#REF!,16,0))</f>
        <v/>
      </c>
      <c r="AS224" s="196" t="str">
        <f>IF(ISERROR(VLOOKUP($M224,#REF!,7,0)),"",VLOOKUP($M224,#REF!,7,0))</f>
        <v/>
      </c>
      <c r="AT224" s="203">
        <f t="shared" si="110"/>
        <v>0</v>
      </c>
      <c r="AU224" s="208" t="str">
        <f t="shared" si="111"/>
        <v/>
      </c>
      <c r="AW224" s="208" t="str">
        <f>IF(ISERROR(VLOOKUP($M224,#REF!,10,0)),"",VLOOKUP($M224,#REF!,10,0))</f>
        <v/>
      </c>
      <c r="AX224" s="203">
        <f t="shared" si="112"/>
        <v>0</v>
      </c>
      <c r="AY224" s="208" t="str">
        <f t="shared" si="113"/>
        <v/>
      </c>
      <c r="BA224" s="225" t="str">
        <f t="shared" si="114"/>
        <v/>
      </c>
      <c r="BB224" s="225" t="str">
        <f t="shared" si="115"/>
        <v/>
      </c>
    </row>
    <row r="225" spans="1:54" s="39" customFormat="1" ht="25.2" customHeight="1" x14ac:dyDescent="0.2">
      <c r="A225" s="45"/>
      <c r="B225" s="48"/>
      <c r="C225" s="48"/>
      <c r="D225" s="53"/>
      <c r="E225" s="53"/>
      <c r="F225" s="55"/>
      <c r="G225" s="55"/>
      <c r="H225" s="60"/>
      <c r="I225" s="66"/>
      <c r="J225" s="68"/>
      <c r="L225" s="73">
        <f t="shared" si="91"/>
        <v>0</v>
      </c>
      <c r="M225" s="73" t="str">
        <f t="shared" si="92"/>
        <v xml:space="preserve"> </v>
      </c>
      <c r="N225" s="100">
        <f t="shared" si="93"/>
        <v>0</v>
      </c>
      <c r="O225" s="100">
        <f t="shared" si="94"/>
        <v>0</v>
      </c>
      <c r="P225" s="108">
        <f t="shared" si="95"/>
        <v>0</v>
      </c>
      <c r="Q225" s="108" t="str">
        <f>IF(OR($C225="LED",$C225="不明"),"",IF(ISERROR(VLOOKUP($M225,#REF!,2,0)),"",VLOOKUP($M225,#REF!,2,0)))</f>
        <v/>
      </c>
      <c r="R225" s="100">
        <f t="shared" si="96"/>
        <v>0</v>
      </c>
      <c r="S225" s="100">
        <f t="shared" si="97"/>
        <v>0</v>
      </c>
      <c r="T225" s="120" t="str">
        <f t="shared" si="98"/>
        <v/>
      </c>
      <c r="U225" s="124"/>
      <c r="V225" s="129" t="s">
        <v>164</v>
      </c>
      <c r="W225" s="131"/>
      <c r="X225" s="75" t="str">
        <f>IF(COUNTIF($M225,"*LED*"),"LED設置済",IF(COUNTIF($M225,"*不明*"),"該当不明",IF(ISERROR(VLOOKUP($M225,#REF!,4,0)),"",VLOOKUP($M225,#REF!,4,0))))</f>
        <v/>
      </c>
      <c r="Y225" s="139">
        <f t="shared" si="99"/>
        <v>0</v>
      </c>
      <c r="Z225" s="144" t="str">
        <f>IF(ISERROR(VLOOKUP($M225,#REF!,5,0)),"",VLOOKUP($M225,#REF!,5,0))</f>
        <v/>
      </c>
      <c r="AA225" s="147" t="str">
        <f t="shared" si="100"/>
        <v/>
      </c>
      <c r="AB225" s="147" t="str">
        <f t="shared" si="101"/>
        <v/>
      </c>
      <c r="AC225" s="147" t="str">
        <f>IF(ISERROR(VLOOKUP($M225,#REF!,6,0)),"",VLOOKUP($M225,#REF!,6,0))</f>
        <v/>
      </c>
      <c r="AD225" s="147" t="str">
        <f>IF(ISERROR(VLOOKUP($M225,#REF!,8,0)),"",VLOOKUP($M225,#REF!,8,0))</f>
        <v/>
      </c>
      <c r="AE225" s="152" t="str">
        <f t="shared" si="102"/>
        <v/>
      </c>
      <c r="AF225" s="155" t="str">
        <f t="shared" si="103"/>
        <v/>
      </c>
      <c r="AG225" s="146" t="str">
        <f t="shared" si="104"/>
        <v/>
      </c>
      <c r="AH225" s="146" t="str">
        <f>IF(ISERROR(VLOOKUP($M225,#REF!,9,0)),"",VLOOKUP($M225,#REF!,9,0))</f>
        <v/>
      </c>
      <c r="AI225" s="146" t="str">
        <f t="shared" si="105"/>
        <v/>
      </c>
      <c r="AJ225" s="168">
        <f t="shared" si="106"/>
        <v>0</v>
      </c>
      <c r="AK225" s="171"/>
      <c r="AL225" s="174" t="str">
        <f t="shared" si="107"/>
        <v/>
      </c>
      <c r="AM225" s="179" t="str">
        <f t="shared" si="108"/>
        <v/>
      </c>
      <c r="AN225" s="183" t="str">
        <f t="shared" si="109"/>
        <v>未入力セル</v>
      </c>
      <c r="AO225" s="186" t="str">
        <f t="shared" si="89"/>
        <v/>
      </c>
      <c r="AP225" s="186" t="str">
        <f t="shared" si="90"/>
        <v/>
      </c>
      <c r="AQ225" s="39">
        <f t="shared" si="116"/>
        <v>0</v>
      </c>
      <c r="AR225" s="39" t="str">
        <f>IF(ISERROR(VLOOKUP($M225,#REF!,16,0)),"",VLOOKUP($M225,#REF!,16,0))</f>
        <v/>
      </c>
      <c r="AS225" s="196" t="str">
        <f>IF(ISERROR(VLOOKUP($M225,#REF!,7,0)),"",VLOOKUP($M225,#REF!,7,0))</f>
        <v/>
      </c>
      <c r="AT225" s="203">
        <f t="shared" si="110"/>
        <v>0</v>
      </c>
      <c r="AU225" s="208" t="str">
        <f t="shared" si="111"/>
        <v/>
      </c>
      <c r="AW225" s="208" t="str">
        <f>IF(ISERROR(VLOOKUP($M225,#REF!,10,0)),"",VLOOKUP($M225,#REF!,10,0))</f>
        <v/>
      </c>
      <c r="AX225" s="203">
        <f t="shared" si="112"/>
        <v>0</v>
      </c>
      <c r="AY225" s="208" t="str">
        <f t="shared" si="113"/>
        <v/>
      </c>
      <c r="BA225" s="225" t="str">
        <f t="shared" si="114"/>
        <v/>
      </c>
      <c r="BB225" s="225" t="str">
        <f t="shared" si="115"/>
        <v/>
      </c>
    </row>
    <row r="226" spans="1:54" s="39" customFormat="1" ht="25.2" customHeight="1" x14ac:dyDescent="0.2">
      <c r="A226" s="45"/>
      <c r="B226" s="48"/>
      <c r="C226" s="48"/>
      <c r="D226" s="53"/>
      <c r="E226" s="53"/>
      <c r="F226" s="55"/>
      <c r="G226" s="55"/>
      <c r="H226" s="60"/>
      <c r="I226" s="66"/>
      <c r="J226" s="68"/>
      <c r="L226" s="73">
        <f t="shared" si="91"/>
        <v>0</v>
      </c>
      <c r="M226" s="73" t="str">
        <f t="shared" si="92"/>
        <v xml:space="preserve"> </v>
      </c>
      <c r="N226" s="100">
        <f t="shared" si="93"/>
        <v>0</v>
      </c>
      <c r="O226" s="100">
        <f t="shared" si="94"/>
        <v>0</v>
      </c>
      <c r="P226" s="108">
        <f t="shared" si="95"/>
        <v>0</v>
      </c>
      <c r="Q226" s="108" t="str">
        <f>IF(OR($C226="LED",$C226="不明"),"",IF(ISERROR(VLOOKUP($M226,#REF!,2,0)),"",VLOOKUP($M226,#REF!,2,0)))</f>
        <v/>
      </c>
      <c r="R226" s="100">
        <f t="shared" si="96"/>
        <v>0</v>
      </c>
      <c r="S226" s="100">
        <f t="shared" si="97"/>
        <v>0</v>
      </c>
      <c r="T226" s="120" t="str">
        <f t="shared" si="98"/>
        <v/>
      </c>
      <c r="U226" s="124"/>
      <c r="V226" s="129" t="s">
        <v>164</v>
      </c>
      <c r="W226" s="131"/>
      <c r="X226" s="75" t="str">
        <f>IF(COUNTIF($M226,"*LED*"),"LED設置済",IF(COUNTIF($M226,"*不明*"),"該当不明",IF(ISERROR(VLOOKUP($M226,#REF!,4,0)),"",VLOOKUP($M226,#REF!,4,0))))</f>
        <v/>
      </c>
      <c r="Y226" s="139">
        <f t="shared" si="99"/>
        <v>0</v>
      </c>
      <c r="Z226" s="144" t="str">
        <f>IF(ISERROR(VLOOKUP($M226,#REF!,5,0)),"",VLOOKUP($M226,#REF!,5,0))</f>
        <v/>
      </c>
      <c r="AA226" s="147" t="str">
        <f t="shared" si="100"/>
        <v/>
      </c>
      <c r="AB226" s="147" t="str">
        <f t="shared" si="101"/>
        <v/>
      </c>
      <c r="AC226" s="147" t="str">
        <f>IF(ISERROR(VLOOKUP($M226,#REF!,6,0)),"",VLOOKUP($M226,#REF!,6,0))</f>
        <v/>
      </c>
      <c r="AD226" s="147" t="str">
        <f>IF(ISERROR(VLOOKUP($M226,#REF!,8,0)),"",VLOOKUP($M226,#REF!,8,0))</f>
        <v/>
      </c>
      <c r="AE226" s="152" t="str">
        <f t="shared" si="102"/>
        <v/>
      </c>
      <c r="AF226" s="155" t="str">
        <f t="shared" si="103"/>
        <v/>
      </c>
      <c r="AG226" s="146" t="str">
        <f t="shared" si="104"/>
        <v/>
      </c>
      <c r="AH226" s="146" t="str">
        <f>IF(ISERROR(VLOOKUP($M226,#REF!,9,0)),"",VLOOKUP($M226,#REF!,9,0))</f>
        <v/>
      </c>
      <c r="AI226" s="146" t="str">
        <f t="shared" si="105"/>
        <v/>
      </c>
      <c r="AJ226" s="168">
        <f t="shared" si="106"/>
        <v>0</v>
      </c>
      <c r="AK226" s="171"/>
      <c r="AL226" s="174" t="str">
        <f t="shared" si="107"/>
        <v/>
      </c>
      <c r="AM226" s="179" t="str">
        <f t="shared" si="108"/>
        <v/>
      </c>
      <c r="AN226" s="183" t="str">
        <f t="shared" si="109"/>
        <v>未入力セル</v>
      </c>
      <c r="AO226" s="186" t="str">
        <f t="shared" si="89"/>
        <v/>
      </c>
      <c r="AP226" s="186" t="str">
        <f t="shared" si="90"/>
        <v/>
      </c>
      <c r="AQ226" s="39">
        <f t="shared" si="116"/>
        <v>0</v>
      </c>
      <c r="AR226" s="39" t="str">
        <f>IF(ISERROR(VLOOKUP($M226,#REF!,16,0)),"",VLOOKUP($M226,#REF!,16,0))</f>
        <v/>
      </c>
      <c r="AS226" s="196" t="str">
        <f>IF(ISERROR(VLOOKUP($M226,#REF!,7,0)),"",VLOOKUP($M226,#REF!,7,0))</f>
        <v/>
      </c>
      <c r="AT226" s="203">
        <f t="shared" si="110"/>
        <v>0</v>
      </c>
      <c r="AU226" s="208" t="str">
        <f t="shared" si="111"/>
        <v/>
      </c>
      <c r="AW226" s="208" t="str">
        <f>IF(ISERROR(VLOOKUP($M226,#REF!,10,0)),"",VLOOKUP($M226,#REF!,10,0))</f>
        <v/>
      </c>
      <c r="AX226" s="203">
        <f t="shared" si="112"/>
        <v>0</v>
      </c>
      <c r="AY226" s="208" t="str">
        <f t="shared" si="113"/>
        <v/>
      </c>
      <c r="BA226" s="225" t="str">
        <f t="shared" si="114"/>
        <v/>
      </c>
      <c r="BB226" s="225" t="str">
        <f t="shared" si="115"/>
        <v/>
      </c>
    </row>
    <row r="227" spans="1:54" s="39" customFormat="1" ht="25.2" customHeight="1" x14ac:dyDescent="0.2">
      <c r="A227" s="45"/>
      <c r="B227" s="48"/>
      <c r="C227" s="48"/>
      <c r="D227" s="53"/>
      <c r="E227" s="53"/>
      <c r="F227" s="55"/>
      <c r="G227" s="55"/>
      <c r="H227" s="60"/>
      <c r="I227" s="66"/>
      <c r="J227" s="68"/>
      <c r="L227" s="73">
        <f t="shared" si="91"/>
        <v>0</v>
      </c>
      <c r="M227" s="73" t="str">
        <f t="shared" si="92"/>
        <v xml:space="preserve"> </v>
      </c>
      <c r="N227" s="100">
        <f t="shared" si="93"/>
        <v>0</v>
      </c>
      <c r="O227" s="100">
        <f t="shared" si="94"/>
        <v>0</v>
      </c>
      <c r="P227" s="108">
        <f t="shared" si="95"/>
        <v>0</v>
      </c>
      <c r="Q227" s="108" t="str">
        <f>IF(OR($C227="LED",$C227="不明"),"",IF(ISERROR(VLOOKUP($M227,#REF!,2,0)),"",VLOOKUP($M227,#REF!,2,0)))</f>
        <v/>
      </c>
      <c r="R227" s="100">
        <f t="shared" si="96"/>
        <v>0</v>
      </c>
      <c r="S227" s="100">
        <f t="shared" si="97"/>
        <v>0</v>
      </c>
      <c r="T227" s="120" t="str">
        <f t="shared" si="98"/>
        <v/>
      </c>
      <c r="U227" s="124"/>
      <c r="V227" s="129" t="s">
        <v>164</v>
      </c>
      <c r="W227" s="131"/>
      <c r="X227" s="75" t="str">
        <f>IF(COUNTIF($M227,"*LED*"),"LED設置済",IF(COUNTIF($M227,"*不明*"),"該当不明",IF(ISERROR(VLOOKUP($M227,#REF!,4,0)),"",VLOOKUP($M227,#REF!,4,0))))</f>
        <v/>
      </c>
      <c r="Y227" s="139">
        <f t="shared" si="99"/>
        <v>0</v>
      </c>
      <c r="Z227" s="144" t="str">
        <f>IF(ISERROR(VLOOKUP($M227,#REF!,5,0)),"",VLOOKUP($M227,#REF!,5,0))</f>
        <v/>
      </c>
      <c r="AA227" s="147" t="str">
        <f t="shared" si="100"/>
        <v/>
      </c>
      <c r="AB227" s="147" t="str">
        <f t="shared" si="101"/>
        <v/>
      </c>
      <c r="AC227" s="147" t="str">
        <f>IF(ISERROR(VLOOKUP($M227,#REF!,6,0)),"",VLOOKUP($M227,#REF!,6,0))</f>
        <v/>
      </c>
      <c r="AD227" s="147" t="str">
        <f>IF(ISERROR(VLOOKUP($M227,#REF!,8,0)),"",VLOOKUP($M227,#REF!,8,0))</f>
        <v/>
      </c>
      <c r="AE227" s="152" t="str">
        <f t="shared" si="102"/>
        <v/>
      </c>
      <c r="AF227" s="155" t="str">
        <f t="shared" si="103"/>
        <v/>
      </c>
      <c r="AG227" s="146" t="str">
        <f t="shared" si="104"/>
        <v/>
      </c>
      <c r="AH227" s="146" t="str">
        <f>IF(ISERROR(VLOOKUP($M227,#REF!,9,0)),"",VLOOKUP($M227,#REF!,9,0))</f>
        <v/>
      </c>
      <c r="AI227" s="146" t="str">
        <f t="shared" si="105"/>
        <v/>
      </c>
      <c r="AJ227" s="168">
        <f t="shared" si="106"/>
        <v>0</v>
      </c>
      <c r="AK227" s="171"/>
      <c r="AL227" s="174" t="str">
        <f t="shared" si="107"/>
        <v/>
      </c>
      <c r="AM227" s="179" t="str">
        <f t="shared" si="108"/>
        <v/>
      </c>
      <c r="AN227" s="183" t="str">
        <f t="shared" si="109"/>
        <v>未入力セル</v>
      </c>
      <c r="AO227" s="186" t="str">
        <f t="shared" si="89"/>
        <v/>
      </c>
      <c r="AP227" s="186" t="str">
        <f t="shared" si="90"/>
        <v/>
      </c>
      <c r="AQ227" s="39">
        <f t="shared" si="116"/>
        <v>0</v>
      </c>
      <c r="AR227" s="39" t="str">
        <f>IF(ISERROR(VLOOKUP($M227,#REF!,16,0)),"",VLOOKUP($M227,#REF!,16,0))</f>
        <v/>
      </c>
      <c r="AS227" s="196" t="str">
        <f>IF(ISERROR(VLOOKUP($M227,#REF!,7,0)),"",VLOOKUP($M227,#REF!,7,0))</f>
        <v/>
      </c>
      <c r="AT227" s="203">
        <f t="shared" si="110"/>
        <v>0</v>
      </c>
      <c r="AU227" s="208" t="str">
        <f t="shared" si="111"/>
        <v/>
      </c>
      <c r="AW227" s="208" t="str">
        <f>IF(ISERROR(VLOOKUP($M227,#REF!,10,0)),"",VLOOKUP($M227,#REF!,10,0))</f>
        <v/>
      </c>
      <c r="AX227" s="203">
        <f t="shared" si="112"/>
        <v>0</v>
      </c>
      <c r="AY227" s="208" t="str">
        <f t="shared" si="113"/>
        <v/>
      </c>
      <c r="BA227" s="225" t="str">
        <f t="shared" si="114"/>
        <v/>
      </c>
      <c r="BB227" s="225" t="str">
        <f t="shared" si="115"/>
        <v/>
      </c>
    </row>
    <row r="228" spans="1:54" s="39" customFormat="1" ht="25.2" customHeight="1" x14ac:dyDescent="0.2">
      <c r="A228" s="45"/>
      <c r="B228" s="48"/>
      <c r="C228" s="48"/>
      <c r="D228" s="53"/>
      <c r="E228" s="53"/>
      <c r="F228" s="55"/>
      <c r="G228" s="55"/>
      <c r="H228" s="60"/>
      <c r="I228" s="66"/>
      <c r="J228" s="68"/>
      <c r="L228" s="73">
        <f t="shared" si="91"/>
        <v>0</v>
      </c>
      <c r="M228" s="73" t="str">
        <f t="shared" si="92"/>
        <v xml:space="preserve"> </v>
      </c>
      <c r="N228" s="100">
        <f t="shared" si="93"/>
        <v>0</v>
      </c>
      <c r="O228" s="100">
        <f t="shared" si="94"/>
        <v>0</v>
      </c>
      <c r="P228" s="108">
        <f t="shared" si="95"/>
        <v>0</v>
      </c>
      <c r="Q228" s="108" t="str">
        <f>IF(OR($C228="LED",$C228="不明"),"",IF(ISERROR(VLOOKUP($M228,#REF!,2,0)),"",VLOOKUP($M228,#REF!,2,0)))</f>
        <v/>
      </c>
      <c r="R228" s="100">
        <f t="shared" si="96"/>
        <v>0</v>
      </c>
      <c r="S228" s="100">
        <f t="shared" si="97"/>
        <v>0</v>
      </c>
      <c r="T228" s="120" t="str">
        <f t="shared" si="98"/>
        <v/>
      </c>
      <c r="U228" s="124"/>
      <c r="V228" s="129" t="s">
        <v>164</v>
      </c>
      <c r="W228" s="131"/>
      <c r="X228" s="75" t="str">
        <f>IF(COUNTIF($M228,"*LED*"),"LED設置済",IF(COUNTIF($M228,"*不明*"),"該当不明",IF(ISERROR(VLOOKUP($M228,#REF!,4,0)),"",VLOOKUP($M228,#REF!,4,0))))</f>
        <v/>
      </c>
      <c r="Y228" s="139">
        <f t="shared" si="99"/>
        <v>0</v>
      </c>
      <c r="Z228" s="144" t="str">
        <f>IF(ISERROR(VLOOKUP($M228,#REF!,5,0)),"",VLOOKUP($M228,#REF!,5,0))</f>
        <v/>
      </c>
      <c r="AA228" s="147" t="str">
        <f t="shared" si="100"/>
        <v/>
      </c>
      <c r="AB228" s="147" t="str">
        <f t="shared" si="101"/>
        <v/>
      </c>
      <c r="AC228" s="147" t="str">
        <f>IF(ISERROR(VLOOKUP($M228,#REF!,6,0)),"",VLOOKUP($M228,#REF!,6,0))</f>
        <v/>
      </c>
      <c r="AD228" s="147" t="str">
        <f>IF(ISERROR(VLOOKUP($M228,#REF!,8,0)),"",VLOOKUP($M228,#REF!,8,0))</f>
        <v/>
      </c>
      <c r="AE228" s="152" t="str">
        <f t="shared" si="102"/>
        <v/>
      </c>
      <c r="AF228" s="155" t="str">
        <f t="shared" si="103"/>
        <v/>
      </c>
      <c r="AG228" s="146" t="str">
        <f t="shared" si="104"/>
        <v/>
      </c>
      <c r="AH228" s="146" t="str">
        <f>IF(ISERROR(VLOOKUP($M228,#REF!,9,0)),"",VLOOKUP($M228,#REF!,9,0))</f>
        <v/>
      </c>
      <c r="AI228" s="146" t="str">
        <f t="shared" si="105"/>
        <v/>
      </c>
      <c r="AJ228" s="168">
        <f t="shared" si="106"/>
        <v>0</v>
      </c>
      <c r="AK228" s="171"/>
      <c r="AL228" s="174" t="str">
        <f t="shared" si="107"/>
        <v/>
      </c>
      <c r="AM228" s="179" t="str">
        <f t="shared" si="108"/>
        <v/>
      </c>
      <c r="AN228" s="183" t="str">
        <f t="shared" si="109"/>
        <v>未入力セル</v>
      </c>
      <c r="AO228" s="186" t="str">
        <f t="shared" si="89"/>
        <v/>
      </c>
      <c r="AP228" s="186" t="str">
        <f t="shared" si="90"/>
        <v/>
      </c>
      <c r="AQ228" s="39">
        <f t="shared" si="116"/>
        <v>0</v>
      </c>
      <c r="AR228" s="39" t="str">
        <f>IF(ISERROR(VLOOKUP($M228,#REF!,16,0)),"",VLOOKUP($M228,#REF!,16,0))</f>
        <v/>
      </c>
      <c r="AS228" s="196" t="str">
        <f>IF(ISERROR(VLOOKUP($M228,#REF!,7,0)),"",VLOOKUP($M228,#REF!,7,0))</f>
        <v/>
      </c>
      <c r="AT228" s="203">
        <f t="shared" si="110"/>
        <v>0</v>
      </c>
      <c r="AU228" s="208" t="str">
        <f t="shared" si="111"/>
        <v/>
      </c>
      <c r="AW228" s="208" t="str">
        <f>IF(ISERROR(VLOOKUP($M228,#REF!,10,0)),"",VLOOKUP($M228,#REF!,10,0))</f>
        <v/>
      </c>
      <c r="AX228" s="203">
        <f t="shared" si="112"/>
        <v>0</v>
      </c>
      <c r="AY228" s="208" t="str">
        <f t="shared" si="113"/>
        <v/>
      </c>
      <c r="BA228" s="225" t="str">
        <f t="shared" si="114"/>
        <v/>
      </c>
      <c r="BB228" s="225" t="str">
        <f t="shared" si="115"/>
        <v/>
      </c>
    </row>
    <row r="229" spans="1:54" s="39" customFormat="1" ht="25.2" customHeight="1" x14ac:dyDescent="0.2">
      <c r="A229" s="45"/>
      <c r="B229" s="48"/>
      <c r="C229" s="48"/>
      <c r="D229" s="53"/>
      <c r="E229" s="53"/>
      <c r="F229" s="55"/>
      <c r="G229" s="55"/>
      <c r="H229" s="60"/>
      <c r="I229" s="66"/>
      <c r="J229" s="68"/>
      <c r="L229" s="73">
        <f t="shared" si="91"/>
        <v>0</v>
      </c>
      <c r="M229" s="73" t="str">
        <f t="shared" si="92"/>
        <v xml:space="preserve"> </v>
      </c>
      <c r="N229" s="100">
        <f t="shared" si="93"/>
        <v>0</v>
      </c>
      <c r="O229" s="100">
        <f t="shared" si="94"/>
        <v>0</v>
      </c>
      <c r="P229" s="108">
        <f t="shared" si="95"/>
        <v>0</v>
      </c>
      <c r="Q229" s="108" t="str">
        <f>IF(OR($C229="LED",$C229="不明"),"",IF(ISERROR(VLOOKUP($M229,#REF!,2,0)),"",VLOOKUP($M229,#REF!,2,0)))</f>
        <v/>
      </c>
      <c r="R229" s="100">
        <f t="shared" si="96"/>
        <v>0</v>
      </c>
      <c r="S229" s="100">
        <f t="shared" si="97"/>
        <v>0</v>
      </c>
      <c r="T229" s="120" t="str">
        <f t="shared" si="98"/>
        <v/>
      </c>
      <c r="U229" s="124"/>
      <c r="V229" s="129" t="s">
        <v>164</v>
      </c>
      <c r="W229" s="131"/>
      <c r="X229" s="75" t="str">
        <f>IF(COUNTIF($M229,"*LED*"),"LED設置済",IF(COUNTIF($M229,"*不明*"),"該当不明",IF(ISERROR(VLOOKUP($M229,#REF!,4,0)),"",VLOOKUP($M229,#REF!,4,0))))</f>
        <v/>
      </c>
      <c r="Y229" s="139">
        <f t="shared" si="99"/>
        <v>0</v>
      </c>
      <c r="Z229" s="144" t="str">
        <f>IF(ISERROR(VLOOKUP($M229,#REF!,5,0)),"",VLOOKUP($M229,#REF!,5,0))</f>
        <v/>
      </c>
      <c r="AA229" s="147" t="str">
        <f t="shared" si="100"/>
        <v/>
      </c>
      <c r="AB229" s="147" t="str">
        <f t="shared" si="101"/>
        <v/>
      </c>
      <c r="AC229" s="147" t="str">
        <f>IF(ISERROR(VLOOKUP($M229,#REF!,6,0)),"",VLOOKUP($M229,#REF!,6,0))</f>
        <v/>
      </c>
      <c r="AD229" s="147" t="str">
        <f>IF(ISERROR(VLOOKUP($M229,#REF!,8,0)),"",VLOOKUP($M229,#REF!,8,0))</f>
        <v/>
      </c>
      <c r="AE229" s="152" t="str">
        <f t="shared" si="102"/>
        <v/>
      </c>
      <c r="AF229" s="155" t="str">
        <f t="shared" si="103"/>
        <v/>
      </c>
      <c r="AG229" s="146" t="str">
        <f t="shared" si="104"/>
        <v/>
      </c>
      <c r="AH229" s="146" t="str">
        <f>IF(ISERROR(VLOOKUP($M229,#REF!,9,0)),"",VLOOKUP($M229,#REF!,9,0))</f>
        <v/>
      </c>
      <c r="AI229" s="146" t="str">
        <f t="shared" si="105"/>
        <v/>
      </c>
      <c r="AJ229" s="168">
        <f t="shared" si="106"/>
        <v>0</v>
      </c>
      <c r="AK229" s="171"/>
      <c r="AL229" s="174" t="str">
        <f t="shared" si="107"/>
        <v/>
      </c>
      <c r="AM229" s="179" t="str">
        <f t="shared" si="108"/>
        <v/>
      </c>
      <c r="AN229" s="183" t="str">
        <f t="shared" si="109"/>
        <v>未入力セル</v>
      </c>
      <c r="AO229" s="186" t="str">
        <f t="shared" si="89"/>
        <v/>
      </c>
      <c r="AP229" s="186" t="str">
        <f t="shared" si="90"/>
        <v/>
      </c>
      <c r="AQ229" s="39">
        <f t="shared" si="116"/>
        <v>0</v>
      </c>
      <c r="AR229" s="39" t="str">
        <f>IF(ISERROR(VLOOKUP($M229,#REF!,16,0)),"",VLOOKUP($M229,#REF!,16,0))</f>
        <v/>
      </c>
      <c r="AS229" s="196" t="str">
        <f>IF(ISERROR(VLOOKUP($M229,#REF!,7,0)),"",VLOOKUP($M229,#REF!,7,0))</f>
        <v/>
      </c>
      <c r="AT229" s="203">
        <f t="shared" si="110"/>
        <v>0</v>
      </c>
      <c r="AU229" s="208" t="str">
        <f t="shared" si="111"/>
        <v/>
      </c>
      <c r="AW229" s="208" t="str">
        <f>IF(ISERROR(VLOOKUP($M229,#REF!,10,0)),"",VLOOKUP($M229,#REF!,10,0))</f>
        <v/>
      </c>
      <c r="AX229" s="203">
        <f t="shared" si="112"/>
        <v>0</v>
      </c>
      <c r="AY229" s="208" t="str">
        <f t="shared" si="113"/>
        <v/>
      </c>
      <c r="BA229" s="225" t="str">
        <f t="shared" si="114"/>
        <v/>
      </c>
      <c r="BB229" s="225" t="str">
        <f t="shared" si="115"/>
        <v/>
      </c>
    </row>
    <row r="230" spans="1:54" s="39" customFormat="1" ht="25.2" customHeight="1" x14ac:dyDescent="0.2">
      <c r="A230" s="45"/>
      <c r="B230" s="48"/>
      <c r="C230" s="48"/>
      <c r="D230" s="53"/>
      <c r="E230" s="53"/>
      <c r="F230" s="55"/>
      <c r="G230" s="55"/>
      <c r="H230" s="60"/>
      <c r="I230" s="66"/>
      <c r="J230" s="68"/>
      <c r="L230" s="73">
        <f t="shared" si="91"/>
        <v>0</v>
      </c>
      <c r="M230" s="73" t="str">
        <f t="shared" si="92"/>
        <v xml:space="preserve"> </v>
      </c>
      <c r="N230" s="100">
        <f t="shared" si="93"/>
        <v>0</v>
      </c>
      <c r="O230" s="100">
        <f t="shared" si="94"/>
        <v>0</v>
      </c>
      <c r="P230" s="108">
        <f t="shared" si="95"/>
        <v>0</v>
      </c>
      <c r="Q230" s="108" t="str">
        <f>IF(OR($C230="LED",$C230="不明"),"",IF(ISERROR(VLOOKUP($M230,#REF!,2,0)),"",VLOOKUP($M230,#REF!,2,0)))</f>
        <v/>
      </c>
      <c r="R230" s="100">
        <f t="shared" si="96"/>
        <v>0</v>
      </c>
      <c r="S230" s="100">
        <f t="shared" si="97"/>
        <v>0</v>
      </c>
      <c r="T230" s="120" t="str">
        <f t="shared" si="98"/>
        <v/>
      </c>
      <c r="U230" s="124"/>
      <c r="V230" s="129" t="s">
        <v>164</v>
      </c>
      <c r="W230" s="131"/>
      <c r="X230" s="75" t="str">
        <f>IF(COUNTIF($M230,"*LED*"),"LED設置済",IF(COUNTIF($M230,"*不明*"),"該当不明",IF(ISERROR(VLOOKUP($M230,#REF!,4,0)),"",VLOOKUP($M230,#REF!,4,0))))</f>
        <v/>
      </c>
      <c r="Y230" s="139">
        <f t="shared" si="99"/>
        <v>0</v>
      </c>
      <c r="Z230" s="144" t="str">
        <f>IF(ISERROR(VLOOKUP($M230,#REF!,5,0)),"",VLOOKUP($M230,#REF!,5,0))</f>
        <v/>
      </c>
      <c r="AA230" s="147" t="str">
        <f t="shared" si="100"/>
        <v/>
      </c>
      <c r="AB230" s="147" t="str">
        <f t="shared" si="101"/>
        <v/>
      </c>
      <c r="AC230" s="147" t="str">
        <f>IF(ISERROR(VLOOKUP($M230,#REF!,6,0)),"",VLOOKUP($M230,#REF!,6,0))</f>
        <v/>
      </c>
      <c r="AD230" s="147" t="str">
        <f>IF(ISERROR(VLOOKUP($M230,#REF!,8,0)),"",VLOOKUP($M230,#REF!,8,0))</f>
        <v/>
      </c>
      <c r="AE230" s="152" t="str">
        <f t="shared" si="102"/>
        <v/>
      </c>
      <c r="AF230" s="155" t="str">
        <f t="shared" si="103"/>
        <v/>
      </c>
      <c r="AG230" s="146" t="str">
        <f t="shared" si="104"/>
        <v/>
      </c>
      <c r="AH230" s="146" t="str">
        <f>IF(ISERROR(VLOOKUP($M230,#REF!,9,0)),"",VLOOKUP($M230,#REF!,9,0))</f>
        <v/>
      </c>
      <c r="AI230" s="146" t="str">
        <f t="shared" si="105"/>
        <v/>
      </c>
      <c r="AJ230" s="168">
        <f t="shared" si="106"/>
        <v>0</v>
      </c>
      <c r="AK230" s="171"/>
      <c r="AL230" s="174" t="str">
        <f t="shared" si="107"/>
        <v/>
      </c>
      <c r="AM230" s="179" t="str">
        <f t="shared" si="108"/>
        <v/>
      </c>
      <c r="AN230" s="183" t="str">
        <f t="shared" si="109"/>
        <v>未入力セル</v>
      </c>
      <c r="AO230" s="186" t="str">
        <f t="shared" si="89"/>
        <v/>
      </c>
      <c r="AP230" s="186" t="str">
        <f t="shared" si="90"/>
        <v/>
      </c>
      <c r="AQ230" s="39">
        <f t="shared" si="116"/>
        <v>0</v>
      </c>
      <c r="AR230" s="39" t="str">
        <f>IF(ISERROR(VLOOKUP($M230,#REF!,16,0)),"",VLOOKUP($M230,#REF!,16,0))</f>
        <v/>
      </c>
      <c r="AS230" s="196" t="str">
        <f>IF(ISERROR(VLOOKUP($M230,#REF!,7,0)),"",VLOOKUP($M230,#REF!,7,0))</f>
        <v/>
      </c>
      <c r="AT230" s="203">
        <f t="shared" si="110"/>
        <v>0</v>
      </c>
      <c r="AU230" s="208" t="str">
        <f t="shared" si="111"/>
        <v/>
      </c>
      <c r="AW230" s="208" t="str">
        <f>IF(ISERROR(VLOOKUP($M230,#REF!,10,0)),"",VLOOKUP($M230,#REF!,10,0))</f>
        <v/>
      </c>
      <c r="AX230" s="203">
        <f t="shared" si="112"/>
        <v>0</v>
      </c>
      <c r="AY230" s="208" t="str">
        <f t="shared" si="113"/>
        <v/>
      </c>
      <c r="BA230" s="225" t="str">
        <f t="shared" si="114"/>
        <v/>
      </c>
      <c r="BB230" s="225" t="str">
        <f t="shared" si="115"/>
        <v/>
      </c>
    </row>
    <row r="231" spans="1:54" s="39" customFormat="1" ht="25.2" customHeight="1" x14ac:dyDescent="0.2">
      <c r="A231" s="45"/>
      <c r="B231" s="48"/>
      <c r="C231" s="48"/>
      <c r="D231" s="53"/>
      <c r="E231" s="53"/>
      <c r="F231" s="55"/>
      <c r="G231" s="55"/>
      <c r="H231" s="60"/>
      <c r="I231" s="66"/>
      <c r="J231" s="68"/>
      <c r="L231" s="73">
        <f t="shared" si="91"/>
        <v>0</v>
      </c>
      <c r="M231" s="73" t="str">
        <f t="shared" si="92"/>
        <v xml:space="preserve"> </v>
      </c>
      <c r="N231" s="100">
        <f t="shared" si="93"/>
        <v>0</v>
      </c>
      <c r="O231" s="100">
        <f t="shared" si="94"/>
        <v>0</v>
      </c>
      <c r="P231" s="108">
        <f t="shared" si="95"/>
        <v>0</v>
      </c>
      <c r="Q231" s="108" t="str">
        <f>IF(OR($C231="LED",$C231="不明"),"",IF(ISERROR(VLOOKUP($M231,#REF!,2,0)),"",VLOOKUP($M231,#REF!,2,0)))</f>
        <v/>
      </c>
      <c r="R231" s="100">
        <f t="shared" si="96"/>
        <v>0</v>
      </c>
      <c r="S231" s="100">
        <f t="shared" si="97"/>
        <v>0</v>
      </c>
      <c r="T231" s="120" t="str">
        <f t="shared" si="98"/>
        <v/>
      </c>
      <c r="U231" s="124"/>
      <c r="V231" s="129" t="s">
        <v>164</v>
      </c>
      <c r="W231" s="131"/>
      <c r="X231" s="75" t="str">
        <f>IF(COUNTIF($M231,"*LED*"),"LED設置済",IF(COUNTIF($M231,"*不明*"),"該当不明",IF(ISERROR(VLOOKUP($M231,#REF!,4,0)),"",VLOOKUP($M231,#REF!,4,0))))</f>
        <v/>
      </c>
      <c r="Y231" s="139">
        <f t="shared" si="99"/>
        <v>0</v>
      </c>
      <c r="Z231" s="144" t="str">
        <f>IF(ISERROR(VLOOKUP($M231,#REF!,5,0)),"",VLOOKUP($M231,#REF!,5,0))</f>
        <v/>
      </c>
      <c r="AA231" s="147" t="str">
        <f t="shared" si="100"/>
        <v/>
      </c>
      <c r="AB231" s="147" t="str">
        <f t="shared" si="101"/>
        <v/>
      </c>
      <c r="AC231" s="147" t="str">
        <f>IF(ISERROR(VLOOKUP($M231,#REF!,6,0)),"",VLOOKUP($M231,#REF!,6,0))</f>
        <v/>
      </c>
      <c r="AD231" s="147" t="str">
        <f>IF(ISERROR(VLOOKUP($M231,#REF!,8,0)),"",VLOOKUP($M231,#REF!,8,0))</f>
        <v/>
      </c>
      <c r="AE231" s="152" t="str">
        <f t="shared" si="102"/>
        <v/>
      </c>
      <c r="AF231" s="155" t="str">
        <f t="shared" si="103"/>
        <v/>
      </c>
      <c r="AG231" s="146" t="str">
        <f t="shared" si="104"/>
        <v/>
      </c>
      <c r="AH231" s="146" t="str">
        <f>IF(ISERROR(VLOOKUP($M231,#REF!,9,0)),"",VLOOKUP($M231,#REF!,9,0))</f>
        <v/>
      </c>
      <c r="AI231" s="146" t="str">
        <f t="shared" si="105"/>
        <v/>
      </c>
      <c r="AJ231" s="168">
        <f t="shared" si="106"/>
        <v>0</v>
      </c>
      <c r="AK231" s="171"/>
      <c r="AL231" s="174" t="str">
        <f t="shared" si="107"/>
        <v/>
      </c>
      <c r="AM231" s="179" t="str">
        <f t="shared" si="108"/>
        <v/>
      </c>
      <c r="AN231" s="183" t="str">
        <f t="shared" si="109"/>
        <v>未入力セル</v>
      </c>
      <c r="AO231" s="186" t="str">
        <f t="shared" si="89"/>
        <v/>
      </c>
      <c r="AP231" s="186" t="str">
        <f t="shared" si="90"/>
        <v/>
      </c>
      <c r="AQ231" s="39">
        <f t="shared" si="116"/>
        <v>0</v>
      </c>
      <c r="AR231" s="39" t="str">
        <f>IF(ISERROR(VLOOKUP($M231,#REF!,16,0)),"",VLOOKUP($M231,#REF!,16,0))</f>
        <v/>
      </c>
      <c r="AS231" s="196" t="str">
        <f>IF(ISERROR(VLOOKUP($M231,#REF!,7,0)),"",VLOOKUP($M231,#REF!,7,0))</f>
        <v/>
      </c>
      <c r="AT231" s="203">
        <f t="shared" si="110"/>
        <v>0</v>
      </c>
      <c r="AU231" s="208" t="str">
        <f t="shared" si="111"/>
        <v/>
      </c>
      <c r="AW231" s="208" t="str">
        <f>IF(ISERROR(VLOOKUP($M231,#REF!,10,0)),"",VLOOKUP($M231,#REF!,10,0))</f>
        <v/>
      </c>
      <c r="AX231" s="203">
        <f t="shared" si="112"/>
        <v>0</v>
      </c>
      <c r="AY231" s="208" t="str">
        <f t="shared" si="113"/>
        <v/>
      </c>
      <c r="BA231" s="225" t="str">
        <f t="shared" si="114"/>
        <v/>
      </c>
      <c r="BB231" s="225" t="str">
        <f t="shared" si="115"/>
        <v/>
      </c>
    </row>
    <row r="232" spans="1:54" s="39" customFormat="1" ht="25.2" customHeight="1" x14ac:dyDescent="0.2">
      <c r="A232" s="45"/>
      <c r="B232" s="48"/>
      <c r="C232" s="48"/>
      <c r="D232" s="53"/>
      <c r="E232" s="53"/>
      <c r="F232" s="55"/>
      <c r="G232" s="55"/>
      <c r="H232" s="60"/>
      <c r="I232" s="66"/>
      <c r="J232" s="68"/>
      <c r="L232" s="73">
        <f t="shared" si="91"/>
        <v>0</v>
      </c>
      <c r="M232" s="73" t="str">
        <f t="shared" si="92"/>
        <v xml:space="preserve"> </v>
      </c>
      <c r="N232" s="100">
        <f t="shared" si="93"/>
        <v>0</v>
      </c>
      <c r="O232" s="100">
        <f t="shared" si="94"/>
        <v>0</v>
      </c>
      <c r="P232" s="108">
        <f t="shared" si="95"/>
        <v>0</v>
      </c>
      <c r="Q232" s="108" t="str">
        <f>IF(OR($C232="LED",$C232="不明"),"",IF(ISERROR(VLOOKUP($M232,#REF!,2,0)),"",VLOOKUP($M232,#REF!,2,0)))</f>
        <v/>
      </c>
      <c r="R232" s="100">
        <f t="shared" si="96"/>
        <v>0</v>
      </c>
      <c r="S232" s="100">
        <f t="shared" si="97"/>
        <v>0</v>
      </c>
      <c r="T232" s="120" t="str">
        <f t="shared" si="98"/>
        <v/>
      </c>
      <c r="U232" s="124"/>
      <c r="V232" s="129" t="s">
        <v>164</v>
      </c>
      <c r="W232" s="131"/>
      <c r="X232" s="75" t="str">
        <f>IF(COUNTIF($M232,"*LED*"),"LED設置済",IF(COUNTIF($M232,"*不明*"),"該当不明",IF(ISERROR(VLOOKUP($M232,#REF!,4,0)),"",VLOOKUP($M232,#REF!,4,0))))</f>
        <v/>
      </c>
      <c r="Y232" s="139">
        <f t="shared" si="99"/>
        <v>0</v>
      </c>
      <c r="Z232" s="144" t="str">
        <f>IF(ISERROR(VLOOKUP($M232,#REF!,5,0)),"",VLOOKUP($M232,#REF!,5,0))</f>
        <v/>
      </c>
      <c r="AA232" s="147" t="str">
        <f t="shared" si="100"/>
        <v/>
      </c>
      <c r="AB232" s="147" t="str">
        <f t="shared" si="101"/>
        <v/>
      </c>
      <c r="AC232" s="147" t="str">
        <f>IF(ISERROR(VLOOKUP($M232,#REF!,6,0)),"",VLOOKUP($M232,#REF!,6,0))</f>
        <v/>
      </c>
      <c r="AD232" s="147" t="str">
        <f>IF(ISERROR(VLOOKUP($M232,#REF!,8,0)),"",VLOOKUP($M232,#REF!,8,0))</f>
        <v/>
      </c>
      <c r="AE232" s="152" t="str">
        <f t="shared" si="102"/>
        <v/>
      </c>
      <c r="AF232" s="155" t="str">
        <f t="shared" si="103"/>
        <v/>
      </c>
      <c r="AG232" s="146" t="str">
        <f t="shared" si="104"/>
        <v/>
      </c>
      <c r="AH232" s="146" t="str">
        <f>IF(ISERROR(VLOOKUP($M232,#REF!,9,0)),"",VLOOKUP($M232,#REF!,9,0))</f>
        <v/>
      </c>
      <c r="AI232" s="146" t="str">
        <f t="shared" si="105"/>
        <v/>
      </c>
      <c r="AJ232" s="168">
        <f t="shared" si="106"/>
        <v>0</v>
      </c>
      <c r="AK232" s="171"/>
      <c r="AL232" s="174" t="str">
        <f t="shared" si="107"/>
        <v/>
      </c>
      <c r="AM232" s="179" t="str">
        <f t="shared" si="108"/>
        <v/>
      </c>
      <c r="AN232" s="183" t="str">
        <f t="shared" si="109"/>
        <v>未入力セル</v>
      </c>
      <c r="AO232" s="186" t="str">
        <f t="shared" si="89"/>
        <v/>
      </c>
      <c r="AP232" s="186" t="str">
        <f t="shared" si="90"/>
        <v/>
      </c>
      <c r="AQ232" s="39">
        <f t="shared" si="116"/>
        <v>0</v>
      </c>
      <c r="AR232" s="39" t="str">
        <f>IF(ISERROR(VLOOKUP($M232,#REF!,16,0)),"",VLOOKUP($M232,#REF!,16,0))</f>
        <v/>
      </c>
      <c r="AS232" s="196" t="str">
        <f>IF(ISERROR(VLOOKUP($M232,#REF!,7,0)),"",VLOOKUP($M232,#REF!,7,0))</f>
        <v/>
      </c>
      <c r="AT232" s="203">
        <f t="shared" si="110"/>
        <v>0</v>
      </c>
      <c r="AU232" s="208" t="str">
        <f t="shared" si="111"/>
        <v/>
      </c>
      <c r="AW232" s="208" t="str">
        <f>IF(ISERROR(VLOOKUP($M232,#REF!,10,0)),"",VLOOKUP($M232,#REF!,10,0))</f>
        <v/>
      </c>
      <c r="AX232" s="203">
        <f t="shared" si="112"/>
        <v>0</v>
      </c>
      <c r="AY232" s="208" t="str">
        <f t="shared" si="113"/>
        <v/>
      </c>
      <c r="BA232" s="225" t="str">
        <f t="shared" si="114"/>
        <v/>
      </c>
      <c r="BB232" s="225" t="str">
        <f t="shared" si="115"/>
        <v/>
      </c>
    </row>
    <row r="233" spans="1:54" s="39" customFormat="1" ht="25.2" customHeight="1" x14ac:dyDescent="0.2">
      <c r="A233" s="45"/>
      <c r="B233" s="48"/>
      <c r="C233" s="48"/>
      <c r="D233" s="53"/>
      <c r="E233" s="53"/>
      <c r="F233" s="55"/>
      <c r="G233" s="55"/>
      <c r="H233" s="60"/>
      <c r="I233" s="66"/>
      <c r="J233" s="68"/>
      <c r="L233" s="73">
        <f t="shared" si="91"/>
        <v>0</v>
      </c>
      <c r="M233" s="73" t="str">
        <f t="shared" si="92"/>
        <v xml:space="preserve"> </v>
      </c>
      <c r="N233" s="100">
        <f t="shared" si="93"/>
        <v>0</v>
      </c>
      <c r="O233" s="100">
        <f t="shared" si="94"/>
        <v>0</v>
      </c>
      <c r="P233" s="108">
        <f t="shared" si="95"/>
        <v>0</v>
      </c>
      <c r="Q233" s="108" t="str">
        <f>IF(OR($C233="LED",$C233="不明"),"",IF(ISERROR(VLOOKUP($M233,#REF!,2,0)),"",VLOOKUP($M233,#REF!,2,0)))</f>
        <v/>
      </c>
      <c r="R233" s="100">
        <f t="shared" si="96"/>
        <v>0</v>
      </c>
      <c r="S233" s="100">
        <f t="shared" si="97"/>
        <v>0</v>
      </c>
      <c r="T233" s="120" t="str">
        <f t="shared" si="98"/>
        <v/>
      </c>
      <c r="U233" s="124"/>
      <c r="V233" s="129" t="s">
        <v>164</v>
      </c>
      <c r="W233" s="131"/>
      <c r="X233" s="75" t="str">
        <f>IF(COUNTIF($M233,"*LED*"),"LED設置済",IF(COUNTIF($M233,"*不明*"),"該当不明",IF(ISERROR(VLOOKUP($M233,#REF!,4,0)),"",VLOOKUP($M233,#REF!,4,0))))</f>
        <v/>
      </c>
      <c r="Y233" s="139">
        <f t="shared" si="99"/>
        <v>0</v>
      </c>
      <c r="Z233" s="144" t="str">
        <f>IF(ISERROR(VLOOKUP($M233,#REF!,5,0)),"",VLOOKUP($M233,#REF!,5,0))</f>
        <v/>
      </c>
      <c r="AA233" s="147" t="str">
        <f t="shared" si="100"/>
        <v/>
      </c>
      <c r="AB233" s="147" t="str">
        <f t="shared" si="101"/>
        <v/>
      </c>
      <c r="AC233" s="147" t="str">
        <f>IF(ISERROR(VLOOKUP($M233,#REF!,6,0)),"",VLOOKUP($M233,#REF!,6,0))</f>
        <v/>
      </c>
      <c r="AD233" s="147" t="str">
        <f>IF(ISERROR(VLOOKUP($M233,#REF!,8,0)),"",VLOOKUP($M233,#REF!,8,0))</f>
        <v/>
      </c>
      <c r="AE233" s="152" t="str">
        <f t="shared" si="102"/>
        <v/>
      </c>
      <c r="AF233" s="155" t="str">
        <f t="shared" si="103"/>
        <v/>
      </c>
      <c r="AG233" s="146" t="str">
        <f t="shared" si="104"/>
        <v/>
      </c>
      <c r="AH233" s="146" t="str">
        <f>IF(ISERROR(VLOOKUP($M233,#REF!,9,0)),"",VLOOKUP($M233,#REF!,9,0))</f>
        <v/>
      </c>
      <c r="AI233" s="146" t="str">
        <f t="shared" si="105"/>
        <v/>
      </c>
      <c r="AJ233" s="168">
        <f t="shared" si="106"/>
        <v>0</v>
      </c>
      <c r="AK233" s="171"/>
      <c r="AL233" s="174" t="str">
        <f t="shared" si="107"/>
        <v/>
      </c>
      <c r="AM233" s="179" t="str">
        <f t="shared" si="108"/>
        <v/>
      </c>
      <c r="AN233" s="183" t="str">
        <f t="shared" si="109"/>
        <v>未入力セル</v>
      </c>
      <c r="AO233" s="186" t="str">
        <f t="shared" si="89"/>
        <v/>
      </c>
      <c r="AP233" s="186" t="str">
        <f t="shared" si="90"/>
        <v/>
      </c>
      <c r="AQ233" s="39">
        <f t="shared" si="116"/>
        <v>0</v>
      </c>
      <c r="AR233" s="39" t="str">
        <f>IF(ISERROR(VLOOKUP($M233,#REF!,16,0)),"",VLOOKUP($M233,#REF!,16,0))</f>
        <v/>
      </c>
      <c r="AS233" s="196" t="str">
        <f>IF(ISERROR(VLOOKUP($M233,#REF!,7,0)),"",VLOOKUP($M233,#REF!,7,0))</f>
        <v/>
      </c>
      <c r="AT233" s="203">
        <f t="shared" si="110"/>
        <v>0</v>
      </c>
      <c r="AU233" s="208" t="str">
        <f t="shared" si="111"/>
        <v/>
      </c>
      <c r="AW233" s="208" t="str">
        <f>IF(ISERROR(VLOOKUP($M233,#REF!,10,0)),"",VLOOKUP($M233,#REF!,10,0))</f>
        <v/>
      </c>
      <c r="AX233" s="203">
        <f t="shared" si="112"/>
        <v>0</v>
      </c>
      <c r="AY233" s="208" t="str">
        <f t="shared" si="113"/>
        <v/>
      </c>
      <c r="BA233" s="225" t="str">
        <f t="shared" si="114"/>
        <v/>
      </c>
      <c r="BB233" s="225" t="str">
        <f t="shared" si="115"/>
        <v/>
      </c>
    </row>
    <row r="234" spans="1:54" s="39" customFormat="1" ht="25.2" customHeight="1" x14ac:dyDescent="0.2">
      <c r="A234" s="45"/>
      <c r="B234" s="48"/>
      <c r="C234" s="48"/>
      <c r="D234" s="53"/>
      <c r="E234" s="53"/>
      <c r="F234" s="55"/>
      <c r="G234" s="55"/>
      <c r="H234" s="60"/>
      <c r="I234" s="66"/>
      <c r="J234" s="68"/>
      <c r="L234" s="73">
        <f t="shared" si="91"/>
        <v>0</v>
      </c>
      <c r="M234" s="73" t="str">
        <f t="shared" si="92"/>
        <v xml:space="preserve"> </v>
      </c>
      <c r="N234" s="100">
        <f t="shared" si="93"/>
        <v>0</v>
      </c>
      <c r="O234" s="100">
        <f t="shared" si="94"/>
        <v>0</v>
      </c>
      <c r="P234" s="108">
        <f t="shared" si="95"/>
        <v>0</v>
      </c>
      <c r="Q234" s="108" t="str">
        <f>IF(OR($C234="LED",$C234="不明"),"",IF(ISERROR(VLOOKUP($M234,#REF!,2,0)),"",VLOOKUP($M234,#REF!,2,0)))</f>
        <v/>
      </c>
      <c r="R234" s="100">
        <f t="shared" si="96"/>
        <v>0</v>
      </c>
      <c r="S234" s="100">
        <f t="shared" si="97"/>
        <v>0</v>
      </c>
      <c r="T234" s="120" t="str">
        <f t="shared" si="98"/>
        <v/>
      </c>
      <c r="U234" s="124"/>
      <c r="V234" s="129" t="s">
        <v>164</v>
      </c>
      <c r="W234" s="131"/>
      <c r="X234" s="75" t="str">
        <f>IF(COUNTIF($M234,"*LED*"),"LED設置済",IF(COUNTIF($M234,"*不明*"),"該当不明",IF(ISERROR(VLOOKUP($M234,#REF!,4,0)),"",VLOOKUP($M234,#REF!,4,0))))</f>
        <v/>
      </c>
      <c r="Y234" s="139">
        <f t="shared" si="99"/>
        <v>0</v>
      </c>
      <c r="Z234" s="144" t="str">
        <f>IF(ISERROR(VLOOKUP($M234,#REF!,5,0)),"",VLOOKUP($M234,#REF!,5,0))</f>
        <v/>
      </c>
      <c r="AA234" s="147" t="str">
        <f t="shared" si="100"/>
        <v/>
      </c>
      <c r="AB234" s="147" t="str">
        <f t="shared" si="101"/>
        <v/>
      </c>
      <c r="AC234" s="147" t="str">
        <f>IF(ISERROR(VLOOKUP($M234,#REF!,6,0)),"",VLOOKUP($M234,#REF!,6,0))</f>
        <v/>
      </c>
      <c r="AD234" s="147" t="str">
        <f>IF(ISERROR(VLOOKUP($M234,#REF!,8,0)),"",VLOOKUP($M234,#REF!,8,0))</f>
        <v/>
      </c>
      <c r="AE234" s="152" t="str">
        <f t="shared" si="102"/>
        <v/>
      </c>
      <c r="AF234" s="155" t="str">
        <f t="shared" si="103"/>
        <v/>
      </c>
      <c r="AG234" s="146" t="str">
        <f t="shared" si="104"/>
        <v/>
      </c>
      <c r="AH234" s="146" t="str">
        <f>IF(ISERROR(VLOOKUP($M234,#REF!,9,0)),"",VLOOKUP($M234,#REF!,9,0))</f>
        <v/>
      </c>
      <c r="AI234" s="146" t="str">
        <f t="shared" si="105"/>
        <v/>
      </c>
      <c r="AJ234" s="168">
        <f t="shared" si="106"/>
        <v>0</v>
      </c>
      <c r="AK234" s="171"/>
      <c r="AL234" s="174" t="str">
        <f t="shared" si="107"/>
        <v/>
      </c>
      <c r="AM234" s="179" t="str">
        <f t="shared" si="108"/>
        <v/>
      </c>
      <c r="AN234" s="183" t="str">
        <f t="shared" si="109"/>
        <v>未入力セル</v>
      </c>
      <c r="AO234" s="186" t="str">
        <f t="shared" si="89"/>
        <v/>
      </c>
      <c r="AP234" s="186" t="str">
        <f t="shared" si="90"/>
        <v/>
      </c>
      <c r="AQ234" s="39">
        <f t="shared" si="116"/>
        <v>0</v>
      </c>
      <c r="AR234" s="39" t="str">
        <f>IF(ISERROR(VLOOKUP($M234,#REF!,16,0)),"",VLOOKUP($M234,#REF!,16,0))</f>
        <v/>
      </c>
      <c r="AS234" s="196" t="str">
        <f>IF(ISERROR(VLOOKUP($M234,#REF!,7,0)),"",VLOOKUP($M234,#REF!,7,0))</f>
        <v/>
      </c>
      <c r="AT234" s="203">
        <f t="shared" si="110"/>
        <v>0</v>
      </c>
      <c r="AU234" s="208" t="str">
        <f t="shared" si="111"/>
        <v/>
      </c>
      <c r="AW234" s="208" t="str">
        <f>IF(ISERROR(VLOOKUP($M234,#REF!,10,0)),"",VLOOKUP($M234,#REF!,10,0))</f>
        <v/>
      </c>
      <c r="AX234" s="203">
        <f t="shared" si="112"/>
        <v>0</v>
      </c>
      <c r="AY234" s="208" t="str">
        <f t="shared" si="113"/>
        <v/>
      </c>
      <c r="BA234" s="225" t="str">
        <f t="shared" si="114"/>
        <v/>
      </c>
      <c r="BB234" s="225" t="str">
        <f t="shared" si="115"/>
        <v/>
      </c>
    </row>
    <row r="235" spans="1:54" s="39" customFormat="1" ht="25.2" customHeight="1" x14ac:dyDescent="0.2">
      <c r="A235" s="45"/>
      <c r="B235" s="48"/>
      <c r="C235" s="48"/>
      <c r="D235" s="53"/>
      <c r="E235" s="53"/>
      <c r="F235" s="55"/>
      <c r="G235" s="55"/>
      <c r="H235" s="60"/>
      <c r="I235" s="66"/>
      <c r="J235" s="68"/>
      <c r="L235" s="73">
        <f t="shared" si="91"/>
        <v>0</v>
      </c>
      <c r="M235" s="73" t="str">
        <f t="shared" si="92"/>
        <v xml:space="preserve"> </v>
      </c>
      <c r="N235" s="100">
        <f t="shared" si="93"/>
        <v>0</v>
      </c>
      <c r="O235" s="100">
        <f t="shared" si="94"/>
        <v>0</v>
      </c>
      <c r="P235" s="108">
        <f t="shared" si="95"/>
        <v>0</v>
      </c>
      <c r="Q235" s="108" t="str">
        <f>IF(OR($C235="LED",$C235="不明"),"",IF(ISERROR(VLOOKUP($M235,#REF!,2,0)),"",VLOOKUP($M235,#REF!,2,0)))</f>
        <v/>
      </c>
      <c r="R235" s="100">
        <f t="shared" si="96"/>
        <v>0</v>
      </c>
      <c r="S235" s="100">
        <f t="shared" si="97"/>
        <v>0</v>
      </c>
      <c r="T235" s="120" t="str">
        <f t="shared" si="98"/>
        <v/>
      </c>
      <c r="U235" s="124"/>
      <c r="V235" s="129" t="s">
        <v>164</v>
      </c>
      <c r="W235" s="131"/>
      <c r="X235" s="75" t="str">
        <f>IF(COUNTIF($M235,"*LED*"),"LED設置済",IF(COUNTIF($M235,"*不明*"),"該当不明",IF(ISERROR(VLOOKUP($M235,#REF!,4,0)),"",VLOOKUP($M235,#REF!,4,0))))</f>
        <v/>
      </c>
      <c r="Y235" s="139">
        <f t="shared" si="99"/>
        <v>0</v>
      </c>
      <c r="Z235" s="144" t="str">
        <f>IF(ISERROR(VLOOKUP($M235,#REF!,5,0)),"",VLOOKUP($M235,#REF!,5,0))</f>
        <v/>
      </c>
      <c r="AA235" s="147" t="str">
        <f t="shared" si="100"/>
        <v/>
      </c>
      <c r="AB235" s="147" t="str">
        <f t="shared" si="101"/>
        <v/>
      </c>
      <c r="AC235" s="147" t="str">
        <f>IF(ISERROR(VLOOKUP($M235,#REF!,6,0)),"",VLOOKUP($M235,#REF!,6,0))</f>
        <v/>
      </c>
      <c r="AD235" s="147" t="str">
        <f>IF(ISERROR(VLOOKUP($M235,#REF!,8,0)),"",VLOOKUP($M235,#REF!,8,0))</f>
        <v/>
      </c>
      <c r="AE235" s="152" t="str">
        <f t="shared" si="102"/>
        <v/>
      </c>
      <c r="AF235" s="155" t="str">
        <f t="shared" si="103"/>
        <v/>
      </c>
      <c r="AG235" s="146" t="str">
        <f t="shared" si="104"/>
        <v/>
      </c>
      <c r="AH235" s="146" t="str">
        <f>IF(ISERROR(VLOOKUP($M235,#REF!,9,0)),"",VLOOKUP($M235,#REF!,9,0))</f>
        <v/>
      </c>
      <c r="AI235" s="146" t="str">
        <f t="shared" si="105"/>
        <v/>
      </c>
      <c r="AJ235" s="168">
        <f t="shared" si="106"/>
        <v>0</v>
      </c>
      <c r="AK235" s="171"/>
      <c r="AL235" s="174" t="str">
        <f t="shared" si="107"/>
        <v/>
      </c>
      <c r="AM235" s="179" t="str">
        <f t="shared" si="108"/>
        <v/>
      </c>
      <c r="AN235" s="183" t="str">
        <f t="shared" si="109"/>
        <v>未入力セル</v>
      </c>
      <c r="AO235" s="186" t="str">
        <f t="shared" si="89"/>
        <v/>
      </c>
      <c r="AP235" s="186" t="str">
        <f t="shared" si="90"/>
        <v/>
      </c>
      <c r="AQ235" s="39">
        <f t="shared" si="116"/>
        <v>0</v>
      </c>
      <c r="AR235" s="39" t="str">
        <f>IF(ISERROR(VLOOKUP($M235,#REF!,16,0)),"",VLOOKUP($M235,#REF!,16,0))</f>
        <v/>
      </c>
      <c r="AS235" s="196" t="str">
        <f>IF(ISERROR(VLOOKUP($M235,#REF!,7,0)),"",VLOOKUP($M235,#REF!,7,0))</f>
        <v/>
      </c>
      <c r="AT235" s="203">
        <f t="shared" si="110"/>
        <v>0</v>
      </c>
      <c r="AU235" s="208" t="str">
        <f t="shared" si="111"/>
        <v/>
      </c>
      <c r="AW235" s="208" t="str">
        <f>IF(ISERROR(VLOOKUP($M235,#REF!,10,0)),"",VLOOKUP($M235,#REF!,10,0))</f>
        <v/>
      </c>
      <c r="AX235" s="203">
        <f t="shared" si="112"/>
        <v>0</v>
      </c>
      <c r="AY235" s="208" t="str">
        <f t="shared" si="113"/>
        <v/>
      </c>
      <c r="BA235" s="225" t="str">
        <f t="shared" si="114"/>
        <v/>
      </c>
      <c r="BB235" s="225" t="str">
        <f t="shared" si="115"/>
        <v/>
      </c>
    </row>
    <row r="236" spans="1:54" s="39" customFormat="1" ht="25.2" customHeight="1" x14ac:dyDescent="0.2">
      <c r="A236" s="45"/>
      <c r="B236" s="48"/>
      <c r="C236" s="48"/>
      <c r="D236" s="53"/>
      <c r="E236" s="53"/>
      <c r="F236" s="55"/>
      <c r="G236" s="55"/>
      <c r="H236" s="60"/>
      <c r="I236" s="66"/>
      <c r="J236" s="68"/>
      <c r="L236" s="73">
        <f t="shared" si="91"/>
        <v>0</v>
      </c>
      <c r="M236" s="73" t="str">
        <f t="shared" si="92"/>
        <v xml:space="preserve"> </v>
      </c>
      <c r="N236" s="100">
        <f t="shared" si="93"/>
        <v>0</v>
      </c>
      <c r="O236" s="100">
        <f t="shared" si="94"/>
        <v>0</v>
      </c>
      <c r="P236" s="108">
        <f t="shared" si="95"/>
        <v>0</v>
      </c>
      <c r="Q236" s="108" t="str">
        <f>IF(OR($C236="LED",$C236="不明"),"",IF(ISERROR(VLOOKUP($M236,#REF!,2,0)),"",VLOOKUP($M236,#REF!,2,0)))</f>
        <v/>
      </c>
      <c r="R236" s="100">
        <f t="shared" si="96"/>
        <v>0</v>
      </c>
      <c r="S236" s="100">
        <f t="shared" si="97"/>
        <v>0</v>
      </c>
      <c r="T236" s="120" t="str">
        <f t="shared" si="98"/>
        <v/>
      </c>
      <c r="U236" s="124"/>
      <c r="V236" s="129" t="s">
        <v>164</v>
      </c>
      <c r="W236" s="131"/>
      <c r="X236" s="75" t="str">
        <f>IF(COUNTIF($M236,"*LED*"),"LED設置済",IF(COUNTIF($M236,"*不明*"),"該当不明",IF(ISERROR(VLOOKUP($M236,#REF!,4,0)),"",VLOOKUP($M236,#REF!,4,0))))</f>
        <v/>
      </c>
      <c r="Y236" s="139">
        <f t="shared" si="99"/>
        <v>0</v>
      </c>
      <c r="Z236" s="144" t="str">
        <f>IF(ISERROR(VLOOKUP($M236,#REF!,5,0)),"",VLOOKUP($M236,#REF!,5,0))</f>
        <v/>
      </c>
      <c r="AA236" s="147" t="str">
        <f t="shared" si="100"/>
        <v/>
      </c>
      <c r="AB236" s="147" t="str">
        <f t="shared" si="101"/>
        <v/>
      </c>
      <c r="AC236" s="147" t="str">
        <f>IF(ISERROR(VLOOKUP($M236,#REF!,6,0)),"",VLOOKUP($M236,#REF!,6,0))</f>
        <v/>
      </c>
      <c r="AD236" s="147" t="str">
        <f>IF(ISERROR(VLOOKUP($M236,#REF!,8,0)),"",VLOOKUP($M236,#REF!,8,0))</f>
        <v/>
      </c>
      <c r="AE236" s="152" t="str">
        <f t="shared" si="102"/>
        <v/>
      </c>
      <c r="AF236" s="155" t="str">
        <f t="shared" si="103"/>
        <v/>
      </c>
      <c r="AG236" s="146" t="str">
        <f t="shared" si="104"/>
        <v/>
      </c>
      <c r="AH236" s="146" t="str">
        <f>IF(ISERROR(VLOOKUP($M236,#REF!,9,0)),"",VLOOKUP($M236,#REF!,9,0))</f>
        <v/>
      </c>
      <c r="AI236" s="146" t="str">
        <f t="shared" si="105"/>
        <v/>
      </c>
      <c r="AJ236" s="168">
        <f t="shared" si="106"/>
        <v>0</v>
      </c>
      <c r="AK236" s="171"/>
      <c r="AL236" s="174" t="str">
        <f t="shared" si="107"/>
        <v/>
      </c>
      <c r="AM236" s="179" t="str">
        <f t="shared" si="108"/>
        <v/>
      </c>
      <c r="AN236" s="183" t="str">
        <f t="shared" si="109"/>
        <v>未入力セル</v>
      </c>
      <c r="AO236" s="186" t="str">
        <f t="shared" si="89"/>
        <v/>
      </c>
      <c r="AP236" s="186" t="str">
        <f t="shared" si="90"/>
        <v/>
      </c>
      <c r="AQ236" s="39">
        <f t="shared" si="116"/>
        <v>0</v>
      </c>
      <c r="AR236" s="39" t="str">
        <f>IF(ISERROR(VLOOKUP($M236,#REF!,16,0)),"",VLOOKUP($M236,#REF!,16,0))</f>
        <v/>
      </c>
      <c r="AS236" s="196" t="str">
        <f>IF(ISERROR(VLOOKUP($M236,#REF!,7,0)),"",VLOOKUP($M236,#REF!,7,0))</f>
        <v/>
      </c>
      <c r="AT236" s="203">
        <f t="shared" si="110"/>
        <v>0</v>
      </c>
      <c r="AU236" s="208" t="str">
        <f t="shared" si="111"/>
        <v/>
      </c>
      <c r="AW236" s="208" t="str">
        <f>IF(ISERROR(VLOOKUP($M236,#REF!,10,0)),"",VLOOKUP($M236,#REF!,10,0))</f>
        <v/>
      </c>
      <c r="AX236" s="203">
        <f t="shared" si="112"/>
        <v>0</v>
      </c>
      <c r="AY236" s="208" t="str">
        <f t="shared" si="113"/>
        <v/>
      </c>
      <c r="BA236" s="225" t="str">
        <f t="shared" si="114"/>
        <v/>
      </c>
      <c r="BB236" s="225" t="str">
        <f t="shared" si="115"/>
        <v/>
      </c>
    </row>
    <row r="237" spans="1:54" s="39" customFormat="1" ht="25.2" customHeight="1" x14ac:dyDescent="0.2">
      <c r="A237" s="45"/>
      <c r="B237" s="48"/>
      <c r="C237" s="48"/>
      <c r="D237" s="53"/>
      <c r="E237" s="53"/>
      <c r="F237" s="55"/>
      <c r="G237" s="55"/>
      <c r="H237" s="60"/>
      <c r="I237" s="66"/>
      <c r="J237" s="68"/>
      <c r="L237" s="73">
        <f t="shared" si="91"/>
        <v>0</v>
      </c>
      <c r="M237" s="73" t="str">
        <f t="shared" si="92"/>
        <v xml:space="preserve"> </v>
      </c>
      <c r="N237" s="100">
        <f t="shared" si="93"/>
        <v>0</v>
      </c>
      <c r="O237" s="100">
        <f t="shared" si="94"/>
        <v>0</v>
      </c>
      <c r="P237" s="108">
        <f t="shared" si="95"/>
        <v>0</v>
      </c>
      <c r="Q237" s="108" t="str">
        <f>IF(OR($C237="LED",$C237="不明"),"",IF(ISERROR(VLOOKUP($M237,#REF!,2,0)),"",VLOOKUP($M237,#REF!,2,0)))</f>
        <v/>
      </c>
      <c r="R237" s="100">
        <f t="shared" si="96"/>
        <v>0</v>
      </c>
      <c r="S237" s="100">
        <f t="shared" si="97"/>
        <v>0</v>
      </c>
      <c r="T237" s="120" t="str">
        <f t="shared" si="98"/>
        <v/>
      </c>
      <c r="U237" s="124"/>
      <c r="V237" s="129" t="s">
        <v>164</v>
      </c>
      <c r="W237" s="131"/>
      <c r="X237" s="75" t="str">
        <f>IF(COUNTIF($M237,"*LED*"),"LED設置済",IF(COUNTIF($M237,"*不明*"),"該当不明",IF(ISERROR(VLOOKUP($M237,#REF!,4,0)),"",VLOOKUP($M237,#REF!,4,0))))</f>
        <v/>
      </c>
      <c r="Y237" s="139">
        <f t="shared" si="99"/>
        <v>0</v>
      </c>
      <c r="Z237" s="144" t="str">
        <f>IF(ISERROR(VLOOKUP($M237,#REF!,5,0)),"",VLOOKUP($M237,#REF!,5,0))</f>
        <v/>
      </c>
      <c r="AA237" s="147" t="str">
        <f t="shared" si="100"/>
        <v/>
      </c>
      <c r="AB237" s="147" t="str">
        <f t="shared" si="101"/>
        <v/>
      </c>
      <c r="AC237" s="147" t="str">
        <f>IF(ISERROR(VLOOKUP($M237,#REF!,6,0)),"",VLOOKUP($M237,#REF!,6,0))</f>
        <v/>
      </c>
      <c r="AD237" s="147" t="str">
        <f>IF(ISERROR(VLOOKUP($M237,#REF!,8,0)),"",VLOOKUP($M237,#REF!,8,0))</f>
        <v/>
      </c>
      <c r="AE237" s="152" t="str">
        <f t="shared" si="102"/>
        <v/>
      </c>
      <c r="AF237" s="155" t="str">
        <f t="shared" si="103"/>
        <v/>
      </c>
      <c r="AG237" s="146" t="str">
        <f t="shared" si="104"/>
        <v/>
      </c>
      <c r="AH237" s="146" t="str">
        <f>IF(ISERROR(VLOOKUP($M237,#REF!,9,0)),"",VLOOKUP($M237,#REF!,9,0))</f>
        <v/>
      </c>
      <c r="AI237" s="146" t="str">
        <f t="shared" si="105"/>
        <v/>
      </c>
      <c r="AJ237" s="168">
        <f t="shared" si="106"/>
        <v>0</v>
      </c>
      <c r="AK237" s="171"/>
      <c r="AL237" s="174" t="str">
        <f t="shared" si="107"/>
        <v/>
      </c>
      <c r="AM237" s="179" t="str">
        <f t="shared" si="108"/>
        <v/>
      </c>
      <c r="AN237" s="183" t="str">
        <f t="shared" si="109"/>
        <v>未入力セル</v>
      </c>
      <c r="AO237" s="186" t="str">
        <f t="shared" si="89"/>
        <v/>
      </c>
      <c r="AP237" s="186" t="str">
        <f t="shared" si="90"/>
        <v/>
      </c>
      <c r="AQ237" s="39">
        <f t="shared" si="116"/>
        <v>0</v>
      </c>
      <c r="AR237" s="39" t="str">
        <f>IF(ISERROR(VLOOKUP($M237,#REF!,16,0)),"",VLOOKUP($M237,#REF!,16,0))</f>
        <v/>
      </c>
      <c r="AS237" s="196" t="str">
        <f>IF(ISERROR(VLOOKUP($M237,#REF!,7,0)),"",VLOOKUP($M237,#REF!,7,0))</f>
        <v/>
      </c>
      <c r="AT237" s="203">
        <f t="shared" si="110"/>
        <v>0</v>
      </c>
      <c r="AU237" s="208" t="str">
        <f t="shared" si="111"/>
        <v/>
      </c>
      <c r="AW237" s="208" t="str">
        <f>IF(ISERROR(VLOOKUP($M237,#REF!,10,0)),"",VLOOKUP($M237,#REF!,10,0))</f>
        <v/>
      </c>
      <c r="AX237" s="203">
        <f t="shared" si="112"/>
        <v>0</v>
      </c>
      <c r="AY237" s="208" t="str">
        <f t="shared" si="113"/>
        <v/>
      </c>
      <c r="BA237" s="225" t="str">
        <f t="shared" si="114"/>
        <v/>
      </c>
      <c r="BB237" s="225" t="str">
        <f t="shared" si="115"/>
        <v/>
      </c>
    </row>
    <row r="238" spans="1:54" s="39" customFormat="1" ht="25.2" customHeight="1" x14ac:dyDescent="0.2">
      <c r="A238" s="45"/>
      <c r="B238" s="48"/>
      <c r="C238" s="48"/>
      <c r="D238" s="53"/>
      <c r="E238" s="53"/>
      <c r="F238" s="55"/>
      <c r="G238" s="55"/>
      <c r="H238" s="60"/>
      <c r="I238" s="66"/>
      <c r="J238" s="68"/>
      <c r="L238" s="73">
        <f t="shared" si="91"/>
        <v>0</v>
      </c>
      <c r="M238" s="73" t="str">
        <f t="shared" si="92"/>
        <v xml:space="preserve"> </v>
      </c>
      <c r="N238" s="100">
        <f t="shared" si="93"/>
        <v>0</v>
      </c>
      <c r="O238" s="100">
        <f t="shared" si="94"/>
        <v>0</v>
      </c>
      <c r="P238" s="108">
        <f t="shared" si="95"/>
        <v>0</v>
      </c>
      <c r="Q238" s="108" t="str">
        <f>IF(OR($C238="LED",$C238="不明"),"",IF(ISERROR(VLOOKUP($M238,#REF!,2,0)),"",VLOOKUP($M238,#REF!,2,0)))</f>
        <v/>
      </c>
      <c r="R238" s="100">
        <f t="shared" si="96"/>
        <v>0</v>
      </c>
      <c r="S238" s="100">
        <f t="shared" si="97"/>
        <v>0</v>
      </c>
      <c r="T238" s="120" t="str">
        <f t="shared" si="98"/>
        <v/>
      </c>
      <c r="U238" s="124"/>
      <c r="V238" s="129" t="s">
        <v>164</v>
      </c>
      <c r="W238" s="131"/>
      <c r="X238" s="75" t="str">
        <f>IF(COUNTIF($M238,"*LED*"),"LED設置済",IF(COUNTIF($M238,"*不明*"),"該当不明",IF(ISERROR(VLOOKUP($M238,#REF!,4,0)),"",VLOOKUP($M238,#REF!,4,0))))</f>
        <v/>
      </c>
      <c r="Y238" s="139">
        <f t="shared" si="99"/>
        <v>0</v>
      </c>
      <c r="Z238" s="144" t="str">
        <f>IF(ISERROR(VLOOKUP($M238,#REF!,5,0)),"",VLOOKUP($M238,#REF!,5,0))</f>
        <v/>
      </c>
      <c r="AA238" s="147" t="str">
        <f t="shared" si="100"/>
        <v/>
      </c>
      <c r="AB238" s="147" t="str">
        <f t="shared" si="101"/>
        <v/>
      </c>
      <c r="AC238" s="147" t="str">
        <f>IF(ISERROR(VLOOKUP($M238,#REF!,6,0)),"",VLOOKUP($M238,#REF!,6,0))</f>
        <v/>
      </c>
      <c r="AD238" s="147" t="str">
        <f>IF(ISERROR(VLOOKUP($M238,#REF!,8,0)),"",VLOOKUP($M238,#REF!,8,0))</f>
        <v/>
      </c>
      <c r="AE238" s="152" t="str">
        <f t="shared" si="102"/>
        <v/>
      </c>
      <c r="AF238" s="155" t="str">
        <f t="shared" si="103"/>
        <v/>
      </c>
      <c r="AG238" s="146" t="str">
        <f t="shared" si="104"/>
        <v/>
      </c>
      <c r="AH238" s="146" t="str">
        <f>IF(ISERROR(VLOOKUP($M238,#REF!,9,0)),"",VLOOKUP($M238,#REF!,9,0))</f>
        <v/>
      </c>
      <c r="AI238" s="146" t="str">
        <f t="shared" si="105"/>
        <v/>
      </c>
      <c r="AJ238" s="168">
        <f t="shared" si="106"/>
        <v>0</v>
      </c>
      <c r="AK238" s="171"/>
      <c r="AL238" s="174" t="str">
        <f t="shared" si="107"/>
        <v/>
      </c>
      <c r="AM238" s="179" t="str">
        <f t="shared" si="108"/>
        <v/>
      </c>
      <c r="AN238" s="183" t="str">
        <f t="shared" si="109"/>
        <v>未入力セル</v>
      </c>
      <c r="AO238" s="186" t="str">
        <f t="shared" si="89"/>
        <v/>
      </c>
      <c r="AP238" s="186" t="str">
        <f t="shared" si="90"/>
        <v/>
      </c>
      <c r="AQ238" s="39">
        <f t="shared" si="116"/>
        <v>0</v>
      </c>
      <c r="AR238" s="39" t="str">
        <f>IF(ISERROR(VLOOKUP($M238,#REF!,16,0)),"",VLOOKUP($M238,#REF!,16,0))</f>
        <v/>
      </c>
      <c r="AS238" s="196" t="str">
        <f>IF(ISERROR(VLOOKUP($M238,#REF!,7,0)),"",VLOOKUP($M238,#REF!,7,0))</f>
        <v/>
      </c>
      <c r="AT238" s="203">
        <f t="shared" si="110"/>
        <v>0</v>
      </c>
      <c r="AU238" s="208" t="str">
        <f t="shared" si="111"/>
        <v/>
      </c>
      <c r="AW238" s="208" t="str">
        <f>IF(ISERROR(VLOOKUP($M238,#REF!,10,0)),"",VLOOKUP($M238,#REF!,10,0))</f>
        <v/>
      </c>
      <c r="AX238" s="203">
        <f t="shared" si="112"/>
        <v>0</v>
      </c>
      <c r="AY238" s="208" t="str">
        <f t="shared" si="113"/>
        <v/>
      </c>
      <c r="BA238" s="225" t="str">
        <f t="shared" si="114"/>
        <v/>
      </c>
      <c r="BB238" s="225" t="str">
        <f t="shared" si="115"/>
        <v/>
      </c>
    </row>
    <row r="239" spans="1:54" s="39" customFormat="1" ht="25.2" customHeight="1" x14ac:dyDescent="0.2">
      <c r="A239" s="45"/>
      <c r="B239" s="48"/>
      <c r="C239" s="48"/>
      <c r="D239" s="53"/>
      <c r="E239" s="53"/>
      <c r="F239" s="55"/>
      <c r="G239" s="55"/>
      <c r="H239" s="60"/>
      <c r="I239" s="66"/>
      <c r="J239" s="68"/>
      <c r="L239" s="73">
        <f t="shared" si="91"/>
        <v>0</v>
      </c>
      <c r="M239" s="73" t="str">
        <f t="shared" si="92"/>
        <v xml:space="preserve"> </v>
      </c>
      <c r="N239" s="100">
        <f t="shared" si="93"/>
        <v>0</v>
      </c>
      <c r="O239" s="100">
        <f t="shared" si="94"/>
        <v>0</v>
      </c>
      <c r="P239" s="108">
        <f t="shared" si="95"/>
        <v>0</v>
      </c>
      <c r="Q239" s="108" t="str">
        <f>IF(OR($C239="LED",$C239="不明"),"",IF(ISERROR(VLOOKUP($M239,#REF!,2,0)),"",VLOOKUP($M239,#REF!,2,0)))</f>
        <v/>
      </c>
      <c r="R239" s="100">
        <f t="shared" si="96"/>
        <v>0</v>
      </c>
      <c r="S239" s="100">
        <f t="shared" si="97"/>
        <v>0</v>
      </c>
      <c r="T239" s="120" t="str">
        <f t="shared" si="98"/>
        <v/>
      </c>
      <c r="U239" s="124"/>
      <c r="V239" s="129" t="s">
        <v>164</v>
      </c>
      <c r="W239" s="131"/>
      <c r="X239" s="75" t="str">
        <f>IF(COUNTIF($M239,"*LED*"),"LED設置済",IF(COUNTIF($M239,"*不明*"),"該当不明",IF(ISERROR(VLOOKUP($M239,#REF!,4,0)),"",VLOOKUP($M239,#REF!,4,0))))</f>
        <v/>
      </c>
      <c r="Y239" s="139">
        <f t="shared" si="99"/>
        <v>0</v>
      </c>
      <c r="Z239" s="144" t="str">
        <f>IF(ISERROR(VLOOKUP($M239,#REF!,5,0)),"",VLOOKUP($M239,#REF!,5,0))</f>
        <v/>
      </c>
      <c r="AA239" s="147" t="str">
        <f t="shared" si="100"/>
        <v/>
      </c>
      <c r="AB239" s="147" t="str">
        <f t="shared" si="101"/>
        <v/>
      </c>
      <c r="AC239" s="147" t="str">
        <f>IF(ISERROR(VLOOKUP($M239,#REF!,6,0)),"",VLOOKUP($M239,#REF!,6,0))</f>
        <v/>
      </c>
      <c r="AD239" s="147" t="str">
        <f>IF(ISERROR(VLOOKUP($M239,#REF!,8,0)),"",VLOOKUP($M239,#REF!,8,0))</f>
        <v/>
      </c>
      <c r="AE239" s="152" t="str">
        <f t="shared" si="102"/>
        <v/>
      </c>
      <c r="AF239" s="155" t="str">
        <f t="shared" si="103"/>
        <v/>
      </c>
      <c r="AG239" s="146" t="str">
        <f t="shared" si="104"/>
        <v/>
      </c>
      <c r="AH239" s="146" t="str">
        <f>IF(ISERROR(VLOOKUP($M239,#REF!,9,0)),"",VLOOKUP($M239,#REF!,9,0))</f>
        <v/>
      </c>
      <c r="AI239" s="146" t="str">
        <f t="shared" si="105"/>
        <v/>
      </c>
      <c r="AJ239" s="168">
        <f t="shared" si="106"/>
        <v>0</v>
      </c>
      <c r="AK239" s="171"/>
      <c r="AL239" s="174" t="str">
        <f t="shared" si="107"/>
        <v/>
      </c>
      <c r="AM239" s="179" t="str">
        <f t="shared" si="108"/>
        <v/>
      </c>
      <c r="AN239" s="183" t="str">
        <f t="shared" si="109"/>
        <v>未入力セル</v>
      </c>
      <c r="AO239" s="186" t="str">
        <f t="shared" si="89"/>
        <v/>
      </c>
      <c r="AP239" s="186" t="str">
        <f t="shared" si="90"/>
        <v/>
      </c>
      <c r="AQ239" s="39">
        <f t="shared" si="116"/>
        <v>0</v>
      </c>
      <c r="AR239" s="39" t="str">
        <f>IF(ISERROR(VLOOKUP($M239,#REF!,16,0)),"",VLOOKUP($M239,#REF!,16,0))</f>
        <v/>
      </c>
      <c r="AS239" s="196" t="str">
        <f>IF(ISERROR(VLOOKUP($M239,#REF!,7,0)),"",VLOOKUP($M239,#REF!,7,0))</f>
        <v/>
      </c>
      <c r="AT239" s="203">
        <f t="shared" si="110"/>
        <v>0</v>
      </c>
      <c r="AU239" s="208" t="str">
        <f t="shared" si="111"/>
        <v/>
      </c>
      <c r="AW239" s="208" t="str">
        <f>IF(ISERROR(VLOOKUP($M239,#REF!,10,0)),"",VLOOKUP($M239,#REF!,10,0))</f>
        <v/>
      </c>
      <c r="AX239" s="203">
        <f t="shared" si="112"/>
        <v>0</v>
      </c>
      <c r="AY239" s="208" t="str">
        <f t="shared" si="113"/>
        <v/>
      </c>
      <c r="BA239" s="225" t="str">
        <f t="shared" si="114"/>
        <v/>
      </c>
      <c r="BB239" s="225" t="str">
        <f t="shared" si="115"/>
        <v/>
      </c>
    </row>
    <row r="240" spans="1:54" s="39" customFormat="1" ht="25.2" customHeight="1" x14ac:dyDescent="0.2">
      <c r="A240" s="45"/>
      <c r="B240" s="48"/>
      <c r="C240" s="48"/>
      <c r="D240" s="53"/>
      <c r="E240" s="53"/>
      <c r="F240" s="55"/>
      <c r="G240" s="55"/>
      <c r="H240" s="60"/>
      <c r="I240" s="66"/>
      <c r="J240" s="68"/>
      <c r="L240" s="73">
        <f t="shared" si="91"/>
        <v>0</v>
      </c>
      <c r="M240" s="73" t="str">
        <f t="shared" si="92"/>
        <v xml:space="preserve"> </v>
      </c>
      <c r="N240" s="100">
        <f t="shared" si="93"/>
        <v>0</v>
      </c>
      <c r="O240" s="100">
        <f t="shared" si="94"/>
        <v>0</v>
      </c>
      <c r="P240" s="108">
        <f t="shared" si="95"/>
        <v>0</v>
      </c>
      <c r="Q240" s="108" t="str">
        <f>IF(OR($C240="LED",$C240="不明"),"",IF(ISERROR(VLOOKUP($M240,#REF!,2,0)),"",VLOOKUP($M240,#REF!,2,0)))</f>
        <v/>
      </c>
      <c r="R240" s="100">
        <f t="shared" si="96"/>
        <v>0</v>
      </c>
      <c r="S240" s="100">
        <f t="shared" si="97"/>
        <v>0</v>
      </c>
      <c r="T240" s="120" t="str">
        <f t="shared" si="98"/>
        <v/>
      </c>
      <c r="U240" s="124"/>
      <c r="V240" s="129" t="s">
        <v>164</v>
      </c>
      <c r="W240" s="131"/>
      <c r="X240" s="75" t="str">
        <f>IF(COUNTIF($M240,"*LED*"),"LED設置済",IF(COUNTIF($M240,"*不明*"),"該当不明",IF(ISERROR(VLOOKUP($M240,#REF!,4,0)),"",VLOOKUP($M240,#REF!,4,0))))</f>
        <v/>
      </c>
      <c r="Y240" s="139">
        <f t="shared" si="99"/>
        <v>0</v>
      </c>
      <c r="Z240" s="144" t="str">
        <f>IF(ISERROR(VLOOKUP($M240,#REF!,5,0)),"",VLOOKUP($M240,#REF!,5,0))</f>
        <v/>
      </c>
      <c r="AA240" s="147" t="str">
        <f t="shared" si="100"/>
        <v/>
      </c>
      <c r="AB240" s="147" t="str">
        <f t="shared" si="101"/>
        <v/>
      </c>
      <c r="AC240" s="147" t="str">
        <f>IF(ISERROR(VLOOKUP($M240,#REF!,6,0)),"",VLOOKUP($M240,#REF!,6,0))</f>
        <v/>
      </c>
      <c r="AD240" s="147" t="str">
        <f>IF(ISERROR(VLOOKUP($M240,#REF!,8,0)),"",VLOOKUP($M240,#REF!,8,0))</f>
        <v/>
      </c>
      <c r="AE240" s="152" t="str">
        <f t="shared" si="102"/>
        <v/>
      </c>
      <c r="AF240" s="155" t="str">
        <f t="shared" si="103"/>
        <v/>
      </c>
      <c r="AG240" s="146" t="str">
        <f t="shared" si="104"/>
        <v/>
      </c>
      <c r="AH240" s="146" t="str">
        <f>IF(ISERROR(VLOOKUP($M240,#REF!,9,0)),"",VLOOKUP($M240,#REF!,9,0))</f>
        <v/>
      </c>
      <c r="AI240" s="146" t="str">
        <f t="shared" si="105"/>
        <v/>
      </c>
      <c r="AJ240" s="168">
        <f t="shared" si="106"/>
        <v>0</v>
      </c>
      <c r="AK240" s="171"/>
      <c r="AL240" s="174" t="str">
        <f t="shared" si="107"/>
        <v/>
      </c>
      <c r="AM240" s="179" t="str">
        <f t="shared" si="108"/>
        <v/>
      </c>
      <c r="AN240" s="183" t="str">
        <f t="shared" si="109"/>
        <v>未入力セル</v>
      </c>
      <c r="AO240" s="186" t="str">
        <f t="shared" si="89"/>
        <v/>
      </c>
      <c r="AP240" s="186" t="str">
        <f t="shared" si="90"/>
        <v/>
      </c>
      <c r="AQ240" s="39">
        <f t="shared" si="116"/>
        <v>0</v>
      </c>
      <c r="AR240" s="39" t="str">
        <f>IF(ISERROR(VLOOKUP($M240,#REF!,16,0)),"",VLOOKUP($M240,#REF!,16,0))</f>
        <v/>
      </c>
      <c r="AS240" s="196" t="str">
        <f>IF(ISERROR(VLOOKUP($M240,#REF!,7,0)),"",VLOOKUP($M240,#REF!,7,0))</f>
        <v/>
      </c>
      <c r="AT240" s="203">
        <f t="shared" si="110"/>
        <v>0</v>
      </c>
      <c r="AU240" s="208" t="str">
        <f t="shared" si="111"/>
        <v/>
      </c>
      <c r="AW240" s="208" t="str">
        <f>IF(ISERROR(VLOOKUP($M240,#REF!,10,0)),"",VLOOKUP($M240,#REF!,10,0))</f>
        <v/>
      </c>
      <c r="AX240" s="203">
        <f t="shared" si="112"/>
        <v>0</v>
      </c>
      <c r="AY240" s="208" t="str">
        <f t="shared" si="113"/>
        <v/>
      </c>
      <c r="BA240" s="225" t="str">
        <f t="shared" si="114"/>
        <v/>
      </c>
      <c r="BB240" s="225" t="str">
        <f t="shared" si="115"/>
        <v/>
      </c>
    </row>
    <row r="241" spans="1:54" s="39" customFormat="1" ht="25.2" customHeight="1" x14ac:dyDescent="0.2">
      <c r="A241" s="45"/>
      <c r="B241" s="48"/>
      <c r="C241" s="48"/>
      <c r="D241" s="53"/>
      <c r="E241" s="53"/>
      <c r="F241" s="55"/>
      <c r="G241" s="55"/>
      <c r="H241" s="60"/>
      <c r="I241" s="66"/>
      <c r="J241" s="68"/>
      <c r="L241" s="73">
        <f t="shared" si="91"/>
        <v>0</v>
      </c>
      <c r="M241" s="73" t="str">
        <f t="shared" si="92"/>
        <v xml:space="preserve"> </v>
      </c>
      <c r="N241" s="100">
        <f t="shared" si="93"/>
        <v>0</v>
      </c>
      <c r="O241" s="100">
        <f t="shared" si="94"/>
        <v>0</v>
      </c>
      <c r="P241" s="108">
        <f t="shared" si="95"/>
        <v>0</v>
      </c>
      <c r="Q241" s="108" t="str">
        <f>IF(OR($C241="LED",$C241="不明"),"",IF(ISERROR(VLOOKUP($M241,#REF!,2,0)),"",VLOOKUP($M241,#REF!,2,0)))</f>
        <v/>
      </c>
      <c r="R241" s="100">
        <f t="shared" si="96"/>
        <v>0</v>
      </c>
      <c r="S241" s="100">
        <f t="shared" si="97"/>
        <v>0</v>
      </c>
      <c r="T241" s="120" t="str">
        <f t="shared" si="98"/>
        <v/>
      </c>
      <c r="U241" s="124"/>
      <c r="V241" s="129" t="s">
        <v>164</v>
      </c>
      <c r="W241" s="131"/>
      <c r="X241" s="75" t="str">
        <f>IF(COUNTIF($M241,"*LED*"),"LED設置済",IF(COUNTIF($M241,"*不明*"),"該当不明",IF(ISERROR(VLOOKUP($M241,#REF!,4,0)),"",VLOOKUP($M241,#REF!,4,0))))</f>
        <v/>
      </c>
      <c r="Y241" s="139">
        <f t="shared" si="99"/>
        <v>0</v>
      </c>
      <c r="Z241" s="144" t="str">
        <f>IF(ISERROR(VLOOKUP($M241,#REF!,5,0)),"",VLOOKUP($M241,#REF!,5,0))</f>
        <v/>
      </c>
      <c r="AA241" s="147" t="str">
        <f t="shared" si="100"/>
        <v/>
      </c>
      <c r="AB241" s="147" t="str">
        <f t="shared" si="101"/>
        <v/>
      </c>
      <c r="AC241" s="147" t="str">
        <f>IF(ISERROR(VLOOKUP($M241,#REF!,6,0)),"",VLOOKUP($M241,#REF!,6,0))</f>
        <v/>
      </c>
      <c r="AD241" s="147" t="str">
        <f>IF(ISERROR(VLOOKUP($M241,#REF!,8,0)),"",VLOOKUP($M241,#REF!,8,0))</f>
        <v/>
      </c>
      <c r="AE241" s="152" t="str">
        <f t="shared" si="102"/>
        <v/>
      </c>
      <c r="AF241" s="155" t="str">
        <f t="shared" si="103"/>
        <v/>
      </c>
      <c r="AG241" s="146" t="str">
        <f t="shared" si="104"/>
        <v/>
      </c>
      <c r="AH241" s="146" t="str">
        <f>IF(ISERROR(VLOOKUP($M241,#REF!,9,0)),"",VLOOKUP($M241,#REF!,9,0))</f>
        <v/>
      </c>
      <c r="AI241" s="146" t="str">
        <f t="shared" si="105"/>
        <v/>
      </c>
      <c r="AJ241" s="168">
        <f t="shared" si="106"/>
        <v>0</v>
      </c>
      <c r="AK241" s="171"/>
      <c r="AL241" s="174" t="str">
        <f t="shared" si="107"/>
        <v/>
      </c>
      <c r="AM241" s="179" t="str">
        <f t="shared" si="108"/>
        <v/>
      </c>
      <c r="AN241" s="183" t="str">
        <f t="shared" si="109"/>
        <v>未入力セル</v>
      </c>
      <c r="AO241" s="186" t="str">
        <f t="shared" si="89"/>
        <v/>
      </c>
      <c r="AP241" s="186" t="str">
        <f t="shared" si="90"/>
        <v/>
      </c>
      <c r="AQ241" s="39">
        <f t="shared" si="116"/>
        <v>0</v>
      </c>
      <c r="AR241" s="39" t="str">
        <f>IF(ISERROR(VLOOKUP($M241,#REF!,16,0)),"",VLOOKUP($M241,#REF!,16,0))</f>
        <v/>
      </c>
      <c r="AS241" s="196" t="str">
        <f>IF(ISERROR(VLOOKUP($M241,#REF!,7,0)),"",VLOOKUP($M241,#REF!,7,0))</f>
        <v/>
      </c>
      <c r="AT241" s="203">
        <f t="shared" si="110"/>
        <v>0</v>
      </c>
      <c r="AU241" s="208" t="str">
        <f t="shared" si="111"/>
        <v/>
      </c>
      <c r="AW241" s="208" t="str">
        <f>IF(ISERROR(VLOOKUP($M241,#REF!,10,0)),"",VLOOKUP($M241,#REF!,10,0))</f>
        <v/>
      </c>
      <c r="AX241" s="203">
        <f t="shared" si="112"/>
        <v>0</v>
      </c>
      <c r="AY241" s="208" t="str">
        <f t="shared" si="113"/>
        <v/>
      </c>
      <c r="BA241" s="225" t="str">
        <f t="shared" si="114"/>
        <v/>
      </c>
      <c r="BB241" s="225" t="str">
        <f t="shared" si="115"/>
        <v/>
      </c>
    </row>
    <row r="242" spans="1:54" s="39" customFormat="1" ht="25.2" customHeight="1" x14ac:dyDescent="0.2">
      <c r="A242" s="45"/>
      <c r="B242" s="48"/>
      <c r="C242" s="48"/>
      <c r="D242" s="53"/>
      <c r="E242" s="53"/>
      <c r="F242" s="55"/>
      <c r="G242" s="55"/>
      <c r="H242" s="60"/>
      <c r="I242" s="66"/>
      <c r="J242" s="68"/>
      <c r="L242" s="73">
        <f t="shared" si="91"/>
        <v>0</v>
      </c>
      <c r="M242" s="73" t="str">
        <f t="shared" si="92"/>
        <v xml:space="preserve"> </v>
      </c>
      <c r="N242" s="100">
        <f t="shared" si="93"/>
        <v>0</v>
      </c>
      <c r="O242" s="100">
        <f t="shared" si="94"/>
        <v>0</v>
      </c>
      <c r="P242" s="108">
        <f t="shared" si="95"/>
        <v>0</v>
      </c>
      <c r="Q242" s="108" t="str">
        <f>IF(OR($C242="LED",$C242="不明"),"",IF(ISERROR(VLOOKUP($M242,#REF!,2,0)),"",VLOOKUP($M242,#REF!,2,0)))</f>
        <v/>
      </c>
      <c r="R242" s="100">
        <f t="shared" si="96"/>
        <v>0</v>
      </c>
      <c r="S242" s="100">
        <f t="shared" si="97"/>
        <v>0</v>
      </c>
      <c r="T242" s="120" t="str">
        <f t="shared" si="98"/>
        <v/>
      </c>
      <c r="U242" s="124"/>
      <c r="V242" s="129" t="s">
        <v>164</v>
      </c>
      <c r="W242" s="131"/>
      <c r="X242" s="75" t="str">
        <f>IF(COUNTIF($M242,"*LED*"),"LED設置済",IF(COUNTIF($M242,"*不明*"),"該当不明",IF(ISERROR(VLOOKUP($M242,#REF!,4,0)),"",VLOOKUP($M242,#REF!,4,0))))</f>
        <v/>
      </c>
      <c r="Y242" s="139">
        <f t="shared" si="99"/>
        <v>0</v>
      </c>
      <c r="Z242" s="144" t="str">
        <f>IF(ISERROR(VLOOKUP($M242,#REF!,5,0)),"",VLOOKUP($M242,#REF!,5,0))</f>
        <v/>
      </c>
      <c r="AA242" s="147" t="str">
        <f t="shared" si="100"/>
        <v/>
      </c>
      <c r="AB242" s="147" t="str">
        <f t="shared" si="101"/>
        <v/>
      </c>
      <c r="AC242" s="147" t="str">
        <f>IF(ISERROR(VLOOKUP($M242,#REF!,6,0)),"",VLOOKUP($M242,#REF!,6,0))</f>
        <v/>
      </c>
      <c r="AD242" s="147" t="str">
        <f>IF(ISERROR(VLOOKUP($M242,#REF!,8,0)),"",VLOOKUP($M242,#REF!,8,0))</f>
        <v/>
      </c>
      <c r="AE242" s="152" t="str">
        <f t="shared" si="102"/>
        <v/>
      </c>
      <c r="AF242" s="155" t="str">
        <f t="shared" si="103"/>
        <v/>
      </c>
      <c r="AG242" s="146" t="str">
        <f t="shared" si="104"/>
        <v/>
      </c>
      <c r="AH242" s="146" t="str">
        <f>IF(ISERROR(VLOOKUP($M242,#REF!,9,0)),"",VLOOKUP($M242,#REF!,9,0))</f>
        <v/>
      </c>
      <c r="AI242" s="146" t="str">
        <f t="shared" si="105"/>
        <v/>
      </c>
      <c r="AJ242" s="168">
        <f t="shared" si="106"/>
        <v>0</v>
      </c>
      <c r="AK242" s="171"/>
      <c r="AL242" s="174" t="str">
        <f t="shared" si="107"/>
        <v/>
      </c>
      <c r="AM242" s="179" t="str">
        <f t="shared" si="108"/>
        <v/>
      </c>
      <c r="AN242" s="183" t="str">
        <f t="shared" si="109"/>
        <v>未入力セル</v>
      </c>
      <c r="AO242" s="186" t="str">
        <f t="shared" si="89"/>
        <v/>
      </c>
      <c r="AP242" s="186" t="str">
        <f t="shared" si="90"/>
        <v/>
      </c>
      <c r="AQ242" s="39">
        <f t="shared" si="116"/>
        <v>0</v>
      </c>
      <c r="AR242" s="39" t="str">
        <f>IF(ISERROR(VLOOKUP($M242,#REF!,16,0)),"",VLOOKUP($M242,#REF!,16,0))</f>
        <v/>
      </c>
      <c r="AS242" s="196" t="str">
        <f>IF(ISERROR(VLOOKUP($M242,#REF!,7,0)),"",VLOOKUP($M242,#REF!,7,0))</f>
        <v/>
      </c>
      <c r="AT242" s="203">
        <f t="shared" si="110"/>
        <v>0</v>
      </c>
      <c r="AU242" s="208" t="str">
        <f t="shared" si="111"/>
        <v/>
      </c>
      <c r="AW242" s="208" t="str">
        <f>IF(ISERROR(VLOOKUP($M242,#REF!,10,0)),"",VLOOKUP($M242,#REF!,10,0))</f>
        <v/>
      </c>
      <c r="AX242" s="203">
        <f t="shared" si="112"/>
        <v>0</v>
      </c>
      <c r="AY242" s="208" t="str">
        <f t="shared" si="113"/>
        <v/>
      </c>
      <c r="BA242" s="225" t="str">
        <f t="shared" si="114"/>
        <v/>
      </c>
      <c r="BB242" s="225" t="str">
        <f t="shared" si="115"/>
        <v/>
      </c>
    </row>
    <row r="243" spans="1:54" s="39" customFormat="1" ht="25.2" customHeight="1" x14ac:dyDescent="0.2">
      <c r="A243" s="45"/>
      <c r="B243" s="48"/>
      <c r="C243" s="48"/>
      <c r="D243" s="53"/>
      <c r="E243" s="53"/>
      <c r="F243" s="55"/>
      <c r="G243" s="55"/>
      <c r="H243" s="60"/>
      <c r="I243" s="66"/>
      <c r="J243" s="68"/>
      <c r="L243" s="73">
        <f t="shared" si="91"/>
        <v>0</v>
      </c>
      <c r="M243" s="73" t="str">
        <f t="shared" si="92"/>
        <v xml:space="preserve"> </v>
      </c>
      <c r="N243" s="100">
        <f t="shared" si="93"/>
        <v>0</v>
      </c>
      <c r="O243" s="100">
        <f t="shared" si="94"/>
        <v>0</v>
      </c>
      <c r="P243" s="108">
        <f t="shared" si="95"/>
        <v>0</v>
      </c>
      <c r="Q243" s="108" t="str">
        <f>IF(OR($C243="LED",$C243="不明"),"",IF(ISERROR(VLOOKUP($M243,#REF!,2,0)),"",VLOOKUP($M243,#REF!,2,0)))</f>
        <v/>
      </c>
      <c r="R243" s="100">
        <f t="shared" si="96"/>
        <v>0</v>
      </c>
      <c r="S243" s="100">
        <f t="shared" si="97"/>
        <v>0</v>
      </c>
      <c r="T243" s="120" t="str">
        <f t="shared" si="98"/>
        <v/>
      </c>
      <c r="U243" s="124"/>
      <c r="V243" s="129" t="s">
        <v>164</v>
      </c>
      <c r="W243" s="131"/>
      <c r="X243" s="75" t="str">
        <f>IF(COUNTIF($M243,"*LED*"),"LED設置済",IF(COUNTIF($M243,"*不明*"),"該当不明",IF(ISERROR(VLOOKUP($M243,#REF!,4,0)),"",VLOOKUP($M243,#REF!,4,0))))</f>
        <v/>
      </c>
      <c r="Y243" s="139">
        <f t="shared" si="99"/>
        <v>0</v>
      </c>
      <c r="Z243" s="144" t="str">
        <f>IF(ISERROR(VLOOKUP($M243,#REF!,5,0)),"",VLOOKUP($M243,#REF!,5,0))</f>
        <v/>
      </c>
      <c r="AA243" s="147" t="str">
        <f t="shared" si="100"/>
        <v/>
      </c>
      <c r="AB243" s="147" t="str">
        <f t="shared" si="101"/>
        <v/>
      </c>
      <c r="AC243" s="147" t="str">
        <f>IF(ISERROR(VLOOKUP($M243,#REF!,6,0)),"",VLOOKUP($M243,#REF!,6,0))</f>
        <v/>
      </c>
      <c r="AD243" s="147" t="str">
        <f>IF(ISERROR(VLOOKUP($M243,#REF!,8,0)),"",VLOOKUP($M243,#REF!,8,0))</f>
        <v/>
      </c>
      <c r="AE243" s="152" t="str">
        <f t="shared" si="102"/>
        <v/>
      </c>
      <c r="AF243" s="155" t="str">
        <f t="shared" si="103"/>
        <v/>
      </c>
      <c r="AG243" s="146" t="str">
        <f t="shared" si="104"/>
        <v/>
      </c>
      <c r="AH243" s="146" t="str">
        <f>IF(ISERROR(VLOOKUP($M243,#REF!,9,0)),"",VLOOKUP($M243,#REF!,9,0))</f>
        <v/>
      </c>
      <c r="AI243" s="146" t="str">
        <f t="shared" si="105"/>
        <v/>
      </c>
      <c r="AJ243" s="168">
        <f t="shared" si="106"/>
        <v>0</v>
      </c>
      <c r="AK243" s="171"/>
      <c r="AL243" s="174" t="str">
        <f t="shared" si="107"/>
        <v/>
      </c>
      <c r="AM243" s="179" t="str">
        <f t="shared" si="108"/>
        <v/>
      </c>
      <c r="AN243" s="183" t="str">
        <f t="shared" si="109"/>
        <v>未入力セル</v>
      </c>
      <c r="AO243" s="186" t="str">
        <f t="shared" si="89"/>
        <v/>
      </c>
      <c r="AP243" s="186" t="str">
        <f t="shared" si="90"/>
        <v/>
      </c>
      <c r="AQ243" s="39">
        <f t="shared" si="116"/>
        <v>0</v>
      </c>
      <c r="AR243" s="39" t="str">
        <f>IF(ISERROR(VLOOKUP($M243,#REF!,16,0)),"",VLOOKUP($M243,#REF!,16,0))</f>
        <v/>
      </c>
      <c r="AS243" s="196" t="str">
        <f>IF(ISERROR(VLOOKUP($M243,#REF!,7,0)),"",VLOOKUP($M243,#REF!,7,0))</f>
        <v/>
      </c>
      <c r="AT243" s="203">
        <f t="shared" si="110"/>
        <v>0</v>
      </c>
      <c r="AU243" s="208" t="str">
        <f t="shared" si="111"/>
        <v/>
      </c>
      <c r="AW243" s="208" t="str">
        <f>IF(ISERROR(VLOOKUP($M243,#REF!,10,0)),"",VLOOKUP($M243,#REF!,10,0))</f>
        <v/>
      </c>
      <c r="AX243" s="203">
        <f t="shared" si="112"/>
        <v>0</v>
      </c>
      <c r="AY243" s="208" t="str">
        <f t="shared" si="113"/>
        <v/>
      </c>
      <c r="BA243" s="225" t="str">
        <f t="shared" si="114"/>
        <v/>
      </c>
      <c r="BB243" s="225" t="str">
        <f t="shared" si="115"/>
        <v/>
      </c>
    </row>
    <row r="244" spans="1:54" s="39" customFormat="1" ht="25.2" customHeight="1" x14ac:dyDescent="0.2">
      <c r="A244" s="45"/>
      <c r="B244" s="48"/>
      <c r="C244" s="48"/>
      <c r="D244" s="53"/>
      <c r="E244" s="53"/>
      <c r="F244" s="55"/>
      <c r="G244" s="55"/>
      <c r="H244" s="60"/>
      <c r="I244" s="66"/>
      <c r="J244" s="68"/>
      <c r="L244" s="73">
        <f t="shared" si="91"/>
        <v>0</v>
      </c>
      <c r="M244" s="73" t="str">
        <f t="shared" si="92"/>
        <v xml:space="preserve"> </v>
      </c>
      <c r="N244" s="100">
        <f t="shared" si="93"/>
        <v>0</v>
      </c>
      <c r="O244" s="100">
        <f t="shared" si="94"/>
        <v>0</v>
      </c>
      <c r="P244" s="108">
        <f t="shared" si="95"/>
        <v>0</v>
      </c>
      <c r="Q244" s="108" t="str">
        <f>IF(OR($C244="LED",$C244="不明"),"",IF(ISERROR(VLOOKUP($M244,#REF!,2,0)),"",VLOOKUP($M244,#REF!,2,0)))</f>
        <v/>
      </c>
      <c r="R244" s="100">
        <f t="shared" si="96"/>
        <v>0</v>
      </c>
      <c r="S244" s="100">
        <f t="shared" si="97"/>
        <v>0</v>
      </c>
      <c r="T244" s="120" t="str">
        <f t="shared" si="98"/>
        <v/>
      </c>
      <c r="U244" s="124"/>
      <c r="V244" s="129" t="s">
        <v>164</v>
      </c>
      <c r="W244" s="131"/>
      <c r="X244" s="75" t="str">
        <f>IF(COUNTIF($M244,"*LED*"),"LED設置済",IF(COUNTIF($M244,"*不明*"),"該当不明",IF(ISERROR(VLOOKUP($M244,#REF!,4,0)),"",VLOOKUP($M244,#REF!,4,0))))</f>
        <v/>
      </c>
      <c r="Y244" s="139">
        <f t="shared" si="99"/>
        <v>0</v>
      </c>
      <c r="Z244" s="144" t="str">
        <f>IF(ISERROR(VLOOKUP($M244,#REF!,5,0)),"",VLOOKUP($M244,#REF!,5,0))</f>
        <v/>
      </c>
      <c r="AA244" s="147" t="str">
        <f t="shared" si="100"/>
        <v/>
      </c>
      <c r="AB244" s="147" t="str">
        <f t="shared" si="101"/>
        <v/>
      </c>
      <c r="AC244" s="147" t="str">
        <f>IF(ISERROR(VLOOKUP($M244,#REF!,6,0)),"",VLOOKUP($M244,#REF!,6,0))</f>
        <v/>
      </c>
      <c r="AD244" s="147" t="str">
        <f>IF(ISERROR(VLOOKUP($M244,#REF!,8,0)),"",VLOOKUP($M244,#REF!,8,0))</f>
        <v/>
      </c>
      <c r="AE244" s="152" t="str">
        <f t="shared" si="102"/>
        <v/>
      </c>
      <c r="AF244" s="155" t="str">
        <f t="shared" si="103"/>
        <v/>
      </c>
      <c r="AG244" s="146" t="str">
        <f t="shared" si="104"/>
        <v/>
      </c>
      <c r="AH244" s="146" t="str">
        <f>IF(ISERROR(VLOOKUP($M244,#REF!,9,0)),"",VLOOKUP($M244,#REF!,9,0))</f>
        <v/>
      </c>
      <c r="AI244" s="146" t="str">
        <f t="shared" si="105"/>
        <v/>
      </c>
      <c r="AJ244" s="168">
        <f t="shared" si="106"/>
        <v>0</v>
      </c>
      <c r="AK244" s="171"/>
      <c r="AL244" s="174" t="str">
        <f t="shared" si="107"/>
        <v/>
      </c>
      <c r="AM244" s="179" t="str">
        <f t="shared" si="108"/>
        <v/>
      </c>
      <c r="AN244" s="183" t="str">
        <f t="shared" si="109"/>
        <v>未入力セル</v>
      </c>
      <c r="AO244" s="186" t="str">
        <f t="shared" si="89"/>
        <v/>
      </c>
      <c r="AP244" s="186" t="str">
        <f t="shared" si="90"/>
        <v/>
      </c>
      <c r="AQ244" s="39">
        <f t="shared" si="116"/>
        <v>0</v>
      </c>
      <c r="AR244" s="39" t="str">
        <f>IF(ISERROR(VLOOKUP($M244,#REF!,16,0)),"",VLOOKUP($M244,#REF!,16,0))</f>
        <v/>
      </c>
      <c r="AS244" s="196" t="str">
        <f>IF(ISERROR(VLOOKUP($M244,#REF!,7,0)),"",VLOOKUP($M244,#REF!,7,0))</f>
        <v/>
      </c>
      <c r="AT244" s="203">
        <f t="shared" si="110"/>
        <v>0</v>
      </c>
      <c r="AU244" s="208" t="str">
        <f t="shared" si="111"/>
        <v/>
      </c>
      <c r="AW244" s="208" t="str">
        <f>IF(ISERROR(VLOOKUP($M244,#REF!,10,0)),"",VLOOKUP($M244,#REF!,10,0))</f>
        <v/>
      </c>
      <c r="AX244" s="203">
        <f t="shared" si="112"/>
        <v>0</v>
      </c>
      <c r="AY244" s="208" t="str">
        <f t="shared" si="113"/>
        <v/>
      </c>
      <c r="BA244" s="225" t="str">
        <f t="shared" si="114"/>
        <v/>
      </c>
      <c r="BB244" s="225" t="str">
        <f t="shared" si="115"/>
        <v/>
      </c>
    </row>
    <row r="245" spans="1:54" s="39" customFormat="1" ht="25.2" customHeight="1" x14ac:dyDescent="0.2">
      <c r="A245" s="45"/>
      <c r="B245" s="48"/>
      <c r="C245" s="48"/>
      <c r="D245" s="53"/>
      <c r="E245" s="53"/>
      <c r="F245" s="55"/>
      <c r="G245" s="55"/>
      <c r="H245" s="60"/>
      <c r="I245" s="66"/>
      <c r="J245" s="68"/>
      <c r="L245" s="73">
        <f t="shared" si="91"/>
        <v>0</v>
      </c>
      <c r="M245" s="73" t="str">
        <f t="shared" si="92"/>
        <v xml:space="preserve"> </v>
      </c>
      <c r="N245" s="100">
        <f t="shared" si="93"/>
        <v>0</v>
      </c>
      <c r="O245" s="100">
        <f t="shared" si="94"/>
        <v>0</v>
      </c>
      <c r="P245" s="108">
        <f t="shared" si="95"/>
        <v>0</v>
      </c>
      <c r="Q245" s="108" t="str">
        <f>IF(OR($C245="LED",$C245="不明"),"",IF(ISERROR(VLOOKUP($M245,#REF!,2,0)),"",VLOOKUP($M245,#REF!,2,0)))</f>
        <v/>
      </c>
      <c r="R245" s="100">
        <f t="shared" si="96"/>
        <v>0</v>
      </c>
      <c r="S245" s="100">
        <f t="shared" si="97"/>
        <v>0</v>
      </c>
      <c r="T245" s="120" t="str">
        <f t="shared" si="98"/>
        <v/>
      </c>
      <c r="U245" s="124"/>
      <c r="V245" s="129" t="s">
        <v>164</v>
      </c>
      <c r="W245" s="131"/>
      <c r="X245" s="75" t="str">
        <f>IF(COUNTIF($M245,"*LED*"),"LED設置済",IF(COUNTIF($M245,"*不明*"),"該当不明",IF(ISERROR(VLOOKUP($M245,#REF!,4,0)),"",VLOOKUP($M245,#REF!,4,0))))</f>
        <v/>
      </c>
      <c r="Y245" s="139">
        <f t="shared" si="99"/>
        <v>0</v>
      </c>
      <c r="Z245" s="144" t="str">
        <f>IF(ISERROR(VLOOKUP($M245,#REF!,5,0)),"",VLOOKUP($M245,#REF!,5,0))</f>
        <v/>
      </c>
      <c r="AA245" s="147" t="str">
        <f t="shared" si="100"/>
        <v/>
      </c>
      <c r="AB245" s="147" t="str">
        <f t="shared" si="101"/>
        <v/>
      </c>
      <c r="AC245" s="147" t="str">
        <f>IF(ISERROR(VLOOKUP($M245,#REF!,6,0)),"",VLOOKUP($M245,#REF!,6,0))</f>
        <v/>
      </c>
      <c r="AD245" s="147" t="str">
        <f>IF(ISERROR(VLOOKUP($M245,#REF!,8,0)),"",VLOOKUP($M245,#REF!,8,0))</f>
        <v/>
      </c>
      <c r="AE245" s="152" t="str">
        <f t="shared" si="102"/>
        <v/>
      </c>
      <c r="AF245" s="155" t="str">
        <f t="shared" si="103"/>
        <v/>
      </c>
      <c r="AG245" s="146" t="str">
        <f t="shared" si="104"/>
        <v/>
      </c>
      <c r="AH245" s="146" t="str">
        <f>IF(ISERROR(VLOOKUP($M245,#REF!,9,0)),"",VLOOKUP($M245,#REF!,9,0))</f>
        <v/>
      </c>
      <c r="AI245" s="146" t="str">
        <f t="shared" si="105"/>
        <v/>
      </c>
      <c r="AJ245" s="168">
        <f t="shared" si="106"/>
        <v>0</v>
      </c>
      <c r="AK245" s="171"/>
      <c r="AL245" s="174" t="str">
        <f t="shared" si="107"/>
        <v/>
      </c>
      <c r="AM245" s="179" t="str">
        <f t="shared" si="108"/>
        <v/>
      </c>
      <c r="AN245" s="183" t="str">
        <f t="shared" si="109"/>
        <v>未入力セル</v>
      </c>
      <c r="AO245" s="186" t="str">
        <f t="shared" si="89"/>
        <v/>
      </c>
      <c r="AP245" s="186" t="str">
        <f t="shared" si="90"/>
        <v/>
      </c>
      <c r="AQ245" s="39">
        <f t="shared" si="116"/>
        <v>0</v>
      </c>
      <c r="AR245" s="39" t="str">
        <f>IF(ISERROR(VLOOKUP($M245,#REF!,16,0)),"",VLOOKUP($M245,#REF!,16,0))</f>
        <v/>
      </c>
      <c r="AS245" s="196" t="str">
        <f>IF(ISERROR(VLOOKUP($M245,#REF!,7,0)),"",VLOOKUP($M245,#REF!,7,0))</f>
        <v/>
      </c>
      <c r="AT245" s="203">
        <f t="shared" si="110"/>
        <v>0</v>
      </c>
      <c r="AU245" s="208" t="str">
        <f t="shared" si="111"/>
        <v/>
      </c>
      <c r="AW245" s="208" t="str">
        <f>IF(ISERROR(VLOOKUP($M245,#REF!,10,0)),"",VLOOKUP($M245,#REF!,10,0))</f>
        <v/>
      </c>
      <c r="AX245" s="203">
        <f t="shared" si="112"/>
        <v>0</v>
      </c>
      <c r="AY245" s="208" t="str">
        <f t="shared" si="113"/>
        <v/>
      </c>
      <c r="BA245" s="225" t="str">
        <f t="shared" si="114"/>
        <v/>
      </c>
      <c r="BB245" s="225" t="str">
        <f t="shared" si="115"/>
        <v/>
      </c>
    </row>
    <row r="246" spans="1:54" s="39" customFormat="1" ht="25.2" customHeight="1" x14ac:dyDescent="0.2">
      <c r="A246" s="45"/>
      <c r="B246" s="48"/>
      <c r="C246" s="48"/>
      <c r="D246" s="53"/>
      <c r="E246" s="53"/>
      <c r="F246" s="55"/>
      <c r="G246" s="55"/>
      <c r="H246" s="60"/>
      <c r="I246" s="66"/>
      <c r="J246" s="68"/>
      <c r="L246" s="73">
        <f t="shared" si="91"/>
        <v>0</v>
      </c>
      <c r="M246" s="73" t="str">
        <f t="shared" si="92"/>
        <v xml:space="preserve"> </v>
      </c>
      <c r="N246" s="100">
        <f t="shared" si="93"/>
        <v>0</v>
      </c>
      <c r="O246" s="100">
        <f t="shared" si="94"/>
        <v>0</v>
      </c>
      <c r="P246" s="108">
        <f t="shared" si="95"/>
        <v>0</v>
      </c>
      <c r="Q246" s="108" t="str">
        <f>IF(OR($C246="LED",$C246="不明"),"",IF(ISERROR(VLOOKUP($M246,#REF!,2,0)),"",VLOOKUP($M246,#REF!,2,0)))</f>
        <v/>
      </c>
      <c r="R246" s="100">
        <f t="shared" si="96"/>
        <v>0</v>
      </c>
      <c r="S246" s="100">
        <f t="shared" si="97"/>
        <v>0</v>
      </c>
      <c r="T246" s="120" t="str">
        <f t="shared" si="98"/>
        <v/>
      </c>
      <c r="U246" s="124"/>
      <c r="V246" s="129" t="s">
        <v>164</v>
      </c>
      <c r="W246" s="131"/>
      <c r="X246" s="75" t="str">
        <f>IF(COUNTIF($M246,"*LED*"),"LED設置済",IF(COUNTIF($M246,"*不明*"),"該当不明",IF(ISERROR(VLOOKUP($M246,#REF!,4,0)),"",VLOOKUP($M246,#REF!,4,0))))</f>
        <v/>
      </c>
      <c r="Y246" s="139">
        <f t="shared" si="99"/>
        <v>0</v>
      </c>
      <c r="Z246" s="144" t="str">
        <f>IF(ISERROR(VLOOKUP($M246,#REF!,5,0)),"",VLOOKUP($M246,#REF!,5,0))</f>
        <v/>
      </c>
      <c r="AA246" s="147" t="str">
        <f t="shared" si="100"/>
        <v/>
      </c>
      <c r="AB246" s="147" t="str">
        <f t="shared" si="101"/>
        <v/>
      </c>
      <c r="AC246" s="147" t="str">
        <f>IF(ISERROR(VLOOKUP($M246,#REF!,6,0)),"",VLOOKUP($M246,#REF!,6,0))</f>
        <v/>
      </c>
      <c r="AD246" s="147" t="str">
        <f>IF(ISERROR(VLOOKUP($M246,#REF!,8,0)),"",VLOOKUP($M246,#REF!,8,0))</f>
        <v/>
      </c>
      <c r="AE246" s="152" t="str">
        <f t="shared" si="102"/>
        <v/>
      </c>
      <c r="AF246" s="155" t="str">
        <f t="shared" si="103"/>
        <v/>
      </c>
      <c r="AG246" s="146" t="str">
        <f t="shared" si="104"/>
        <v/>
      </c>
      <c r="AH246" s="146" t="str">
        <f>IF(ISERROR(VLOOKUP($M246,#REF!,9,0)),"",VLOOKUP($M246,#REF!,9,0))</f>
        <v/>
      </c>
      <c r="AI246" s="146" t="str">
        <f t="shared" si="105"/>
        <v/>
      </c>
      <c r="AJ246" s="168">
        <f t="shared" si="106"/>
        <v>0</v>
      </c>
      <c r="AK246" s="171"/>
      <c r="AL246" s="174" t="str">
        <f t="shared" si="107"/>
        <v/>
      </c>
      <c r="AM246" s="179" t="str">
        <f t="shared" si="108"/>
        <v/>
      </c>
      <c r="AN246" s="183" t="str">
        <f t="shared" si="109"/>
        <v>未入力セル</v>
      </c>
      <c r="AO246" s="186" t="str">
        <f t="shared" si="89"/>
        <v/>
      </c>
      <c r="AP246" s="186" t="str">
        <f t="shared" si="90"/>
        <v/>
      </c>
      <c r="AQ246" s="39">
        <f t="shared" si="116"/>
        <v>0</v>
      </c>
      <c r="AR246" s="39" t="str">
        <f>IF(ISERROR(VLOOKUP($M246,#REF!,16,0)),"",VLOOKUP($M246,#REF!,16,0))</f>
        <v/>
      </c>
      <c r="AS246" s="196" t="str">
        <f>IF(ISERROR(VLOOKUP($M246,#REF!,7,0)),"",VLOOKUP($M246,#REF!,7,0))</f>
        <v/>
      </c>
      <c r="AT246" s="203">
        <f t="shared" si="110"/>
        <v>0</v>
      </c>
      <c r="AU246" s="208" t="str">
        <f t="shared" si="111"/>
        <v/>
      </c>
      <c r="AW246" s="208" t="str">
        <f>IF(ISERROR(VLOOKUP($M246,#REF!,10,0)),"",VLOOKUP($M246,#REF!,10,0))</f>
        <v/>
      </c>
      <c r="AX246" s="203">
        <f t="shared" si="112"/>
        <v>0</v>
      </c>
      <c r="AY246" s="208" t="str">
        <f t="shared" si="113"/>
        <v/>
      </c>
      <c r="BA246" s="225" t="str">
        <f t="shared" si="114"/>
        <v/>
      </c>
      <c r="BB246" s="225" t="str">
        <f t="shared" si="115"/>
        <v/>
      </c>
    </row>
    <row r="247" spans="1:54" s="39" customFormat="1" ht="25.2" customHeight="1" x14ac:dyDescent="0.2">
      <c r="A247" s="45"/>
      <c r="B247" s="48"/>
      <c r="C247" s="48"/>
      <c r="D247" s="53"/>
      <c r="E247" s="53"/>
      <c r="F247" s="55"/>
      <c r="G247" s="55"/>
      <c r="H247" s="60"/>
      <c r="I247" s="66"/>
      <c r="J247" s="68"/>
      <c r="L247" s="73">
        <f t="shared" si="91"/>
        <v>0</v>
      </c>
      <c r="M247" s="73" t="str">
        <f t="shared" si="92"/>
        <v xml:space="preserve"> </v>
      </c>
      <c r="N247" s="100">
        <f t="shared" si="93"/>
        <v>0</v>
      </c>
      <c r="O247" s="100">
        <f t="shared" si="94"/>
        <v>0</v>
      </c>
      <c r="P247" s="108">
        <f t="shared" si="95"/>
        <v>0</v>
      </c>
      <c r="Q247" s="108" t="str">
        <f>IF(OR($C247="LED",$C247="不明"),"",IF(ISERROR(VLOOKUP($M247,#REF!,2,0)),"",VLOOKUP($M247,#REF!,2,0)))</f>
        <v/>
      </c>
      <c r="R247" s="100">
        <f t="shared" si="96"/>
        <v>0</v>
      </c>
      <c r="S247" s="100">
        <f t="shared" si="97"/>
        <v>0</v>
      </c>
      <c r="T247" s="120" t="str">
        <f t="shared" si="98"/>
        <v/>
      </c>
      <c r="U247" s="124"/>
      <c r="V247" s="129" t="s">
        <v>164</v>
      </c>
      <c r="W247" s="131"/>
      <c r="X247" s="75" t="str">
        <f>IF(COUNTIF($M247,"*LED*"),"LED設置済",IF(COUNTIF($M247,"*不明*"),"該当不明",IF(ISERROR(VLOOKUP($M247,#REF!,4,0)),"",VLOOKUP($M247,#REF!,4,0))))</f>
        <v/>
      </c>
      <c r="Y247" s="139">
        <f t="shared" si="99"/>
        <v>0</v>
      </c>
      <c r="Z247" s="144" t="str">
        <f>IF(ISERROR(VLOOKUP($M247,#REF!,5,0)),"",VLOOKUP($M247,#REF!,5,0))</f>
        <v/>
      </c>
      <c r="AA247" s="147" t="str">
        <f t="shared" si="100"/>
        <v/>
      </c>
      <c r="AB247" s="147" t="str">
        <f t="shared" si="101"/>
        <v/>
      </c>
      <c r="AC247" s="147" t="str">
        <f>IF(ISERROR(VLOOKUP($M247,#REF!,6,0)),"",VLOOKUP($M247,#REF!,6,0))</f>
        <v/>
      </c>
      <c r="AD247" s="147" t="str">
        <f>IF(ISERROR(VLOOKUP($M247,#REF!,8,0)),"",VLOOKUP($M247,#REF!,8,0))</f>
        <v/>
      </c>
      <c r="AE247" s="152" t="str">
        <f t="shared" si="102"/>
        <v/>
      </c>
      <c r="AF247" s="155" t="str">
        <f t="shared" si="103"/>
        <v/>
      </c>
      <c r="AG247" s="146" t="str">
        <f t="shared" si="104"/>
        <v/>
      </c>
      <c r="AH247" s="146" t="str">
        <f>IF(ISERROR(VLOOKUP($M247,#REF!,9,0)),"",VLOOKUP($M247,#REF!,9,0))</f>
        <v/>
      </c>
      <c r="AI247" s="146" t="str">
        <f t="shared" si="105"/>
        <v/>
      </c>
      <c r="AJ247" s="168">
        <f t="shared" si="106"/>
        <v>0</v>
      </c>
      <c r="AK247" s="171"/>
      <c r="AL247" s="174" t="str">
        <f t="shared" si="107"/>
        <v/>
      </c>
      <c r="AM247" s="179" t="str">
        <f t="shared" si="108"/>
        <v/>
      </c>
      <c r="AN247" s="183" t="str">
        <f t="shared" si="109"/>
        <v>未入力セル</v>
      </c>
      <c r="AO247" s="186" t="str">
        <f t="shared" si="89"/>
        <v/>
      </c>
      <c r="AP247" s="186" t="str">
        <f t="shared" si="90"/>
        <v/>
      </c>
      <c r="AQ247" s="39">
        <f t="shared" si="116"/>
        <v>0</v>
      </c>
      <c r="AR247" s="39" t="str">
        <f>IF(ISERROR(VLOOKUP($M247,#REF!,16,0)),"",VLOOKUP($M247,#REF!,16,0))</f>
        <v/>
      </c>
      <c r="AS247" s="196" t="str">
        <f>IF(ISERROR(VLOOKUP($M247,#REF!,7,0)),"",VLOOKUP($M247,#REF!,7,0))</f>
        <v/>
      </c>
      <c r="AT247" s="203">
        <f t="shared" si="110"/>
        <v>0</v>
      </c>
      <c r="AU247" s="208" t="str">
        <f t="shared" si="111"/>
        <v/>
      </c>
      <c r="AW247" s="208" t="str">
        <f>IF(ISERROR(VLOOKUP($M247,#REF!,10,0)),"",VLOOKUP($M247,#REF!,10,0))</f>
        <v/>
      </c>
      <c r="AX247" s="203">
        <f t="shared" si="112"/>
        <v>0</v>
      </c>
      <c r="AY247" s="208" t="str">
        <f t="shared" si="113"/>
        <v/>
      </c>
      <c r="BA247" s="225" t="str">
        <f t="shared" si="114"/>
        <v/>
      </c>
      <c r="BB247" s="225" t="str">
        <f t="shared" si="115"/>
        <v/>
      </c>
    </row>
    <row r="248" spans="1:54" s="39" customFormat="1" ht="25.2" customHeight="1" x14ac:dyDescent="0.2">
      <c r="A248" s="45"/>
      <c r="B248" s="48"/>
      <c r="C248" s="48"/>
      <c r="D248" s="53"/>
      <c r="E248" s="53"/>
      <c r="F248" s="55"/>
      <c r="G248" s="55"/>
      <c r="H248" s="60"/>
      <c r="I248" s="66"/>
      <c r="J248" s="68"/>
      <c r="L248" s="73">
        <f t="shared" si="91"/>
        <v>0</v>
      </c>
      <c r="M248" s="73" t="str">
        <f t="shared" si="92"/>
        <v xml:space="preserve"> </v>
      </c>
      <c r="N248" s="100">
        <f t="shared" si="93"/>
        <v>0</v>
      </c>
      <c r="O248" s="100">
        <f t="shared" si="94"/>
        <v>0</v>
      </c>
      <c r="P248" s="108">
        <f t="shared" si="95"/>
        <v>0</v>
      </c>
      <c r="Q248" s="108" t="str">
        <f>IF(OR($C248="LED",$C248="不明"),"",IF(ISERROR(VLOOKUP($M248,#REF!,2,0)),"",VLOOKUP($M248,#REF!,2,0)))</f>
        <v/>
      </c>
      <c r="R248" s="100">
        <f t="shared" si="96"/>
        <v>0</v>
      </c>
      <c r="S248" s="100">
        <f t="shared" si="97"/>
        <v>0</v>
      </c>
      <c r="T248" s="120" t="str">
        <f t="shared" si="98"/>
        <v/>
      </c>
      <c r="U248" s="124"/>
      <c r="V248" s="129" t="s">
        <v>164</v>
      </c>
      <c r="W248" s="131"/>
      <c r="X248" s="75" t="str">
        <f>IF(COUNTIF($M248,"*LED*"),"LED設置済",IF(COUNTIF($M248,"*不明*"),"該当不明",IF(ISERROR(VLOOKUP($M248,#REF!,4,0)),"",VLOOKUP($M248,#REF!,4,0))))</f>
        <v/>
      </c>
      <c r="Y248" s="139">
        <f t="shared" si="99"/>
        <v>0</v>
      </c>
      <c r="Z248" s="144" t="str">
        <f>IF(ISERROR(VLOOKUP($M248,#REF!,5,0)),"",VLOOKUP($M248,#REF!,5,0))</f>
        <v/>
      </c>
      <c r="AA248" s="147" t="str">
        <f t="shared" si="100"/>
        <v/>
      </c>
      <c r="AB248" s="147" t="str">
        <f t="shared" si="101"/>
        <v/>
      </c>
      <c r="AC248" s="147" t="str">
        <f>IF(ISERROR(VLOOKUP($M248,#REF!,6,0)),"",VLOOKUP($M248,#REF!,6,0))</f>
        <v/>
      </c>
      <c r="AD248" s="147" t="str">
        <f>IF(ISERROR(VLOOKUP($M248,#REF!,8,0)),"",VLOOKUP($M248,#REF!,8,0))</f>
        <v/>
      </c>
      <c r="AE248" s="152" t="str">
        <f t="shared" si="102"/>
        <v/>
      </c>
      <c r="AF248" s="155" t="str">
        <f t="shared" si="103"/>
        <v/>
      </c>
      <c r="AG248" s="146" t="str">
        <f t="shared" si="104"/>
        <v/>
      </c>
      <c r="AH248" s="146" t="str">
        <f>IF(ISERROR(VLOOKUP($M248,#REF!,9,0)),"",VLOOKUP($M248,#REF!,9,0))</f>
        <v/>
      </c>
      <c r="AI248" s="146" t="str">
        <f t="shared" si="105"/>
        <v/>
      </c>
      <c r="AJ248" s="168">
        <f t="shared" si="106"/>
        <v>0</v>
      </c>
      <c r="AK248" s="171"/>
      <c r="AL248" s="174" t="str">
        <f t="shared" si="107"/>
        <v/>
      </c>
      <c r="AM248" s="179" t="str">
        <f t="shared" si="108"/>
        <v/>
      </c>
      <c r="AN248" s="183" t="str">
        <f t="shared" si="109"/>
        <v>未入力セル</v>
      </c>
      <c r="AO248" s="186" t="str">
        <f t="shared" si="89"/>
        <v/>
      </c>
      <c r="AP248" s="186" t="str">
        <f t="shared" si="90"/>
        <v/>
      </c>
      <c r="AQ248" s="39">
        <f t="shared" si="116"/>
        <v>0</v>
      </c>
      <c r="AR248" s="39" t="str">
        <f>IF(ISERROR(VLOOKUP($M248,#REF!,16,0)),"",VLOOKUP($M248,#REF!,16,0))</f>
        <v/>
      </c>
      <c r="AS248" s="196" t="str">
        <f>IF(ISERROR(VLOOKUP($M248,#REF!,7,0)),"",VLOOKUP($M248,#REF!,7,0))</f>
        <v/>
      </c>
      <c r="AT248" s="203">
        <f t="shared" si="110"/>
        <v>0</v>
      </c>
      <c r="AU248" s="208" t="str">
        <f t="shared" si="111"/>
        <v/>
      </c>
      <c r="AW248" s="208" t="str">
        <f>IF(ISERROR(VLOOKUP($M248,#REF!,10,0)),"",VLOOKUP($M248,#REF!,10,0))</f>
        <v/>
      </c>
      <c r="AX248" s="203">
        <f t="shared" si="112"/>
        <v>0</v>
      </c>
      <c r="AY248" s="208" t="str">
        <f t="shared" si="113"/>
        <v/>
      </c>
      <c r="BA248" s="225" t="str">
        <f t="shared" si="114"/>
        <v/>
      </c>
      <c r="BB248" s="225" t="str">
        <f t="shared" si="115"/>
        <v/>
      </c>
    </row>
    <row r="249" spans="1:54" s="39" customFormat="1" ht="25.2" customHeight="1" x14ac:dyDescent="0.2">
      <c r="A249" s="45"/>
      <c r="B249" s="48"/>
      <c r="C249" s="48"/>
      <c r="D249" s="53"/>
      <c r="E249" s="53"/>
      <c r="F249" s="55"/>
      <c r="G249" s="55"/>
      <c r="H249" s="60"/>
      <c r="I249" s="66"/>
      <c r="J249" s="68"/>
      <c r="L249" s="73">
        <f t="shared" si="91"/>
        <v>0</v>
      </c>
      <c r="M249" s="73" t="str">
        <f t="shared" si="92"/>
        <v xml:space="preserve"> </v>
      </c>
      <c r="N249" s="100">
        <f t="shared" si="93"/>
        <v>0</v>
      </c>
      <c r="O249" s="100">
        <f t="shared" si="94"/>
        <v>0</v>
      </c>
      <c r="P249" s="108">
        <f t="shared" si="95"/>
        <v>0</v>
      </c>
      <c r="Q249" s="108" t="str">
        <f>IF(OR($C249="LED",$C249="不明"),"",IF(ISERROR(VLOOKUP($M249,#REF!,2,0)),"",VLOOKUP($M249,#REF!,2,0)))</f>
        <v/>
      </c>
      <c r="R249" s="100">
        <f t="shared" si="96"/>
        <v>0</v>
      </c>
      <c r="S249" s="100">
        <f t="shared" si="97"/>
        <v>0</v>
      </c>
      <c r="T249" s="120" t="str">
        <f t="shared" si="98"/>
        <v/>
      </c>
      <c r="U249" s="124"/>
      <c r="V249" s="129" t="s">
        <v>164</v>
      </c>
      <c r="W249" s="131"/>
      <c r="X249" s="75" t="str">
        <f>IF(COUNTIF($M249,"*LED*"),"LED設置済",IF(COUNTIF($M249,"*不明*"),"該当不明",IF(ISERROR(VLOOKUP($M249,#REF!,4,0)),"",VLOOKUP($M249,#REF!,4,0))))</f>
        <v/>
      </c>
      <c r="Y249" s="139">
        <f t="shared" si="99"/>
        <v>0</v>
      </c>
      <c r="Z249" s="144" t="str">
        <f>IF(ISERROR(VLOOKUP($M249,#REF!,5,0)),"",VLOOKUP($M249,#REF!,5,0))</f>
        <v/>
      </c>
      <c r="AA249" s="147" t="str">
        <f t="shared" si="100"/>
        <v/>
      </c>
      <c r="AB249" s="147" t="str">
        <f t="shared" si="101"/>
        <v/>
      </c>
      <c r="AC249" s="147" t="str">
        <f>IF(ISERROR(VLOOKUP($M249,#REF!,6,0)),"",VLOOKUP($M249,#REF!,6,0))</f>
        <v/>
      </c>
      <c r="AD249" s="147" t="str">
        <f>IF(ISERROR(VLOOKUP($M249,#REF!,8,0)),"",VLOOKUP($M249,#REF!,8,0))</f>
        <v/>
      </c>
      <c r="AE249" s="152" t="str">
        <f t="shared" si="102"/>
        <v/>
      </c>
      <c r="AF249" s="155" t="str">
        <f t="shared" si="103"/>
        <v/>
      </c>
      <c r="AG249" s="146" t="str">
        <f t="shared" si="104"/>
        <v/>
      </c>
      <c r="AH249" s="146" t="str">
        <f>IF(ISERROR(VLOOKUP($M249,#REF!,9,0)),"",VLOOKUP($M249,#REF!,9,0))</f>
        <v/>
      </c>
      <c r="AI249" s="146" t="str">
        <f t="shared" si="105"/>
        <v/>
      </c>
      <c r="AJ249" s="168">
        <f t="shared" si="106"/>
        <v>0</v>
      </c>
      <c r="AK249" s="171"/>
      <c r="AL249" s="174" t="str">
        <f t="shared" si="107"/>
        <v/>
      </c>
      <c r="AM249" s="179" t="str">
        <f t="shared" si="108"/>
        <v/>
      </c>
      <c r="AN249" s="183" t="str">
        <f t="shared" si="109"/>
        <v>未入力セル</v>
      </c>
      <c r="AO249" s="186" t="str">
        <f t="shared" si="89"/>
        <v/>
      </c>
      <c r="AP249" s="186" t="str">
        <f t="shared" si="90"/>
        <v/>
      </c>
      <c r="AQ249" s="39">
        <f t="shared" si="116"/>
        <v>0</v>
      </c>
      <c r="AR249" s="39" t="str">
        <f>IF(ISERROR(VLOOKUP($M249,#REF!,16,0)),"",VLOOKUP($M249,#REF!,16,0))</f>
        <v/>
      </c>
      <c r="AS249" s="196" t="str">
        <f>IF(ISERROR(VLOOKUP($M249,#REF!,7,0)),"",VLOOKUP($M249,#REF!,7,0))</f>
        <v/>
      </c>
      <c r="AT249" s="203">
        <f t="shared" si="110"/>
        <v>0</v>
      </c>
      <c r="AU249" s="208" t="str">
        <f t="shared" si="111"/>
        <v/>
      </c>
      <c r="AW249" s="208" t="str">
        <f>IF(ISERROR(VLOOKUP($M249,#REF!,10,0)),"",VLOOKUP($M249,#REF!,10,0))</f>
        <v/>
      </c>
      <c r="AX249" s="203">
        <f t="shared" si="112"/>
        <v>0</v>
      </c>
      <c r="AY249" s="208" t="str">
        <f t="shared" si="113"/>
        <v/>
      </c>
      <c r="BA249" s="225" t="str">
        <f t="shared" si="114"/>
        <v/>
      </c>
      <c r="BB249" s="225" t="str">
        <f t="shared" si="115"/>
        <v/>
      </c>
    </row>
    <row r="250" spans="1:54" s="39" customFormat="1" ht="25.2" customHeight="1" x14ac:dyDescent="0.2">
      <c r="A250" s="45"/>
      <c r="B250" s="48"/>
      <c r="C250" s="48"/>
      <c r="D250" s="53"/>
      <c r="E250" s="53"/>
      <c r="F250" s="55"/>
      <c r="G250" s="55"/>
      <c r="H250" s="60"/>
      <c r="I250" s="66"/>
      <c r="J250" s="68"/>
      <c r="L250" s="73">
        <f t="shared" si="91"/>
        <v>0</v>
      </c>
      <c r="M250" s="73" t="str">
        <f t="shared" si="92"/>
        <v xml:space="preserve"> </v>
      </c>
      <c r="N250" s="100">
        <f t="shared" si="93"/>
        <v>0</v>
      </c>
      <c r="O250" s="100">
        <f t="shared" si="94"/>
        <v>0</v>
      </c>
      <c r="P250" s="108">
        <f t="shared" si="95"/>
        <v>0</v>
      </c>
      <c r="Q250" s="108" t="str">
        <f>IF(OR($C250="LED",$C250="不明"),"",IF(ISERROR(VLOOKUP($M250,#REF!,2,0)),"",VLOOKUP($M250,#REF!,2,0)))</f>
        <v/>
      </c>
      <c r="R250" s="100">
        <f t="shared" si="96"/>
        <v>0</v>
      </c>
      <c r="S250" s="100">
        <f t="shared" si="97"/>
        <v>0</v>
      </c>
      <c r="T250" s="120" t="str">
        <f t="shared" si="98"/>
        <v/>
      </c>
      <c r="U250" s="124"/>
      <c r="V250" s="129" t="s">
        <v>164</v>
      </c>
      <c r="W250" s="131"/>
      <c r="X250" s="75" t="str">
        <f>IF(COUNTIF($M250,"*LED*"),"LED設置済",IF(COUNTIF($M250,"*不明*"),"該当不明",IF(ISERROR(VLOOKUP($M250,#REF!,4,0)),"",VLOOKUP($M250,#REF!,4,0))))</f>
        <v/>
      </c>
      <c r="Y250" s="139">
        <f t="shared" si="99"/>
        <v>0</v>
      </c>
      <c r="Z250" s="144" t="str">
        <f>IF(ISERROR(VLOOKUP($M250,#REF!,5,0)),"",VLOOKUP($M250,#REF!,5,0))</f>
        <v/>
      </c>
      <c r="AA250" s="147" t="str">
        <f t="shared" si="100"/>
        <v/>
      </c>
      <c r="AB250" s="147" t="str">
        <f t="shared" si="101"/>
        <v/>
      </c>
      <c r="AC250" s="147" t="str">
        <f>IF(ISERROR(VLOOKUP($M250,#REF!,6,0)),"",VLOOKUP($M250,#REF!,6,0))</f>
        <v/>
      </c>
      <c r="AD250" s="147" t="str">
        <f>IF(ISERROR(VLOOKUP($M250,#REF!,8,0)),"",VLOOKUP($M250,#REF!,8,0))</f>
        <v/>
      </c>
      <c r="AE250" s="152" t="str">
        <f t="shared" si="102"/>
        <v/>
      </c>
      <c r="AF250" s="155" t="str">
        <f t="shared" si="103"/>
        <v/>
      </c>
      <c r="AG250" s="146" t="str">
        <f t="shared" si="104"/>
        <v/>
      </c>
      <c r="AH250" s="146" t="str">
        <f>IF(ISERROR(VLOOKUP($M250,#REF!,9,0)),"",VLOOKUP($M250,#REF!,9,0))</f>
        <v/>
      </c>
      <c r="AI250" s="146" t="str">
        <f t="shared" si="105"/>
        <v/>
      </c>
      <c r="AJ250" s="168">
        <f t="shared" si="106"/>
        <v>0</v>
      </c>
      <c r="AK250" s="171"/>
      <c r="AL250" s="174" t="str">
        <f t="shared" si="107"/>
        <v/>
      </c>
      <c r="AM250" s="179" t="str">
        <f t="shared" si="108"/>
        <v/>
      </c>
      <c r="AN250" s="183" t="str">
        <f t="shared" si="109"/>
        <v>未入力セル</v>
      </c>
      <c r="AO250" s="186" t="str">
        <f t="shared" si="89"/>
        <v/>
      </c>
      <c r="AP250" s="186" t="str">
        <f t="shared" si="90"/>
        <v/>
      </c>
      <c r="AQ250" s="39">
        <f t="shared" si="116"/>
        <v>0</v>
      </c>
      <c r="AR250" s="39" t="str">
        <f>IF(ISERROR(VLOOKUP($M250,#REF!,16,0)),"",VLOOKUP($M250,#REF!,16,0))</f>
        <v/>
      </c>
      <c r="AS250" s="196" t="str">
        <f>IF(ISERROR(VLOOKUP($M250,#REF!,7,0)),"",VLOOKUP($M250,#REF!,7,0))</f>
        <v/>
      </c>
      <c r="AT250" s="203">
        <f t="shared" si="110"/>
        <v>0</v>
      </c>
      <c r="AU250" s="208" t="str">
        <f t="shared" si="111"/>
        <v/>
      </c>
      <c r="AW250" s="208" t="str">
        <f>IF(ISERROR(VLOOKUP($M250,#REF!,10,0)),"",VLOOKUP($M250,#REF!,10,0))</f>
        <v/>
      </c>
      <c r="AX250" s="203">
        <f t="shared" si="112"/>
        <v>0</v>
      </c>
      <c r="AY250" s="208" t="str">
        <f t="shared" si="113"/>
        <v/>
      </c>
      <c r="BA250" s="225" t="str">
        <f t="shared" si="114"/>
        <v/>
      </c>
      <c r="BB250" s="225" t="str">
        <f t="shared" si="115"/>
        <v/>
      </c>
    </row>
    <row r="251" spans="1:54" s="39" customFormat="1" ht="25.2" customHeight="1" x14ac:dyDescent="0.2">
      <c r="A251" s="45"/>
      <c r="B251" s="48"/>
      <c r="C251" s="48"/>
      <c r="D251" s="53"/>
      <c r="E251" s="53"/>
      <c r="F251" s="55"/>
      <c r="G251" s="55"/>
      <c r="H251" s="60"/>
      <c r="I251" s="66"/>
      <c r="J251" s="68"/>
      <c r="L251" s="73">
        <f t="shared" si="91"/>
        <v>0</v>
      </c>
      <c r="M251" s="73" t="str">
        <f t="shared" si="92"/>
        <v xml:space="preserve"> </v>
      </c>
      <c r="N251" s="100">
        <f t="shared" si="93"/>
        <v>0</v>
      </c>
      <c r="O251" s="100">
        <f t="shared" si="94"/>
        <v>0</v>
      </c>
      <c r="P251" s="108">
        <f t="shared" si="95"/>
        <v>0</v>
      </c>
      <c r="Q251" s="108" t="str">
        <f>IF(OR($C251="LED",$C251="不明"),"",IF(ISERROR(VLOOKUP($M251,#REF!,2,0)),"",VLOOKUP($M251,#REF!,2,0)))</f>
        <v/>
      </c>
      <c r="R251" s="100">
        <f t="shared" si="96"/>
        <v>0</v>
      </c>
      <c r="S251" s="100">
        <f t="shared" si="97"/>
        <v>0</v>
      </c>
      <c r="T251" s="120" t="str">
        <f t="shared" si="98"/>
        <v/>
      </c>
      <c r="U251" s="124"/>
      <c r="V251" s="129" t="s">
        <v>164</v>
      </c>
      <c r="W251" s="131"/>
      <c r="X251" s="75" t="str">
        <f>IF(COUNTIF($M251,"*LED*"),"LED設置済",IF(COUNTIF($M251,"*不明*"),"該当不明",IF(ISERROR(VLOOKUP($M251,#REF!,4,0)),"",VLOOKUP($M251,#REF!,4,0))))</f>
        <v/>
      </c>
      <c r="Y251" s="139">
        <f t="shared" si="99"/>
        <v>0</v>
      </c>
      <c r="Z251" s="144" t="str">
        <f>IF(ISERROR(VLOOKUP($M251,#REF!,5,0)),"",VLOOKUP($M251,#REF!,5,0))</f>
        <v/>
      </c>
      <c r="AA251" s="147" t="str">
        <f t="shared" si="100"/>
        <v/>
      </c>
      <c r="AB251" s="147" t="str">
        <f t="shared" si="101"/>
        <v/>
      </c>
      <c r="AC251" s="147" t="str">
        <f>IF(ISERROR(VLOOKUP($M251,#REF!,6,0)),"",VLOOKUP($M251,#REF!,6,0))</f>
        <v/>
      </c>
      <c r="AD251" s="147" t="str">
        <f>IF(ISERROR(VLOOKUP($M251,#REF!,8,0)),"",VLOOKUP($M251,#REF!,8,0))</f>
        <v/>
      </c>
      <c r="AE251" s="152" t="str">
        <f t="shared" si="102"/>
        <v/>
      </c>
      <c r="AF251" s="155" t="str">
        <f t="shared" si="103"/>
        <v/>
      </c>
      <c r="AG251" s="146" t="str">
        <f t="shared" si="104"/>
        <v/>
      </c>
      <c r="AH251" s="146" t="str">
        <f>IF(ISERROR(VLOOKUP($M251,#REF!,9,0)),"",VLOOKUP($M251,#REF!,9,0))</f>
        <v/>
      </c>
      <c r="AI251" s="146" t="str">
        <f t="shared" si="105"/>
        <v/>
      </c>
      <c r="AJ251" s="168">
        <f t="shared" si="106"/>
        <v>0</v>
      </c>
      <c r="AK251" s="171"/>
      <c r="AL251" s="174" t="str">
        <f t="shared" si="107"/>
        <v/>
      </c>
      <c r="AM251" s="179" t="str">
        <f t="shared" si="108"/>
        <v/>
      </c>
      <c r="AN251" s="183" t="str">
        <f t="shared" si="109"/>
        <v>未入力セル</v>
      </c>
      <c r="AO251" s="186" t="str">
        <f t="shared" si="89"/>
        <v/>
      </c>
      <c r="AP251" s="186" t="str">
        <f t="shared" si="90"/>
        <v/>
      </c>
      <c r="AQ251" s="39">
        <f t="shared" si="116"/>
        <v>0</v>
      </c>
      <c r="AR251" s="39" t="str">
        <f>IF(ISERROR(VLOOKUP($M251,#REF!,16,0)),"",VLOOKUP($M251,#REF!,16,0))</f>
        <v/>
      </c>
      <c r="AS251" s="196" t="str">
        <f>IF(ISERROR(VLOOKUP($M251,#REF!,7,0)),"",VLOOKUP($M251,#REF!,7,0))</f>
        <v/>
      </c>
      <c r="AT251" s="203">
        <f t="shared" si="110"/>
        <v>0</v>
      </c>
      <c r="AU251" s="208" t="str">
        <f t="shared" si="111"/>
        <v/>
      </c>
      <c r="AW251" s="208" t="str">
        <f>IF(ISERROR(VLOOKUP($M251,#REF!,10,0)),"",VLOOKUP($M251,#REF!,10,0))</f>
        <v/>
      </c>
      <c r="AX251" s="203">
        <f t="shared" si="112"/>
        <v>0</v>
      </c>
      <c r="AY251" s="208" t="str">
        <f t="shared" si="113"/>
        <v/>
      </c>
      <c r="BA251" s="225" t="str">
        <f t="shared" si="114"/>
        <v/>
      </c>
      <c r="BB251" s="225" t="str">
        <f t="shared" si="115"/>
        <v/>
      </c>
    </row>
    <row r="252" spans="1:54" s="39" customFormat="1" ht="25.2" customHeight="1" x14ac:dyDescent="0.2">
      <c r="A252" s="45"/>
      <c r="B252" s="48"/>
      <c r="C252" s="48"/>
      <c r="D252" s="53"/>
      <c r="E252" s="53"/>
      <c r="F252" s="55"/>
      <c r="G252" s="55"/>
      <c r="H252" s="60"/>
      <c r="I252" s="66"/>
      <c r="J252" s="68"/>
      <c r="L252" s="73">
        <f t="shared" si="91"/>
        <v>0</v>
      </c>
      <c r="M252" s="73" t="str">
        <f t="shared" si="92"/>
        <v xml:space="preserve"> </v>
      </c>
      <c r="N252" s="100">
        <f t="shared" si="93"/>
        <v>0</v>
      </c>
      <c r="O252" s="100">
        <f t="shared" si="94"/>
        <v>0</v>
      </c>
      <c r="P252" s="108">
        <f t="shared" si="95"/>
        <v>0</v>
      </c>
      <c r="Q252" s="108" t="str">
        <f>IF(OR($C252="LED",$C252="不明"),"",IF(ISERROR(VLOOKUP($M252,#REF!,2,0)),"",VLOOKUP($M252,#REF!,2,0)))</f>
        <v/>
      </c>
      <c r="R252" s="100">
        <f t="shared" si="96"/>
        <v>0</v>
      </c>
      <c r="S252" s="100">
        <f t="shared" si="97"/>
        <v>0</v>
      </c>
      <c r="T252" s="120" t="str">
        <f t="shared" si="98"/>
        <v/>
      </c>
      <c r="U252" s="124"/>
      <c r="V252" s="129" t="s">
        <v>164</v>
      </c>
      <c r="W252" s="131"/>
      <c r="X252" s="75" t="str">
        <f>IF(COUNTIF($M252,"*LED*"),"LED設置済",IF(COUNTIF($M252,"*不明*"),"該当不明",IF(ISERROR(VLOOKUP($M252,#REF!,4,0)),"",VLOOKUP($M252,#REF!,4,0))))</f>
        <v/>
      </c>
      <c r="Y252" s="139">
        <f t="shared" si="99"/>
        <v>0</v>
      </c>
      <c r="Z252" s="144" t="str">
        <f>IF(ISERROR(VLOOKUP($M252,#REF!,5,0)),"",VLOOKUP($M252,#REF!,5,0))</f>
        <v/>
      </c>
      <c r="AA252" s="147" t="str">
        <f t="shared" si="100"/>
        <v/>
      </c>
      <c r="AB252" s="147" t="str">
        <f t="shared" si="101"/>
        <v/>
      </c>
      <c r="AC252" s="147" t="str">
        <f>IF(ISERROR(VLOOKUP($M252,#REF!,6,0)),"",VLOOKUP($M252,#REF!,6,0))</f>
        <v/>
      </c>
      <c r="AD252" s="147" t="str">
        <f>IF(ISERROR(VLOOKUP($M252,#REF!,8,0)),"",VLOOKUP($M252,#REF!,8,0))</f>
        <v/>
      </c>
      <c r="AE252" s="152" t="str">
        <f t="shared" si="102"/>
        <v/>
      </c>
      <c r="AF252" s="155" t="str">
        <f t="shared" si="103"/>
        <v/>
      </c>
      <c r="AG252" s="146" t="str">
        <f t="shared" si="104"/>
        <v/>
      </c>
      <c r="AH252" s="146" t="str">
        <f>IF(ISERROR(VLOOKUP($M252,#REF!,9,0)),"",VLOOKUP($M252,#REF!,9,0))</f>
        <v/>
      </c>
      <c r="AI252" s="146" t="str">
        <f t="shared" si="105"/>
        <v/>
      </c>
      <c r="AJ252" s="168">
        <f t="shared" si="106"/>
        <v>0</v>
      </c>
      <c r="AK252" s="171"/>
      <c r="AL252" s="174" t="str">
        <f t="shared" si="107"/>
        <v/>
      </c>
      <c r="AM252" s="179" t="str">
        <f t="shared" si="108"/>
        <v/>
      </c>
      <c r="AN252" s="183" t="str">
        <f t="shared" si="109"/>
        <v>未入力セル</v>
      </c>
      <c r="AO252" s="186" t="str">
        <f t="shared" si="89"/>
        <v/>
      </c>
      <c r="AP252" s="186" t="str">
        <f t="shared" si="90"/>
        <v/>
      </c>
      <c r="AQ252" s="39">
        <f t="shared" si="116"/>
        <v>0</v>
      </c>
      <c r="AR252" s="39" t="str">
        <f>IF(ISERROR(VLOOKUP($M252,#REF!,16,0)),"",VLOOKUP($M252,#REF!,16,0))</f>
        <v/>
      </c>
      <c r="AS252" s="196" t="str">
        <f>IF(ISERROR(VLOOKUP($M252,#REF!,7,0)),"",VLOOKUP($M252,#REF!,7,0))</f>
        <v/>
      </c>
      <c r="AT252" s="203">
        <f t="shared" si="110"/>
        <v>0</v>
      </c>
      <c r="AU252" s="208" t="str">
        <f t="shared" si="111"/>
        <v/>
      </c>
      <c r="AW252" s="208" t="str">
        <f>IF(ISERROR(VLOOKUP($M252,#REF!,10,0)),"",VLOOKUP($M252,#REF!,10,0))</f>
        <v/>
      </c>
      <c r="AX252" s="203">
        <f t="shared" si="112"/>
        <v>0</v>
      </c>
      <c r="AY252" s="208" t="str">
        <f t="shared" si="113"/>
        <v/>
      </c>
      <c r="BA252" s="225" t="str">
        <f t="shared" si="114"/>
        <v/>
      </c>
      <c r="BB252" s="225" t="str">
        <f t="shared" si="115"/>
        <v/>
      </c>
    </row>
    <row r="253" spans="1:54" s="39" customFormat="1" ht="25.2" customHeight="1" x14ac:dyDescent="0.2">
      <c r="A253" s="45"/>
      <c r="B253" s="48"/>
      <c r="C253" s="48"/>
      <c r="D253" s="53"/>
      <c r="E253" s="53"/>
      <c r="F253" s="55"/>
      <c r="G253" s="55"/>
      <c r="H253" s="60"/>
      <c r="I253" s="66"/>
      <c r="J253" s="68"/>
      <c r="L253" s="73">
        <f t="shared" si="91"/>
        <v>0</v>
      </c>
      <c r="M253" s="73" t="str">
        <f t="shared" si="92"/>
        <v xml:space="preserve"> </v>
      </c>
      <c r="N253" s="100">
        <f t="shared" si="93"/>
        <v>0</v>
      </c>
      <c r="O253" s="100">
        <f t="shared" si="94"/>
        <v>0</v>
      </c>
      <c r="P253" s="108">
        <f t="shared" si="95"/>
        <v>0</v>
      </c>
      <c r="Q253" s="108" t="str">
        <f>IF(OR($C253="LED",$C253="不明"),"",IF(ISERROR(VLOOKUP($M253,#REF!,2,0)),"",VLOOKUP($M253,#REF!,2,0)))</f>
        <v/>
      </c>
      <c r="R253" s="100">
        <f t="shared" si="96"/>
        <v>0</v>
      </c>
      <c r="S253" s="100">
        <f t="shared" si="97"/>
        <v>0</v>
      </c>
      <c r="T253" s="120" t="str">
        <f t="shared" si="98"/>
        <v/>
      </c>
      <c r="U253" s="124"/>
      <c r="V253" s="129" t="s">
        <v>164</v>
      </c>
      <c r="W253" s="131"/>
      <c r="X253" s="75" t="str">
        <f>IF(COUNTIF($M253,"*LED*"),"LED設置済",IF(COUNTIF($M253,"*不明*"),"該当不明",IF(ISERROR(VLOOKUP($M253,#REF!,4,0)),"",VLOOKUP($M253,#REF!,4,0))))</f>
        <v/>
      </c>
      <c r="Y253" s="139">
        <f t="shared" si="99"/>
        <v>0</v>
      </c>
      <c r="Z253" s="144" t="str">
        <f>IF(ISERROR(VLOOKUP($M253,#REF!,5,0)),"",VLOOKUP($M253,#REF!,5,0))</f>
        <v/>
      </c>
      <c r="AA253" s="147" t="str">
        <f t="shared" si="100"/>
        <v/>
      </c>
      <c r="AB253" s="147" t="str">
        <f t="shared" si="101"/>
        <v/>
      </c>
      <c r="AC253" s="147" t="str">
        <f>IF(ISERROR(VLOOKUP($M253,#REF!,6,0)),"",VLOOKUP($M253,#REF!,6,0))</f>
        <v/>
      </c>
      <c r="AD253" s="147" t="str">
        <f>IF(ISERROR(VLOOKUP($M253,#REF!,8,0)),"",VLOOKUP($M253,#REF!,8,0))</f>
        <v/>
      </c>
      <c r="AE253" s="152" t="str">
        <f t="shared" si="102"/>
        <v/>
      </c>
      <c r="AF253" s="155" t="str">
        <f t="shared" si="103"/>
        <v/>
      </c>
      <c r="AG253" s="146" t="str">
        <f t="shared" si="104"/>
        <v/>
      </c>
      <c r="AH253" s="146" t="str">
        <f>IF(ISERROR(VLOOKUP($M253,#REF!,9,0)),"",VLOOKUP($M253,#REF!,9,0))</f>
        <v/>
      </c>
      <c r="AI253" s="146" t="str">
        <f t="shared" si="105"/>
        <v/>
      </c>
      <c r="AJ253" s="168">
        <f t="shared" si="106"/>
        <v>0</v>
      </c>
      <c r="AK253" s="171"/>
      <c r="AL253" s="174" t="str">
        <f t="shared" si="107"/>
        <v/>
      </c>
      <c r="AM253" s="179" t="str">
        <f t="shared" si="108"/>
        <v/>
      </c>
      <c r="AN253" s="183" t="str">
        <f t="shared" si="109"/>
        <v>未入力セル</v>
      </c>
      <c r="AO253" s="186" t="str">
        <f t="shared" si="89"/>
        <v/>
      </c>
      <c r="AP253" s="186" t="str">
        <f t="shared" si="90"/>
        <v/>
      </c>
      <c r="AQ253" s="39">
        <f t="shared" si="116"/>
        <v>0</v>
      </c>
      <c r="AR253" s="39" t="str">
        <f>IF(ISERROR(VLOOKUP($M253,#REF!,16,0)),"",VLOOKUP($M253,#REF!,16,0))</f>
        <v/>
      </c>
      <c r="AS253" s="196" t="str">
        <f>IF(ISERROR(VLOOKUP($M253,#REF!,7,0)),"",VLOOKUP($M253,#REF!,7,0))</f>
        <v/>
      </c>
      <c r="AT253" s="203">
        <f t="shared" si="110"/>
        <v>0</v>
      </c>
      <c r="AU253" s="208" t="str">
        <f t="shared" si="111"/>
        <v/>
      </c>
      <c r="AW253" s="208" t="str">
        <f>IF(ISERROR(VLOOKUP($M253,#REF!,10,0)),"",VLOOKUP($M253,#REF!,10,0))</f>
        <v/>
      </c>
      <c r="AX253" s="203">
        <f t="shared" si="112"/>
        <v>0</v>
      </c>
      <c r="AY253" s="208" t="str">
        <f t="shared" si="113"/>
        <v/>
      </c>
      <c r="BA253" s="225" t="str">
        <f t="shared" si="114"/>
        <v/>
      </c>
      <c r="BB253" s="225" t="str">
        <f t="shared" si="115"/>
        <v/>
      </c>
    </row>
    <row r="254" spans="1:54" s="39" customFormat="1" ht="25.2" customHeight="1" x14ac:dyDescent="0.2">
      <c r="A254" s="45"/>
      <c r="B254" s="48"/>
      <c r="C254" s="48"/>
      <c r="D254" s="53"/>
      <c r="E254" s="53"/>
      <c r="F254" s="55"/>
      <c r="G254" s="55"/>
      <c r="H254" s="60"/>
      <c r="I254" s="66"/>
      <c r="J254" s="68"/>
      <c r="L254" s="73">
        <f t="shared" si="91"/>
        <v>0</v>
      </c>
      <c r="M254" s="73" t="str">
        <f t="shared" si="92"/>
        <v xml:space="preserve"> </v>
      </c>
      <c r="N254" s="100">
        <f t="shared" si="93"/>
        <v>0</v>
      </c>
      <c r="O254" s="100">
        <f t="shared" si="94"/>
        <v>0</v>
      </c>
      <c r="P254" s="108">
        <f t="shared" si="95"/>
        <v>0</v>
      </c>
      <c r="Q254" s="108" t="str">
        <f>IF(OR($C254="LED",$C254="不明"),"",IF(ISERROR(VLOOKUP($M254,#REF!,2,0)),"",VLOOKUP($M254,#REF!,2,0)))</f>
        <v/>
      </c>
      <c r="R254" s="100">
        <f t="shared" si="96"/>
        <v>0</v>
      </c>
      <c r="S254" s="100">
        <f t="shared" si="97"/>
        <v>0</v>
      </c>
      <c r="T254" s="120" t="str">
        <f t="shared" si="98"/>
        <v/>
      </c>
      <c r="U254" s="124"/>
      <c r="V254" s="129" t="s">
        <v>164</v>
      </c>
      <c r="W254" s="131"/>
      <c r="X254" s="75" t="str">
        <f>IF(COUNTIF($M254,"*LED*"),"LED設置済",IF(COUNTIF($M254,"*不明*"),"該当不明",IF(ISERROR(VLOOKUP($M254,#REF!,4,0)),"",VLOOKUP($M254,#REF!,4,0))))</f>
        <v/>
      </c>
      <c r="Y254" s="139">
        <f t="shared" si="99"/>
        <v>0</v>
      </c>
      <c r="Z254" s="144" t="str">
        <f>IF(ISERROR(VLOOKUP($M254,#REF!,5,0)),"",VLOOKUP($M254,#REF!,5,0))</f>
        <v/>
      </c>
      <c r="AA254" s="147" t="str">
        <f t="shared" si="100"/>
        <v/>
      </c>
      <c r="AB254" s="147" t="str">
        <f t="shared" si="101"/>
        <v/>
      </c>
      <c r="AC254" s="147" t="str">
        <f>IF(ISERROR(VLOOKUP($M254,#REF!,6,0)),"",VLOOKUP($M254,#REF!,6,0))</f>
        <v/>
      </c>
      <c r="AD254" s="147" t="str">
        <f>IF(ISERROR(VLOOKUP($M254,#REF!,8,0)),"",VLOOKUP($M254,#REF!,8,0))</f>
        <v/>
      </c>
      <c r="AE254" s="152" t="str">
        <f t="shared" si="102"/>
        <v/>
      </c>
      <c r="AF254" s="155" t="str">
        <f t="shared" si="103"/>
        <v/>
      </c>
      <c r="AG254" s="146" t="str">
        <f t="shared" si="104"/>
        <v/>
      </c>
      <c r="AH254" s="146" t="str">
        <f>IF(ISERROR(VLOOKUP($M254,#REF!,9,0)),"",VLOOKUP($M254,#REF!,9,0))</f>
        <v/>
      </c>
      <c r="AI254" s="146" t="str">
        <f t="shared" si="105"/>
        <v/>
      </c>
      <c r="AJ254" s="168">
        <f t="shared" si="106"/>
        <v>0</v>
      </c>
      <c r="AK254" s="171"/>
      <c r="AL254" s="174" t="str">
        <f t="shared" si="107"/>
        <v/>
      </c>
      <c r="AM254" s="179" t="str">
        <f t="shared" si="108"/>
        <v/>
      </c>
      <c r="AN254" s="183" t="str">
        <f t="shared" si="109"/>
        <v>未入力セル</v>
      </c>
      <c r="AO254" s="186" t="str">
        <f t="shared" si="89"/>
        <v/>
      </c>
      <c r="AP254" s="186" t="str">
        <f t="shared" si="90"/>
        <v/>
      </c>
      <c r="AQ254" s="39">
        <f t="shared" si="116"/>
        <v>0</v>
      </c>
      <c r="AR254" s="39" t="str">
        <f>IF(ISERROR(VLOOKUP($M254,#REF!,16,0)),"",VLOOKUP($M254,#REF!,16,0))</f>
        <v/>
      </c>
      <c r="AS254" s="196" t="str">
        <f>IF(ISERROR(VLOOKUP($M254,#REF!,7,0)),"",VLOOKUP($M254,#REF!,7,0))</f>
        <v/>
      </c>
      <c r="AT254" s="203">
        <f t="shared" si="110"/>
        <v>0</v>
      </c>
      <c r="AU254" s="208" t="str">
        <f t="shared" si="111"/>
        <v/>
      </c>
      <c r="AW254" s="208" t="str">
        <f>IF(ISERROR(VLOOKUP($M254,#REF!,10,0)),"",VLOOKUP($M254,#REF!,10,0))</f>
        <v/>
      </c>
      <c r="AX254" s="203">
        <f t="shared" si="112"/>
        <v>0</v>
      </c>
      <c r="AY254" s="208" t="str">
        <f t="shared" si="113"/>
        <v/>
      </c>
      <c r="BA254" s="225" t="str">
        <f t="shared" si="114"/>
        <v/>
      </c>
      <c r="BB254" s="225" t="str">
        <f t="shared" si="115"/>
        <v/>
      </c>
    </row>
    <row r="255" spans="1:54" s="39" customFormat="1" ht="25.2" customHeight="1" x14ac:dyDescent="0.2">
      <c r="A255" s="45"/>
      <c r="B255" s="48"/>
      <c r="C255" s="48"/>
      <c r="D255" s="53"/>
      <c r="E255" s="53"/>
      <c r="F255" s="55"/>
      <c r="G255" s="55"/>
      <c r="H255" s="60"/>
      <c r="I255" s="66"/>
      <c r="J255" s="68"/>
      <c r="L255" s="73">
        <f t="shared" si="91"/>
        <v>0</v>
      </c>
      <c r="M255" s="73" t="str">
        <f t="shared" si="92"/>
        <v xml:space="preserve"> </v>
      </c>
      <c r="N255" s="100">
        <f t="shared" si="93"/>
        <v>0</v>
      </c>
      <c r="O255" s="100">
        <f t="shared" si="94"/>
        <v>0</v>
      </c>
      <c r="P255" s="108">
        <f t="shared" si="95"/>
        <v>0</v>
      </c>
      <c r="Q255" s="108" t="str">
        <f>IF(OR($C255="LED",$C255="不明"),"",IF(ISERROR(VLOOKUP($M255,#REF!,2,0)),"",VLOOKUP($M255,#REF!,2,0)))</f>
        <v/>
      </c>
      <c r="R255" s="100">
        <f t="shared" si="96"/>
        <v>0</v>
      </c>
      <c r="S255" s="100">
        <f t="shared" si="97"/>
        <v>0</v>
      </c>
      <c r="T255" s="120" t="str">
        <f t="shared" si="98"/>
        <v/>
      </c>
      <c r="U255" s="124"/>
      <c r="V255" s="129" t="s">
        <v>164</v>
      </c>
      <c r="W255" s="131"/>
      <c r="X255" s="75" t="str">
        <f>IF(COUNTIF($M255,"*LED*"),"LED設置済",IF(COUNTIF($M255,"*不明*"),"該当不明",IF(ISERROR(VLOOKUP($M255,#REF!,4,0)),"",VLOOKUP($M255,#REF!,4,0))))</f>
        <v/>
      </c>
      <c r="Y255" s="139">
        <f t="shared" si="99"/>
        <v>0</v>
      </c>
      <c r="Z255" s="144" t="str">
        <f>IF(ISERROR(VLOOKUP($M255,#REF!,5,0)),"",VLOOKUP($M255,#REF!,5,0))</f>
        <v/>
      </c>
      <c r="AA255" s="147" t="str">
        <f t="shared" si="100"/>
        <v/>
      </c>
      <c r="AB255" s="147" t="str">
        <f t="shared" si="101"/>
        <v/>
      </c>
      <c r="AC255" s="147" t="str">
        <f>IF(ISERROR(VLOOKUP($M255,#REF!,6,0)),"",VLOOKUP($M255,#REF!,6,0))</f>
        <v/>
      </c>
      <c r="AD255" s="147" t="str">
        <f>IF(ISERROR(VLOOKUP($M255,#REF!,8,0)),"",VLOOKUP($M255,#REF!,8,0))</f>
        <v/>
      </c>
      <c r="AE255" s="152" t="str">
        <f t="shared" si="102"/>
        <v/>
      </c>
      <c r="AF255" s="155" t="str">
        <f t="shared" si="103"/>
        <v/>
      </c>
      <c r="AG255" s="146" t="str">
        <f t="shared" si="104"/>
        <v/>
      </c>
      <c r="AH255" s="146" t="str">
        <f>IF(ISERROR(VLOOKUP($M255,#REF!,9,0)),"",VLOOKUP($M255,#REF!,9,0))</f>
        <v/>
      </c>
      <c r="AI255" s="146" t="str">
        <f t="shared" si="105"/>
        <v/>
      </c>
      <c r="AJ255" s="168">
        <f t="shared" si="106"/>
        <v>0</v>
      </c>
      <c r="AK255" s="171"/>
      <c r="AL255" s="174" t="str">
        <f t="shared" si="107"/>
        <v/>
      </c>
      <c r="AM255" s="179" t="str">
        <f t="shared" si="108"/>
        <v/>
      </c>
      <c r="AN255" s="183" t="str">
        <f t="shared" si="109"/>
        <v>未入力セル</v>
      </c>
      <c r="AO255" s="186" t="str">
        <f t="shared" si="89"/>
        <v/>
      </c>
      <c r="AP255" s="186" t="str">
        <f t="shared" si="90"/>
        <v/>
      </c>
      <c r="AQ255" s="39">
        <f t="shared" si="116"/>
        <v>0</v>
      </c>
      <c r="AR255" s="39" t="str">
        <f>IF(ISERROR(VLOOKUP($M255,#REF!,16,0)),"",VLOOKUP($M255,#REF!,16,0))</f>
        <v/>
      </c>
      <c r="AS255" s="196" t="str">
        <f>IF(ISERROR(VLOOKUP($M255,#REF!,7,0)),"",VLOOKUP($M255,#REF!,7,0))</f>
        <v/>
      </c>
      <c r="AT255" s="203">
        <f t="shared" si="110"/>
        <v>0</v>
      </c>
      <c r="AU255" s="208" t="str">
        <f t="shared" si="111"/>
        <v/>
      </c>
      <c r="AW255" s="208" t="str">
        <f>IF(ISERROR(VLOOKUP($M255,#REF!,10,0)),"",VLOOKUP($M255,#REF!,10,0))</f>
        <v/>
      </c>
      <c r="AX255" s="203">
        <f t="shared" si="112"/>
        <v>0</v>
      </c>
      <c r="AY255" s="208" t="str">
        <f t="shared" si="113"/>
        <v/>
      </c>
      <c r="BA255" s="225" t="str">
        <f t="shared" si="114"/>
        <v/>
      </c>
      <c r="BB255" s="225" t="str">
        <f t="shared" si="115"/>
        <v/>
      </c>
    </row>
    <row r="256" spans="1:54" s="39" customFormat="1" ht="25.2" customHeight="1" x14ac:dyDescent="0.2">
      <c r="A256" s="45"/>
      <c r="B256" s="48"/>
      <c r="C256" s="48"/>
      <c r="D256" s="53"/>
      <c r="E256" s="53"/>
      <c r="F256" s="55"/>
      <c r="G256" s="55"/>
      <c r="H256" s="60"/>
      <c r="I256" s="66"/>
      <c r="J256" s="68"/>
      <c r="L256" s="73">
        <f t="shared" si="91"/>
        <v>0</v>
      </c>
      <c r="M256" s="73" t="str">
        <f t="shared" si="92"/>
        <v xml:space="preserve"> </v>
      </c>
      <c r="N256" s="100">
        <f t="shared" si="93"/>
        <v>0</v>
      </c>
      <c r="O256" s="100">
        <f t="shared" si="94"/>
        <v>0</v>
      </c>
      <c r="P256" s="108">
        <f t="shared" si="95"/>
        <v>0</v>
      </c>
      <c r="Q256" s="108" t="str">
        <f>IF(OR($C256="LED",$C256="不明"),"",IF(ISERROR(VLOOKUP($M256,#REF!,2,0)),"",VLOOKUP($M256,#REF!,2,0)))</f>
        <v/>
      </c>
      <c r="R256" s="100">
        <f t="shared" si="96"/>
        <v>0</v>
      </c>
      <c r="S256" s="100">
        <f t="shared" si="97"/>
        <v>0</v>
      </c>
      <c r="T256" s="120" t="str">
        <f t="shared" si="98"/>
        <v/>
      </c>
      <c r="U256" s="124"/>
      <c r="V256" s="129" t="s">
        <v>164</v>
      </c>
      <c r="W256" s="131"/>
      <c r="X256" s="75" t="str">
        <f>IF(COUNTIF($M256,"*LED*"),"LED設置済",IF(COUNTIF($M256,"*不明*"),"該当不明",IF(ISERROR(VLOOKUP($M256,#REF!,4,0)),"",VLOOKUP($M256,#REF!,4,0))))</f>
        <v/>
      </c>
      <c r="Y256" s="139">
        <f t="shared" si="99"/>
        <v>0</v>
      </c>
      <c r="Z256" s="144" t="str">
        <f>IF(ISERROR(VLOOKUP($M256,#REF!,5,0)),"",VLOOKUP($M256,#REF!,5,0))</f>
        <v/>
      </c>
      <c r="AA256" s="147" t="str">
        <f t="shared" si="100"/>
        <v/>
      </c>
      <c r="AB256" s="147" t="str">
        <f t="shared" si="101"/>
        <v/>
      </c>
      <c r="AC256" s="147" t="str">
        <f>IF(ISERROR(VLOOKUP($M256,#REF!,6,0)),"",VLOOKUP($M256,#REF!,6,0))</f>
        <v/>
      </c>
      <c r="AD256" s="147" t="str">
        <f>IF(ISERROR(VLOOKUP($M256,#REF!,8,0)),"",VLOOKUP($M256,#REF!,8,0))</f>
        <v/>
      </c>
      <c r="AE256" s="152" t="str">
        <f t="shared" si="102"/>
        <v/>
      </c>
      <c r="AF256" s="155" t="str">
        <f t="shared" si="103"/>
        <v/>
      </c>
      <c r="AG256" s="146" t="str">
        <f t="shared" si="104"/>
        <v/>
      </c>
      <c r="AH256" s="146" t="str">
        <f>IF(ISERROR(VLOOKUP($M256,#REF!,9,0)),"",VLOOKUP($M256,#REF!,9,0))</f>
        <v/>
      </c>
      <c r="AI256" s="146" t="str">
        <f t="shared" si="105"/>
        <v/>
      </c>
      <c r="AJ256" s="168">
        <f t="shared" si="106"/>
        <v>0</v>
      </c>
      <c r="AK256" s="171"/>
      <c r="AL256" s="174" t="str">
        <f t="shared" si="107"/>
        <v/>
      </c>
      <c r="AM256" s="179" t="str">
        <f t="shared" si="108"/>
        <v/>
      </c>
      <c r="AN256" s="183" t="str">
        <f t="shared" si="109"/>
        <v>未入力セル</v>
      </c>
      <c r="AO256" s="186" t="str">
        <f t="shared" si="89"/>
        <v/>
      </c>
      <c r="AP256" s="186" t="str">
        <f t="shared" si="90"/>
        <v/>
      </c>
      <c r="AQ256" s="39">
        <f t="shared" si="116"/>
        <v>0</v>
      </c>
      <c r="AR256" s="39" t="str">
        <f>IF(ISERROR(VLOOKUP($M256,#REF!,16,0)),"",VLOOKUP($M256,#REF!,16,0))</f>
        <v/>
      </c>
      <c r="AS256" s="196" t="str">
        <f>IF(ISERROR(VLOOKUP($M256,#REF!,7,0)),"",VLOOKUP($M256,#REF!,7,0))</f>
        <v/>
      </c>
      <c r="AT256" s="203">
        <f t="shared" si="110"/>
        <v>0</v>
      </c>
      <c r="AU256" s="208" t="str">
        <f t="shared" si="111"/>
        <v/>
      </c>
      <c r="AW256" s="208" t="str">
        <f>IF(ISERROR(VLOOKUP($M256,#REF!,10,0)),"",VLOOKUP($M256,#REF!,10,0))</f>
        <v/>
      </c>
      <c r="AX256" s="203">
        <f t="shared" si="112"/>
        <v>0</v>
      </c>
      <c r="AY256" s="208" t="str">
        <f t="shared" si="113"/>
        <v/>
      </c>
      <c r="BA256" s="225" t="str">
        <f t="shared" si="114"/>
        <v/>
      </c>
      <c r="BB256" s="225" t="str">
        <f t="shared" si="115"/>
        <v/>
      </c>
    </row>
    <row r="257" spans="1:54" s="39" customFormat="1" ht="25.2" customHeight="1" x14ac:dyDescent="0.2">
      <c r="A257" s="45"/>
      <c r="B257" s="48"/>
      <c r="C257" s="48"/>
      <c r="D257" s="53"/>
      <c r="E257" s="53"/>
      <c r="F257" s="55"/>
      <c r="G257" s="55"/>
      <c r="H257" s="60"/>
      <c r="I257" s="66"/>
      <c r="J257" s="68"/>
      <c r="L257" s="73">
        <f t="shared" si="91"/>
        <v>0</v>
      </c>
      <c r="M257" s="73" t="str">
        <f t="shared" si="92"/>
        <v xml:space="preserve"> </v>
      </c>
      <c r="N257" s="100">
        <f t="shared" si="93"/>
        <v>0</v>
      </c>
      <c r="O257" s="100">
        <f t="shared" si="94"/>
        <v>0</v>
      </c>
      <c r="P257" s="108">
        <f t="shared" si="95"/>
        <v>0</v>
      </c>
      <c r="Q257" s="108" t="str">
        <f>IF(OR($C257="LED",$C257="不明"),"",IF(ISERROR(VLOOKUP($M257,#REF!,2,0)),"",VLOOKUP($M257,#REF!,2,0)))</f>
        <v/>
      </c>
      <c r="R257" s="100">
        <f t="shared" si="96"/>
        <v>0</v>
      </c>
      <c r="S257" s="100">
        <f t="shared" si="97"/>
        <v>0</v>
      </c>
      <c r="T257" s="120" t="str">
        <f t="shared" si="98"/>
        <v/>
      </c>
      <c r="U257" s="124"/>
      <c r="V257" s="129" t="s">
        <v>164</v>
      </c>
      <c r="W257" s="131"/>
      <c r="X257" s="75" t="str">
        <f>IF(COUNTIF($M257,"*LED*"),"LED設置済",IF(COUNTIF($M257,"*不明*"),"該当不明",IF(ISERROR(VLOOKUP($M257,#REF!,4,0)),"",VLOOKUP($M257,#REF!,4,0))))</f>
        <v/>
      </c>
      <c r="Y257" s="139">
        <f t="shared" si="99"/>
        <v>0</v>
      </c>
      <c r="Z257" s="144" t="str">
        <f>IF(ISERROR(VLOOKUP($M257,#REF!,5,0)),"",VLOOKUP($M257,#REF!,5,0))</f>
        <v/>
      </c>
      <c r="AA257" s="147" t="str">
        <f t="shared" si="100"/>
        <v/>
      </c>
      <c r="AB257" s="147" t="str">
        <f t="shared" si="101"/>
        <v/>
      </c>
      <c r="AC257" s="147" t="str">
        <f>IF(ISERROR(VLOOKUP($M257,#REF!,6,0)),"",VLOOKUP($M257,#REF!,6,0))</f>
        <v/>
      </c>
      <c r="AD257" s="147" t="str">
        <f>IF(ISERROR(VLOOKUP($M257,#REF!,8,0)),"",VLOOKUP($M257,#REF!,8,0))</f>
        <v/>
      </c>
      <c r="AE257" s="152" t="str">
        <f t="shared" si="102"/>
        <v/>
      </c>
      <c r="AF257" s="155" t="str">
        <f t="shared" si="103"/>
        <v/>
      </c>
      <c r="AG257" s="146" t="str">
        <f t="shared" si="104"/>
        <v/>
      </c>
      <c r="AH257" s="146" t="str">
        <f>IF(ISERROR(VLOOKUP($M257,#REF!,9,0)),"",VLOOKUP($M257,#REF!,9,0))</f>
        <v/>
      </c>
      <c r="AI257" s="146" t="str">
        <f t="shared" si="105"/>
        <v/>
      </c>
      <c r="AJ257" s="168">
        <f t="shared" si="106"/>
        <v>0</v>
      </c>
      <c r="AK257" s="171"/>
      <c r="AL257" s="174" t="str">
        <f t="shared" si="107"/>
        <v/>
      </c>
      <c r="AM257" s="179" t="str">
        <f t="shared" si="108"/>
        <v/>
      </c>
      <c r="AN257" s="183" t="str">
        <f t="shared" si="109"/>
        <v>未入力セル</v>
      </c>
      <c r="AO257" s="186" t="str">
        <f t="shared" ref="AO257:AO288" si="117">IF(ISERROR((Q257*Y257)/1000),"",((Q257*Y257)/1000))</f>
        <v/>
      </c>
      <c r="AP257" s="186" t="str">
        <f t="shared" ref="AP257:AP288" si="118">IF(ISERROR((Z257*Y257)/1000),"",((Z257*Y257)/1000))</f>
        <v/>
      </c>
      <c r="AQ257" s="39">
        <f t="shared" si="116"/>
        <v>0</v>
      </c>
      <c r="AR257" s="39" t="str">
        <f>IF(ISERROR(VLOOKUP($M257,#REF!,16,0)),"",VLOOKUP($M257,#REF!,16,0))</f>
        <v/>
      </c>
      <c r="AS257" s="196" t="str">
        <f>IF(ISERROR(VLOOKUP($M257,#REF!,7,0)),"",VLOOKUP($M257,#REF!,7,0))</f>
        <v/>
      </c>
      <c r="AT257" s="203">
        <f t="shared" si="110"/>
        <v>0</v>
      </c>
      <c r="AU257" s="208" t="str">
        <f t="shared" si="111"/>
        <v/>
      </c>
      <c r="AW257" s="208" t="str">
        <f>IF(ISERROR(VLOOKUP($M257,#REF!,10,0)),"",VLOOKUP($M257,#REF!,10,0))</f>
        <v/>
      </c>
      <c r="AX257" s="203">
        <f t="shared" si="112"/>
        <v>0</v>
      </c>
      <c r="AY257" s="208" t="str">
        <f t="shared" si="113"/>
        <v/>
      </c>
      <c r="BA257" s="225" t="str">
        <f t="shared" si="114"/>
        <v/>
      </c>
      <c r="BB257" s="225" t="str">
        <f t="shared" si="115"/>
        <v/>
      </c>
    </row>
    <row r="258" spans="1:54" s="39" customFormat="1" ht="25.2" customHeight="1" x14ac:dyDescent="0.2">
      <c r="A258" s="45"/>
      <c r="B258" s="48"/>
      <c r="C258" s="48"/>
      <c r="D258" s="53"/>
      <c r="E258" s="53"/>
      <c r="F258" s="55"/>
      <c r="G258" s="55"/>
      <c r="H258" s="60"/>
      <c r="I258" s="66"/>
      <c r="J258" s="68"/>
      <c r="L258" s="73">
        <f t="shared" si="91"/>
        <v>0</v>
      </c>
      <c r="M258" s="73" t="str">
        <f t="shared" si="92"/>
        <v xml:space="preserve"> </v>
      </c>
      <c r="N258" s="100">
        <f t="shared" si="93"/>
        <v>0</v>
      </c>
      <c r="O258" s="100">
        <f t="shared" si="94"/>
        <v>0</v>
      </c>
      <c r="P258" s="108">
        <f t="shared" si="95"/>
        <v>0</v>
      </c>
      <c r="Q258" s="108" t="str">
        <f>IF(OR($C258="LED",$C258="不明"),"",IF(ISERROR(VLOOKUP($M258,#REF!,2,0)),"",VLOOKUP($M258,#REF!,2,0)))</f>
        <v/>
      </c>
      <c r="R258" s="100">
        <f t="shared" si="96"/>
        <v>0</v>
      </c>
      <c r="S258" s="100">
        <f t="shared" si="97"/>
        <v>0</v>
      </c>
      <c r="T258" s="120" t="str">
        <f t="shared" si="98"/>
        <v/>
      </c>
      <c r="U258" s="124"/>
      <c r="V258" s="129" t="s">
        <v>164</v>
      </c>
      <c r="W258" s="131"/>
      <c r="X258" s="75" t="str">
        <f>IF(COUNTIF($M258,"*LED*"),"LED設置済",IF(COUNTIF($M258,"*不明*"),"該当不明",IF(ISERROR(VLOOKUP($M258,#REF!,4,0)),"",VLOOKUP($M258,#REF!,4,0))))</f>
        <v/>
      </c>
      <c r="Y258" s="139">
        <f t="shared" si="99"/>
        <v>0</v>
      </c>
      <c r="Z258" s="144" t="str">
        <f>IF(ISERROR(VLOOKUP($M258,#REF!,5,0)),"",VLOOKUP($M258,#REF!,5,0))</f>
        <v/>
      </c>
      <c r="AA258" s="147" t="str">
        <f t="shared" si="100"/>
        <v/>
      </c>
      <c r="AB258" s="147" t="str">
        <f t="shared" si="101"/>
        <v/>
      </c>
      <c r="AC258" s="147" t="str">
        <f>IF(ISERROR(VLOOKUP($M258,#REF!,6,0)),"",VLOOKUP($M258,#REF!,6,0))</f>
        <v/>
      </c>
      <c r="AD258" s="147" t="str">
        <f>IF(ISERROR(VLOOKUP($M258,#REF!,8,0)),"",VLOOKUP($M258,#REF!,8,0))</f>
        <v/>
      </c>
      <c r="AE258" s="152" t="str">
        <f t="shared" si="102"/>
        <v/>
      </c>
      <c r="AF258" s="155" t="str">
        <f t="shared" si="103"/>
        <v/>
      </c>
      <c r="AG258" s="146" t="str">
        <f t="shared" si="104"/>
        <v/>
      </c>
      <c r="AH258" s="146" t="str">
        <f>IF(ISERROR(VLOOKUP($M258,#REF!,9,0)),"",VLOOKUP($M258,#REF!,9,0))</f>
        <v/>
      </c>
      <c r="AI258" s="146" t="str">
        <f t="shared" si="105"/>
        <v/>
      </c>
      <c r="AJ258" s="168">
        <f t="shared" si="106"/>
        <v>0</v>
      </c>
      <c r="AK258" s="171"/>
      <c r="AL258" s="174" t="str">
        <f t="shared" si="107"/>
        <v/>
      </c>
      <c r="AM258" s="179" t="str">
        <f t="shared" si="108"/>
        <v/>
      </c>
      <c r="AN258" s="183" t="str">
        <f t="shared" si="109"/>
        <v>未入力セル</v>
      </c>
      <c r="AO258" s="186" t="str">
        <f t="shared" si="117"/>
        <v/>
      </c>
      <c r="AP258" s="186" t="str">
        <f t="shared" si="118"/>
        <v/>
      </c>
      <c r="AQ258" s="39">
        <f t="shared" si="116"/>
        <v>0</v>
      </c>
      <c r="AR258" s="39" t="str">
        <f>IF(ISERROR(VLOOKUP($M258,#REF!,16,0)),"",VLOOKUP($M258,#REF!,16,0))</f>
        <v/>
      </c>
      <c r="AS258" s="196" t="str">
        <f>IF(ISERROR(VLOOKUP($M258,#REF!,7,0)),"",VLOOKUP($M258,#REF!,7,0))</f>
        <v/>
      </c>
      <c r="AT258" s="203">
        <f t="shared" si="110"/>
        <v>0</v>
      </c>
      <c r="AU258" s="208" t="str">
        <f t="shared" si="111"/>
        <v/>
      </c>
      <c r="AW258" s="208" t="str">
        <f>IF(ISERROR(VLOOKUP($M258,#REF!,10,0)),"",VLOOKUP($M258,#REF!,10,0))</f>
        <v/>
      </c>
      <c r="AX258" s="203">
        <f t="shared" si="112"/>
        <v>0</v>
      </c>
      <c r="AY258" s="208" t="str">
        <f t="shared" si="113"/>
        <v/>
      </c>
      <c r="BA258" s="225" t="str">
        <f t="shared" si="114"/>
        <v/>
      </c>
      <c r="BB258" s="225" t="str">
        <f t="shared" si="115"/>
        <v/>
      </c>
    </row>
    <row r="259" spans="1:54" s="39" customFormat="1" ht="25.2" customHeight="1" x14ac:dyDescent="0.2">
      <c r="A259" s="45"/>
      <c r="B259" s="48"/>
      <c r="C259" s="48"/>
      <c r="D259" s="53"/>
      <c r="E259" s="53"/>
      <c r="F259" s="55"/>
      <c r="G259" s="55"/>
      <c r="H259" s="60"/>
      <c r="I259" s="66"/>
      <c r="J259" s="68"/>
      <c r="L259" s="73">
        <f t="shared" si="91"/>
        <v>0</v>
      </c>
      <c r="M259" s="73" t="str">
        <f t="shared" si="92"/>
        <v xml:space="preserve"> </v>
      </c>
      <c r="N259" s="100">
        <f t="shared" si="93"/>
        <v>0</v>
      </c>
      <c r="O259" s="100">
        <f t="shared" si="94"/>
        <v>0</v>
      </c>
      <c r="P259" s="108">
        <f t="shared" si="95"/>
        <v>0</v>
      </c>
      <c r="Q259" s="108" t="str">
        <f>IF(OR($C259="LED",$C259="不明"),"",IF(ISERROR(VLOOKUP($M259,#REF!,2,0)),"",VLOOKUP($M259,#REF!,2,0)))</f>
        <v/>
      </c>
      <c r="R259" s="100">
        <f t="shared" si="96"/>
        <v>0</v>
      </c>
      <c r="S259" s="100">
        <f t="shared" si="97"/>
        <v>0</v>
      </c>
      <c r="T259" s="120" t="str">
        <f t="shared" si="98"/>
        <v/>
      </c>
      <c r="U259" s="124"/>
      <c r="V259" s="129" t="s">
        <v>164</v>
      </c>
      <c r="W259" s="131"/>
      <c r="X259" s="75" t="str">
        <f>IF(COUNTIF($M259,"*LED*"),"LED設置済",IF(COUNTIF($M259,"*不明*"),"該当不明",IF(ISERROR(VLOOKUP($M259,#REF!,4,0)),"",VLOOKUP($M259,#REF!,4,0))))</f>
        <v/>
      </c>
      <c r="Y259" s="139">
        <f t="shared" si="99"/>
        <v>0</v>
      </c>
      <c r="Z259" s="144" t="str">
        <f>IF(ISERROR(VLOOKUP($M259,#REF!,5,0)),"",VLOOKUP($M259,#REF!,5,0))</f>
        <v/>
      </c>
      <c r="AA259" s="147" t="str">
        <f t="shared" si="100"/>
        <v/>
      </c>
      <c r="AB259" s="147" t="str">
        <f t="shared" si="101"/>
        <v/>
      </c>
      <c r="AC259" s="147" t="str">
        <f>IF(ISERROR(VLOOKUP($M259,#REF!,6,0)),"",VLOOKUP($M259,#REF!,6,0))</f>
        <v/>
      </c>
      <c r="AD259" s="147" t="str">
        <f>IF(ISERROR(VLOOKUP($M259,#REF!,8,0)),"",VLOOKUP($M259,#REF!,8,0))</f>
        <v/>
      </c>
      <c r="AE259" s="152" t="str">
        <f t="shared" si="102"/>
        <v/>
      </c>
      <c r="AF259" s="155" t="str">
        <f t="shared" si="103"/>
        <v/>
      </c>
      <c r="AG259" s="146" t="str">
        <f t="shared" si="104"/>
        <v/>
      </c>
      <c r="AH259" s="146" t="str">
        <f>IF(ISERROR(VLOOKUP($M259,#REF!,9,0)),"",VLOOKUP($M259,#REF!,9,0))</f>
        <v/>
      </c>
      <c r="AI259" s="146" t="str">
        <f t="shared" si="105"/>
        <v/>
      </c>
      <c r="AJ259" s="168">
        <f t="shared" si="106"/>
        <v>0</v>
      </c>
      <c r="AK259" s="171"/>
      <c r="AL259" s="174" t="str">
        <f t="shared" si="107"/>
        <v/>
      </c>
      <c r="AM259" s="179" t="str">
        <f t="shared" si="108"/>
        <v/>
      </c>
      <c r="AN259" s="183" t="str">
        <f t="shared" si="109"/>
        <v>未入力セル</v>
      </c>
      <c r="AO259" s="186" t="str">
        <f t="shared" si="117"/>
        <v/>
      </c>
      <c r="AP259" s="186" t="str">
        <f t="shared" si="118"/>
        <v/>
      </c>
      <c r="AQ259" s="39">
        <f t="shared" si="116"/>
        <v>0</v>
      </c>
      <c r="AR259" s="39" t="str">
        <f>IF(ISERROR(VLOOKUP($M259,#REF!,16,0)),"",VLOOKUP($M259,#REF!,16,0))</f>
        <v/>
      </c>
      <c r="AS259" s="196" t="str">
        <f>IF(ISERROR(VLOOKUP($M259,#REF!,7,0)),"",VLOOKUP($M259,#REF!,7,0))</f>
        <v/>
      </c>
      <c r="AT259" s="203">
        <f t="shared" si="110"/>
        <v>0</v>
      </c>
      <c r="AU259" s="208" t="str">
        <f t="shared" si="111"/>
        <v/>
      </c>
      <c r="AW259" s="208" t="str">
        <f>IF(ISERROR(VLOOKUP($M259,#REF!,10,0)),"",VLOOKUP($M259,#REF!,10,0))</f>
        <v/>
      </c>
      <c r="AX259" s="203">
        <f t="shared" si="112"/>
        <v>0</v>
      </c>
      <c r="AY259" s="208" t="str">
        <f t="shared" si="113"/>
        <v/>
      </c>
      <c r="BA259" s="225" t="str">
        <f t="shared" si="114"/>
        <v/>
      </c>
      <c r="BB259" s="225" t="str">
        <f t="shared" si="115"/>
        <v/>
      </c>
    </row>
    <row r="260" spans="1:54" s="39" customFormat="1" ht="25.2" customHeight="1" x14ac:dyDescent="0.2">
      <c r="A260" s="45"/>
      <c r="B260" s="48"/>
      <c r="C260" s="48"/>
      <c r="D260" s="53"/>
      <c r="E260" s="53"/>
      <c r="F260" s="55"/>
      <c r="G260" s="55"/>
      <c r="H260" s="60"/>
      <c r="I260" s="66"/>
      <c r="J260" s="68"/>
      <c r="L260" s="73">
        <f t="shared" si="91"/>
        <v>0</v>
      </c>
      <c r="M260" s="73" t="str">
        <f t="shared" si="92"/>
        <v xml:space="preserve"> </v>
      </c>
      <c r="N260" s="100">
        <f t="shared" si="93"/>
        <v>0</v>
      </c>
      <c r="O260" s="100">
        <f t="shared" si="94"/>
        <v>0</v>
      </c>
      <c r="P260" s="108">
        <f t="shared" si="95"/>
        <v>0</v>
      </c>
      <c r="Q260" s="108" t="str">
        <f>IF(OR($C260="LED",$C260="不明"),"",IF(ISERROR(VLOOKUP($M260,#REF!,2,0)),"",VLOOKUP($M260,#REF!,2,0)))</f>
        <v/>
      </c>
      <c r="R260" s="100">
        <f t="shared" si="96"/>
        <v>0</v>
      </c>
      <c r="S260" s="100">
        <f t="shared" si="97"/>
        <v>0</v>
      </c>
      <c r="T260" s="120" t="str">
        <f t="shared" si="98"/>
        <v/>
      </c>
      <c r="U260" s="124"/>
      <c r="V260" s="129" t="s">
        <v>164</v>
      </c>
      <c r="W260" s="131"/>
      <c r="X260" s="75" t="str">
        <f>IF(COUNTIF($M260,"*LED*"),"LED設置済",IF(COUNTIF($M260,"*不明*"),"該当不明",IF(ISERROR(VLOOKUP($M260,#REF!,4,0)),"",VLOOKUP($M260,#REF!,4,0))))</f>
        <v/>
      </c>
      <c r="Y260" s="139">
        <f t="shared" si="99"/>
        <v>0</v>
      </c>
      <c r="Z260" s="144" t="str">
        <f>IF(ISERROR(VLOOKUP($M260,#REF!,5,0)),"",VLOOKUP($M260,#REF!,5,0))</f>
        <v/>
      </c>
      <c r="AA260" s="147" t="str">
        <f t="shared" si="100"/>
        <v/>
      </c>
      <c r="AB260" s="147" t="str">
        <f t="shared" si="101"/>
        <v/>
      </c>
      <c r="AC260" s="147" t="str">
        <f>IF(ISERROR(VLOOKUP($M260,#REF!,6,0)),"",VLOOKUP($M260,#REF!,6,0))</f>
        <v/>
      </c>
      <c r="AD260" s="147" t="str">
        <f>IF(ISERROR(VLOOKUP($M260,#REF!,8,0)),"",VLOOKUP($M260,#REF!,8,0))</f>
        <v/>
      </c>
      <c r="AE260" s="152" t="str">
        <f t="shared" si="102"/>
        <v/>
      </c>
      <c r="AF260" s="155" t="str">
        <f t="shared" si="103"/>
        <v/>
      </c>
      <c r="AG260" s="146" t="str">
        <f t="shared" si="104"/>
        <v/>
      </c>
      <c r="AH260" s="146" t="str">
        <f>IF(ISERROR(VLOOKUP($M260,#REF!,9,0)),"",VLOOKUP($M260,#REF!,9,0))</f>
        <v/>
      </c>
      <c r="AI260" s="146" t="str">
        <f t="shared" si="105"/>
        <v/>
      </c>
      <c r="AJ260" s="168">
        <f t="shared" si="106"/>
        <v>0</v>
      </c>
      <c r="AK260" s="171"/>
      <c r="AL260" s="174" t="str">
        <f t="shared" si="107"/>
        <v/>
      </c>
      <c r="AM260" s="179" t="str">
        <f t="shared" si="108"/>
        <v/>
      </c>
      <c r="AN260" s="183" t="str">
        <f t="shared" si="109"/>
        <v>未入力セル</v>
      </c>
      <c r="AO260" s="186" t="str">
        <f t="shared" si="117"/>
        <v/>
      </c>
      <c r="AP260" s="186" t="str">
        <f t="shared" si="118"/>
        <v/>
      </c>
      <c r="AQ260" s="39">
        <f t="shared" si="116"/>
        <v>0</v>
      </c>
      <c r="AR260" s="39" t="str">
        <f>IF(ISERROR(VLOOKUP($M260,#REF!,16,0)),"",VLOOKUP($M260,#REF!,16,0))</f>
        <v/>
      </c>
      <c r="AS260" s="196" t="str">
        <f>IF(ISERROR(VLOOKUP($M260,#REF!,7,0)),"",VLOOKUP($M260,#REF!,7,0))</f>
        <v/>
      </c>
      <c r="AT260" s="203">
        <f t="shared" si="110"/>
        <v>0</v>
      </c>
      <c r="AU260" s="208" t="str">
        <f t="shared" si="111"/>
        <v/>
      </c>
      <c r="AW260" s="208" t="str">
        <f>IF(ISERROR(VLOOKUP($M260,#REF!,10,0)),"",VLOOKUP($M260,#REF!,10,0))</f>
        <v/>
      </c>
      <c r="AX260" s="203">
        <f t="shared" si="112"/>
        <v>0</v>
      </c>
      <c r="AY260" s="208" t="str">
        <f t="shared" si="113"/>
        <v/>
      </c>
      <c r="BA260" s="225" t="str">
        <f t="shared" si="114"/>
        <v/>
      </c>
      <c r="BB260" s="225" t="str">
        <f t="shared" si="115"/>
        <v/>
      </c>
    </row>
    <row r="261" spans="1:54" s="39" customFormat="1" ht="25.2" customHeight="1" x14ac:dyDescent="0.2">
      <c r="A261" s="45"/>
      <c r="B261" s="48"/>
      <c r="C261" s="48"/>
      <c r="D261" s="53"/>
      <c r="E261" s="53"/>
      <c r="F261" s="55"/>
      <c r="G261" s="55"/>
      <c r="H261" s="60"/>
      <c r="I261" s="66"/>
      <c r="J261" s="68"/>
      <c r="L261" s="73">
        <f t="shared" si="91"/>
        <v>0</v>
      </c>
      <c r="M261" s="73" t="str">
        <f t="shared" si="92"/>
        <v xml:space="preserve"> </v>
      </c>
      <c r="N261" s="100">
        <f t="shared" si="93"/>
        <v>0</v>
      </c>
      <c r="O261" s="100">
        <f t="shared" si="94"/>
        <v>0</v>
      </c>
      <c r="P261" s="108">
        <f t="shared" si="95"/>
        <v>0</v>
      </c>
      <c r="Q261" s="108" t="str">
        <f>IF(OR($C261="LED",$C261="不明"),"",IF(ISERROR(VLOOKUP($M261,#REF!,2,0)),"",VLOOKUP($M261,#REF!,2,0)))</f>
        <v/>
      </c>
      <c r="R261" s="100">
        <f t="shared" si="96"/>
        <v>0</v>
      </c>
      <c r="S261" s="100">
        <f t="shared" si="97"/>
        <v>0</v>
      </c>
      <c r="T261" s="120" t="str">
        <f t="shared" si="98"/>
        <v/>
      </c>
      <c r="U261" s="124"/>
      <c r="V261" s="129" t="s">
        <v>164</v>
      </c>
      <c r="W261" s="131"/>
      <c r="X261" s="75" t="str">
        <f>IF(COUNTIF($M261,"*LED*"),"LED設置済",IF(COUNTIF($M261,"*不明*"),"該当不明",IF(ISERROR(VLOOKUP($M261,#REF!,4,0)),"",VLOOKUP($M261,#REF!,4,0))))</f>
        <v/>
      </c>
      <c r="Y261" s="139">
        <f t="shared" si="99"/>
        <v>0</v>
      </c>
      <c r="Z261" s="144" t="str">
        <f>IF(ISERROR(VLOOKUP($M261,#REF!,5,0)),"",VLOOKUP($M261,#REF!,5,0))</f>
        <v/>
      </c>
      <c r="AA261" s="147" t="str">
        <f t="shared" si="100"/>
        <v/>
      </c>
      <c r="AB261" s="147" t="str">
        <f t="shared" si="101"/>
        <v/>
      </c>
      <c r="AC261" s="147" t="str">
        <f>IF(ISERROR(VLOOKUP($M261,#REF!,6,0)),"",VLOOKUP($M261,#REF!,6,0))</f>
        <v/>
      </c>
      <c r="AD261" s="147" t="str">
        <f>IF(ISERROR(VLOOKUP($M261,#REF!,8,0)),"",VLOOKUP($M261,#REF!,8,0))</f>
        <v/>
      </c>
      <c r="AE261" s="152" t="str">
        <f t="shared" si="102"/>
        <v/>
      </c>
      <c r="AF261" s="155" t="str">
        <f t="shared" si="103"/>
        <v/>
      </c>
      <c r="AG261" s="146" t="str">
        <f t="shared" si="104"/>
        <v/>
      </c>
      <c r="AH261" s="146" t="str">
        <f>IF(ISERROR(VLOOKUP($M261,#REF!,9,0)),"",VLOOKUP($M261,#REF!,9,0))</f>
        <v/>
      </c>
      <c r="AI261" s="146" t="str">
        <f t="shared" si="105"/>
        <v/>
      </c>
      <c r="AJ261" s="168">
        <f t="shared" si="106"/>
        <v>0</v>
      </c>
      <c r="AK261" s="171"/>
      <c r="AL261" s="174" t="str">
        <f t="shared" si="107"/>
        <v/>
      </c>
      <c r="AM261" s="179" t="str">
        <f t="shared" si="108"/>
        <v/>
      </c>
      <c r="AN261" s="183" t="str">
        <f t="shared" si="109"/>
        <v>未入力セル</v>
      </c>
      <c r="AO261" s="186" t="str">
        <f t="shared" si="117"/>
        <v/>
      </c>
      <c r="AP261" s="186" t="str">
        <f t="shared" si="118"/>
        <v/>
      </c>
      <c r="AQ261" s="39">
        <f t="shared" si="116"/>
        <v>0</v>
      </c>
      <c r="AR261" s="39" t="str">
        <f>IF(ISERROR(VLOOKUP($M261,#REF!,16,0)),"",VLOOKUP($M261,#REF!,16,0))</f>
        <v/>
      </c>
      <c r="AS261" s="196" t="str">
        <f>IF(ISERROR(VLOOKUP($M261,#REF!,7,0)),"",VLOOKUP($M261,#REF!,7,0))</f>
        <v/>
      </c>
      <c r="AT261" s="203">
        <f t="shared" si="110"/>
        <v>0</v>
      </c>
      <c r="AU261" s="208" t="str">
        <f t="shared" si="111"/>
        <v/>
      </c>
      <c r="AW261" s="208" t="str">
        <f>IF(ISERROR(VLOOKUP($M261,#REF!,10,0)),"",VLOOKUP($M261,#REF!,10,0))</f>
        <v/>
      </c>
      <c r="AX261" s="203">
        <f t="shared" si="112"/>
        <v>0</v>
      </c>
      <c r="AY261" s="208" t="str">
        <f t="shared" si="113"/>
        <v/>
      </c>
      <c r="BA261" s="225" t="str">
        <f t="shared" si="114"/>
        <v/>
      </c>
      <c r="BB261" s="225" t="str">
        <f t="shared" si="115"/>
        <v/>
      </c>
    </row>
    <row r="262" spans="1:54" s="39" customFormat="1" ht="25.2" customHeight="1" x14ac:dyDescent="0.2">
      <c r="A262" s="45"/>
      <c r="B262" s="48"/>
      <c r="C262" s="48"/>
      <c r="D262" s="53"/>
      <c r="E262" s="53"/>
      <c r="F262" s="55"/>
      <c r="G262" s="55"/>
      <c r="H262" s="60"/>
      <c r="I262" s="66"/>
      <c r="J262" s="68"/>
      <c r="L262" s="73">
        <f t="shared" si="91"/>
        <v>0</v>
      </c>
      <c r="M262" s="73" t="str">
        <f t="shared" si="92"/>
        <v xml:space="preserve"> </v>
      </c>
      <c r="N262" s="100">
        <f t="shared" si="93"/>
        <v>0</v>
      </c>
      <c r="O262" s="100">
        <f t="shared" si="94"/>
        <v>0</v>
      </c>
      <c r="P262" s="108">
        <f t="shared" si="95"/>
        <v>0</v>
      </c>
      <c r="Q262" s="108" t="str">
        <f>IF(OR($C262="LED",$C262="不明"),"",IF(ISERROR(VLOOKUP($M262,#REF!,2,0)),"",VLOOKUP($M262,#REF!,2,0)))</f>
        <v/>
      </c>
      <c r="R262" s="100">
        <f t="shared" si="96"/>
        <v>0</v>
      </c>
      <c r="S262" s="100">
        <f t="shared" si="97"/>
        <v>0</v>
      </c>
      <c r="T262" s="120" t="str">
        <f t="shared" si="98"/>
        <v/>
      </c>
      <c r="U262" s="124"/>
      <c r="V262" s="129" t="s">
        <v>164</v>
      </c>
      <c r="W262" s="131"/>
      <c r="X262" s="75" t="str">
        <f>IF(COUNTIF($M262,"*LED*"),"LED設置済",IF(COUNTIF($M262,"*不明*"),"該当不明",IF(ISERROR(VLOOKUP($M262,#REF!,4,0)),"",VLOOKUP($M262,#REF!,4,0))))</f>
        <v/>
      </c>
      <c r="Y262" s="139">
        <f t="shared" si="99"/>
        <v>0</v>
      </c>
      <c r="Z262" s="144" t="str">
        <f>IF(ISERROR(VLOOKUP($M262,#REF!,5,0)),"",VLOOKUP($M262,#REF!,5,0))</f>
        <v/>
      </c>
      <c r="AA262" s="147" t="str">
        <f t="shared" si="100"/>
        <v/>
      </c>
      <c r="AB262" s="147" t="str">
        <f t="shared" si="101"/>
        <v/>
      </c>
      <c r="AC262" s="147" t="str">
        <f>IF(ISERROR(VLOOKUP($M262,#REF!,6,0)),"",VLOOKUP($M262,#REF!,6,0))</f>
        <v/>
      </c>
      <c r="AD262" s="147" t="str">
        <f>IF(ISERROR(VLOOKUP($M262,#REF!,8,0)),"",VLOOKUP($M262,#REF!,8,0))</f>
        <v/>
      </c>
      <c r="AE262" s="152" t="str">
        <f t="shared" si="102"/>
        <v/>
      </c>
      <c r="AF262" s="155" t="str">
        <f t="shared" si="103"/>
        <v/>
      </c>
      <c r="AG262" s="146" t="str">
        <f t="shared" si="104"/>
        <v/>
      </c>
      <c r="AH262" s="146" t="str">
        <f>IF(ISERROR(VLOOKUP($M262,#REF!,9,0)),"",VLOOKUP($M262,#REF!,9,0))</f>
        <v/>
      </c>
      <c r="AI262" s="146" t="str">
        <f t="shared" si="105"/>
        <v/>
      </c>
      <c r="AJ262" s="168">
        <f t="shared" si="106"/>
        <v>0</v>
      </c>
      <c r="AK262" s="171"/>
      <c r="AL262" s="174" t="str">
        <f t="shared" si="107"/>
        <v/>
      </c>
      <c r="AM262" s="179" t="str">
        <f t="shared" si="108"/>
        <v/>
      </c>
      <c r="AN262" s="183" t="str">
        <f t="shared" si="109"/>
        <v>未入力セル</v>
      </c>
      <c r="AO262" s="186" t="str">
        <f t="shared" si="117"/>
        <v/>
      </c>
      <c r="AP262" s="186" t="str">
        <f t="shared" si="118"/>
        <v/>
      </c>
      <c r="AQ262" s="39">
        <f t="shared" si="116"/>
        <v>0</v>
      </c>
      <c r="AR262" s="39" t="str">
        <f>IF(ISERROR(VLOOKUP($M262,#REF!,16,0)),"",VLOOKUP($M262,#REF!,16,0))</f>
        <v/>
      </c>
      <c r="AS262" s="196" t="str">
        <f>IF(ISERROR(VLOOKUP($M262,#REF!,7,0)),"",VLOOKUP($M262,#REF!,7,0))</f>
        <v/>
      </c>
      <c r="AT262" s="203">
        <f t="shared" si="110"/>
        <v>0</v>
      </c>
      <c r="AU262" s="208" t="str">
        <f t="shared" si="111"/>
        <v/>
      </c>
      <c r="AW262" s="208" t="str">
        <f>IF(ISERROR(VLOOKUP($M262,#REF!,10,0)),"",VLOOKUP($M262,#REF!,10,0))</f>
        <v/>
      </c>
      <c r="AX262" s="203">
        <f t="shared" si="112"/>
        <v>0</v>
      </c>
      <c r="AY262" s="208" t="str">
        <f t="shared" si="113"/>
        <v/>
      </c>
      <c r="BA262" s="225" t="str">
        <f t="shared" si="114"/>
        <v/>
      </c>
      <c r="BB262" s="225" t="str">
        <f t="shared" si="115"/>
        <v/>
      </c>
    </row>
    <row r="263" spans="1:54" s="39" customFormat="1" ht="25.2" customHeight="1" x14ac:dyDescent="0.2">
      <c r="A263" s="45"/>
      <c r="B263" s="48"/>
      <c r="C263" s="48"/>
      <c r="D263" s="53"/>
      <c r="E263" s="53"/>
      <c r="F263" s="55"/>
      <c r="G263" s="55"/>
      <c r="H263" s="60"/>
      <c r="I263" s="66"/>
      <c r="J263" s="68"/>
      <c r="L263" s="73">
        <f t="shared" si="91"/>
        <v>0</v>
      </c>
      <c r="M263" s="73" t="str">
        <f t="shared" si="92"/>
        <v xml:space="preserve"> </v>
      </c>
      <c r="N263" s="100">
        <f t="shared" si="93"/>
        <v>0</v>
      </c>
      <c r="O263" s="100">
        <f t="shared" si="94"/>
        <v>0</v>
      </c>
      <c r="P263" s="108">
        <f t="shared" si="95"/>
        <v>0</v>
      </c>
      <c r="Q263" s="108" t="str">
        <f>IF(OR($C263="LED",$C263="不明"),"",IF(ISERROR(VLOOKUP($M263,#REF!,2,0)),"",VLOOKUP($M263,#REF!,2,0)))</f>
        <v/>
      </c>
      <c r="R263" s="100">
        <f t="shared" si="96"/>
        <v>0</v>
      </c>
      <c r="S263" s="100">
        <f t="shared" si="97"/>
        <v>0</v>
      </c>
      <c r="T263" s="120" t="str">
        <f t="shared" si="98"/>
        <v/>
      </c>
      <c r="U263" s="124"/>
      <c r="V263" s="129" t="s">
        <v>164</v>
      </c>
      <c r="W263" s="131"/>
      <c r="X263" s="75" t="str">
        <f>IF(COUNTIF($M263,"*LED*"),"LED設置済",IF(COUNTIF($M263,"*不明*"),"該当不明",IF(ISERROR(VLOOKUP($M263,#REF!,4,0)),"",VLOOKUP($M263,#REF!,4,0))))</f>
        <v/>
      </c>
      <c r="Y263" s="139">
        <f t="shared" si="99"/>
        <v>0</v>
      </c>
      <c r="Z263" s="144" t="str">
        <f>IF(ISERROR(VLOOKUP($M263,#REF!,5,0)),"",VLOOKUP($M263,#REF!,5,0))</f>
        <v/>
      </c>
      <c r="AA263" s="147" t="str">
        <f t="shared" si="100"/>
        <v/>
      </c>
      <c r="AB263" s="147" t="str">
        <f t="shared" si="101"/>
        <v/>
      </c>
      <c r="AC263" s="147" t="str">
        <f>IF(ISERROR(VLOOKUP($M263,#REF!,6,0)),"",VLOOKUP($M263,#REF!,6,0))</f>
        <v/>
      </c>
      <c r="AD263" s="147" t="str">
        <f>IF(ISERROR(VLOOKUP($M263,#REF!,8,0)),"",VLOOKUP($M263,#REF!,8,0))</f>
        <v/>
      </c>
      <c r="AE263" s="152" t="str">
        <f t="shared" si="102"/>
        <v/>
      </c>
      <c r="AF263" s="155" t="str">
        <f t="shared" si="103"/>
        <v/>
      </c>
      <c r="AG263" s="146" t="str">
        <f t="shared" si="104"/>
        <v/>
      </c>
      <c r="AH263" s="146" t="str">
        <f>IF(ISERROR(VLOOKUP($M263,#REF!,9,0)),"",VLOOKUP($M263,#REF!,9,0))</f>
        <v/>
      </c>
      <c r="AI263" s="146" t="str">
        <f t="shared" si="105"/>
        <v/>
      </c>
      <c r="AJ263" s="168">
        <f t="shared" si="106"/>
        <v>0</v>
      </c>
      <c r="AK263" s="171"/>
      <c r="AL263" s="174" t="str">
        <f t="shared" si="107"/>
        <v/>
      </c>
      <c r="AM263" s="179" t="str">
        <f t="shared" si="108"/>
        <v/>
      </c>
      <c r="AN263" s="183" t="str">
        <f t="shared" si="109"/>
        <v>未入力セル</v>
      </c>
      <c r="AO263" s="186" t="str">
        <f t="shared" si="117"/>
        <v/>
      </c>
      <c r="AP263" s="186" t="str">
        <f t="shared" si="118"/>
        <v/>
      </c>
      <c r="AQ263" s="39">
        <f t="shared" si="116"/>
        <v>0</v>
      </c>
      <c r="AR263" s="39" t="str">
        <f>IF(ISERROR(VLOOKUP($M263,#REF!,16,0)),"",VLOOKUP($M263,#REF!,16,0))</f>
        <v/>
      </c>
      <c r="AS263" s="196" t="str">
        <f>IF(ISERROR(VLOOKUP($M263,#REF!,7,0)),"",VLOOKUP($M263,#REF!,7,0))</f>
        <v/>
      </c>
      <c r="AT263" s="203">
        <f t="shared" si="110"/>
        <v>0</v>
      </c>
      <c r="AU263" s="208" t="str">
        <f t="shared" si="111"/>
        <v/>
      </c>
      <c r="AW263" s="208" t="str">
        <f>IF(ISERROR(VLOOKUP($M263,#REF!,10,0)),"",VLOOKUP($M263,#REF!,10,0))</f>
        <v/>
      </c>
      <c r="AX263" s="203">
        <f t="shared" si="112"/>
        <v>0</v>
      </c>
      <c r="AY263" s="208" t="str">
        <f t="shared" si="113"/>
        <v/>
      </c>
      <c r="BA263" s="225" t="str">
        <f t="shared" si="114"/>
        <v/>
      </c>
      <c r="BB263" s="225" t="str">
        <f t="shared" si="115"/>
        <v/>
      </c>
    </row>
    <row r="264" spans="1:54" s="39" customFormat="1" ht="25.2" customHeight="1" x14ac:dyDescent="0.2">
      <c r="A264" s="45"/>
      <c r="B264" s="48"/>
      <c r="C264" s="48"/>
      <c r="D264" s="53"/>
      <c r="E264" s="53"/>
      <c r="F264" s="55"/>
      <c r="G264" s="55"/>
      <c r="H264" s="60"/>
      <c r="I264" s="66"/>
      <c r="J264" s="68"/>
      <c r="L264" s="73">
        <f t="shared" si="91"/>
        <v>0</v>
      </c>
      <c r="M264" s="73" t="str">
        <f t="shared" si="92"/>
        <v xml:space="preserve"> </v>
      </c>
      <c r="N264" s="100">
        <f t="shared" si="93"/>
        <v>0</v>
      </c>
      <c r="O264" s="100">
        <f t="shared" si="94"/>
        <v>0</v>
      </c>
      <c r="P264" s="108">
        <f t="shared" si="95"/>
        <v>0</v>
      </c>
      <c r="Q264" s="108" t="str">
        <f>IF(OR($C264="LED",$C264="不明"),"",IF(ISERROR(VLOOKUP($M264,#REF!,2,0)),"",VLOOKUP($M264,#REF!,2,0)))</f>
        <v/>
      </c>
      <c r="R264" s="100">
        <f t="shared" si="96"/>
        <v>0</v>
      </c>
      <c r="S264" s="100">
        <f t="shared" si="97"/>
        <v>0</v>
      </c>
      <c r="T264" s="120" t="str">
        <f t="shared" si="98"/>
        <v/>
      </c>
      <c r="U264" s="124"/>
      <c r="V264" s="129" t="s">
        <v>164</v>
      </c>
      <c r="W264" s="131"/>
      <c r="X264" s="75" t="str">
        <f>IF(COUNTIF($M264,"*LED*"),"LED設置済",IF(COUNTIF($M264,"*不明*"),"該当不明",IF(ISERROR(VLOOKUP($M264,#REF!,4,0)),"",VLOOKUP($M264,#REF!,4,0))))</f>
        <v/>
      </c>
      <c r="Y264" s="139">
        <f t="shared" si="99"/>
        <v>0</v>
      </c>
      <c r="Z264" s="144" t="str">
        <f>IF(ISERROR(VLOOKUP($M264,#REF!,5,0)),"",VLOOKUP($M264,#REF!,5,0))</f>
        <v/>
      </c>
      <c r="AA264" s="147" t="str">
        <f t="shared" si="100"/>
        <v/>
      </c>
      <c r="AB264" s="147" t="str">
        <f t="shared" si="101"/>
        <v/>
      </c>
      <c r="AC264" s="147" t="str">
        <f>IF(ISERROR(VLOOKUP($M264,#REF!,6,0)),"",VLOOKUP($M264,#REF!,6,0))</f>
        <v/>
      </c>
      <c r="AD264" s="147" t="str">
        <f>IF(ISERROR(VLOOKUP($M264,#REF!,8,0)),"",VLOOKUP($M264,#REF!,8,0))</f>
        <v/>
      </c>
      <c r="AE264" s="152" t="str">
        <f t="shared" si="102"/>
        <v/>
      </c>
      <c r="AF264" s="155" t="str">
        <f t="shared" si="103"/>
        <v/>
      </c>
      <c r="AG264" s="146" t="str">
        <f t="shared" si="104"/>
        <v/>
      </c>
      <c r="AH264" s="146" t="str">
        <f>IF(ISERROR(VLOOKUP($M264,#REF!,9,0)),"",VLOOKUP($M264,#REF!,9,0))</f>
        <v/>
      </c>
      <c r="AI264" s="146" t="str">
        <f t="shared" si="105"/>
        <v/>
      </c>
      <c r="AJ264" s="168">
        <f t="shared" si="106"/>
        <v>0</v>
      </c>
      <c r="AK264" s="171"/>
      <c r="AL264" s="174" t="str">
        <f t="shared" si="107"/>
        <v/>
      </c>
      <c r="AM264" s="179" t="str">
        <f t="shared" si="108"/>
        <v/>
      </c>
      <c r="AN264" s="183" t="str">
        <f t="shared" si="109"/>
        <v>未入力セル</v>
      </c>
      <c r="AO264" s="186" t="str">
        <f t="shared" si="117"/>
        <v/>
      </c>
      <c r="AP264" s="186" t="str">
        <f t="shared" si="118"/>
        <v/>
      </c>
      <c r="AQ264" s="39">
        <f t="shared" si="116"/>
        <v>0</v>
      </c>
      <c r="AR264" s="39" t="str">
        <f>IF(ISERROR(VLOOKUP($M264,#REF!,16,0)),"",VLOOKUP($M264,#REF!,16,0))</f>
        <v/>
      </c>
      <c r="AS264" s="196" t="str">
        <f>IF(ISERROR(VLOOKUP($M264,#REF!,7,0)),"",VLOOKUP($M264,#REF!,7,0))</f>
        <v/>
      </c>
      <c r="AT264" s="203">
        <f t="shared" si="110"/>
        <v>0</v>
      </c>
      <c r="AU264" s="208" t="str">
        <f t="shared" si="111"/>
        <v/>
      </c>
      <c r="AW264" s="208" t="str">
        <f>IF(ISERROR(VLOOKUP($M264,#REF!,10,0)),"",VLOOKUP($M264,#REF!,10,0))</f>
        <v/>
      </c>
      <c r="AX264" s="203">
        <f t="shared" si="112"/>
        <v>0</v>
      </c>
      <c r="AY264" s="208" t="str">
        <f t="shared" si="113"/>
        <v/>
      </c>
      <c r="BA264" s="225" t="str">
        <f t="shared" si="114"/>
        <v/>
      </c>
      <c r="BB264" s="225" t="str">
        <f t="shared" si="115"/>
        <v/>
      </c>
    </row>
    <row r="265" spans="1:54" s="39" customFormat="1" ht="25.2" customHeight="1" x14ac:dyDescent="0.2">
      <c r="A265" s="45"/>
      <c r="B265" s="48"/>
      <c r="C265" s="48"/>
      <c r="D265" s="53"/>
      <c r="E265" s="53"/>
      <c r="F265" s="55"/>
      <c r="G265" s="55"/>
      <c r="H265" s="60"/>
      <c r="I265" s="66"/>
      <c r="J265" s="68"/>
      <c r="L265" s="73">
        <f t="shared" si="91"/>
        <v>0</v>
      </c>
      <c r="M265" s="73" t="str">
        <f t="shared" si="92"/>
        <v xml:space="preserve"> </v>
      </c>
      <c r="N265" s="100">
        <f t="shared" si="93"/>
        <v>0</v>
      </c>
      <c r="O265" s="100">
        <f t="shared" si="94"/>
        <v>0</v>
      </c>
      <c r="P265" s="108">
        <f t="shared" si="95"/>
        <v>0</v>
      </c>
      <c r="Q265" s="108" t="str">
        <f>IF(OR($C265="LED",$C265="不明"),"",IF(ISERROR(VLOOKUP($M265,#REF!,2,0)),"",VLOOKUP($M265,#REF!,2,0)))</f>
        <v/>
      </c>
      <c r="R265" s="100">
        <f t="shared" si="96"/>
        <v>0</v>
      </c>
      <c r="S265" s="100">
        <f t="shared" si="97"/>
        <v>0</v>
      </c>
      <c r="T265" s="120" t="str">
        <f t="shared" si="98"/>
        <v/>
      </c>
      <c r="U265" s="124"/>
      <c r="V265" s="129" t="s">
        <v>164</v>
      </c>
      <c r="W265" s="131"/>
      <c r="X265" s="75" t="str">
        <f>IF(COUNTIF($M265,"*LED*"),"LED設置済",IF(COUNTIF($M265,"*不明*"),"該当不明",IF(ISERROR(VLOOKUP($M265,#REF!,4,0)),"",VLOOKUP($M265,#REF!,4,0))))</f>
        <v/>
      </c>
      <c r="Y265" s="139">
        <f t="shared" si="99"/>
        <v>0</v>
      </c>
      <c r="Z265" s="144" t="str">
        <f>IF(ISERROR(VLOOKUP($M265,#REF!,5,0)),"",VLOOKUP($M265,#REF!,5,0))</f>
        <v/>
      </c>
      <c r="AA265" s="147" t="str">
        <f t="shared" si="100"/>
        <v/>
      </c>
      <c r="AB265" s="147" t="str">
        <f t="shared" si="101"/>
        <v/>
      </c>
      <c r="AC265" s="147" t="str">
        <f>IF(ISERROR(VLOOKUP($M265,#REF!,6,0)),"",VLOOKUP($M265,#REF!,6,0))</f>
        <v/>
      </c>
      <c r="AD265" s="147" t="str">
        <f>IF(ISERROR(VLOOKUP($M265,#REF!,8,0)),"",VLOOKUP($M265,#REF!,8,0))</f>
        <v/>
      </c>
      <c r="AE265" s="152" t="str">
        <f t="shared" si="102"/>
        <v/>
      </c>
      <c r="AF265" s="155" t="str">
        <f t="shared" si="103"/>
        <v/>
      </c>
      <c r="AG265" s="146" t="str">
        <f t="shared" si="104"/>
        <v/>
      </c>
      <c r="AH265" s="146" t="str">
        <f>IF(ISERROR(VLOOKUP($M265,#REF!,9,0)),"",VLOOKUP($M265,#REF!,9,0))</f>
        <v/>
      </c>
      <c r="AI265" s="146" t="str">
        <f t="shared" si="105"/>
        <v/>
      </c>
      <c r="AJ265" s="168">
        <f t="shared" si="106"/>
        <v>0</v>
      </c>
      <c r="AK265" s="171"/>
      <c r="AL265" s="174" t="str">
        <f t="shared" si="107"/>
        <v/>
      </c>
      <c r="AM265" s="179" t="str">
        <f t="shared" si="108"/>
        <v/>
      </c>
      <c r="AN265" s="183" t="str">
        <f t="shared" si="109"/>
        <v>未入力セル</v>
      </c>
      <c r="AO265" s="186" t="str">
        <f t="shared" si="117"/>
        <v/>
      </c>
      <c r="AP265" s="186" t="str">
        <f t="shared" si="118"/>
        <v/>
      </c>
      <c r="AQ265" s="39">
        <f t="shared" si="116"/>
        <v>0</v>
      </c>
      <c r="AR265" s="39" t="str">
        <f>IF(ISERROR(VLOOKUP($M265,#REF!,16,0)),"",VLOOKUP($M265,#REF!,16,0))</f>
        <v/>
      </c>
      <c r="AS265" s="196" t="str">
        <f>IF(ISERROR(VLOOKUP($M265,#REF!,7,0)),"",VLOOKUP($M265,#REF!,7,0))</f>
        <v/>
      </c>
      <c r="AT265" s="203">
        <f t="shared" si="110"/>
        <v>0</v>
      </c>
      <c r="AU265" s="208" t="str">
        <f t="shared" si="111"/>
        <v/>
      </c>
      <c r="AW265" s="208" t="str">
        <f>IF(ISERROR(VLOOKUP($M265,#REF!,10,0)),"",VLOOKUP($M265,#REF!,10,0))</f>
        <v/>
      </c>
      <c r="AX265" s="203">
        <f t="shared" si="112"/>
        <v>0</v>
      </c>
      <c r="AY265" s="208" t="str">
        <f t="shared" si="113"/>
        <v/>
      </c>
      <c r="BA265" s="225" t="str">
        <f t="shared" si="114"/>
        <v/>
      </c>
      <c r="BB265" s="225" t="str">
        <f t="shared" si="115"/>
        <v/>
      </c>
    </row>
    <row r="266" spans="1:54" s="39" customFormat="1" ht="25.2" customHeight="1" x14ac:dyDescent="0.2">
      <c r="A266" s="45"/>
      <c r="B266" s="48"/>
      <c r="C266" s="48"/>
      <c r="D266" s="53"/>
      <c r="E266" s="53"/>
      <c r="F266" s="55"/>
      <c r="G266" s="55"/>
      <c r="H266" s="60"/>
      <c r="I266" s="66"/>
      <c r="J266" s="68"/>
      <c r="L266" s="73">
        <f t="shared" ref="L266:L288" si="119">IFERROR($A266,"")</f>
        <v>0</v>
      </c>
      <c r="M266" s="73" t="str">
        <f t="shared" ref="M266:M288" si="120">IFERROR($B266&amp;" "&amp;$C266,"")</f>
        <v xml:space="preserve"> </v>
      </c>
      <c r="N266" s="100">
        <f t="shared" ref="N266:N288" si="121">IFERROR($E266,"")</f>
        <v>0</v>
      </c>
      <c r="O266" s="100">
        <f t="shared" ref="O266:O288" si="122">IFERROR($D266*$E266,"")</f>
        <v>0</v>
      </c>
      <c r="P266" s="108">
        <f t="shared" ref="P266:P288" si="123">O266</f>
        <v>0</v>
      </c>
      <c r="Q266" s="108" t="str">
        <f>IF(OR($C266="LED",$C266="不明"),"",IF(ISERROR(VLOOKUP($M266,#REF!,2,0)),"",VLOOKUP($M266,#REF!,2,0)))</f>
        <v/>
      </c>
      <c r="R266" s="100">
        <f t="shared" ref="R266:R288" si="124">IFERROR($F266,"")</f>
        <v>0</v>
      </c>
      <c r="S266" s="100">
        <f t="shared" ref="S266:S288" si="125">IFERROR($G266,"")</f>
        <v>0</v>
      </c>
      <c r="T266" s="120" t="str">
        <f t="shared" ref="T266:T288" si="126">IF(ISERROR(P266*Q266*R266*S266/1000),"",(P266*Q266*R266*S266/1000))</f>
        <v/>
      </c>
      <c r="U266" s="124"/>
      <c r="V266" s="129" t="s">
        <v>164</v>
      </c>
      <c r="W266" s="131"/>
      <c r="X266" s="75" t="str">
        <f>IF(COUNTIF($M266,"*LED*"),"LED設置済",IF(COUNTIF($M266,"*不明*"),"該当不明",IF(ISERROR(VLOOKUP($M266,#REF!,4,0)),"",VLOOKUP($M266,#REF!,4,0))))</f>
        <v/>
      </c>
      <c r="Y266" s="139">
        <f t="shared" ref="Y266:Y288" si="127">O266</f>
        <v>0</v>
      </c>
      <c r="Z266" s="144" t="str">
        <f>IF(ISERROR(VLOOKUP($M266,#REF!,5,0)),"",VLOOKUP($M266,#REF!,5,0))</f>
        <v/>
      </c>
      <c r="AA266" s="147" t="str">
        <f t="shared" ref="AA266:AA288" si="128">IF(ISERROR(R266*S266*Y266*Z266/1000),"",(R266*S266*Y266*Z266/1000))</f>
        <v/>
      </c>
      <c r="AB266" s="147" t="str">
        <f t="shared" ref="AB266:AB288" si="129">IF(ISERROR(T266-AA266),"",(T266-AA266))</f>
        <v/>
      </c>
      <c r="AC266" s="147" t="str">
        <f>IF(ISERROR(VLOOKUP($M266,#REF!,6,0)),"",VLOOKUP($M266,#REF!,6,0))</f>
        <v/>
      </c>
      <c r="AD266" s="147" t="str">
        <f>IF(ISERROR(VLOOKUP($M266,#REF!,8,0)),"",VLOOKUP($M266,#REF!,8,0))</f>
        <v/>
      </c>
      <c r="AE266" s="152" t="str">
        <f t="shared" ref="AE266:AE288" si="130">IF(AF266="","","▲")</f>
        <v/>
      </c>
      <c r="AF266" s="155" t="str">
        <f t="shared" ref="AF266:AF288" si="131">IF(ISERROR(1-(AD266/AC266)),"",(1-(AD266/AC266)))</f>
        <v/>
      </c>
      <c r="AG266" s="146" t="str">
        <f t="shared" ref="AG266:AG288" si="132">IF(ISERROR(Y266*AD266),"",(Y266*AD266))</f>
        <v/>
      </c>
      <c r="AH266" s="146" t="str">
        <f>IF(ISERROR(VLOOKUP($M266,#REF!,9,0)),"",VLOOKUP($M266,#REF!,9,0))</f>
        <v/>
      </c>
      <c r="AI266" s="146" t="str">
        <f t="shared" ref="AI266:AI288" si="133">IF(ISERROR(Y266*AH266),"",(Y266*AH266))</f>
        <v/>
      </c>
      <c r="AJ266" s="168">
        <f t="shared" ref="AJ266:AJ288" si="134">IFERROR($J266,"")</f>
        <v>0</v>
      </c>
      <c r="AK266" s="171"/>
      <c r="AL266" s="174" t="str">
        <f t="shared" ref="AL266:AL288" si="135">IF(ISERROR(Q266-Z266),"",(Q266-Z266))</f>
        <v/>
      </c>
      <c r="AM266" s="179" t="str">
        <f t="shared" ref="AM266:AM288" si="136">IF(ISERROR((AL266*Y266)/1000),"",((AL266*Y266)/1000))</f>
        <v/>
      </c>
      <c r="AN266" s="183" t="str">
        <f t="shared" ref="AN266:AN288" si="137">IF(L266=0,IF(M266=" ","未入力セル",""),"")</f>
        <v>未入力セル</v>
      </c>
      <c r="AO266" s="186" t="str">
        <f t="shared" si="117"/>
        <v/>
      </c>
      <c r="AP266" s="186" t="str">
        <f t="shared" si="118"/>
        <v/>
      </c>
      <c r="AQ266" s="39">
        <f t="shared" si="116"/>
        <v>0</v>
      </c>
      <c r="AR266" s="39" t="str">
        <f>IF(ISERROR(VLOOKUP($M266,#REF!,16,0)),"",VLOOKUP($M266,#REF!,16,0))</f>
        <v/>
      </c>
      <c r="AS266" s="196" t="str">
        <f>IF(ISERROR(VLOOKUP($M266,#REF!,7,0)),"",VLOOKUP($M266,#REF!,7,0))</f>
        <v/>
      </c>
      <c r="AT266" s="203">
        <f t="shared" ref="AT266:AT288" si="138">Y266</f>
        <v>0</v>
      </c>
      <c r="AU266" s="208" t="str">
        <f t="shared" ref="AU266:AU288" si="139">IF(ISERROR(AS266*AT266),"",(AS266*AT266))</f>
        <v/>
      </c>
      <c r="AW266" s="208" t="str">
        <f>IF(ISERROR(VLOOKUP($M266,#REF!,10,0)),"",VLOOKUP($M266,#REF!,10,0))</f>
        <v/>
      </c>
      <c r="AX266" s="203">
        <f t="shared" ref="AX266:AX288" si="140">Y266</f>
        <v>0</v>
      </c>
      <c r="AY266" s="208" t="str">
        <f t="shared" ref="AY266:AY288" si="141">IF(ISERROR(AW266*AX266),"",(AW266*AX266))</f>
        <v/>
      </c>
      <c r="BA266" s="225" t="str">
        <f t="shared" ref="BA266:BA288" si="142">IF(ISERROR((Q266*P266)/1000),"",((Q266*P266)/1000))</f>
        <v/>
      </c>
      <c r="BB266" s="225" t="str">
        <f t="shared" ref="BB266:BB288" si="143">IF(ISERROR((Z266*Y266)/1000),"",((Z266*Y266)/1000))</f>
        <v/>
      </c>
    </row>
    <row r="267" spans="1:54" s="39" customFormat="1" ht="25.2" customHeight="1" x14ac:dyDescent="0.2">
      <c r="A267" s="45"/>
      <c r="B267" s="48"/>
      <c r="C267" s="48"/>
      <c r="D267" s="53"/>
      <c r="E267" s="53"/>
      <c r="F267" s="55"/>
      <c r="G267" s="55"/>
      <c r="H267" s="60"/>
      <c r="I267" s="66"/>
      <c r="J267" s="68"/>
      <c r="L267" s="73">
        <f t="shared" si="119"/>
        <v>0</v>
      </c>
      <c r="M267" s="73" t="str">
        <f t="shared" si="120"/>
        <v xml:space="preserve"> </v>
      </c>
      <c r="N267" s="100">
        <f t="shared" si="121"/>
        <v>0</v>
      </c>
      <c r="O267" s="100">
        <f t="shared" si="122"/>
        <v>0</v>
      </c>
      <c r="P267" s="108">
        <f t="shared" si="123"/>
        <v>0</v>
      </c>
      <c r="Q267" s="108" t="str">
        <f>IF(OR($C267="LED",$C267="不明"),"",IF(ISERROR(VLOOKUP($M267,#REF!,2,0)),"",VLOOKUP($M267,#REF!,2,0)))</f>
        <v/>
      </c>
      <c r="R267" s="100">
        <f t="shared" si="124"/>
        <v>0</v>
      </c>
      <c r="S267" s="100">
        <f t="shared" si="125"/>
        <v>0</v>
      </c>
      <c r="T267" s="120" t="str">
        <f t="shared" si="126"/>
        <v/>
      </c>
      <c r="U267" s="124"/>
      <c r="V267" s="129" t="s">
        <v>164</v>
      </c>
      <c r="W267" s="131"/>
      <c r="X267" s="75" t="str">
        <f>IF(COUNTIF($M267,"*LED*"),"LED設置済",IF(COUNTIF($M267,"*不明*"),"該当不明",IF(ISERROR(VLOOKUP($M267,#REF!,4,0)),"",VLOOKUP($M267,#REF!,4,0))))</f>
        <v/>
      </c>
      <c r="Y267" s="139">
        <f t="shared" si="127"/>
        <v>0</v>
      </c>
      <c r="Z267" s="144" t="str">
        <f>IF(ISERROR(VLOOKUP($M267,#REF!,5,0)),"",VLOOKUP($M267,#REF!,5,0))</f>
        <v/>
      </c>
      <c r="AA267" s="147" t="str">
        <f t="shared" si="128"/>
        <v/>
      </c>
      <c r="AB267" s="147" t="str">
        <f t="shared" si="129"/>
        <v/>
      </c>
      <c r="AC267" s="147" t="str">
        <f>IF(ISERROR(VLOOKUP($M267,#REF!,6,0)),"",VLOOKUP($M267,#REF!,6,0))</f>
        <v/>
      </c>
      <c r="AD267" s="147" t="str">
        <f>IF(ISERROR(VLOOKUP($M267,#REF!,8,0)),"",VLOOKUP($M267,#REF!,8,0))</f>
        <v/>
      </c>
      <c r="AE267" s="152" t="str">
        <f t="shared" si="130"/>
        <v/>
      </c>
      <c r="AF267" s="155" t="str">
        <f t="shared" si="131"/>
        <v/>
      </c>
      <c r="AG267" s="146" t="str">
        <f t="shared" si="132"/>
        <v/>
      </c>
      <c r="AH267" s="146" t="str">
        <f>IF(ISERROR(VLOOKUP($M267,#REF!,9,0)),"",VLOOKUP($M267,#REF!,9,0))</f>
        <v/>
      </c>
      <c r="AI267" s="146" t="str">
        <f t="shared" si="133"/>
        <v/>
      </c>
      <c r="AJ267" s="168">
        <f t="shared" si="134"/>
        <v>0</v>
      </c>
      <c r="AK267" s="171"/>
      <c r="AL267" s="174" t="str">
        <f t="shared" si="135"/>
        <v/>
      </c>
      <c r="AM267" s="179" t="str">
        <f t="shared" si="136"/>
        <v/>
      </c>
      <c r="AN267" s="183" t="str">
        <f t="shared" si="137"/>
        <v>未入力セル</v>
      </c>
      <c r="AO267" s="186" t="str">
        <f t="shared" si="117"/>
        <v/>
      </c>
      <c r="AP267" s="186" t="str">
        <f t="shared" si="118"/>
        <v/>
      </c>
      <c r="AQ267" s="39">
        <f t="shared" si="116"/>
        <v>0</v>
      </c>
      <c r="AR267" s="39" t="str">
        <f>IF(ISERROR(VLOOKUP($M267,#REF!,16,0)),"",VLOOKUP($M267,#REF!,16,0))</f>
        <v/>
      </c>
      <c r="AS267" s="196" t="str">
        <f>IF(ISERROR(VLOOKUP($M267,#REF!,7,0)),"",VLOOKUP($M267,#REF!,7,0))</f>
        <v/>
      </c>
      <c r="AT267" s="203">
        <f t="shared" si="138"/>
        <v>0</v>
      </c>
      <c r="AU267" s="208" t="str">
        <f t="shared" si="139"/>
        <v/>
      </c>
      <c r="AW267" s="208" t="str">
        <f>IF(ISERROR(VLOOKUP($M267,#REF!,10,0)),"",VLOOKUP($M267,#REF!,10,0))</f>
        <v/>
      </c>
      <c r="AX267" s="203">
        <f t="shared" si="140"/>
        <v>0</v>
      </c>
      <c r="AY267" s="208" t="str">
        <f t="shared" si="141"/>
        <v/>
      </c>
      <c r="BA267" s="225" t="str">
        <f t="shared" si="142"/>
        <v/>
      </c>
      <c r="BB267" s="225" t="str">
        <f t="shared" si="143"/>
        <v/>
      </c>
    </row>
    <row r="268" spans="1:54" s="39" customFormat="1" ht="25.2" customHeight="1" x14ac:dyDescent="0.2">
      <c r="A268" s="45"/>
      <c r="B268" s="48"/>
      <c r="C268" s="48"/>
      <c r="D268" s="53"/>
      <c r="E268" s="53"/>
      <c r="F268" s="55"/>
      <c r="G268" s="55"/>
      <c r="H268" s="60"/>
      <c r="I268" s="66"/>
      <c r="J268" s="68"/>
      <c r="L268" s="73">
        <f t="shared" si="119"/>
        <v>0</v>
      </c>
      <c r="M268" s="73" t="str">
        <f t="shared" si="120"/>
        <v xml:space="preserve"> </v>
      </c>
      <c r="N268" s="100">
        <f t="shared" si="121"/>
        <v>0</v>
      </c>
      <c r="O268" s="100">
        <f t="shared" si="122"/>
        <v>0</v>
      </c>
      <c r="P268" s="108">
        <f t="shared" si="123"/>
        <v>0</v>
      </c>
      <c r="Q268" s="108" t="str">
        <f>IF(OR($C268="LED",$C268="不明"),"",IF(ISERROR(VLOOKUP($M268,#REF!,2,0)),"",VLOOKUP($M268,#REF!,2,0)))</f>
        <v/>
      </c>
      <c r="R268" s="100">
        <f t="shared" si="124"/>
        <v>0</v>
      </c>
      <c r="S268" s="100">
        <f t="shared" si="125"/>
        <v>0</v>
      </c>
      <c r="T268" s="120" t="str">
        <f t="shared" si="126"/>
        <v/>
      </c>
      <c r="U268" s="124"/>
      <c r="V268" s="129" t="s">
        <v>164</v>
      </c>
      <c r="W268" s="131"/>
      <c r="X268" s="75" t="str">
        <f>IF(COUNTIF($M268,"*LED*"),"LED設置済",IF(COUNTIF($M268,"*不明*"),"該当不明",IF(ISERROR(VLOOKUP($M268,#REF!,4,0)),"",VLOOKUP($M268,#REF!,4,0))))</f>
        <v/>
      </c>
      <c r="Y268" s="139">
        <f t="shared" si="127"/>
        <v>0</v>
      </c>
      <c r="Z268" s="144" t="str">
        <f>IF(ISERROR(VLOOKUP($M268,#REF!,5,0)),"",VLOOKUP($M268,#REF!,5,0))</f>
        <v/>
      </c>
      <c r="AA268" s="147" t="str">
        <f t="shared" si="128"/>
        <v/>
      </c>
      <c r="AB268" s="147" t="str">
        <f t="shared" si="129"/>
        <v/>
      </c>
      <c r="AC268" s="147" t="str">
        <f>IF(ISERROR(VLOOKUP($M268,#REF!,6,0)),"",VLOOKUP($M268,#REF!,6,0))</f>
        <v/>
      </c>
      <c r="AD268" s="147" t="str">
        <f>IF(ISERROR(VLOOKUP($M268,#REF!,8,0)),"",VLOOKUP($M268,#REF!,8,0))</f>
        <v/>
      </c>
      <c r="AE268" s="152" t="str">
        <f t="shared" si="130"/>
        <v/>
      </c>
      <c r="AF268" s="155" t="str">
        <f t="shared" si="131"/>
        <v/>
      </c>
      <c r="AG268" s="146" t="str">
        <f t="shared" si="132"/>
        <v/>
      </c>
      <c r="AH268" s="146" t="str">
        <f>IF(ISERROR(VLOOKUP($M268,#REF!,9,0)),"",VLOOKUP($M268,#REF!,9,0))</f>
        <v/>
      </c>
      <c r="AI268" s="146" t="str">
        <f t="shared" si="133"/>
        <v/>
      </c>
      <c r="AJ268" s="168">
        <f t="shared" si="134"/>
        <v>0</v>
      </c>
      <c r="AK268" s="171"/>
      <c r="AL268" s="174" t="str">
        <f t="shared" si="135"/>
        <v/>
      </c>
      <c r="AM268" s="179" t="str">
        <f t="shared" si="136"/>
        <v/>
      </c>
      <c r="AN268" s="183" t="str">
        <f t="shared" si="137"/>
        <v>未入力セル</v>
      </c>
      <c r="AO268" s="186" t="str">
        <f t="shared" si="117"/>
        <v/>
      </c>
      <c r="AP268" s="186" t="str">
        <f t="shared" si="118"/>
        <v/>
      </c>
      <c r="AQ268" s="39">
        <f t="shared" si="116"/>
        <v>0</v>
      </c>
      <c r="AR268" s="39" t="str">
        <f>IF(ISERROR(VLOOKUP($M268,#REF!,16,0)),"",VLOOKUP($M268,#REF!,16,0))</f>
        <v/>
      </c>
      <c r="AS268" s="196" t="str">
        <f>IF(ISERROR(VLOOKUP($M268,#REF!,7,0)),"",VLOOKUP($M268,#REF!,7,0))</f>
        <v/>
      </c>
      <c r="AT268" s="203">
        <f t="shared" si="138"/>
        <v>0</v>
      </c>
      <c r="AU268" s="208" t="str">
        <f t="shared" si="139"/>
        <v/>
      </c>
      <c r="AW268" s="208" t="str">
        <f>IF(ISERROR(VLOOKUP($M268,#REF!,10,0)),"",VLOOKUP($M268,#REF!,10,0))</f>
        <v/>
      </c>
      <c r="AX268" s="203">
        <f t="shared" si="140"/>
        <v>0</v>
      </c>
      <c r="AY268" s="208" t="str">
        <f t="shared" si="141"/>
        <v/>
      </c>
      <c r="BA268" s="225" t="str">
        <f t="shared" si="142"/>
        <v/>
      </c>
      <c r="BB268" s="225" t="str">
        <f t="shared" si="143"/>
        <v/>
      </c>
    </row>
    <row r="269" spans="1:54" s="39" customFormat="1" ht="25.2" customHeight="1" x14ac:dyDescent="0.2">
      <c r="A269" s="45"/>
      <c r="B269" s="48"/>
      <c r="C269" s="48"/>
      <c r="D269" s="53"/>
      <c r="E269" s="53"/>
      <c r="F269" s="55"/>
      <c r="G269" s="55"/>
      <c r="H269" s="60"/>
      <c r="I269" s="66"/>
      <c r="J269" s="68"/>
      <c r="L269" s="73">
        <f t="shared" si="119"/>
        <v>0</v>
      </c>
      <c r="M269" s="73" t="str">
        <f t="shared" si="120"/>
        <v xml:space="preserve"> </v>
      </c>
      <c r="N269" s="100">
        <f t="shared" si="121"/>
        <v>0</v>
      </c>
      <c r="O269" s="100">
        <f t="shared" si="122"/>
        <v>0</v>
      </c>
      <c r="P269" s="108">
        <f t="shared" si="123"/>
        <v>0</v>
      </c>
      <c r="Q269" s="108" t="str">
        <f>IF(OR($C269="LED",$C269="不明"),"",IF(ISERROR(VLOOKUP($M269,#REF!,2,0)),"",VLOOKUP($M269,#REF!,2,0)))</f>
        <v/>
      </c>
      <c r="R269" s="100">
        <f t="shared" si="124"/>
        <v>0</v>
      </c>
      <c r="S269" s="100">
        <f t="shared" si="125"/>
        <v>0</v>
      </c>
      <c r="T269" s="120" t="str">
        <f t="shared" si="126"/>
        <v/>
      </c>
      <c r="U269" s="124"/>
      <c r="V269" s="129" t="s">
        <v>164</v>
      </c>
      <c r="W269" s="131"/>
      <c r="X269" s="75" t="str">
        <f>IF(COUNTIF($M269,"*LED*"),"LED設置済",IF(COUNTIF($M269,"*不明*"),"該当不明",IF(ISERROR(VLOOKUP($M269,#REF!,4,0)),"",VLOOKUP($M269,#REF!,4,0))))</f>
        <v/>
      </c>
      <c r="Y269" s="139">
        <f t="shared" si="127"/>
        <v>0</v>
      </c>
      <c r="Z269" s="144" t="str">
        <f>IF(ISERROR(VLOOKUP($M269,#REF!,5,0)),"",VLOOKUP($M269,#REF!,5,0))</f>
        <v/>
      </c>
      <c r="AA269" s="147" t="str">
        <f t="shared" si="128"/>
        <v/>
      </c>
      <c r="AB269" s="147" t="str">
        <f t="shared" si="129"/>
        <v/>
      </c>
      <c r="AC269" s="147" t="str">
        <f>IF(ISERROR(VLOOKUP($M269,#REF!,6,0)),"",VLOOKUP($M269,#REF!,6,0))</f>
        <v/>
      </c>
      <c r="AD269" s="147" t="str">
        <f>IF(ISERROR(VLOOKUP($M269,#REF!,8,0)),"",VLOOKUP($M269,#REF!,8,0))</f>
        <v/>
      </c>
      <c r="AE269" s="152" t="str">
        <f t="shared" si="130"/>
        <v/>
      </c>
      <c r="AF269" s="155" t="str">
        <f t="shared" si="131"/>
        <v/>
      </c>
      <c r="AG269" s="146" t="str">
        <f t="shared" si="132"/>
        <v/>
      </c>
      <c r="AH269" s="146" t="str">
        <f>IF(ISERROR(VLOOKUP($M269,#REF!,9,0)),"",VLOOKUP($M269,#REF!,9,0))</f>
        <v/>
      </c>
      <c r="AI269" s="146" t="str">
        <f t="shared" si="133"/>
        <v/>
      </c>
      <c r="AJ269" s="168">
        <f t="shared" si="134"/>
        <v>0</v>
      </c>
      <c r="AK269" s="171"/>
      <c r="AL269" s="174" t="str">
        <f t="shared" si="135"/>
        <v/>
      </c>
      <c r="AM269" s="179" t="str">
        <f t="shared" si="136"/>
        <v/>
      </c>
      <c r="AN269" s="183" t="str">
        <f t="shared" si="137"/>
        <v>未入力セル</v>
      </c>
      <c r="AO269" s="186" t="str">
        <f t="shared" si="117"/>
        <v/>
      </c>
      <c r="AP269" s="186" t="str">
        <f t="shared" si="118"/>
        <v/>
      </c>
      <c r="AQ269" s="39">
        <f t="shared" si="116"/>
        <v>0</v>
      </c>
      <c r="AR269" s="39" t="str">
        <f>IF(ISERROR(VLOOKUP($M269,#REF!,16,0)),"",VLOOKUP($M269,#REF!,16,0))</f>
        <v/>
      </c>
      <c r="AS269" s="196" t="str">
        <f>IF(ISERROR(VLOOKUP($M269,#REF!,7,0)),"",VLOOKUP($M269,#REF!,7,0))</f>
        <v/>
      </c>
      <c r="AT269" s="203">
        <f t="shared" si="138"/>
        <v>0</v>
      </c>
      <c r="AU269" s="208" t="str">
        <f t="shared" si="139"/>
        <v/>
      </c>
      <c r="AW269" s="208" t="str">
        <f>IF(ISERROR(VLOOKUP($M269,#REF!,10,0)),"",VLOOKUP($M269,#REF!,10,0))</f>
        <v/>
      </c>
      <c r="AX269" s="203">
        <f t="shared" si="140"/>
        <v>0</v>
      </c>
      <c r="AY269" s="208" t="str">
        <f t="shared" si="141"/>
        <v/>
      </c>
      <c r="BA269" s="225" t="str">
        <f t="shared" si="142"/>
        <v/>
      </c>
      <c r="BB269" s="225" t="str">
        <f t="shared" si="143"/>
        <v/>
      </c>
    </row>
    <row r="270" spans="1:54" s="39" customFormat="1" ht="25.2" customHeight="1" x14ac:dyDescent="0.2">
      <c r="A270" s="45"/>
      <c r="B270" s="48"/>
      <c r="C270" s="48"/>
      <c r="D270" s="53"/>
      <c r="E270" s="53"/>
      <c r="F270" s="55"/>
      <c r="G270" s="55"/>
      <c r="H270" s="60"/>
      <c r="I270" s="66"/>
      <c r="J270" s="68"/>
      <c r="L270" s="73">
        <f t="shared" si="119"/>
        <v>0</v>
      </c>
      <c r="M270" s="73" t="str">
        <f t="shared" si="120"/>
        <v xml:space="preserve"> </v>
      </c>
      <c r="N270" s="100">
        <f t="shared" si="121"/>
        <v>0</v>
      </c>
      <c r="O270" s="100">
        <f t="shared" si="122"/>
        <v>0</v>
      </c>
      <c r="P270" s="108">
        <f t="shared" si="123"/>
        <v>0</v>
      </c>
      <c r="Q270" s="108" t="str">
        <f>IF(OR($C270="LED",$C270="不明"),"",IF(ISERROR(VLOOKUP($M270,#REF!,2,0)),"",VLOOKUP($M270,#REF!,2,0)))</f>
        <v/>
      </c>
      <c r="R270" s="100">
        <f t="shared" si="124"/>
        <v>0</v>
      </c>
      <c r="S270" s="100">
        <f t="shared" si="125"/>
        <v>0</v>
      </c>
      <c r="T270" s="120" t="str">
        <f t="shared" si="126"/>
        <v/>
      </c>
      <c r="U270" s="124"/>
      <c r="V270" s="129" t="s">
        <v>164</v>
      </c>
      <c r="W270" s="131"/>
      <c r="X270" s="75" t="str">
        <f>IF(COUNTIF($M270,"*LED*"),"LED設置済",IF(COUNTIF($M270,"*不明*"),"該当不明",IF(ISERROR(VLOOKUP($M270,#REF!,4,0)),"",VLOOKUP($M270,#REF!,4,0))))</f>
        <v/>
      </c>
      <c r="Y270" s="139">
        <f t="shared" si="127"/>
        <v>0</v>
      </c>
      <c r="Z270" s="144" t="str">
        <f>IF(ISERROR(VLOOKUP($M270,#REF!,5,0)),"",VLOOKUP($M270,#REF!,5,0))</f>
        <v/>
      </c>
      <c r="AA270" s="147" t="str">
        <f t="shared" si="128"/>
        <v/>
      </c>
      <c r="AB270" s="147" t="str">
        <f t="shared" si="129"/>
        <v/>
      </c>
      <c r="AC270" s="147" t="str">
        <f>IF(ISERROR(VLOOKUP($M270,#REF!,6,0)),"",VLOOKUP($M270,#REF!,6,0))</f>
        <v/>
      </c>
      <c r="AD270" s="147" t="str">
        <f>IF(ISERROR(VLOOKUP($M270,#REF!,8,0)),"",VLOOKUP($M270,#REF!,8,0))</f>
        <v/>
      </c>
      <c r="AE270" s="152" t="str">
        <f t="shared" si="130"/>
        <v/>
      </c>
      <c r="AF270" s="155" t="str">
        <f t="shared" si="131"/>
        <v/>
      </c>
      <c r="AG270" s="146" t="str">
        <f t="shared" si="132"/>
        <v/>
      </c>
      <c r="AH270" s="146" t="str">
        <f>IF(ISERROR(VLOOKUP($M270,#REF!,9,0)),"",VLOOKUP($M270,#REF!,9,0))</f>
        <v/>
      </c>
      <c r="AI270" s="146" t="str">
        <f t="shared" si="133"/>
        <v/>
      </c>
      <c r="AJ270" s="168">
        <f t="shared" si="134"/>
        <v>0</v>
      </c>
      <c r="AK270" s="171"/>
      <c r="AL270" s="174" t="str">
        <f t="shared" si="135"/>
        <v/>
      </c>
      <c r="AM270" s="179" t="str">
        <f t="shared" si="136"/>
        <v/>
      </c>
      <c r="AN270" s="183" t="str">
        <f t="shared" si="137"/>
        <v>未入力セル</v>
      </c>
      <c r="AO270" s="186" t="str">
        <f t="shared" si="117"/>
        <v/>
      </c>
      <c r="AP270" s="186" t="str">
        <f t="shared" si="118"/>
        <v/>
      </c>
      <c r="AQ270" s="39">
        <f t="shared" si="116"/>
        <v>0</v>
      </c>
      <c r="AR270" s="39" t="str">
        <f>IF(ISERROR(VLOOKUP($M270,#REF!,16,0)),"",VLOOKUP($M270,#REF!,16,0))</f>
        <v/>
      </c>
      <c r="AS270" s="196" t="str">
        <f>IF(ISERROR(VLOOKUP($M270,#REF!,7,0)),"",VLOOKUP($M270,#REF!,7,0))</f>
        <v/>
      </c>
      <c r="AT270" s="203">
        <f t="shared" si="138"/>
        <v>0</v>
      </c>
      <c r="AU270" s="208" t="str">
        <f t="shared" si="139"/>
        <v/>
      </c>
      <c r="AW270" s="208" t="str">
        <f>IF(ISERROR(VLOOKUP($M270,#REF!,10,0)),"",VLOOKUP($M270,#REF!,10,0))</f>
        <v/>
      </c>
      <c r="AX270" s="203">
        <f t="shared" si="140"/>
        <v>0</v>
      </c>
      <c r="AY270" s="208" t="str">
        <f t="shared" si="141"/>
        <v/>
      </c>
      <c r="BA270" s="225" t="str">
        <f t="shared" si="142"/>
        <v/>
      </c>
      <c r="BB270" s="225" t="str">
        <f t="shared" si="143"/>
        <v/>
      </c>
    </row>
    <row r="271" spans="1:54" s="39" customFormat="1" ht="25.2" customHeight="1" x14ac:dyDescent="0.2">
      <c r="A271" s="45"/>
      <c r="B271" s="48"/>
      <c r="C271" s="48"/>
      <c r="D271" s="53"/>
      <c r="E271" s="53"/>
      <c r="F271" s="55"/>
      <c r="G271" s="55"/>
      <c r="H271" s="60"/>
      <c r="I271" s="66"/>
      <c r="J271" s="68"/>
      <c r="L271" s="73">
        <f t="shared" si="119"/>
        <v>0</v>
      </c>
      <c r="M271" s="73" t="str">
        <f t="shared" si="120"/>
        <v xml:space="preserve"> </v>
      </c>
      <c r="N271" s="100">
        <f t="shared" si="121"/>
        <v>0</v>
      </c>
      <c r="O271" s="100">
        <f t="shared" si="122"/>
        <v>0</v>
      </c>
      <c r="P271" s="108">
        <f t="shared" si="123"/>
        <v>0</v>
      </c>
      <c r="Q271" s="108" t="str">
        <f>IF(OR($C271="LED",$C271="不明"),"",IF(ISERROR(VLOOKUP($M271,#REF!,2,0)),"",VLOOKUP($M271,#REF!,2,0)))</f>
        <v/>
      </c>
      <c r="R271" s="100">
        <f t="shared" si="124"/>
        <v>0</v>
      </c>
      <c r="S271" s="100">
        <f t="shared" si="125"/>
        <v>0</v>
      </c>
      <c r="T271" s="120" t="str">
        <f t="shared" si="126"/>
        <v/>
      </c>
      <c r="U271" s="124"/>
      <c r="V271" s="129" t="s">
        <v>164</v>
      </c>
      <c r="W271" s="131"/>
      <c r="X271" s="75" t="str">
        <f>IF(COUNTIF($M271,"*LED*"),"LED設置済",IF(COUNTIF($M271,"*不明*"),"該当不明",IF(ISERROR(VLOOKUP($M271,#REF!,4,0)),"",VLOOKUP($M271,#REF!,4,0))))</f>
        <v/>
      </c>
      <c r="Y271" s="139">
        <f t="shared" si="127"/>
        <v>0</v>
      </c>
      <c r="Z271" s="144" t="str">
        <f>IF(ISERROR(VLOOKUP($M271,#REF!,5,0)),"",VLOOKUP($M271,#REF!,5,0))</f>
        <v/>
      </c>
      <c r="AA271" s="147" t="str">
        <f t="shared" si="128"/>
        <v/>
      </c>
      <c r="AB271" s="147" t="str">
        <f t="shared" si="129"/>
        <v/>
      </c>
      <c r="AC271" s="147" t="str">
        <f>IF(ISERROR(VLOOKUP($M271,#REF!,6,0)),"",VLOOKUP($M271,#REF!,6,0))</f>
        <v/>
      </c>
      <c r="AD271" s="147" t="str">
        <f>IF(ISERROR(VLOOKUP($M271,#REF!,8,0)),"",VLOOKUP($M271,#REF!,8,0))</f>
        <v/>
      </c>
      <c r="AE271" s="152" t="str">
        <f t="shared" si="130"/>
        <v/>
      </c>
      <c r="AF271" s="155" t="str">
        <f t="shared" si="131"/>
        <v/>
      </c>
      <c r="AG271" s="146" t="str">
        <f t="shared" si="132"/>
        <v/>
      </c>
      <c r="AH271" s="146" t="str">
        <f>IF(ISERROR(VLOOKUP($M271,#REF!,9,0)),"",VLOOKUP($M271,#REF!,9,0))</f>
        <v/>
      </c>
      <c r="AI271" s="146" t="str">
        <f t="shared" si="133"/>
        <v/>
      </c>
      <c r="AJ271" s="168">
        <f t="shared" si="134"/>
        <v>0</v>
      </c>
      <c r="AK271" s="171"/>
      <c r="AL271" s="174" t="str">
        <f t="shared" si="135"/>
        <v/>
      </c>
      <c r="AM271" s="179" t="str">
        <f t="shared" si="136"/>
        <v/>
      </c>
      <c r="AN271" s="183" t="str">
        <f t="shared" si="137"/>
        <v>未入力セル</v>
      </c>
      <c r="AO271" s="186" t="str">
        <f t="shared" si="117"/>
        <v/>
      </c>
      <c r="AP271" s="186" t="str">
        <f t="shared" si="118"/>
        <v/>
      </c>
      <c r="AQ271" s="39">
        <f t="shared" si="116"/>
        <v>0</v>
      </c>
      <c r="AR271" s="39" t="str">
        <f>IF(ISERROR(VLOOKUP($M271,#REF!,16,0)),"",VLOOKUP($M271,#REF!,16,0))</f>
        <v/>
      </c>
      <c r="AS271" s="196" t="str">
        <f>IF(ISERROR(VLOOKUP($M271,#REF!,7,0)),"",VLOOKUP($M271,#REF!,7,0))</f>
        <v/>
      </c>
      <c r="AT271" s="203">
        <f t="shared" si="138"/>
        <v>0</v>
      </c>
      <c r="AU271" s="208" t="str">
        <f t="shared" si="139"/>
        <v/>
      </c>
      <c r="AW271" s="208" t="str">
        <f>IF(ISERROR(VLOOKUP($M271,#REF!,10,0)),"",VLOOKUP($M271,#REF!,10,0))</f>
        <v/>
      </c>
      <c r="AX271" s="203">
        <f t="shared" si="140"/>
        <v>0</v>
      </c>
      <c r="AY271" s="208" t="str">
        <f t="shared" si="141"/>
        <v/>
      </c>
      <c r="BA271" s="225" t="str">
        <f t="shared" si="142"/>
        <v/>
      </c>
      <c r="BB271" s="225" t="str">
        <f t="shared" si="143"/>
        <v/>
      </c>
    </row>
    <row r="272" spans="1:54" s="39" customFormat="1" ht="25.2" customHeight="1" x14ac:dyDescent="0.2">
      <c r="A272" s="45"/>
      <c r="B272" s="48"/>
      <c r="C272" s="48"/>
      <c r="D272" s="53"/>
      <c r="E272" s="53"/>
      <c r="F272" s="55"/>
      <c r="G272" s="55"/>
      <c r="H272" s="60"/>
      <c r="I272" s="66"/>
      <c r="J272" s="68"/>
      <c r="L272" s="73">
        <f t="shared" si="119"/>
        <v>0</v>
      </c>
      <c r="M272" s="73" t="str">
        <f t="shared" si="120"/>
        <v xml:space="preserve"> </v>
      </c>
      <c r="N272" s="100">
        <f t="shared" si="121"/>
        <v>0</v>
      </c>
      <c r="O272" s="100">
        <f t="shared" si="122"/>
        <v>0</v>
      </c>
      <c r="P272" s="108">
        <f t="shared" si="123"/>
        <v>0</v>
      </c>
      <c r="Q272" s="108" t="str">
        <f>IF(OR($C272="LED",$C272="不明"),"",IF(ISERROR(VLOOKUP($M272,#REF!,2,0)),"",VLOOKUP($M272,#REF!,2,0)))</f>
        <v/>
      </c>
      <c r="R272" s="100">
        <f t="shared" si="124"/>
        <v>0</v>
      </c>
      <c r="S272" s="100">
        <f t="shared" si="125"/>
        <v>0</v>
      </c>
      <c r="T272" s="120" t="str">
        <f t="shared" si="126"/>
        <v/>
      </c>
      <c r="U272" s="124"/>
      <c r="V272" s="129" t="s">
        <v>164</v>
      </c>
      <c r="W272" s="131"/>
      <c r="X272" s="75" t="str">
        <f>IF(COUNTIF($M272,"*LED*"),"LED設置済",IF(COUNTIF($M272,"*不明*"),"該当不明",IF(ISERROR(VLOOKUP($M272,#REF!,4,0)),"",VLOOKUP($M272,#REF!,4,0))))</f>
        <v/>
      </c>
      <c r="Y272" s="139">
        <f t="shared" si="127"/>
        <v>0</v>
      </c>
      <c r="Z272" s="144" t="str">
        <f>IF(ISERROR(VLOOKUP($M272,#REF!,5,0)),"",VLOOKUP($M272,#REF!,5,0))</f>
        <v/>
      </c>
      <c r="AA272" s="147" t="str">
        <f t="shared" si="128"/>
        <v/>
      </c>
      <c r="AB272" s="147" t="str">
        <f t="shared" si="129"/>
        <v/>
      </c>
      <c r="AC272" s="147" t="str">
        <f>IF(ISERROR(VLOOKUP($M272,#REF!,6,0)),"",VLOOKUP($M272,#REF!,6,0))</f>
        <v/>
      </c>
      <c r="AD272" s="147" t="str">
        <f>IF(ISERROR(VLOOKUP($M272,#REF!,8,0)),"",VLOOKUP($M272,#REF!,8,0))</f>
        <v/>
      </c>
      <c r="AE272" s="152" t="str">
        <f t="shared" si="130"/>
        <v/>
      </c>
      <c r="AF272" s="155" t="str">
        <f t="shared" si="131"/>
        <v/>
      </c>
      <c r="AG272" s="146" t="str">
        <f t="shared" si="132"/>
        <v/>
      </c>
      <c r="AH272" s="146" t="str">
        <f>IF(ISERROR(VLOOKUP($M272,#REF!,9,0)),"",VLOOKUP($M272,#REF!,9,0))</f>
        <v/>
      </c>
      <c r="AI272" s="146" t="str">
        <f t="shared" si="133"/>
        <v/>
      </c>
      <c r="AJ272" s="168">
        <f t="shared" si="134"/>
        <v>0</v>
      </c>
      <c r="AK272" s="171"/>
      <c r="AL272" s="174" t="str">
        <f t="shared" si="135"/>
        <v/>
      </c>
      <c r="AM272" s="179" t="str">
        <f t="shared" si="136"/>
        <v/>
      </c>
      <c r="AN272" s="183" t="str">
        <f t="shared" si="137"/>
        <v>未入力セル</v>
      </c>
      <c r="AO272" s="186" t="str">
        <f t="shared" si="117"/>
        <v/>
      </c>
      <c r="AP272" s="186" t="str">
        <f t="shared" si="118"/>
        <v/>
      </c>
      <c r="AQ272" s="39">
        <f t="shared" si="116"/>
        <v>0</v>
      </c>
      <c r="AR272" s="39" t="str">
        <f>IF(ISERROR(VLOOKUP($M272,#REF!,16,0)),"",VLOOKUP($M272,#REF!,16,0))</f>
        <v/>
      </c>
      <c r="AS272" s="196" t="str">
        <f>IF(ISERROR(VLOOKUP($M272,#REF!,7,0)),"",VLOOKUP($M272,#REF!,7,0))</f>
        <v/>
      </c>
      <c r="AT272" s="203">
        <f t="shared" si="138"/>
        <v>0</v>
      </c>
      <c r="AU272" s="208" t="str">
        <f t="shared" si="139"/>
        <v/>
      </c>
      <c r="AW272" s="208" t="str">
        <f>IF(ISERROR(VLOOKUP($M272,#REF!,10,0)),"",VLOOKUP($M272,#REF!,10,0))</f>
        <v/>
      </c>
      <c r="AX272" s="203">
        <f t="shared" si="140"/>
        <v>0</v>
      </c>
      <c r="AY272" s="208" t="str">
        <f t="shared" si="141"/>
        <v/>
      </c>
      <c r="BA272" s="225" t="str">
        <f t="shared" si="142"/>
        <v/>
      </c>
      <c r="BB272" s="225" t="str">
        <f t="shared" si="143"/>
        <v/>
      </c>
    </row>
    <row r="273" spans="1:54" s="39" customFormat="1" ht="25.2" customHeight="1" x14ac:dyDescent="0.2">
      <c r="A273" s="45"/>
      <c r="B273" s="48"/>
      <c r="C273" s="48"/>
      <c r="D273" s="53"/>
      <c r="E273" s="53"/>
      <c r="F273" s="55"/>
      <c r="G273" s="55"/>
      <c r="H273" s="60"/>
      <c r="I273" s="66"/>
      <c r="J273" s="68"/>
      <c r="L273" s="73">
        <f t="shared" si="119"/>
        <v>0</v>
      </c>
      <c r="M273" s="73" t="str">
        <f t="shared" si="120"/>
        <v xml:space="preserve"> </v>
      </c>
      <c r="N273" s="100">
        <f t="shared" si="121"/>
        <v>0</v>
      </c>
      <c r="O273" s="100">
        <f t="shared" si="122"/>
        <v>0</v>
      </c>
      <c r="P273" s="108">
        <f t="shared" si="123"/>
        <v>0</v>
      </c>
      <c r="Q273" s="108" t="str">
        <f>IF(OR($C273="LED",$C273="不明"),"",IF(ISERROR(VLOOKUP($M273,#REF!,2,0)),"",VLOOKUP($M273,#REF!,2,0)))</f>
        <v/>
      </c>
      <c r="R273" s="100">
        <f t="shared" si="124"/>
        <v>0</v>
      </c>
      <c r="S273" s="100">
        <f t="shared" si="125"/>
        <v>0</v>
      </c>
      <c r="T273" s="120" t="str">
        <f t="shared" si="126"/>
        <v/>
      </c>
      <c r="U273" s="124"/>
      <c r="V273" s="129" t="s">
        <v>164</v>
      </c>
      <c r="W273" s="131"/>
      <c r="X273" s="75" t="str">
        <f>IF(COUNTIF($M273,"*LED*"),"LED設置済",IF(COUNTIF($M273,"*不明*"),"該当不明",IF(ISERROR(VLOOKUP($M273,#REF!,4,0)),"",VLOOKUP($M273,#REF!,4,0))))</f>
        <v/>
      </c>
      <c r="Y273" s="139">
        <f t="shared" si="127"/>
        <v>0</v>
      </c>
      <c r="Z273" s="144" t="str">
        <f>IF(ISERROR(VLOOKUP($M273,#REF!,5,0)),"",VLOOKUP($M273,#REF!,5,0))</f>
        <v/>
      </c>
      <c r="AA273" s="147" t="str">
        <f t="shared" si="128"/>
        <v/>
      </c>
      <c r="AB273" s="147" t="str">
        <f t="shared" si="129"/>
        <v/>
      </c>
      <c r="AC273" s="147" t="str">
        <f>IF(ISERROR(VLOOKUP($M273,#REF!,6,0)),"",VLOOKUP($M273,#REF!,6,0))</f>
        <v/>
      </c>
      <c r="AD273" s="147" t="str">
        <f>IF(ISERROR(VLOOKUP($M273,#REF!,8,0)),"",VLOOKUP($M273,#REF!,8,0))</f>
        <v/>
      </c>
      <c r="AE273" s="152" t="str">
        <f t="shared" si="130"/>
        <v/>
      </c>
      <c r="AF273" s="155" t="str">
        <f t="shared" si="131"/>
        <v/>
      </c>
      <c r="AG273" s="146" t="str">
        <f t="shared" si="132"/>
        <v/>
      </c>
      <c r="AH273" s="146" t="str">
        <f>IF(ISERROR(VLOOKUP($M273,#REF!,9,0)),"",VLOOKUP($M273,#REF!,9,0))</f>
        <v/>
      </c>
      <c r="AI273" s="146" t="str">
        <f t="shared" si="133"/>
        <v/>
      </c>
      <c r="AJ273" s="168">
        <f t="shared" si="134"/>
        <v>0</v>
      </c>
      <c r="AK273" s="171"/>
      <c r="AL273" s="174" t="str">
        <f t="shared" si="135"/>
        <v/>
      </c>
      <c r="AM273" s="179" t="str">
        <f t="shared" si="136"/>
        <v/>
      </c>
      <c r="AN273" s="183" t="str">
        <f t="shared" si="137"/>
        <v>未入力セル</v>
      </c>
      <c r="AO273" s="186" t="str">
        <f t="shared" si="117"/>
        <v/>
      </c>
      <c r="AP273" s="186" t="str">
        <f t="shared" si="118"/>
        <v/>
      </c>
      <c r="AQ273" s="39">
        <f t="shared" si="116"/>
        <v>0</v>
      </c>
      <c r="AR273" s="39" t="str">
        <f>IF(ISERROR(VLOOKUP($M273,#REF!,16,0)),"",VLOOKUP($M273,#REF!,16,0))</f>
        <v/>
      </c>
      <c r="AS273" s="196" t="str">
        <f>IF(ISERROR(VLOOKUP($M273,#REF!,7,0)),"",VLOOKUP($M273,#REF!,7,0))</f>
        <v/>
      </c>
      <c r="AT273" s="203">
        <f t="shared" si="138"/>
        <v>0</v>
      </c>
      <c r="AU273" s="208" t="str">
        <f t="shared" si="139"/>
        <v/>
      </c>
      <c r="AW273" s="208" t="str">
        <f>IF(ISERROR(VLOOKUP($M273,#REF!,10,0)),"",VLOOKUP($M273,#REF!,10,0))</f>
        <v/>
      </c>
      <c r="AX273" s="203">
        <f t="shared" si="140"/>
        <v>0</v>
      </c>
      <c r="AY273" s="208" t="str">
        <f t="shared" si="141"/>
        <v/>
      </c>
      <c r="BA273" s="225" t="str">
        <f t="shared" si="142"/>
        <v/>
      </c>
      <c r="BB273" s="225" t="str">
        <f t="shared" si="143"/>
        <v/>
      </c>
    </row>
    <row r="274" spans="1:54" s="39" customFormat="1" ht="25.2" customHeight="1" x14ac:dyDescent="0.2">
      <c r="A274" s="45"/>
      <c r="B274" s="48"/>
      <c r="C274" s="48"/>
      <c r="D274" s="53"/>
      <c r="E274" s="53"/>
      <c r="F274" s="55"/>
      <c r="G274" s="55"/>
      <c r="H274" s="60"/>
      <c r="I274" s="66"/>
      <c r="J274" s="68"/>
      <c r="L274" s="73">
        <f t="shared" si="119"/>
        <v>0</v>
      </c>
      <c r="M274" s="73" t="str">
        <f t="shared" si="120"/>
        <v xml:space="preserve"> </v>
      </c>
      <c r="N274" s="100">
        <f t="shared" si="121"/>
        <v>0</v>
      </c>
      <c r="O274" s="100">
        <f t="shared" si="122"/>
        <v>0</v>
      </c>
      <c r="P274" s="108">
        <f t="shared" si="123"/>
        <v>0</v>
      </c>
      <c r="Q274" s="108" t="str">
        <f>IF(OR($C274="LED",$C274="不明"),"",IF(ISERROR(VLOOKUP($M274,#REF!,2,0)),"",VLOOKUP($M274,#REF!,2,0)))</f>
        <v/>
      </c>
      <c r="R274" s="100">
        <f t="shared" si="124"/>
        <v>0</v>
      </c>
      <c r="S274" s="100">
        <f t="shared" si="125"/>
        <v>0</v>
      </c>
      <c r="T274" s="120" t="str">
        <f t="shared" si="126"/>
        <v/>
      </c>
      <c r="U274" s="124"/>
      <c r="V274" s="129" t="s">
        <v>164</v>
      </c>
      <c r="W274" s="131"/>
      <c r="X274" s="75" t="str">
        <f>IF(COUNTIF($M274,"*LED*"),"LED設置済",IF(COUNTIF($M274,"*不明*"),"該当不明",IF(ISERROR(VLOOKUP($M274,#REF!,4,0)),"",VLOOKUP($M274,#REF!,4,0))))</f>
        <v/>
      </c>
      <c r="Y274" s="139">
        <f t="shared" si="127"/>
        <v>0</v>
      </c>
      <c r="Z274" s="144" t="str">
        <f>IF(ISERROR(VLOOKUP($M274,#REF!,5,0)),"",VLOOKUP($M274,#REF!,5,0))</f>
        <v/>
      </c>
      <c r="AA274" s="147" t="str">
        <f t="shared" si="128"/>
        <v/>
      </c>
      <c r="AB274" s="147" t="str">
        <f t="shared" si="129"/>
        <v/>
      </c>
      <c r="AC274" s="147" t="str">
        <f>IF(ISERROR(VLOOKUP($M274,#REF!,6,0)),"",VLOOKUP($M274,#REF!,6,0))</f>
        <v/>
      </c>
      <c r="AD274" s="147" t="str">
        <f>IF(ISERROR(VLOOKUP($M274,#REF!,8,0)),"",VLOOKUP($M274,#REF!,8,0))</f>
        <v/>
      </c>
      <c r="AE274" s="152" t="str">
        <f t="shared" si="130"/>
        <v/>
      </c>
      <c r="AF274" s="155" t="str">
        <f t="shared" si="131"/>
        <v/>
      </c>
      <c r="AG274" s="146" t="str">
        <f t="shared" si="132"/>
        <v/>
      </c>
      <c r="AH274" s="146" t="str">
        <f>IF(ISERROR(VLOOKUP($M274,#REF!,9,0)),"",VLOOKUP($M274,#REF!,9,0))</f>
        <v/>
      </c>
      <c r="AI274" s="146" t="str">
        <f t="shared" si="133"/>
        <v/>
      </c>
      <c r="AJ274" s="168">
        <f t="shared" si="134"/>
        <v>0</v>
      </c>
      <c r="AK274" s="171"/>
      <c r="AL274" s="174" t="str">
        <f t="shared" si="135"/>
        <v/>
      </c>
      <c r="AM274" s="179" t="str">
        <f t="shared" si="136"/>
        <v/>
      </c>
      <c r="AN274" s="183" t="str">
        <f t="shared" si="137"/>
        <v>未入力セル</v>
      </c>
      <c r="AO274" s="186" t="str">
        <f t="shared" si="117"/>
        <v/>
      </c>
      <c r="AP274" s="186" t="str">
        <f t="shared" si="118"/>
        <v/>
      </c>
      <c r="AQ274" s="39">
        <f t="shared" si="116"/>
        <v>0</v>
      </c>
      <c r="AR274" s="39" t="str">
        <f>IF(ISERROR(VLOOKUP($M274,#REF!,16,0)),"",VLOOKUP($M274,#REF!,16,0))</f>
        <v/>
      </c>
      <c r="AS274" s="196" t="str">
        <f>IF(ISERROR(VLOOKUP($M274,#REF!,7,0)),"",VLOOKUP($M274,#REF!,7,0))</f>
        <v/>
      </c>
      <c r="AT274" s="203">
        <f t="shared" si="138"/>
        <v>0</v>
      </c>
      <c r="AU274" s="208" t="str">
        <f t="shared" si="139"/>
        <v/>
      </c>
      <c r="AW274" s="208" t="str">
        <f>IF(ISERROR(VLOOKUP($M274,#REF!,10,0)),"",VLOOKUP($M274,#REF!,10,0))</f>
        <v/>
      </c>
      <c r="AX274" s="203">
        <f t="shared" si="140"/>
        <v>0</v>
      </c>
      <c r="AY274" s="208" t="str">
        <f t="shared" si="141"/>
        <v/>
      </c>
      <c r="BA274" s="225" t="str">
        <f t="shared" si="142"/>
        <v/>
      </c>
      <c r="BB274" s="225" t="str">
        <f t="shared" si="143"/>
        <v/>
      </c>
    </row>
    <row r="275" spans="1:54" s="39" customFormat="1" ht="25.2" customHeight="1" x14ac:dyDescent="0.2">
      <c r="A275" s="45"/>
      <c r="B275" s="48"/>
      <c r="C275" s="48"/>
      <c r="D275" s="53"/>
      <c r="E275" s="53"/>
      <c r="F275" s="55"/>
      <c r="G275" s="55"/>
      <c r="H275" s="60"/>
      <c r="I275" s="66"/>
      <c r="J275" s="68"/>
      <c r="L275" s="73">
        <f t="shared" si="119"/>
        <v>0</v>
      </c>
      <c r="M275" s="73" t="str">
        <f t="shared" si="120"/>
        <v xml:space="preserve"> </v>
      </c>
      <c r="N275" s="100">
        <f t="shared" si="121"/>
        <v>0</v>
      </c>
      <c r="O275" s="100">
        <f t="shared" si="122"/>
        <v>0</v>
      </c>
      <c r="P275" s="108">
        <f t="shared" si="123"/>
        <v>0</v>
      </c>
      <c r="Q275" s="108" t="str">
        <f>IF(OR($C275="LED",$C275="不明"),"",IF(ISERROR(VLOOKUP($M275,#REF!,2,0)),"",VLOOKUP($M275,#REF!,2,0)))</f>
        <v/>
      </c>
      <c r="R275" s="100">
        <f t="shared" si="124"/>
        <v>0</v>
      </c>
      <c r="S275" s="100">
        <f t="shared" si="125"/>
        <v>0</v>
      </c>
      <c r="T275" s="120" t="str">
        <f t="shared" si="126"/>
        <v/>
      </c>
      <c r="U275" s="124"/>
      <c r="V275" s="129" t="s">
        <v>164</v>
      </c>
      <c r="W275" s="131"/>
      <c r="X275" s="75" t="str">
        <f>IF(COUNTIF($M275,"*LED*"),"LED設置済",IF(COUNTIF($M275,"*不明*"),"該当不明",IF(ISERROR(VLOOKUP($M275,#REF!,4,0)),"",VLOOKUP($M275,#REF!,4,0))))</f>
        <v/>
      </c>
      <c r="Y275" s="139">
        <f t="shared" si="127"/>
        <v>0</v>
      </c>
      <c r="Z275" s="144" t="str">
        <f>IF(ISERROR(VLOOKUP($M275,#REF!,5,0)),"",VLOOKUP($M275,#REF!,5,0))</f>
        <v/>
      </c>
      <c r="AA275" s="147" t="str">
        <f t="shared" si="128"/>
        <v/>
      </c>
      <c r="AB275" s="147" t="str">
        <f t="shared" si="129"/>
        <v/>
      </c>
      <c r="AC275" s="147" t="str">
        <f>IF(ISERROR(VLOOKUP($M275,#REF!,6,0)),"",VLOOKUP($M275,#REF!,6,0))</f>
        <v/>
      </c>
      <c r="AD275" s="147" t="str">
        <f>IF(ISERROR(VLOOKUP($M275,#REF!,8,0)),"",VLOOKUP($M275,#REF!,8,0))</f>
        <v/>
      </c>
      <c r="AE275" s="152" t="str">
        <f t="shared" si="130"/>
        <v/>
      </c>
      <c r="AF275" s="155" t="str">
        <f t="shared" si="131"/>
        <v/>
      </c>
      <c r="AG275" s="146" t="str">
        <f t="shared" si="132"/>
        <v/>
      </c>
      <c r="AH275" s="146" t="str">
        <f>IF(ISERROR(VLOOKUP($M275,#REF!,9,0)),"",VLOOKUP($M275,#REF!,9,0))</f>
        <v/>
      </c>
      <c r="AI275" s="146" t="str">
        <f t="shared" si="133"/>
        <v/>
      </c>
      <c r="AJ275" s="168">
        <f t="shared" si="134"/>
        <v>0</v>
      </c>
      <c r="AK275" s="171"/>
      <c r="AL275" s="174" t="str">
        <f t="shared" si="135"/>
        <v/>
      </c>
      <c r="AM275" s="179" t="str">
        <f t="shared" si="136"/>
        <v/>
      </c>
      <c r="AN275" s="183" t="str">
        <f t="shared" si="137"/>
        <v>未入力セル</v>
      </c>
      <c r="AO275" s="186" t="str">
        <f t="shared" si="117"/>
        <v/>
      </c>
      <c r="AP275" s="186" t="str">
        <f t="shared" si="118"/>
        <v/>
      </c>
      <c r="AQ275" s="39">
        <f t="shared" si="116"/>
        <v>0</v>
      </c>
      <c r="AR275" s="39" t="str">
        <f>IF(ISERROR(VLOOKUP($M275,#REF!,16,0)),"",VLOOKUP($M275,#REF!,16,0))</f>
        <v/>
      </c>
      <c r="AS275" s="196" t="str">
        <f>IF(ISERROR(VLOOKUP($M275,#REF!,7,0)),"",VLOOKUP($M275,#REF!,7,0))</f>
        <v/>
      </c>
      <c r="AT275" s="203">
        <f t="shared" si="138"/>
        <v>0</v>
      </c>
      <c r="AU275" s="208" t="str">
        <f t="shared" si="139"/>
        <v/>
      </c>
      <c r="AW275" s="208" t="str">
        <f>IF(ISERROR(VLOOKUP($M275,#REF!,10,0)),"",VLOOKUP($M275,#REF!,10,0))</f>
        <v/>
      </c>
      <c r="AX275" s="203">
        <f t="shared" si="140"/>
        <v>0</v>
      </c>
      <c r="AY275" s="208" t="str">
        <f t="shared" si="141"/>
        <v/>
      </c>
      <c r="BA275" s="225" t="str">
        <f t="shared" si="142"/>
        <v/>
      </c>
      <c r="BB275" s="225" t="str">
        <f t="shared" si="143"/>
        <v/>
      </c>
    </row>
    <row r="276" spans="1:54" s="39" customFormat="1" ht="25.2" customHeight="1" x14ac:dyDescent="0.2">
      <c r="A276" s="45"/>
      <c r="B276" s="48"/>
      <c r="C276" s="48"/>
      <c r="D276" s="53"/>
      <c r="E276" s="53"/>
      <c r="F276" s="55"/>
      <c r="G276" s="55"/>
      <c r="H276" s="60"/>
      <c r="I276" s="66"/>
      <c r="J276" s="68"/>
      <c r="L276" s="73">
        <f t="shared" si="119"/>
        <v>0</v>
      </c>
      <c r="M276" s="73" t="str">
        <f t="shared" si="120"/>
        <v xml:space="preserve"> </v>
      </c>
      <c r="N276" s="100">
        <f t="shared" si="121"/>
        <v>0</v>
      </c>
      <c r="O276" s="100">
        <f t="shared" si="122"/>
        <v>0</v>
      </c>
      <c r="P276" s="108">
        <f t="shared" si="123"/>
        <v>0</v>
      </c>
      <c r="Q276" s="108" t="str">
        <f>IF(OR($C276="LED",$C276="不明"),"",IF(ISERROR(VLOOKUP($M276,#REF!,2,0)),"",VLOOKUP($M276,#REF!,2,0)))</f>
        <v/>
      </c>
      <c r="R276" s="100">
        <f t="shared" si="124"/>
        <v>0</v>
      </c>
      <c r="S276" s="100">
        <f t="shared" si="125"/>
        <v>0</v>
      </c>
      <c r="T276" s="120" t="str">
        <f t="shared" si="126"/>
        <v/>
      </c>
      <c r="U276" s="124"/>
      <c r="V276" s="129" t="s">
        <v>164</v>
      </c>
      <c r="W276" s="131"/>
      <c r="X276" s="75" t="str">
        <f>IF(COUNTIF($M276,"*LED*"),"LED設置済",IF(COUNTIF($M276,"*不明*"),"該当不明",IF(ISERROR(VLOOKUP($M276,#REF!,4,0)),"",VLOOKUP($M276,#REF!,4,0))))</f>
        <v/>
      </c>
      <c r="Y276" s="139">
        <f t="shared" si="127"/>
        <v>0</v>
      </c>
      <c r="Z276" s="144" t="str">
        <f>IF(ISERROR(VLOOKUP($M276,#REF!,5,0)),"",VLOOKUP($M276,#REF!,5,0))</f>
        <v/>
      </c>
      <c r="AA276" s="147" t="str">
        <f t="shared" si="128"/>
        <v/>
      </c>
      <c r="AB276" s="147" t="str">
        <f t="shared" si="129"/>
        <v/>
      </c>
      <c r="AC276" s="147" t="str">
        <f>IF(ISERROR(VLOOKUP($M276,#REF!,6,0)),"",VLOOKUP($M276,#REF!,6,0))</f>
        <v/>
      </c>
      <c r="AD276" s="147" t="str">
        <f>IF(ISERROR(VLOOKUP($M276,#REF!,8,0)),"",VLOOKUP($M276,#REF!,8,0))</f>
        <v/>
      </c>
      <c r="AE276" s="152" t="str">
        <f t="shared" si="130"/>
        <v/>
      </c>
      <c r="AF276" s="155" t="str">
        <f t="shared" si="131"/>
        <v/>
      </c>
      <c r="AG276" s="146" t="str">
        <f t="shared" si="132"/>
        <v/>
      </c>
      <c r="AH276" s="146" t="str">
        <f>IF(ISERROR(VLOOKUP($M276,#REF!,9,0)),"",VLOOKUP($M276,#REF!,9,0))</f>
        <v/>
      </c>
      <c r="AI276" s="146" t="str">
        <f t="shared" si="133"/>
        <v/>
      </c>
      <c r="AJ276" s="168">
        <f t="shared" si="134"/>
        <v>0</v>
      </c>
      <c r="AK276" s="171"/>
      <c r="AL276" s="174" t="str">
        <f t="shared" si="135"/>
        <v/>
      </c>
      <c r="AM276" s="179" t="str">
        <f t="shared" si="136"/>
        <v/>
      </c>
      <c r="AN276" s="183" t="str">
        <f t="shared" si="137"/>
        <v>未入力セル</v>
      </c>
      <c r="AO276" s="186" t="str">
        <f t="shared" si="117"/>
        <v/>
      </c>
      <c r="AP276" s="186" t="str">
        <f t="shared" si="118"/>
        <v/>
      </c>
      <c r="AQ276" s="39">
        <f t="shared" si="116"/>
        <v>0</v>
      </c>
      <c r="AR276" s="39" t="str">
        <f>IF(ISERROR(VLOOKUP($M276,#REF!,16,0)),"",VLOOKUP($M276,#REF!,16,0))</f>
        <v/>
      </c>
      <c r="AS276" s="196" t="str">
        <f>IF(ISERROR(VLOOKUP($M276,#REF!,7,0)),"",VLOOKUP($M276,#REF!,7,0))</f>
        <v/>
      </c>
      <c r="AT276" s="203">
        <f t="shared" si="138"/>
        <v>0</v>
      </c>
      <c r="AU276" s="208" t="str">
        <f t="shared" si="139"/>
        <v/>
      </c>
      <c r="AW276" s="208" t="str">
        <f>IF(ISERROR(VLOOKUP($M276,#REF!,10,0)),"",VLOOKUP($M276,#REF!,10,0))</f>
        <v/>
      </c>
      <c r="AX276" s="203">
        <f t="shared" si="140"/>
        <v>0</v>
      </c>
      <c r="AY276" s="208" t="str">
        <f t="shared" si="141"/>
        <v/>
      </c>
      <c r="BA276" s="225" t="str">
        <f t="shared" si="142"/>
        <v/>
      </c>
      <c r="BB276" s="225" t="str">
        <f t="shared" si="143"/>
        <v/>
      </c>
    </row>
    <row r="277" spans="1:54" s="39" customFormat="1" ht="25.2" customHeight="1" x14ac:dyDescent="0.2">
      <c r="A277" s="45"/>
      <c r="B277" s="48"/>
      <c r="C277" s="48"/>
      <c r="D277" s="53"/>
      <c r="E277" s="53"/>
      <c r="F277" s="55"/>
      <c r="G277" s="55"/>
      <c r="H277" s="60"/>
      <c r="I277" s="66"/>
      <c r="J277" s="68"/>
      <c r="L277" s="73">
        <f t="shared" si="119"/>
        <v>0</v>
      </c>
      <c r="M277" s="73" t="str">
        <f t="shared" si="120"/>
        <v xml:space="preserve"> </v>
      </c>
      <c r="N277" s="100">
        <f t="shared" si="121"/>
        <v>0</v>
      </c>
      <c r="O277" s="100">
        <f t="shared" si="122"/>
        <v>0</v>
      </c>
      <c r="P277" s="108">
        <f t="shared" si="123"/>
        <v>0</v>
      </c>
      <c r="Q277" s="108" t="str">
        <f>IF(OR($C277="LED",$C277="不明"),"",IF(ISERROR(VLOOKUP($M277,#REF!,2,0)),"",VLOOKUP($M277,#REF!,2,0)))</f>
        <v/>
      </c>
      <c r="R277" s="100">
        <f t="shared" si="124"/>
        <v>0</v>
      </c>
      <c r="S277" s="100">
        <f t="shared" si="125"/>
        <v>0</v>
      </c>
      <c r="T277" s="120" t="str">
        <f t="shared" si="126"/>
        <v/>
      </c>
      <c r="U277" s="124"/>
      <c r="V277" s="129" t="s">
        <v>164</v>
      </c>
      <c r="W277" s="131"/>
      <c r="X277" s="75" t="str">
        <f>IF(COUNTIF($M277,"*LED*"),"LED設置済",IF(COUNTIF($M277,"*不明*"),"該当不明",IF(ISERROR(VLOOKUP($M277,#REF!,4,0)),"",VLOOKUP($M277,#REF!,4,0))))</f>
        <v/>
      </c>
      <c r="Y277" s="139">
        <f t="shared" si="127"/>
        <v>0</v>
      </c>
      <c r="Z277" s="144" t="str">
        <f>IF(ISERROR(VLOOKUP($M277,#REF!,5,0)),"",VLOOKUP($M277,#REF!,5,0))</f>
        <v/>
      </c>
      <c r="AA277" s="147" t="str">
        <f t="shared" si="128"/>
        <v/>
      </c>
      <c r="AB277" s="147" t="str">
        <f t="shared" si="129"/>
        <v/>
      </c>
      <c r="AC277" s="147" t="str">
        <f>IF(ISERROR(VLOOKUP($M277,#REF!,6,0)),"",VLOOKUP($M277,#REF!,6,0))</f>
        <v/>
      </c>
      <c r="AD277" s="147" t="str">
        <f>IF(ISERROR(VLOOKUP($M277,#REF!,8,0)),"",VLOOKUP($M277,#REF!,8,0))</f>
        <v/>
      </c>
      <c r="AE277" s="152" t="str">
        <f t="shared" si="130"/>
        <v/>
      </c>
      <c r="AF277" s="155" t="str">
        <f t="shared" si="131"/>
        <v/>
      </c>
      <c r="AG277" s="146" t="str">
        <f t="shared" si="132"/>
        <v/>
      </c>
      <c r="AH277" s="146" t="str">
        <f>IF(ISERROR(VLOOKUP($M277,#REF!,9,0)),"",VLOOKUP($M277,#REF!,9,0))</f>
        <v/>
      </c>
      <c r="AI277" s="146" t="str">
        <f t="shared" si="133"/>
        <v/>
      </c>
      <c r="AJ277" s="168">
        <f t="shared" si="134"/>
        <v>0</v>
      </c>
      <c r="AK277" s="171"/>
      <c r="AL277" s="174" t="str">
        <f t="shared" si="135"/>
        <v/>
      </c>
      <c r="AM277" s="179" t="str">
        <f t="shared" si="136"/>
        <v/>
      </c>
      <c r="AN277" s="183" t="str">
        <f t="shared" si="137"/>
        <v>未入力セル</v>
      </c>
      <c r="AO277" s="186" t="str">
        <f t="shared" si="117"/>
        <v/>
      </c>
      <c r="AP277" s="186" t="str">
        <f t="shared" si="118"/>
        <v/>
      </c>
      <c r="AQ277" s="39">
        <f t="shared" si="116"/>
        <v>0</v>
      </c>
      <c r="AR277" s="39" t="str">
        <f>IF(ISERROR(VLOOKUP($M277,#REF!,16,0)),"",VLOOKUP($M277,#REF!,16,0))</f>
        <v/>
      </c>
      <c r="AS277" s="196" t="str">
        <f>IF(ISERROR(VLOOKUP($M277,#REF!,7,0)),"",VLOOKUP($M277,#REF!,7,0))</f>
        <v/>
      </c>
      <c r="AT277" s="203">
        <f t="shared" si="138"/>
        <v>0</v>
      </c>
      <c r="AU277" s="208" t="str">
        <f t="shared" si="139"/>
        <v/>
      </c>
      <c r="AW277" s="208" t="str">
        <f>IF(ISERROR(VLOOKUP($M277,#REF!,10,0)),"",VLOOKUP($M277,#REF!,10,0))</f>
        <v/>
      </c>
      <c r="AX277" s="203">
        <f t="shared" si="140"/>
        <v>0</v>
      </c>
      <c r="AY277" s="208" t="str">
        <f t="shared" si="141"/>
        <v/>
      </c>
      <c r="BA277" s="225" t="str">
        <f t="shared" si="142"/>
        <v/>
      </c>
      <c r="BB277" s="225" t="str">
        <f t="shared" si="143"/>
        <v/>
      </c>
    </row>
    <row r="278" spans="1:54" s="39" customFormat="1" ht="25.2" customHeight="1" x14ac:dyDescent="0.2">
      <c r="A278" s="45"/>
      <c r="B278" s="48"/>
      <c r="C278" s="48"/>
      <c r="D278" s="53"/>
      <c r="E278" s="53"/>
      <c r="F278" s="55"/>
      <c r="G278" s="55"/>
      <c r="H278" s="60"/>
      <c r="I278" s="66"/>
      <c r="J278" s="68"/>
      <c r="L278" s="73">
        <f t="shared" si="119"/>
        <v>0</v>
      </c>
      <c r="M278" s="73" t="str">
        <f t="shared" si="120"/>
        <v xml:space="preserve"> </v>
      </c>
      <c r="N278" s="100">
        <f t="shared" si="121"/>
        <v>0</v>
      </c>
      <c r="O278" s="100">
        <f t="shared" si="122"/>
        <v>0</v>
      </c>
      <c r="P278" s="108">
        <f t="shared" si="123"/>
        <v>0</v>
      </c>
      <c r="Q278" s="108" t="str">
        <f>IF(OR($C278="LED",$C278="不明"),"",IF(ISERROR(VLOOKUP($M278,#REF!,2,0)),"",VLOOKUP($M278,#REF!,2,0)))</f>
        <v/>
      </c>
      <c r="R278" s="100">
        <f t="shared" si="124"/>
        <v>0</v>
      </c>
      <c r="S278" s="100">
        <f t="shared" si="125"/>
        <v>0</v>
      </c>
      <c r="T278" s="120" t="str">
        <f t="shared" si="126"/>
        <v/>
      </c>
      <c r="U278" s="124"/>
      <c r="V278" s="129" t="s">
        <v>164</v>
      </c>
      <c r="W278" s="131"/>
      <c r="X278" s="75" t="str">
        <f>IF(COUNTIF($M278,"*LED*"),"LED設置済",IF(COUNTIF($M278,"*不明*"),"該当不明",IF(ISERROR(VLOOKUP($M278,#REF!,4,0)),"",VLOOKUP($M278,#REF!,4,0))))</f>
        <v/>
      </c>
      <c r="Y278" s="139">
        <f t="shared" si="127"/>
        <v>0</v>
      </c>
      <c r="Z278" s="144" t="str">
        <f>IF(ISERROR(VLOOKUP($M278,#REF!,5,0)),"",VLOOKUP($M278,#REF!,5,0))</f>
        <v/>
      </c>
      <c r="AA278" s="147" t="str">
        <f t="shared" si="128"/>
        <v/>
      </c>
      <c r="AB278" s="147" t="str">
        <f t="shared" si="129"/>
        <v/>
      </c>
      <c r="AC278" s="147" t="str">
        <f>IF(ISERROR(VLOOKUP($M278,#REF!,6,0)),"",VLOOKUP($M278,#REF!,6,0))</f>
        <v/>
      </c>
      <c r="AD278" s="147" t="str">
        <f>IF(ISERROR(VLOOKUP($M278,#REF!,8,0)),"",VLOOKUP($M278,#REF!,8,0))</f>
        <v/>
      </c>
      <c r="AE278" s="152" t="str">
        <f t="shared" si="130"/>
        <v/>
      </c>
      <c r="AF278" s="155" t="str">
        <f t="shared" si="131"/>
        <v/>
      </c>
      <c r="AG278" s="146" t="str">
        <f t="shared" si="132"/>
        <v/>
      </c>
      <c r="AH278" s="146" t="str">
        <f>IF(ISERROR(VLOOKUP($M278,#REF!,9,0)),"",VLOOKUP($M278,#REF!,9,0))</f>
        <v/>
      </c>
      <c r="AI278" s="146" t="str">
        <f t="shared" si="133"/>
        <v/>
      </c>
      <c r="AJ278" s="168">
        <f t="shared" si="134"/>
        <v>0</v>
      </c>
      <c r="AK278" s="171"/>
      <c r="AL278" s="174" t="str">
        <f t="shared" si="135"/>
        <v/>
      </c>
      <c r="AM278" s="179" t="str">
        <f t="shared" si="136"/>
        <v/>
      </c>
      <c r="AN278" s="183" t="str">
        <f t="shared" si="137"/>
        <v>未入力セル</v>
      </c>
      <c r="AO278" s="186" t="str">
        <f t="shared" si="117"/>
        <v/>
      </c>
      <c r="AP278" s="186" t="str">
        <f t="shared" si="118"/>
        <v/>
      </c>
      <c r="AQ278" s="39">
        <f t="shared" si="116"/>
        <v>0</v>
      </c>
      <c r="AR278" s="39" t="str">
        <f>IF(ISERROR(VLOOKUP($M278,#REF!,16,0)),"",VLOOKUP($M278,#REF!,16,0))</f>
        <v/>
      </c>
      <c r="AS278" s="196" t="str">
        <f>IF(ISERROR(VLOOKUP($M278,#REF!,7,0)),"",VLOOKUP($M278,#REF!,7,0))</f>
        <v/>
      </c>
      <c r="AT278" s="203">
        <f t="shared" si="138"/>
        <v>0</v>
      </c>
      <c r="AU278" s="208" t="str">
        <f t="shared" si="139"/>
        <v/>
      </c>
      <c r="AW278" s="208" t="str">
        <f>IF(ISERROR(VLOOKUP($M278,#REF!,10,0)),"",VLOOKUP($M278,#REF!,10,0))</f>
        <v/>
      </c>
      <c r="AX278" s="203">
        <f t="shared" si="140"/>
        <v>0</v>
      </c>
      <c r="AY278" s="208" t="str">
        <f t="shared" si="141"/>
        <v/>
      </c>
      <c r="BA278" s="225" t="str">
        <f t="shared" si="142"/>
        <v/>
      </c>
      <c r="BB278" s="225" t="str">
        <f t="shared" si="143"/>
        <v/>
      </c>
    </row>
    <row r="279" spans="1:54" s="39" customFormat="1" ht="25.2" customHeight="1" x14ac:dyDescent="0.2">
      <c r="A279" s="45"/>
      <c r="B279" s="48"/>
      <c r="C279" s="48"/>
      <c r="D279" s="53"/>
      <c r="E279" s="53"/>
      <c r="F279" s="55"/>
      <c r="G279" s="55"/>
      <c r="H279" s="60"/>
      <c r="I279" s="66"/>
      <c r="J279" s="68"/>
      <c r="L279" s="73">
        <f t="shared" si="119"/>
        <v>0</v>
      </c>
      <c r="M279" s="73" t="str">
        <f t="shared" si="120"/>
        <v xml:space="preserve"> </v>
      </c>
      <c r="N279" s="100">
        <f t="shared" si="121"/>
        <v>0</v>
      </c>
      <c r="O279" s="100">
        <f t="shared" si="122"/>
        <v>0</v>
      </c>
      <c r="P279" s="108">
        <f t="shared" si="123"/>
        <v>0</v>
      </c>
      <c r="Q279" s="108" t="str">
        <f>IF(OR($C279="LED",$C279="不明"),"",IF(ISERROR(VLOOKUP($M279,#REF!,2,0)),"",VLOOKUP($M279,#REF!,2,0)))</f>
        <v/>
      </c>
      <c r="R279" s="100">
        <f t="shared" si="124"/>
        <v>0</v>
      </c>
      <c r="S279" s="100">
        <f t="shared" si="125"/>
        <v>0</v>
      </c>
      <c r="T279" s="120" t="str">
        <f t="shared" si="126"/>
        <v/>
      </c>
      <c r="U279" s="124"/>
      <c r="V279" s="129" t="s">
        <v>164</v>
      </c>
      <c r="W279" s="131"/>
      <c r="X279" s="75" t="str">
        <f>IF(COUNTIF($M279,"*LED*"),"LED設置済",IF(COUNTIF($M279,"*不明*"),"該当不明",IF(ISERROR(VLOOKUP($M279,#REF!,4,0)),"",VLOOKUP($M279,#REF!,4,0))))</f>
        <v/>
      </c>
      <c r="Y279" s="139">
        <f t="shared" si="127"/>
        <v>0</v>
      </c>
      <c r="Z279" s="144" t="str">
        <f>IF(ISERROR(VLOOKUP($M279,#REF!,5,0)),"",VLOOKUP($M279,#REF!,5,0))</f>
        <v/>
      </c>
      <c r="AA279" s="147" t="str">
        <f t="shared" si="128"/>
        <v/>
      </c>
      <c r="AB279" s="147" t="str">
        <f t="shared" si="129"/>
        <v/>
      </c>
      <c r="AC279" s="147" t="str">
        <f>IF(ISERROR(VLOOKUP($M279,#REF!,6,0)),"",VLOOKUP($M279,#REF!,6,0))</f>
        <v/>
      </c>
      <c r="AD279" s="147" t="str">
        <f>IF(ISERROR(VLOOKUP($M279,#REF!,8,0)),"",VLOOKUP($M279,#REF!,8,0))</f>
        <v/>
      </c>
      <c r="AE279" s="152" t="str">
        <f t="shared" si="130"/>
        <v/>
      </c>
      <c r="AF279" s="155" t="str">
        <f t="shared" si="131"/>
        <v/>
      </c>
      <c r="AG279" s="146" t="str">
        <f t="shared" si="132"/>
        <v/>
      </c>
      <c r="AH279" s="146" t="str">
        <f>IF(ISERROR(VLOOKUP($M279,#REF!,9,0)),"",VLOOKUP($M279,#REF!,9,0))</f>
        <v/>
      </c>
      <c r="AI279" s="146" t="str">
        <f t="shared" si="133"/>
        <v/>
      </c>
      <c r="AJ279" s="168">
        <f t="shared" si="134"/>
        <v>0</v>
      </c>
      <c r="AK279" s="171"/>
      <c r="AL279" s="174" t="str">
        <f t="shared" si="135"/>
        <v/>
      </c>
      <c r="AM279" s="179" t="str">
        <f t="shared" si="136"/>
        <v/>
      </c>
      <c r="AN279" s="183" t="str">
        <f t="shared" si="137"/>
        <v>未入力セル</v>
      </c>
      <c r="AO279" s="186" t="str">
        <f t="shared" si="117"/>
        <v/>
      </c>
      <c r="AP279" s="186" t="str">
        <f t="shared" si="118"/>
        <v/>
      </c>
      <c r="AQ279" s="39">
        <f t="shared" si="116"/>
        <v>0</v>
      </c>
      <c r="AR279" s="39" t="str">
        <f>IF(ISERROR(VLOOKUP($M279,#REF!,16,0)),"",VLOOKUP($M279,#REF!,16,0))</f>
        <v/>
      </c>
      <c r="AS279" s="196" t="str">
        <f>IF(ISERROR(VLOOKUP($M279,#REF!,7,0)),"",VLOOKUP($M279,#REF!,7,0))</f>
        <v/>
      </c>
      <c r="AT279" s="203">
        <f t="shared" si="138"/>
        <v>0</v>
      </c>
      <c r="AU279" s="208" t="str">
        <f t="shared" si="139"/>
        <v/>
      </c>
      <c r="AW279" s="208" t="str">
        <f>IF(ISERROR(VLOOKUP($M279,#REF!,10,0)),"",VLOOKUP($M279,#REF!,10,0))</f>
        <v/>
      </c>
      <c r="AX279" s="203">
        <f t="shared" si="140"/>
        <v>0</v>
      </c>
      <c r="AY279" s="208" t="str">
        <f t="shared" si="141"/>
        <v/>
      </c>
      <c r="BA279" s="225" t="str">
        <f t="shared" si="142"/>
        <v/>
      </c>
      <c r="BB279" s="225" t="str">
        <f t="shared" si="143"/>
        <v/>
      </c>
    </row>
    <row r="280" spans="1:54" s="39" customFormat="1" ht="25.2" customHeight="1" x14ac:dyDescent="0.2">
      <c r="A280" s="45"/>
      <c r="B280" s="48"/>
      <c r="C280" s="48"/>
      <c r="D280" s="53"/>
      <c r="E280" s="53"/>
      <c r="F280" s="55"/>
      <c r="G280" s="55"/>
      <c r="H280" s="60"/>
      <c r="I280" s="66"/>
      <c r="J280" s="68"/>
      <c r="L280" s="73">
        <f t="shared" si="119"/>
        <v>0</v>
      </c>
      <c r="M280" s="73" t="str">
        <f t="shared" si="120"/>
        <v xml:space="preserve"> </v>
      </c>
      <c r="N280" s="100">
        <f t="shared" si="121"/>
        <v>0</v>
      </c>
      <c r="O280" s="100">
        <f t="shared" si="122"/>
        <v>0</v>
      </c>
      <c r="P280" s="108">
        <f t="shared" si="123"/>
        <v>0</v>
      </c>
      <c r="Q280" s="108" t="str">
        <f>IF(OR($C280="LED",$C280="不明"),"",IF(ISERROR(VLOOKUP($M280,#REF!,2,0)),"",VLOOKUP($M280,#REF!,2,0)))</f>
        <v/>
      </c>
      <c r="R280" s="100">
        <f t="shared" si="124"/>
        <v>0</v>
      </c>
      <c r="S280" s="100">
        <f t="shared" si="125"/>
        <v>0</v>
      </c>
      <c r="T280" s="120" t="str">
        <f t="shared" si="126"/>
        <v/>
      </c>
      <c r="U280" s="124"/>
      <c r="V280" s="129" t="s">
        <v>164</v>
      </c>
      <c r="W280" s="131"/>
      <c r="X280" s="75" t="str">
        <f>IF(COUNTIF($M280,"*LED*"),"LED設置済",IF(COUNTIF($M280,"*不明*"),"該当不明",IF(ISERROR(VLOOKUP($M280,#REF!,4,0)),"",VLOOKUP($M280,#REF!,4,0))))</f>
        <v/>
      </c>
      <c r="Y280" s="139">
        <f t="shared" si="127"/>
        <v>0</v>
      </c>
      <c r="Z280" s="144" t="str">
        <f>IF(ISERROR(VLOOKUP($M280,#REF!,5,0)),"",VLOOKUP($M280,#REF!,5,0))</f>
        <v/>
      </c>
      <c r="AA280" s="147" t="str">
        <f t="shared" si="128"/>
        <v/>
      </c>
      <c r="AB280" s="147" t="str">
        <f t="shared" si="129"/>
        <v/>
      </c>
      <c r="AC280" s="147" t="str">
        <f>IF(ISERROR(VLOOKUP($M280,#REF!,6,0)),"",VLOOKUP($M280,#REF!,6,0))</f>
        <v/>
      </c>
      <c r="AD280" s="147" t="str">
        <f>IF(ISERROR(VLOOKUP($M280,#REF!,8,0)),"",VLOOKUP($M280,#REF!,8,0))</f>
        <v/>
      </c>
      <c r="AE280" s="152" t="str">
        <f t="shared" si="130"/>
        <v/>
      </c>
      <c r="AF280" s="155" t="str">
        <f t="shared" si="131"/>
        <v/>
      </c>
      <c r="AG280" s="146" t="str">
        <f t="shared" si="132"/>
        <v/>
      </c>
      <c r="AH280" s="146" t="str">
        <f>IF(ISERROR(VLOOKUP($M280,#REF!,9,0)),"",VLOOKUP($M280,#REF!,9,0))</f>
        <v/>
      </c>
      <c r="AI280" s="146" t="str">
        <f t="shared" si="133"/>
        <v/>
      </c>
      <c r="AJ280" s="168">
        <f t="shared" si="134"/>
        <v>0</v>
      </c>
      <c r="AK280" s="171"/>
      <c r="AL280" s="174" t="str">
        <f t="shared" si="135"/>
        <v/>
      </c>
      <c r="AM280" s="179" t="str">
        <f t="shared" si="136"/>
        <v/>
      </c>
      <c r="AN280" s="183" t="str">
        <f t="shared" si="137"/>
        <v>未入力セル</v>
      </c>
      <c r="AO280" s="186" t="str">
        <f t="shared" si="117"/>
        <v/>
      </c>
      <c r="AP280" s="186" t="str">
        <f t="shared" si="118"/>
        <v/>
      </c>
      <c r="AQ280" s="39">
        <f t="shared" si="116"/>
        <v>0</v>
      </c>
      <c r="AR280" s="39" t="str">
        <f>IF(ISERROR(VLOOKUP($M280,#REF!,16,0)),"",VLOOKUP($M280,#REF!,16,0))</f>
        <v/>
      </c>
      <c r="AS280" s="196" t="str">
        <f>IF(ISERROR(VLOOKUP($M280,#REF!,7,0)),"",VLOOKUP($M280,#REF!,7,0))</f>
        <v/>
      </c>
      <c r="AT280" s="203">
        <f t="shared" si="138"/>
        <v>0</v>
      </c>
      <c r="AU280" s="208" t="str">
        <f t="shared" si="139"/>
        <v/>
      </c>
      <c r="AW280" s="208" t="str">
        <f>IF(ISERROR(VLOOKUP($M280,#REF!,10,0)),"",VLOOKUP($M280,#REF!,10,0))</f>
        <v/>
      </c>
      <c r="AX280" s="203">
        <f t="shared" si="140"/>
        <v>0</v>
      </c>
      <c r="AY280" s="208" t="str">
        <f t="shared" si="141"/>
        <v/>
      </c>
      <c r="BA280" s="225" t="str">
        <f t="shared" si="142"/>
        <v/>
      </c>
      <c r="BB280" s="225" t="str">
        <f t="shared" si="143"/>
        <v/>
      </c>
    </row>
    <row r="281" spans="1:54" s="39" customFormat="1" ht="25.2" customHeight="1" x14ac:dyDescent="0.2">
      <c r="A281" s="45"/>
      <c r="B281" s="48"/>
      <c r="C281" s="48"/>
      <c r="D281" s="53"/>
      <c r="E281" s="53"/>
      <c r="F281" s="55"/>
      <c r="G281" s="55"/>
      <c r="H281" s="60"/>
      <c r="I281" s="66"/>
      <c r="J281" s="68"/>
      <c r="L281" s="73">
        <f t="shared" si="119"/>
        <v>0</v>
      </c>
      <c r="M281" s="73" t="str">
        <f t="shared" si="120"/>
        <v xml:space="preserve"> </v>
      </c>
      <c r="N281" s="100">
        <f t="shared" si="121"/>
        <v>0</v>
      </c>
      <c r="O281" s="100">
        <f t="shared" si="122"/>
        <v>0</v>
      </c>
      <c r="P281" s="108">
        <f t="shared" si="123"/>
        <v>0</v>
      </c>
      <c r="Q281" s="108" t="str">
        <f>IF(OR($C281="LED",$C281="不明"),"",IF(ISERROR(VLOOKUP($M281,#REF!,2,0)),"",VLOOKUP($M281,#REF!,2,0)))</f>
        <v/>
      </c>
      <c r="R281" s="100">
        <f t="shared" si="124"/>
        <v>0</v>
      </c>
      <c r="S281" s="100">
        <f t="shared" si="125"/>
        <v>0</v>
      </c>
      <c r="T281" s="120" t="str">
        <f t="shared" si="126"/>
        <v/>
      </c>
      <c r="U281" s="124"/>
      <c r="V281" s="129" t="s">
        <v>164</v>
      </c>
      <c r="W281" s="131"/>
      <c r="X281" s="75" t="str">
        <f>IF(COUNTIF($M281,"*LED*"),"LED設置済",IF(COUNTIF($M281,"*不明*"),"該当不明",IF(ISERROR(VLOOKUP($M281,#REF!,4,0)),"",VLOOKUP($M281,#REF!,4,0))))</f>
        <v/>
      </c>
      <c r="Y281" s="139">
        <f t="shared" si="127"/>
        <v>0</v>
      </c>
      <c r="Z281" s="144" t="str">
        <f>IF(ISERROR(VLOOKUP($M281,#REF!,5,0)),"",VLOOKUP($M281,#REF!,5,0))</f>
        <v/>
      </c>
      <c r="AA281" s="147" t="str">
        <f t="shared" si="128"/>
        <v/>
      </c>
      <c r="AB281" s="147" t="str">
        <f t="shared" si="129"/>
        <v/>
      </c>
      <c r="AC281" s="147" t="str">
        <f>IF(ISERROR(VLOOKUP($M281,#REF!,6,0)),"",VLOOKUP($M281,#REF!,6,0))</f>
        <v/>
      </c>
      <c r="AD281" s="147" t="str">
        <f>IF(ISERROR(VLOOKUP($M281,#REF!,8,0)),"",VLOOKUP($M281,#REF!,8,0))</f>
        <v/>
      </c>
      <c r="AE281" s="152" t="str">
        <f t="shared" si="130"/>
        <v/>
      </c>
      <c r="AF281" s="155" t="str">
        <f t="shared" si="131"/>
        <v/>
      </c>
      <c r="AG281" s="146" t="str">
        <f t="shared" si="132"/>
        <v/>
      </c>
      <c r="AH281" s="146" t="str">
        <f>IF(ISERROR(VLOOKUP($M281,#REF!,9,0)),"",VLOOKUP($M281,#REF!,9,0))</f>
        <v/>
      </c>
      <c r="AI281" s="146" t="str">
        <f t="shared" si="133"/>
        <v/>
      </c>
      <c r="AJ281" s="168">
        <f t="shared" si="134"/>
        <v>0</v>
      </c>
      <c r="AK281" s="171"/>
      <c r="AL281" s="174" t="str">
        <f t="shared" si="135"/>
        <v/>
      </c>
      <c r="AM281" s="179" t="str">
        <f t="shared" si="136"/>
        <v/>
      </c>
      <c r="AN281" s="183" t="str">
        <f t="shared" si="137"/>
        <v>未入力セル</v>
      </c>
      <c r="AO281" s="186" t="str">
        <f t="shared" si="117"/>
        <v/>
      </c>
      <c r="AP281" s="186" t="str">
        <f t="shared" si="118"/>
        <v/>
      </c>
      <c r="AQ281" s="39">
        <f t="shared" si="116"/>
        <v>0</v>
      </c>
      <c r="AR281" s="39" t="str">
        <f>IF(ISERROR(VLOOKUP($M281,#REF!,16,0)),"",VLOOKUP($M281,#REF!,16,0))</f>
        <v/>
      </c>
      <c r="AS281" s="196" t="str">
        <f>IF(ISERROR(VLOOKUP($M281,#REF!,7,0)),"",VLOOKUP($M281,#REF!,7,0))</f>
        <v/>
      </c>
      <c r="AT281" s="203">
        <f t="shared" si="138"/>
        <v>0</v>
      </c>
      <c r="AU281" s="208" t="str">
        <f t="shared" si="139"/>
        <v/>
      </c>
      <c r="AW281" s="208" t="str">
        <f>IF(ISERROR(VLOOKUP($M281,#REF!,10,0)),"",VLOOKUP($M281,#REF!,10,0))</f>
        <v/>
      </c>
      <c r="AX281" s="203">
        <f t="shared" si="140"/>
        <v>0</v>
      </c>
      <c r="AY281" s="208" t="str">
        <f t="shared" si="141"/>
        <v/>
      </c>
      <c r="BA281" s="225" t="str">
        <f t="shared" si="142"/>
        <v/>
      </c>
      <c r="BB281" s="225" t="str">
        <f t="shared" si="143"/>
        <v/>
      </c>
    </row>
    <row r="282" spans="1:54" s="39" customFormat="1" ht="25.2" customHeight="1" x14ac:dyDescent="0.2">
      <c r="A282" s="45"/>
      <c r="B282" s="48"/>
      <c r="C282" s="48"/>
      <c r="D282" s="53"/>
      <c r="E282" s="53"/>
      <c r="F282" s="55"/>
      <c r="G282" s="55"/>
      <c r="H282" s="60"/>
      <c r="I282" s="66"/>
      <c r="J282" s="68"/>
      <c r="L282" s="73">
        <f t="shared" si="119"/>
        <v>0</v>
      </c>
      <c r="M282" s="73" t="str">
        <f t="shared" si="120"/>
        <v xml:space="preserve"> </v>
      </c>
      <c r="N282" s="100">
        <f t="shared" si="121"/>
        <v>0</v>
      </c>
      <c r="O282" s="100">
        <f t="shared" si="122"/>
        <v>0</v>
      </c>
      <c r="P282" s="108">
        <f t="shared" si="123"/>
        <v>0</v>
      </c>
      <c r="Q282" s="108" t="str">
        <f>IF(OR($C282="LED",$C282="不明"),"",IF(ISERROR(VLOOKUP($M282,#REF!,2,0)),"",VLOOKUP($M282,#REF!,2,0)))</f>
        <v/>
      </c>
      <c r="R282" s="100">
        <f t="shared" si="124"/>
        <v>0</v>
      </c>
      <c r="S282" s="100">
        <f t="shared" si="125"/>
        <v>0</v>
      </c>
      <c r="T282" s="120" t="str">
        <f t="shared" si="126"/>
        <v/>
      </c>
      <c r="U282" s="124"/>
      <c r="V282" s="129" t="s">
        <v>164</v>
      </c>
      <c r="W282" s="131"/>
      <c r="X282" s="75" t="str">
        <f>IF(COUNTIF($M282,"*LED*"),"LED設置済",IF(COUNTIF($M282,"*不明*"),"該当不明",IF(ISERROR(VLOOKUP($M282,#REF!,4,0)),"",VLOOKUP($M282,#REF!,4,0))))</f>
        <v/>
      </c>
      <c r="Y282" s="139">
        <f t="shared" si="127"/>
        <v>0</v>
      </c>
      <c r="Z282" s="144" t="str">
        <f>IF(ISERROR(VLOOKUP($M282,#REF!,5,0)),"",VLOOKUP($M282,#REF!,5,0))</f>
        <v/>
      </c>
      <c r="AA282" s="147" t="str">
        <f t="shared" si="128"/>
        <v/>
      </c>
      <c r="AB282" s="147" t="str">
        <f t="shared" si="129"/>
        <v/>
      </c>
      <c r="AC282" s="147" t="str">
        <f>IF(ISERROR(VLOOKUP($M282,#REF!,6,0)),"",VLOOKUP($M282,#REF!,6,0))</f>
        <v/>
      </c>
      <c r="AD282" s="147" t="str">
        <f>IF(ISERROR(VLOOKUP($M282,#REF!,8,0)),"",VLOOKUP($M282,#REF!,8,0))</f>
        <v/>
      </c>
      <c r="AE282" s="152" t="str">
        <f t="shared" si="130"/>
        <v/>
      </c>
      <c r="AF282" s="155" t="str">
        <f t="shared" si="131"/>
        <v/>
      </c>
      <c r="AG282" s="146" t="str">
        <f t="shared" si="132"/>
        <v/>
      </c>
      <c r="AH282" s="146" t="str">
        <f>IF(ISERROR(VLOOKUP($M282,#REF!,9,0)),"",VLOOKUP($M282,#REF!,9,0))</f>
        <v/>
      </c>
      <c r="AI282" s="146" t="str">
        <f t="shared" si="133"/>
        <v/>
      </c>
      <c r="AJ282" s="168">
        <f t="shared" si="134"/>
        <v>0</v>
      </c>
      <c r="AK282" s="171"/>
      <c r="AL282" s="174" t="str">
        <f t="shared" si="135"/>
        <v/>
      </c>
      <c r="AM282" s="179" t="str">
        <f t="shared" si="136"/>
        <v/>
      </c>
      <c r="AN282" s="183" t="str">
        <f t="shared" si="137"/>
        <v>未入力セル</v>
      </c>
      <c r="AO282" s="186" t="str">
        <f t="shared" si="117"/>
        <v/>
      </c>
      <c r="AP282" s="186" t="str">
        <f t="shared" si="118"/>
        <v/>
      </c>
      <c r="AQ282" s="39">
        <f t="shared" si="116"/>
        <v>0</v>
      </c>
      <c r="AR282" s="39" t="str">
        <f>IF(ISERROR(VLOOKUP($M282,#REF!,16,0)),"",VLOOKUP($M282,#REF!,16,0))</f>
        <v/>
      </c>
      <c r="AS282" s="196" t="str">
        <f>IF(ISERROR(VLOOKUP($M282,#REF!,7,0)),"",VLOOKUP($M282,#REF!,7,0))</f>
        <v/>
      </c>
      <c r="AT282" s="203">
        <f t="shared" si="138"/>
        <v>0</v>
      </c>
      <c r="AU282" s="208" t="str">
        <f t="shared" si="139"/>
        <v/>
      </c>
      <c r="AW282" s="208" t="str">
        <f>IF(ISERROR(VLOOKUP($M282,#REF!,10,0)),"",VLOOKUP($M282,#REF!,10,0))</f>
        <v/>
      </c>
      <c r="AX282" s="203">
        <f t="shared" si="140"/>
        <v>0</v>
      </c>
      <c r="AY282" s="208" t="str">
        <f t="shared" si="141"/>
        <v/>
      </c>
      <c r="BA282" s="225" t="str">
        <f t="shared" si="142"/>
        <v/>
      </c>
      <c r="BB282" s="225" t="str">
        <f t="shared" si="143"/>
        <v/>
      </c>
    </row>
    <row r="283" spans="1:54" s="39" customFormat="1" ht="25.2" customHeight="1" x14ac:dyDescent="0.2">
      <c r="A283" s="45"/>
      <c r="B283" s="48"/>
      <c r="C283" s="48"/>
      <c r="D283" s="53"/>
      <c r="E283" s="53"/>
      <c r="F283" s="55"/>
      <c r="G283" s="55"/>
      <c r="H283" s="60"/>
      <c r="I283" s="66"/>
      <c r="J283" s="68"/>
      <c r="L283" s="73">
        <f t="shared" si="119"/>
        <v>0</v>
      </c>
      <c r="M283" s="73" t="str">
        <f t="shared" si="120"/>
        <v xml:space="preserve"> </v>
      </c>
      <c r="N283" s="100">
        <f t="shared" si="121"/>
        <v>0</v>
      </c>
      <c r="O283" s="100">
        <f t="shared" si="122"/>
        <v>0</v>
      </c>
      <c r="P283" s="108">
        <f t="shared" si="123"/>
        <v>0</v>
      </c>
      <c r="Q283" s="108" t="str">
        <f>IF(OR($C283="LED",$C283="不明"),"",IF(ISERROR(VLOOKUP($M283,#REF!,2,0)),"",VLOOKUP($M283,#REF!,2,0)))</f>
        <v/>
      </c>
      <c r="R283" s="100">
        <f t="shared" si="124"/>
        <v>0</v>
      </c>
      <c r="S283" s="100">
        <f t="shared" si="125"/>
        <v>0</v>
      </c>
      <c r="T283" s="120" t="str">
        <f t="shared" si="126"/>
        <v/>
      </c>
      <c r="U283" s="124"/>
      <c r="V283" s="129" t="s">
        <v>164</v>
      </c>
      <c r="W283" s="131"/>
      <c r="X283" s="75" t="str">
        <f>IF(COUNTIF($M283,"*LED*"),"LED設置済",IF(COUNTIF($M283,"*不明*"),"該当不明",IF(ISERROR(VLOOKUP($M283,#REF!,4,0)),"",VLOOKUP($M283,#REF!,4,0))))</f>
        <v/>
      </c>
      <c r="Y283" s="139">
        <f t="shared" si="127"/>
        <v>0</v>
      </c>
      <c r="Z283" s="144" t="str">
        <f>IF(ISERROR(VLOOKUP($M283,#REF!,5,0)),"",VLOOKUP($M283,#REF!,5,0))</f>
        <v/>
      </c>
      <c r="AA283" s="147" t="str">
        <f t="shared" si="128"/>
        <v/>
      </c>
      <c r="AB283" s="147" t="str">
        <f t="shared" si="129"/>
        <v/>
      </c>
      <c r="AC283" s="147" t="str">
        <f>IF(ISERROR(VLOOKUP($M283,#REF!,6,0)),"",VLOOKUP($M283,#REF!,6,0))</f>
        <v/>
      </c>
      <c r="AD283" s="147" t="str">
        <f>IF(ISERROR(VLOOKUP($M283,#REF!,8,0)),"",VLOOKUP($M283,#REF!,8,0))</f>
        <v/>
      </c>
      <c r="AE283" s="152" t="str">
        <f t="shared" si="130"/>
        <v/>
      </c>
      <c r="AF283" s="155" t="str">
        <f t="shared" si="131"/>
        <v/>
      </c>
      <c r="AG283" s="146" t="str">
        <f t="shared" si="132"/>
        <v/>
      </c>
      <c r="AH283" s="146" t="str">
        <f>IF(ISERROR(VLOOKUP($M283,#REF!,9,0)),"",VLOOKUP($M283,#REF!,9,0))</f>
        <v/>
      </c>
      <c r="AI283" s="146" t="str">
        <f t="shared" si="133"/>
        <v/>
      </c>
      <c r="AJ283" s="168">
        <f t="shared" si="134"/>
        <v>0</v>
      </c>
      <c r="AK283" s="171"/>
      <c r="AL283" s="174" t="str">
        <f t="shared" si="135"/>
        <v/>
      </c>
      <c r="AM283" s="179" t="str">
        <f t="shared" si="136"/>
        <v/>
      </c>
      <c r="AN283" s="183" t="str">
        <f t="shared" si="137"/>
        <v>未入力セル</v>
      </c>
      <c r="AO283" s="186" t="str">
        <f t="shared" si="117"/>
        <v/>
      </c>
      <c r="AP283" s="186" t="str">
        <f t="shared" si="118"/>
        <v/>
      </c>
      <c r="AQ283" s="39">
        <f t="shared" si="116"/>
        <v>0</v>
      </c>
      <c r="AR283" s="39" t="str">
        <f>IF(ISERROR(VLOOKUP($M283,#REF!,16,0)),"",VLOOKUP($M283,#REF!,16,0))</f>
        <v/>
      </c>
      <c r="AS283" s="196" t="str">
        <f>IF(ISERROR(VLOOKUP($M283,#REF!,7,0)),"",VLOOKUP($M283,#REF!,7,0))</f>
        <v/>
      </c>
      <c r="AT283" s="203">
        <f t="shared" si="138"/>
        <v>0</v>
      </c>
      <c r="AU283" s="208" t="str">
        <f t="shared" si="139"/>
        <v/>
      </c>
      <c r="AW283" s="208" t="str">
        <f>IF(ISERROR(VLOOKUP($M283,#REF!,10,0)),"",VLOOKUP($M283,#REF!,10,0))</f>
        <v/>
      </c>
      <c r="AX283" s="203">
        <f t="shared" si="140"/>
        <v>0</v>
      </c>
      <c r="AY283" s="208" t="str">
        <f t="shared" si="141"/>
        <v/>
      </c>
      <c r="BA283" s="225" t="str">
        <f t="shared" si="142"/>
        <v/>
      </c>
      <c r="BB283" s="225" t="str">
        <f t="shared" si="143"/>
        <v/>
      </c>
    </row>
    <row r="284" spans="1:54" s="39" customFormat="1" ht="25.2" customHeight="1" x14ac:dyDescent="0.2">
      <c r="A284" s="45"/>
      <c r="B284" s="48"/>
      <c r="C284" s="48"/>
      <c r="D284" s="53"/>
      <c r="E284" s="53"/>
      <c r="F284" s="55"/>
      <c r="G284" s="55"/>
      <c r="H284" s="60"/>
      <c r="I284" s="66"/>
      <c r="J284" s="68"/>
      <c r="L284" s="73">
        <f t="shared" si="119"/>
        <v>0</v>
      </c>
      <c r="M284" s="73" t="str">
        <f t="shared" si="120"/>
        <v xml:space="preserve"> </v>
      </c>
      <c r="N284" s="100">
        <f t="shared" si="121"/>
        <v>0</v>
      </c>
      <c r="O284" s="100">
        <f t="shared" si="122"/>
        <v>0</v>
      </c>
      <c r="P284" s="108">
        <f t="shared" si="123"/>
        <v>0</v>
      </c>
      <c r="Q284" s="108" t="str">
        <f>IF(OR($C284="LED",$C284="不明"),"",IF(ISERROR(VLOOKUP($M284,#REF!,2,0)),"",VLOOKUP($M284,#REF!,2,0)))</f>
        <v/>
      </c>
      <c r="R284" s="100">
        <f t="shared" si="124"/>
        <v>0</v>
      </c>
      <c r="S284" s="100">
        <f t="shared" si="125"/>
        <v>0</v>
      </c>
      <c r="T284" s="120" t="str">
        <f t="shared" si="126"/>
        <v/>
      </c>
      <c r="U284" s="124"/>
      <c r="V284" s="129" t="s">
        <v>164</v>
      </c>
      <c r="W284" s="131"/>
      <c r="X284" s="75" t="str">
        <f>IF(COUNTIF($M284,"*LED*"),"LED設置済",IF(COUNTIF($M284,"*不明*"),"該当不明",IF(ISERROR(VLOOKUP($M284,#REF!,4,0)),"",VLOOKUP($M284,#REF!,4,0))))</f>
        <v/>
      </c>
      <c r="Y284" s="139">
        <f t="shared" si="127"/>
        <v>0</v>
      </c>
      <c r="Z284" s="144" t="str">
        <f>IF(ISERROR(VLOOKUP($M284,#REF!,5,0)),"",VLOOKUP($M284,#REF!,5,0))</f>
        <v/>
      </c>
      <c r="AA284" s="147" t="str">
        <f t="shared" si="128"/>
        <v/>
      </c>
      <c r="AB284" s="147" t="str">
        <f t="shared" si="129"/>
        <v/>
      </c>
      <c r="AC284" s="147" t="str">
        <f>IF(ISERROR(VLOOKUP($M284,#REF!,6,0)),"",VLOOKUP($M284,#REF!,6,0))</f>
        <v/>
      </c>
      <c r="AD284" s="147" t="str">
        <f>IF(ISERROR(VLOOKUP($M284,#REF!,8,0)),"",VLOOKUP($M284,#REF!,8,0))</f>
        <v/>
      </c>
      <c r="AE284" s="152" t="str">
        <f t="shared" si="130"/>
        <v/>
      </c>
      <c r="AF284" s="155" t="str">
        <f t="shared" si="131"/>
        <v/>
      </c>
      <c r="AG284" s="146" t="str">
        <f t="shared" si="132"/>
        <v/>
      </c>
      <c r="AH284" s="146" t="str">
        <f>IF(ISERROR(VLOOKUP($M284,#REF!,9,0)),"",VLOOKUP($M284,#REF!,9,0))</f>
        <v/>
      </c>
      <c r="AI284" s="146" t="str">
        <f t="shared" si="133"/>
        <v/>
      </c>
      <c r="AJ284" s="168">
        <f t="shared" si="134"/>
        <v>0</v>
      </c>
      <c r="AK284" s="171"/>
      <c r="AL284" s="174" t="str">
        <f t="shared" si="135"/>
        <v/>
      </c>
      <c r="AM284" s="179" t="str">
        <f t="shared" si="136"/>
        <v/>
      </c>
      <c r="AN284" s="183" t="str">
        <f t="shared" si="137"/>
        <v>未入力セル</v>
      </c>
      <c r="AO284" s="186" t="str">
        <f t="shared" si="117"/>
        <v/>
      </c>
      <c r="AP284" s="186" t="str">
        <f t="shared" si="118"/>
        <v/>
      </c>
      <c r="AQ284" s="39">
        <f t="shared" si="116"/>
        <v>0</v>
      </c>
      <c r="AR284" s="39" t="str">
        <f>IF(ISERROR(VLOOKUP($M284,#REF!,16,0)),"",VLOOKUP($M284,#REF!,16,0))</f>
        <v/>
      </c>
      <c r="AS284" s="196" t="str">
        <f>IF(ISERROR(VLOOKUP($M284,#REF!,7,0)),"",VLOOKUP($M284,#REF!,7,0))</f>
        <v/>
      </c>
      <c r="AT284" s="203">
        <f t="shared" si="138"/>
        <v>0</v>
      </c>
      <c r="AU284" s="208" t="str">
        <f t="shared" si="139"/>
        <v/>
      </c>
      <c r="AW284" s="208" t="str">
        <f>IF(ISERROR(VLOOKUP($M284,#REF!,10,0)),"",VLOOKUP($M284,#REF!,10,0))</f>
        <v/>
      </c>
      <c r="AX284" s="203">
        <f t="shared" si="140"/>
        <v>0</v>
      </c>
      <c r="AY284" s="208" t="str">
        <f t="shared" si="141"/>
        <v/>
      </c>
      <c r="BA284" s="225" t="str">
        <f t="shared" si="142"/>
        <v/>
      </c>
      <c r="BB284" s="225" t="str">
        <f t="shared" si="143"/>
        <v/>
      </c>
    </row>
    <row r="285" spans="1:54" s="39" customFormat="1" ht="25.2" customHeight="1" x14ac:dyDescent="0.2">
      <c r="A285" s="45"/>
      <c r="B285" s="48"/>
      <c r="C285" s="48"/>
      <c r="D285" s="53"/>
      <c r="E285" s="53"/>
      <c r="F285" s="55"/>
      <c r="G285" s="55"/>
      <c r="H285" s="60"/>
      <c r="I285" s="66"/>
      <c r="J285" s="68"/>
      <c r="L285" s="73">
        <f t="shared" si="119"/>
        <v>0</v>
      </c>
      <c r="M285" s="73" t="str">
        <f t="shared" si="120"/>
        <v xml:space="preserve"> </v>
      </c>
      <c r="N285" s="100">
        <f t="shared" si="121"/>
        <v>0</v>
      </c>
      <c r="O285" s="100">
        <f t="shared" si="122"/>
        <v>0</v>
      </c>
      <c r="P285" s="108">
        <f t="shared" si="123"/>
        <v>0</v>
      </c>
      <c r="Q285" s="108" t="str">
        <f>IF(OR($C285="LED",$C285="不明"),"",IF(ISERROR(VLOOKUP($M285,#REF!,2,0)),"",VLOOKUP($M285,#REF!,2,0)))</f>
        <v/>
      </c>
      <c r="R285" s="100">
        <f t="shared" si="124"/>
        <v>0</v>
      </c>
      <c r="S285" s="100">
        <f t="shared" si="125"/>
        <v>0</v>
      </c>
      <c r="T285" s="120" t="str">
        <f t="shared" si="126"/>
        <v/>
      </c>
      <c r="U285" s="124"/>
      <c r="V285" s="129" t="s">
        <v>164</v>
      </c>
      <c r="W285" s="131"/>
      <c r="X285" s="75" t="str">
        <f>IF(COUNTIF($M285,"*LED*"),"LED設置済",IF(COUNTIF($M285,"*不明*"),"該当不明",IF(ISERROR(VLOOKUP($M285,#REF!,4,0)),"",VLOOKUP($M285,#REF!,4,0))))</f>
        <v/>
      </c>
      <c r="Y285" s="139">
        <f t="shared" si="127"/>
        <v>0</v>
      </c>
      <c r="Z285" s="144" t="str">
        <f>IF(ISERROR(VLOOKUP($M285,#REF!,5,0)),"",VLOOKUP($M285,#REF!,5,0))</f>
        <v/>
      </c>
      <c r="AA285" s="147" t="str">
        <f t="shared" si="128"/>
        <v/>
      </c>
      <c r="AB285" s="147" t="str">
        <f t="shared" si="129"/>
        <v/>
      </c>
      <c r="AC285" s="147" t="str">
        <f>IF(ISERROR(VLOOKUP($M285,#REF!,6,0)),"",VLOOKUP($M285,#REF!,6,0))</f>
        <v/>
      </c>
      <c r="AD285" s="147" t="str">
        <f>IF(ISERROR(VLOOKUP($M285,#REF!,8,0)),"",VLOOKUP($M285,#REF!,8,0))</f>
        <v/>
      </c>
      <c r="AE285" s="152" t="str">
        <f t="shared" si="130"/>
        <v/>
      </c>
      <c r="AF285" s="155" t="str">
        <f t="shared" si="131"/>
        <v/>
      </c>
      <c r="AG285" s="146" t="str">
        <f t="shared" si="132"/>
        <v/>
      </c>
      <c r="AH285" s="146" t="str">
        <f>IF(ISERROR(VLOOKUP($M285,#REF!,9,0)),"",VLOOKUP($M285,#REF!,9,0))</f>
        <v/>
      </c>
      <c r="AI285" s="146" t="str">
        <f t="shared" si="133"/>
        <v/>
      </c>
      <c r="AJ285" s="168">
        <f t="shared" si="134"/>
        <v>0</v>
      </c>
      <c r="AK285" s="171"/>
      <c r="AL285" s="174" t="str">
        <f t="shared" si="135"/>
        <v/>
      </c>
      <c r="AM285" s="179" t="str">
        <f t="shared" si="136"/>
        <v/>
      </c>
      <c r="AN285" s="183" t="str">
        <f t="shared" si="137"/>
        <v>未入力セル</v>
      </c>
      <c r="AO285" s="186" t="str">
        <f t="shared" si="117"/>
        <v/>
      </c>
      <c r="AP285" s="186" t="str">
        <f t="shared" si="118"/>
        <v/>
      </c>
      <c r="AQ285" s="39">
        <f t="shared" si="116"/>
        <v>0</v>
      </c>
      <c r="AR285" s="39" t="str">
        <f>IF(ISERROR(VLOOKUP($M285,#REF!,16,0)),"",VLOOKUP($M285,#REF!,16,0))</f>
        <v/>
      </c>
      <c r="AS285" s="196" t="str">
        <f>IF(ISERROR(VLOOKUP($M285,#REF!,7,0)),"",VLOOKUP($M285,#REF!,7,0))</f>
        <v/>
      </c>
      <c r="AT285" s="203">
        <f t="shared" si="138"/>
        <v>0</v>
      </c>
      <c r="AU285" s="208" t="str">
        <f t="shared" si="139"/>
        <v/>
      </c>
      <c r="AW285" s="208" t="str">
        <f>IF(ISERROR(VLOOKUP($M285,#REF!,10,0)),"",VLOOKUP($M285,#REF!,10,0))</f>
        <v/>
      </c>
      <c r="AX285" s="203">
        <f t="shared" si="140"/>
        <v>0</v>
      </c>
      <c r="AY285" s="208" t="str">
        <f t="shared" si="141"/>
        <v/>
      </c>
      <c r="BA285" s="225" t="str">
        <f t="shared" si="142"/>
        <v/>
      </c>
      <c r="BB285" s="225" t="str">
        <f t="shared" si="143"/>
        <v/>
      </c>
    </row>
    <row r="286" spans="1:54" s="39" customFormat="1" ht="25.2" customHeight="1" x14ac:dyDescent="0.2">
      <c r="A286" s="45"/>
      <c r="B286" s="48"/>
      <c r="C286" s="48"/>
      <c r="D286" s="53"/>
      <c r="E286" s="53"/>
      <c r="F286" s="55"/>
      <c r="G286" s="55"/>
      <c r="H286" s="60"/>
      <c r="I286" s="66"/>
      <c r="J286" s="68"/>
      <c r="L286" s="73">
        <f t="shared" si="119"/>
        <v>0</v>
      </c>
      <c r="M286" s="73" t="str">
        <f t="shared" si="120"/>
        <v xml:space="preserve"> </v>
      </c>
      <c r="N286" s="100">
        <f t="shared" si="121"/>
        <v>0</v>
      </c>
      <c r="O286" s="100">
        <f t="shared" si="122"/>
        <v>0</v>
      </c>
      <c r="P286" s="108">
        <f t="shared" si="123"/>
        <v>0</v>
      </c>
      <c r="Q286" s="108" t="str">
        <f>IF(OR($C286="LED",$C286="不明"),"",IF(ISERROR(VLOOKUP($M286,#REF!,2,0)),"",VLOOKUP($M286,#REF!,2,0)))</f>
        <v/>
      </c>
      <c r="R286" s="100">
        <f t="shared" si="124"/>
        <v>0</v>
      </c>
      <c r="S286" s="100">
        <f t="shared" si="125"/>
        <v>0</v>
      </c>
      <c r="T286" s="120" t="str">
        <f t="shared" si="126"/>
        <v/>
      </c>
      <c r="U286" s="124"/>
      <c r="V286" s="129" t="s">
        <v>164</v>
      </c>
      <c r="W286" s="131"/>
      <c r="X286" s="75" t="str">
        <f>IF(COUNTIF($M286,"*LED*"),"LED設置済",IF(COUNTIF($M286,"*不明*"),"該当不明",IF(ISERROR(VLOOKUP($M286,#REF!,4,0)),"",VLOOKUP($M286,#REF!,4,0))))</f>
        <v/>
      </c>
      <c r="Y286" s="139">
        <f t="shared" si="127"/>
        <v>0</v>
      </c>
      <c r="Z286" s="144" t="str">
        <f>IF(ISERROR(VLOOKUP($M286,#REF!,5,0)),"",VLOOKUP($M286,#REF!,5,0))</f>
        <v/>
      </c>
      <c r="AA286" s="147" t="str">
        <f t="shared" si="128"/>
        <v/>
      </c>
      <c r="AB286" s="147" t="str">
        <f t="shared" si="129"/>
        <v/>
      </c>
      <c r="AC286" s="147" t="str">
        <f>IF(ISERROR(VLOOKUP($M286,#REF!,6,0)),"",VLOOKUP($M286,#REF!,6,0))</f>
        <v/>
      </c>
      <c r="AD286" s="147" t="str">
        <f>IF(ISERROR(VLOOKUP($M286,#REF!,8,0)),"",VLOOKUP($M286,#REF!,8,0))</f>
        <v/>
      </c>
      <c r="AE286" s="152" t="str">
        <f t="shared" si="130"/>
        <v/>
      </c>
      <c r="AF286" s="155" t="str">
        <f t="shared" si="131"/>
        <v/>
      </c>
      <c r="AG286" s="146" t="str">
        <f t="shared" si="132"/>
        <v/>
      </c>
      <c r="AH286" s="146" t="str">
        <f>IF(ISERROR(VLOOKUP($M286,#REF!,9,0)),"",VLOOKUP($M286,#REF!,9,0))</f>
        <v/>
      </c>
      <c r="AI286" s="146" t="str">
        <f t="shared" si="133"/>
        <v/>
      </c>
      <c r="AJ286" s="168">
        <f t="shared" si="134"/>
        <v>0</v>
      </c>
      <c r="AK286" s="171"/>
      <c r="AL286" s="174" t="str">
        <f t="shared" si="135"/>
        <v/>
      </c>
      <c r="AM286" s="179" t="str">
        <f t="shared" si="136"/>
        <v/>
      </c>
      <c r="AN286" s="183" t="str">
        <f t="shared" si="137"/>
        <v>未入力セル</v>
      </c>
      <c r="AO286" s="186" t="str">
        <f t="shared" si="117"/>
        <v/>
      </c>
      <c r="AP286" s="186" t="str">
        <f t="shared" si="118"/>
        <v/>
      </c>
      <c r="AQ286" s="39">
        <f t="shared" si="116"/>
        <v>0</v>
      </c>
      <c r="AR286" s="39" t="str">
        <f>IF(ISERROR(VLOOKUP($M286,#REF!,16,0)),"",VLOOKUP($M286,#REF!,16,0))</f>
        <v/>
      </c>
      <c r="AS286" s="196" t="str">
        <f>IF(ISERROR(VLOOKUP($M286,#REF!,7,0)),"",VLOOKUP($M286,#REF!,7,0))</f>
        <v/>
      </c>
      <c r="AT286" s="203">
        <f t="shared" si="138"/>
        <v>0</v>
      </c>
      <c r="AU286" s="208" t="str">
        <f t="shared" si="139"/>
        <v/>
      </c>
      <c r="AW286" s="208" t="str">
        <f>IF(ISERROR(VLOOKUP($M286,#REF!,10,0)),"",VLOOKUP($M286,#REF!,10,0))</f>
        <v/>
      </c>
      <c r="AX286" s="203">
        <f t="shared" si="140"/>
        <v>0</v>
      </c>
      <c r="AY286" s="208" t="str">
        <f t="shared" si="141"/>
        <v/>
      </c>
      <c r="BA286" s="225" t="str">
        <f t="shared" si="142"/>
        <v/>
      </c>
      <c r="BB286" s="225" t="str">
        <f t="shared" si="143"/>
        <v/>
      </c>
    </row>
    <row r="287" spans="1:54" s="39" customFormat="1" ht="25.2" customHeight="1" x14ac:dyDescent="0.2">
      <c r="A287" s="45"/>
      <c r="B287" s="48"/>
      <c r="C287" s="48"/>
      <c r="D287" s="53"/>
      <c r="E287" s="53"/>
      <c r="F287" s="55"/>
      <c r="G287" s="55"/>
      <c r="H287" s="60"/>
      <c r="I287" s="66"/>
      <c r="J287" s="68"/>
      <c r="L287" s="73">
        <f t="shared" si="119"/>
        <v>0</v>
      </c>
      <c r="M287" s="73" t="str">
        <f t="shared" si="120"/>
        <v xml:space="preserve"> </v>
      </c>
      <c r="N287" s="100">
        <f t="shared" si="121"/>
        <v>0</v>
      </c>
      <c r="O287" s="100">
        <f t="shared" si="122"/>
        <v>0</v>
      </c>
      <c r="P287" s="108">
        <f t="shared" si="123"/>
        <v>0</v>
      </c>
      <c r="Q287" s="108" t="str">
        <f>IF(OR($C287="LED",$C287="不明"),"",IF(ISERROR(VLOOKUP($M287,#REF!,2,0)),"",VLOOKUP($M287,#REF!,2,0)))</f>
        <v/>
      </c>
      <c r="R287" s="100">
        <f t="shared" si="124"/>
        <v>0</v>
      </c>
      <c r="S287" s="100">
        <f t="shared" si="125"/>
        <v>0</v>
      </c>
      <c r="T287" s="120" t="str">
        <f t="shared" si="126"/>
        <v/>
      </c>
      <c r="U287" s="124"/>
      <c r="V287" s="129" t="s">
        <v>164</v>
      </c>
      <c r="W287" s="131"/>
      <c r="X287" s="75" t="str">
        <f>IF(COUNTIF($M287,"*LED*"),"LED設置済",IF(COUNTIF($M287,"*不明*"),"該当不明",IF(ISERROR(VLOOKUP($M287,#REF!,4,0)),"",VLOOKUP($M287,#REF!,4,0))))</f>
        <v/>
      </c>
      <c r="Y287" s="139">
        <f t="shared" si="127"/>
        <v>0</v>
      </c>
      <c r="Z287" s="144" t="str">
        <f>IF(ISERROR(VLOOKUP($M287,#REF!,5,0)),"",VLOOKUP($M287,#REF!,5,0))</f>
        <v/>
      </c>
      <c r="AA287" s="147" t="str">
        <f t="shared" si="128"/>
        <v/>
      </c>
      <c r="AB287" s="147" t="str">
        <f t="shared" si="129"/>
        <v/>
      </c>
      <c r="AC287" s="147" t="str">
        <f>IF(ISERROR(VLOOKUP($M287,#REF!,6,0)),"",VLOOKUP($M287,#REF!,6,0))</f>
        <v/>
      </c>
      <c r="AD287" s="147" t="str">
        <f>IF(ISERROR(VLOOKUP($M287,#REF!,8,0)),"",VLOOKUP($M287,#REF!,8,0))</f>
        <v/>
      </c>
      <c r="AE287" s="152" t="str">
        <f t="shared" si="130"/>
        <v/>
      </c>
      <c r="AF287" s="155" t="str">
        <f t="shared" si="131"/>
        <v/>
      </c>
      <c r="AG287" s="146" t="str">
        <f t="shared" si="132"/>
        <v/>
      </c>
      <c r="AH287" s="146" t="str">
        <f>IF(ISERROR(VLOOKUP($M287,#REF!,9,0)),"",VLOOKUP($M287,#REF!,9,0))</f>
        <v/>
      </c>
      <c r="AI287" s="146" t="str">
        <f t="shared" si="133"/>
        <v/>
      </c>
      <c r="AJ287" s="168">
        <f t="shared" si="134"/>
        <v>0</v>
      </c>
      <c r="AK287" s="171"/>
      <c r="AL287" s="174" t="str">
        <f t="shared" si="135"/>
        <v/>
      </c>
      <c r="AM287" s="179" t="str">
        <f t="shared" si="136"/>
        <v/>
      </c>
      <c r="AN287" s="183" t="str">
        <f t="shared" si="137"/>
        <v>未入力セル</v>
      </c>
      <c r="AO287" s="186" t="str">
        <f t="shared" si="117"/>
        <v/>
      </c>
      <c r="AP287" s="186" t="str">
        <f t="shared" si="118"/>
        <v/>
      </c>
      <c r="AQ287" s="39">
        <f>R287*S287*N287</f>
        <v>0</v>
      </c>
      <c r="AR287" s="39" t="str">
        <f>IF(ISERROR(VLOOKUP($M287,#REF!,16,0)),"",VLOOKUP($M287,#REF!,16,0))</f>
        <v/>
      </c>
      <c r="AS287" s="196" t="str">
        <f>IF(ISERROR(VLOOKUP($M287,#REF!,7,0)),"",VLOOKUP($M287,#REF!,7,0))</f>
        <v/>
      </c>
      <c r="AT287" s="203">
        <f t="shared" si="138"/>
        <v>0</v>
      </c>
      <c r="AU287" s="208" t="str">
        <f t="shared" si="139"/>
        <v/>
      </c>
      <c r="AW287" s="208" t="str">
        <f>IF(ISERROR(VLOOKUP($M287,#REF!,10,0)),"",VLOOKUP($M287,#REF!,10,0))</f>
        <v/>
      </c>
      <c r="AX287" s="203">
        <f t="shared" si="140"/>
        <v>0</v>
      </c>
      <c r="AY287" s="208" t="str">
        <f t="shared" si="141"/>
        <v/>
      </c>
      <c r="BA287" s="225" t="str">
        <f t="shared" si="142"/>
        <v/>
      </c>
      <c r="BB287" s="225" t="str">
        <f t="shared" si="143"/>
        <v/>
      </c>
    </row>
    <row r="288" spans="1:54" s="39" customFormat="1" ht="25.2" customHeight="1" x14ac:dyDescent="0.2">
      <c r="A288" s="45"/>
      <c r="B288" s="48"/>
      <c r="C288" s="48"/>
      <c r="D288" s="53"/>
      <c r="E288" s="53"/>
      <c r="F288" s="55"/>
      <c r="G288" s="55"/>
      <c r="H288" s="60"/>
      <c r="I288" s="66"/>
      <c r="J288" s="68"/>
      <c r="L288" s="73">
        <f t="shared" si="119"/>
        <v>0</v>
      </c>
      <c r="M288" s="73" t="str">
        <f t="shared" si="120"/>
        <v xml:space="preserve"> </v>
      </c>
      <c r="N288" s="100">
        <f t="shared" si="121"/>
        <v>0</v>
      </c>
      <c r="O288" s="100">
        <f t="shared" si="122"/>
        <v>0</v>
      </c>
      <c r="P288" s="108">
        <f t="shared" si="123"/>
        <v>0</v>
      </c>
      <c r="Q288" s="108" t="str">
        <f>IF(OR($C288="LED",$C288="不明"),"",IF(ISERROR(VLOOKUP($M288,#REF!,2,0)),"",VLOOKUP($M288,#REF!,2,0)))</f>
        <v/>
      </c>
      <c r="R288" s="100">
        <f t="shared" si="124"/>
        <v>0</v>
      </c>
      <c r="S288" s="100">
        <f t="shared" si="125"/>
        <v>0</v>
      </c>
      <c r="T288" s="120" t="str">
        <f t="shared" si="126"/>
        <v/>
      </c>
      <c r="U288" s="124"/>
      <c r="V288" s="129" t="s">
        <v>164</v>
      </c>
      <c r="W288" s="131"/>
      <c r="X288" s="75" t="str">
        <f>IF(COUNTIF($M288,"*LED*"),"LED設置済",IF(COUNTIF($M288,"*不明*"),"該当不明",IF(ISERROR(VLOOKUP($M288,#REF!,4,0)),"",VLOOKUP($M288,#REF!,4,0))))</f>
        <v/>
      </c>
      <c r="Y288" s="139">
        <f t="shared" si="127"/>
        <v>0</v>
      </c>
      <c r="Z288" s="144" t="str">
        <f>IF(ISERROR(VLOOKUP($M288,#REF!,5,0)),"",VLOOKUP($M288,#REF!,5,0))</f>
        <v/>
      </c>
      <c r="AA288" s="147" t="str">
        <f t="shared" si="128"/>
        <v/>
      </c>
      <c r="AB288" s="147" t="str">
        <f t="shared" si="129"/>
        <v/>
      </c>
      <c r="AC288" s="147" t="str">
        <f>IF(ISERROR(VLOOKUP($M288,#REF!,6,0)),"",VLOOKUP($M288,#REF!,6,0))</f>
        <v/>
      </c>
      <c r="AD288" s="147" t="str">
        <f>IF(ISERROR(VLOOKUP($M288,#REF!,8,0)),"",VLOOKUP($M288,#REF!,8,0))</f>
        <v/>
      </c>
      <c r="AE288" s="152" t="str">
        <f t="shared" si="130"/>
        <v/>
      </c>
      <c r="AF288" s="155" t="str">
        <f t="shared" si="131"/>
        <v/>
      </c>
      <c r="AG288" s="146" t="str">
        <f t="shared" si="132"/>
        <v/>
      </c>
      <c r="AH288" s="146" t="str">
        <f>IF(ISERROR(VLOOKUP($M288,#REF!,9,0)),"",VLOOKUP($M288,#REF!,9,0))</f>
        <v/>
      </c>
      <c r="AI288" s="146" t="str">
        <f t="shared" si="133"/>
        <v/>
      </c>
      <c r="AJ288" s="168">
        <f t="shared" si="134"/>
        <v>0</v>
      </c>
      <c r="AK288" s="171"/>
      <c r="AL288" s="174" t="str">
        <f t="shared" si="135"/>
        <v/>
      </c>
      <c r="AM288" s="179" t="str">
        <f t="shared" si="136"/>
        <v/>
      </c>
      <c r="AN288" s="183" t="str">
        <f t="shared" si="137"/>
        <v>未入力セル</v>
      </c>
      <c r="AO288" s="186" t="str">
        <f t="shared" si="117"/>
        <v/>
      </c>
      <c r="AP288" s="186" t="str">
        <f t="shared" si="118"/>
        <v/>
      </c>
      <c r="AQ288" s="39">
        <f>R288*S288*N288</f>
        <v>0</v>
      </c>
      <c r="AR288" s="39" t="str">
        <f>IF(ISERROR(VLOOKUP($M288,#REF!,16,0)),"",VLOOKUP($M288,#REF!,16,0))</f>
        <v/>
      </c>
      <c r="AS288" s="196" t="str">
        <f>IF(ISERROR(VLOOKUP($M288,#REF!,7,0)),"",VLOOKUP($M288,#REF!,7,0))</f>
        <v/>
      </c>
      <c r="AT288" s="203">
        <f t="shared" si="138"/>
        <v>0</v>
      </c>
      <c r="AU288" s="208" t="str">
        <f t="shared" si="139"/>
        <v/>
      </c>
      <c r="AW288" s="208" t="str">
        <f>IF(ISERROR(VLOOKUP($M288,#REF!,10,0)),"",VLOOKUP($M288,#REF!,10,0))</f>
        <v/>
      </c>
      <c r="AX288" s="203">
        <f t="shared" si="140"/>
        <v>0</v>
      </c>
      <c r="AY288" s="208" t="str">
        <f t="shared" si="141"/>
        <v/>
      </c>
      <c r="BA288" s="225" t="str">
        <f t="shared" si="142"/>
        <v/>
      </c>
      <c r="BB288" s="225" t="str">
        <f t="shared" si="143"/>
        <v/>
      </c>
    </row>
    <row r="289" spans="1:56" s="39" customFormat="1" ht="25.2" customHeight="1" x14ac:dyDescent="0.2">
      <c r="A289" s="40"/>
      <c r="B289" s="40"/>
      <c r="C289" s="40"/>
      <c r="D289" s="40"/>
      <c r="E289" s="40"/>
      <c r="F289" s="40"/>
      <c r="G289" s="40"/>
      <c r="H289" s="40"/>
      <c r="I289" s="40"/>
      <c r="L289" s="74" t="s">
        <v>180</v>
      </c>
      <c r="M289" s="74"/>
      <c r="N289" s="101"/>
      <c r="O289" s="101"/>
      <c r="P289" s="109"/>
      <c r="Q289" s="109"/>
      <c r="R289" s="101"/>
      <c r="S289" s="101"/>
      <c r="T289" s="121"/>
      <c r="U289" s="125"/>
      <c r="V289" s="76"/>
      <c r="W289" s="132"/>
      <c r="X289" s="74" t="s">
        <v>181</v>
      </c>
      <c r="Y289" s="140"/>
      <c r="Z289" s="145"/>
      <c r="AA289" s="148"/>
      <c r="AB289" s="148"/>
      <c r="AC289" s="148"/>
      <c r="AD289" s="148"/>
      <c r="AE289" s="153"/>
      <c r="AF289" s="156"/>
      <c r="AG289" s="87"/>
      <c r="AH289" s="87"/>
      <c r="AI289" s="160">
        <f>SUBTOTAL(109,AI10:AI288)</f>
        <v>0</v>
      </c>
      <c r="AJ289" s="169"/>
      <c r="AK289" s="172"/>
      <c r="AL289" s="175"/>
      <c r="AM289" s="180"/>
      <c r="AN289" s="183"/>
      <c r="AP289" s="188"/>
      <c r="AS289" s="196"/>
      <c r="AT289" s="203"/>
      <c r="AU289" s="208"/>
      <c r="AW289" s="196" t="str">
        <f>X289</f>
        <v>工事費計</v>
      </c>
      <c r="AX289" s="203"/>
      <c r="AY289" s="208">
        <f>SUM(AY10:AY288)</f>
        <v>0</v>
      </c>
    </row>
    <row r="290" spans="1:56" s="39" customFormat="1" ht="25.2" customHeight="1" x14ac:dyDescent="0.2">
      <c r="A290" s="40"/>
      <c r="B290" s="40"/>
      <c r="C290" s="40"/>
      <c r="D290" s="40"/>
      <c r="E290" s="40"/>
      <c r="F290" s="40"/>
      <c r="G290" s="40"/>
      <c r="H290" s="40"/>
      <c r="I290" s="40"/>
      <c r="L290" s="73" t="s">
        <v>185</v>
      </c>
      <c r="M290" s="74"/>
      <c r="N290" s="101"/>
      <c r="O290" s="101"/>
      <c r="P290" s="109"/>
      <c r="Q290" s="109"/>
      <c r="R290" s="101"/>
      <c r="S290" s="101"/>
      <c r="T290" s="121"/>
      <c r="U290" s="125"/>
      <c r="V290" s="76"/>
      <c r="W290" s="132"/>
      <c r="X290" s="74" t="s">
        <v>186</v>
      </c>
      <c r="Y290" s="140"/>
      <c r="Z290" s="145"/>
      <c r="AA290" s="148"/>
      <c r="AB290" s="148"/>
      <c r="AC290" s="148"/>
      <c r="AD290" s="148"/>
      <c r="AE290" s="153"/>
      <c r="AF290" s="156"/>
      <c r="AG290" s="87"/>
      <c r="AH290" s="87"/>
      <c r="AI290" s="160"/>
      <c r="AJ290" s="169"/>
      <c r="AK290" s="172"/>
      <c r="AL290" s="175"/>
      <c r="AM290" s="180"/>
      <c r="AN290" s="183"/>
      <c r="AP290" s="188"/>
      <c r="AS290" s="196" t="str">
        <f>X290</f>
        <v>無線調光システム一式</v>
      </c>
      <c r="AT290" s="203"/>
      <c r="AU290" s="208">
        <f>AI290*0.7</f>
        <v>0</v>
      </c>
      <c r="AW290" s="196"/>
      <c r="AX290" s="203"/>
      <c r="AY290" s="208"/>
    </row>
    <row r="291" spans="1:56" s="39" customFormat="1" ht="25.2" customHeight="1" x14ac:dyDescent="0.2">
      <c r="A291" s="40"/>
      <c r="B291" s="40"/>
      <c r="C291" s="40"/>
      <c r="D291" s="40"/>
      <c r="E291" s="40"/>
      <c r="F291" s="40"/>
      <c r="G291" s="40"/>
      <c r="H291" s="40"/>
      <c r="I291" s="40"/>
      <c r="L291" s="74" t="s">
        <v>103</v>
      </c>
      <c r="M291" s="74"/>
      <c r="N291" s="101"/>
      <c r="O291" s="101"/>
      <c r="P291" s="109"/>
      <c r="Q291" s="109"/>
      <c r="R291" s="101"/>
      <c r="S291" s="101"/>
      <c r="T291" s="121"/>
      <c r="U291" s="125"/>
      <c r="V291" s="76"/>
      <c r="W291" s="132"/>
      <c r="X291" s="74" t="s">
        <v>103</v>
      </c>
      <c r="Y291" s="140"/>
      <c r="Z291" s="145"/>
      <c r="AA291" s="148"/>
      <c r="AB291" s="148"/>
      <c r="AC291" s="148"/>
      <c r="AD291" s="148"/>
      <c r="AE291" s="153"/>
      <c r="AF291" s="156"/>
      <c r="AG291" s="87"/>
      <c r="AH291" s="87"/>
      <c r="AI291" s="160">
        <f>G$4</f>
        <v>0</v>
      </c>
      <c r="AJ291" s="170"/>
      <c r="AK291" s="172"/>
      <c r="AL291" s="175"/>
      <c r="AM291" s="180"/>
      <c r="AN291" s="183"/>
      <c r="AP291" s="188"/>
      <c r="AS291" s="196"/>
      <c r="AT291" s="203"/>
      <c r="AU291" s="208"/>
      <c r="AW291" s="196" t="s">
        <v>200</v>
      </c>
      <c r="AX291" s="203"/>
      <c r="AY291" s="208">
        <f>AI291</f>
        <v>0</v>
      </c>
    </row>
    <row r="292" spans="1:56" s="39" customFormat="1" ht="25.2" customHeight="1" x14ac:dyDescent="0.2">
      <c r="A292" s="40"/>
      <c r="B292" s="40"/>
      <c r="C292" s="40"/>
      <c r="D292" s="40"/>
      <c r="E292" s="40"/>
      <c r="F292" s="40"/>
      <c r="G292" s="40"/>
      <c r="H292" s="40"/>
      <c r="I292" s="40"/>
      <c r="L292" s="74" t="s">
        <v>129</v>
      </c>
      <c r="M292" s="74"/>
      <c r="N292" s="101"/>
      <c r="O292" s="101"/>
      <c r="P292" s="109"/>
      <c r="Q292" s="109"/>
      <c r="R292" s="101"/>
      <c r="S292" s="101"/>
      <c r="T292" s="121"/>
      <c r="U292" s="125"/>
      <c r="V292" s="76"/>
      <c r="W292" s="132"/>
      <c r="X292" s="74" t="s">
        <v>129</v>
      </c>
      <c r="Y292" s="140"/>
      <c r="Z292" s="145"/>
      <c r="AA292" s="148"/>
      <c r="AB292" s="148"/>
      <c r="AC292" s="148"/>
      <c r="AD292" s="148"/>
      <c r="AE292" s="153"/>
      <c r="AF292" s="156"/>
      <c r="AG292" s="87"/>
      <c r="AH292" s="87"/>
      <c r="AI292" s="160">
        <f>I$4</f>
        <v>0</v>
      </c>
      <c r="AJ292" s="169"/>
      <c r="AK292" s="172"/>
      <c r="AL292" s="175"/>
      <c r="AM292" s="180"/>
      <c r="AN292" s="183"/>
      <c r="AP292" s="188"/>
      <c r="AS292" s="196"/>
      <c r="AT292" s="203"/>
      <c r="AU292" s="208"/>
      <c r="AW292" s="196" t="s">
        <v>201</v>
      </c>
      <c r="AX292" s="203"/>
      <c r="AY292" s="208">
        <f>AI292</f>
        <v>0</v>
      </c>
    </row>
    <row r="293" spans="1:56" s="39" customFormat="1" ht="25.2" customHeight="1" x14ac:dyDescent="0.2">
      <c r="A293" s="40"/>
      <c r="B293" s="40"/>
      <c r="C293" s="40"/>
      <c r="D293" s="40"/>
      <c r="E293" s="40"/>
      <c r="F293" s="40"/>
      <c r="G293" s="40"/>
      <c r="H293" s="40"/>
      <c r="I293" s="40"/>
      <c r="L293" s="74" t="s">
        <v>133</v>
      </c>
      <c r="M293" s="74"/>
      <c r="N293" s="101"/>
      <c r="O293" s="101"/>
      <c r="P293" s="109"/>
      <c r="Q293" s="109"/>
      <c r="R293" s="101"/>
      <c r="S293" s="101"/>
      <c r="T293" s="121"/>
      <c r="U293" s="125"/>
      <c r="V293" s="76"/>
      <c r="W293" s="76"/>
      <c r="X293" s="74" t="s">
        <v>133</v>
      </c>
      <c r="Y293" s="140"/>
      <c r="Z293" s="145"/>
      <c r="AA293" s="148"/>
      <c r="AB293" s="148"/>
      <c r="AC293" s="148"/>
      <c r="AD293" s="148"/>
      <c r="AE293" s="153"/>
      <c r="AF293" s="156"/>
      <c r="AG293" s="87"/>
      <c r="AH293" s="87"/>
      <c r="AI293" s="160">
        <f>G$6</f>
        <v>0</v>
      </c>
      <c r="AJ293" s="169"/>
      <c r="AK293" s="172"/>
      <c r="AL293" s="175"/>
      <c r="AM293" s="180"/>
      <c r="AN293" s="183"/>
      <c r="AP293" s="188"/>
      <c r="AS293" s="196"/>
      <c r="AT293" s="203"/>
      <c r="AU293" s="208"/>
      <c r="AW293" s="196" t="str">
        <f>X293</f>
        <v>間接経費</v>
      </c>
      <c r="AX293" s="203"/>
      <c r="AY293" s="208">
        <f>AI293</f>
        <v>0</v>
      </c>
    </row>
    <row r="294" spans="1:56" s="39" customFormat="1" ht="25.2" customHeight="1" x14ac:dyDescent="0.2">
      <c r="A294" s="40"/>
      <c r="B294" s="40"/>
      <c r="C294" s="40"/>
      <c r="D294" s="40"/>
      <c r="E294" s="40"/>
      <c r="F294" s="40"/>
      <c r="G294" s="40"/>
      <c r="H294" s="40"/>
      <c r="I294" s="40"/>
      <c r="L294" s="75" t="s">
        <v>20</v>
      </c>
      <c r="M294" s="75"/>
      <c r="N294" s="102">
        <f>SUBTOTAL(109,N10:N293)</f>
        <v>0</v>
      </c>
      <c r="O294" s="102">
        <f>SUBTOTAL(109,O10:O293)</f>
        <v>0</v>
      </c>
      <c r="P294" s="110"/>
      <c r="Q294" s="110"/>
      <c r="R294" s="110"/>
      <c r="S294" s="110"/>
      <c r="T294" s="122">
        <f>SUBTOTAL(109,T10:T293)</f>
        <v>0</v>
      </c>
      <c r="U294" s="124"/>
      <c r="V294" s="70"/>
      <c r="W294" s="70"/>
      <c r="X294" s="75" t="s">
        <v>20</v>
      </c>
      <c r="Y294" s="141">
        <f>SUBTOTAL(109,Y10:Y293)</f>
        <v>0</v>
      </c>
      <c r="Z294" s="146"/>
      <c r="AA294" s="149">
        <f>SUBTOTAL(109,AA10:AA293)</f>
        <v>0</v>
      </c>
      <c r="AB294" s="141">
        <f>SUBTOTAL(109,AB10:AB293)</f>
        <v>0</v>
      </c>
      <c r="AC294" s="146"/>
      <c r="AD294" s="146"/>
      <c r="AE294" s="154"/>
      <c r="AF294" s="157"/>
      <c r="AG294" s="141">
        <f>SUBTOTAL(109,AG10:AG293)</f>
        <v>0</v>
      </c>
      <c r="AH294" s="146"/>
      <c r="AI294" s="141">
        <f>SUM(AI289:AI293)</f>
        <v>0</v>
      </c>
      <c r="AJ294" s="75"/>
      <c r="AK294" s="171"/>
      <c r="AL294" s="75"/>
      <c r="AM294" s="181">
        <f>SUBTOTAL(109,AM10:AM292)</f>
        <v>0</v>
      </c>
      <c r="AN294" s="184"/>
      <c r="AO294" s="187">
        <f>SUBTOTAL(109,AO10:AO292)</f>
        <v>0</v>
      </c>
      <c r="AP294" s="191">
        <f>SUBTOTAL(109,AP10:AP292)</f>
        <v>0</v>
      </c>
      <c r="AQ294" s="193" t="str">
        <f>IFERROR(SUBTOTAL(109,AQ10:AQ288)/N294,"-")</f>
        <v>-</v>
      </c>
      <c r="AS294" s="196"/>
      <c r="AT294" s="203"/>
      <c r="AU294" s="209">
        <f>SUBTOTAL(109,AU10:AU293)</f>
        <v>0</v>
      </c>
      <c r="AW294" s="196" t="str">
        <f>IF(ISERROR(VLOOKUP($P294,#REF!,7,0)),"",VLOOKUP($P294,#REF!,7,0))</f>
        <v/>
      </c>
      <c r="AX294" s="203"/>
      <c r="AY294" s="209">
        <f>SUBTOTAL(109,AY10:AY293)</f>
        <v>0</v>
      </c>
      <c r="BA294" s="226">
        <f>SUBTOTAL(109,BA10:BA292)</f>
        <v>0</v>
      </c>
      <c r="BB294" s="226">
        <f>SUBTOTAL(109,BB10:BB292)</f>
        <v>0</v>
      </c>
    </row>
    <row r="295" spans="1:56" s="39" customFormat="1" ht="25.2" customHeight="1" x14ac:dyDescent="0.2">
      <c r="A295" s="40"/>
      <c r="B295" s="40"/>
      <c r="C295" s="40"/>
      <c r="D295" s="40"/>
      <c r="E295" s="40"/>
      <c r="F295" s="40"/>
      <c r="G295" s="40"/>
      <c r="H295" s="40"/>
      <c r="I295" s="40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150"/>
      <c r="AE295" s="150"/>
      <c r="AF295" s="150"/>
      <c r="AG295" s="150"/>
      <c r="AH295" s="146" t="s">
        <v>84</v>
      </c>
      <c r="AI295" s="161">
        <f>AG294+AI294</f>
        <v>0</v>
      </c>
      <c r="AJ295" s="75" t="s">
        <v>193</v>
      </c>
      <c r="AK295" s="107"/>
      <c r="AL295" s="76"/>
      <c r="AM295" s="76"/>
      <c r="AZ295" s="223" t="s">
        <v>197</v>
      </c>
      <c r="BA295" s="227">
        <f>SUM(AU294,AY294)</f>
        <v>0</v>
      </c>
    </row>
    <row r="296" spans="1:56" s="39" customFormat="1" ht="25.2" customHeight="1" x14ac:dyDescent="0.2">
      <c r="A296" s="40"/>
      <c r="B296" s="40"/>
      <c r="C296" s="40"/>
      <c r="D296" s="40"/>
      <c r="E296" s="40"/>
      <c r="F296" s="40"/>
      <c r="G296" s="40"/>
      <c r="H296" s="40"/>
      <c r="I296" s="40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150"/>
      <c r="AE296" s="150"/>
      <c r="AF296" s="150"/>
      <c r="AG296" s="150"/>
      <c r="AH296" s="159"/>
      <c r="AI296" s="162">
        <f>AI295*1.1</f>
        <v>0</v>
      </c>
      <c r="AJ296" s="75" t="s">
        <v>60</v>
      </c>
      <c r="AK296" s="107"/>
      <c r="AL296" s="76"/>
      <c r="AM296" s="76"/>
      <c r="AS296" s="269"/>
      <c r="AT296" s="269"/>
      <c r="AZ296" s="223" t="s">
        <v>194</v>
      </c>
      <c r="BA296" s="228">
        <f>AI295-BA295</f>
        <v>0</v>
      </c>
      <c r="BB296" s="39" t="s">
        <v>196</v>
      </c>
    </row>
    <row r="297" spans="1:56" s="39" customFormat="1" ht="18.75" customHeight="1" x14ac:dyDescent="0.2">
      <c r="A297" s="40"/>
      <c r="B297" s="40"/>
      <c r="C297" s="40"/>
      <c r="D297" s="40"/>
      <c r="E297" s="40"/>
      <c r="F297" s="40"/>
      <c r="G297" s="40"/>
      <c r="H297" s="40"/>
      <c r="I297" s="40"/>
      <c r="L297" s="77" t="s">
        <v>48</v>
      </c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151"/>
      <c r="AE297" s="151"/>
      <c r="AF297" s="151"/>
      <c r="AG297" s="151"/>
      <c r="AH297" s="77"/>
      <c r="AI297" s="77"/>
      <c r="AJ297" s="107"/>
      <c r="AK297" s="107"/>
      <c r="AL297" s="107"/>
      <c r="AM297" s="107"/>
      <c r="AZ297" s="223" t="s">
        <v>194</v>
      </c>
      <c r="BA297" s="229">
        <f>BA296*1.1</f>
        <v>0</v>
      </c>
      <c r="BB297" s="39" t="s">
        <v>105</v>
      </c>
    </row>
    <row r="298" spans="1:56" s="39" customFormat="1" ht="18.75" customHeight="1" x14ac:dyDescent="0.2">
      <c r="A298" s="40"/>
      <c r="B298" s="40"/>
      <c r="C298" s="40"/>
      <c r="D298" s="40"/>
      <c r="E298" s="40"/>
      <c r="F298" s="40"/>
      <c r="G298" s="40"/>
      <c r="H298" s="40"/>
      <c r="I298" s="40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107"/>
      <c r="AK298" s="107"/>
      <c r="AL298" s="107"/>
      <c r="AM298" s="107"/>
    </row>
    <row r="299" spans="1:56" s="39" customFormat="1" ht="18.75" customHeight="1" x14ac:dyDescent="0.2">
      <c r="A299" s="40"/>
      <c r="B299" s="40"/>
      <c r="C299" s="40"/>
      <c r="D299" s="40"/>
      <c r="E299" s="40"/>
      <c r="F299" s="40"/>
      <c r="G299" s="40"/>
      <c r="H299" s="40"/>
      <c r="I299" s="40"/>
      <c r="L299" s="75" t="s">
        <v>32</v>
      </c>
      <c r="M299" s="86" t="e">
        <f>1-(AA294/T294)</f>
        <v>#DIV/0!</v>
      </c>
      <c r="N299" s="82" t="s">
        <v>51</v>
      </c>
      <c r="O299" s="77"/>
      <c r="P299" s="77"/>
      <c r="Q299" s="114" t="s">
        <v>79</v>
      </c>
      <c r="R299" s="116"/>
      <c r="S299" s="116"/>
      <c r="T299" s="123"/>
      <c r="U299" s="77"/>
      <c r="V299" s="77"/>
      <c r="W299" s="77"/>
      <c r="X299" s="133" t="s">
        <v>37</v>
      </c>
      <c r="Y299" s="142"/>
      <c r="Z299" s="142"/>
      <c r="AA299" s="142"/>
      <c r="AB299" s="142"/>
      <c r="AC299" s="142"/>
      <c r="AD299" s="142"/>
      <c r="AE299" s="142"/>
      <c r="AF299" s="142"/>
      <c r="AG299" s="142"/>
      <c r="AH299" s="142"/>
      <c r="AI299" s="163"/>
      <c r="AJ299" s="107"/>
      <c r="AK299" s="107"/>
      <c r="AL299" s="107"/>
      <c r="AM299" s="107"/>
      <c r="AS299" s="197" t="s">
        <v>44</v>
      </c>
      <c r="AT299" s="204"/>
      <c r="AU299" s="204"/>
      <c r="AV299" s="204"/>
      <c r="AW299" s="217" t="s">
        <v>101</v>
      </c>
      <c r="AX299" s="204"/>
      <c r="AY299" s="219"/>
      <c r="BB299" s="230" t="s">
        <v>231</v>
      </c>
      <c r="BC299" s="204"/>
      <c r="BD299" s="219"/>
    </row>
    <row r="300" spans="1:56" s="39" customFormat="1" ht="22.5" customHeight="1" x14ac:dyDescent="0.2">
      <c r="A300" s="40"/>
      <c r="B300" s="40"/>
      <c r="C300" s="40"/>
      <c r="D300" s="40"/>
      <c r="E300" s="40"/>
      <c r="F300" s="40"/>
      <c r="G300" s="40"/>
      <c r="H300" s="40"/>
      <c r="I300" s="40"/>
      <c r="L300" s="75" t="s">
        <v>80</v>
      </c>
      <c r="M300" s="87">
        <f>T294-AA294</f>
        <v>0</v>
      </c>
      <c r="N300" s="75" t="s">
        <v>54</v>
      </c>
      <c r="O300" s="77"/>
      <c r="P300" s="77"/>
      <c r="Q300" s="115" t="s">
        <v>45</v>
      </c>
      <c r="R300" s="117" t="e">
        <f>AI296/M303</f>
        <v>#VALUE!</v>
      </c>
      <c r="S300" s="116" t="s">
        <v>81</v>
      </c>
      <c r="T300" s="123"/>
      <c r="U300" s="77"/>
      <c r="V300" s="77"/>
      <c r="W300" s="77"/>
      <c r="X300" s="134" t="str">
        <f>M307</f>
        <v>北海道電力 業務用電力　</v>
      </c>
      <c r="Y300" s="77" t="s">
        <v>87</v>
      </c>
      <c r="Z300" s="77"/>
      <c r="AA300" s="77"/>
      <c r="AB300" s="77"/>
      <c r="AC300" s="77"/>
      <c r="AD300" s="77"/>
      <c r="AE300" s="77"/>
      <c r="AF300" s="77"/>
      <c r="AG300" s="77"/>
      <c r="AH300" s="77"/>
      <c r="AI300" s="164"/>
      <c r="AJ300" s="107"/>
      <c r="AK300" s="107"/>
      <c r="AL300" s="107"/>
      <c r="AM300" s="107"/>
      <c r="AS300" s="198" t="s">
        <v>205</v>
      </c>
      <c r="AU300" s="210">
        <f>T294</f>
        <v>0</v>
      </c>
      <c r="AW300" s="39" t="s">
        <v>217</v>
      </c>
      <c r="AY300" s="220"/>
      <c r="BB300" s="198" t="s">
        <v>205</v>
      </c>
      <c r="BD300" s="232">
        <f>AA294</f>
        <v>0</v>
      </c>
    </row>
    <row r="301" spans="1:56" s="39" customFormat="1" ht="18.75" customHeight="1" x14ac:dyDescent="0.2">
      <c r="A301" s="40"/>
      <c r="B301" s="40"/>
      <c r="C301" s="40"/>
      <c r="D301" s="40"/>
      <c r="E301" s="40"/>
      <c r="F301" s="40"/>
      <c r="G301" s="40"/>
      <c r="H301" s="40"/>
      <c r="I301" s="40"/>
      <c r="L301" s="75" t="s">
        <v>58</v>
      </c>
      <c r="M301" s="87" t="e">
        <f>M300*M304</f>
        <v>#VALUE!</v>
      </c>
      <c r="N301" s="82" t="s">
        <v>61</v>
      </c>
      <c r="O301" s="77"/>
      <c r="P301" s="77"/>
      <c r="Q301" s="77"/>
      <c r="R301" s="77"/>
      <c r="S301" s="77"/>
      <c r="T301" s="77"/>
      <c r="U301" s="77"/>
      <c r="V301" s="77"/>
      <c r="W301" s="77"/>
      <c r="X301" s="135" t="s">
        <v>155</v>
      </c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164"/>
      <c r="AJ301" s="107"/>
      <c r="AK301" s="107"/>
      <c r="AL301" s="107"/>
      <c r="AM301" s="107"/>
      <c r="AS301" s="198" t="s">
        <v>208</v>
      </c>
      <c r="AU301" s="211" t="e">
        <f>AU300*$M304</f>
        <v>#VALUE!</v>
      </c>
      <c r="AW301" s="39" t="s">
        <v>25</v>
      </c>
      <c r="AY301" s="220"/>
      <c r="BB301" s="198" t="s">
        <v>208</v>
      </c>
      <c r="BD301" s="232" t="e">
        <f>BD300*$M304</f>
        <v>#VALUE!</v>
      </c>
    </row>
    <row r="302" spans="1:56" s="39" customFormat="1" ht="18.75" customHeight="1" x14ac:dyDescent="0.2">
      <c r="A302" s="40"/>
      <c r="B302" s="40"/>
      <c r="C302" s="40"/>
      <c r="D302" s="40"/>
      <c r="E302" s="40"/>
      <c r="F302" s="40"/>
      <c r="G302" s="40"/>
      <c r="H302" s="40"/>
      <c r="I302" s="40"/>
      <c r="L302" s="78" t="s">
        <v>33</v>
      </c>
      <c r="M302" s="88" t="e">
        <f>AM294*12*M305</f>
        <v>#VALUE!</v>
      </c>
      <c r="N302" s="103" t="s">
        <v>61</v>
      </c>
      <c r="O302" s="77"/>
      <c r="P302" s="111"/>
      <c r="Q302" s="111"/>
      <c r="R302" s="111"/>
      <c r="S302" s="111"/>
      <c r="T302" s="77"/>
      <c r="U302" s="77"/>
      <c r="V302" s="77"/>
      <c r="W302" s="77"/>
      <c r="X302" s="135" t="s">
        <v>156</v>
      </c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164"/>
      <c r="AJ302" s="107"/>
      <c r="AK302" s="107"/>
      <c r="AL302" s="107"/>
      <c r="AM302" s="107"/>
      <c r="AS302" s="198" t="s">
        <v>228</v>
      </c>
      <c r="AU302" s="212">
        <f>BA294</f>
        <v>0</v>
      </c>
      <c r="AW302" s="39" t="s">
        <v>214</v>
      </c>
      <c r="AY302" s="220"/>
      <c r="BB302" s="198" t="s">
        <v>221</v>
      </c>
      <c r="BD302" s="233">
        <f>BB294</f>
        <v>0</v>
      </c>
    </row>
    <row r="303" spans="1:56" s="39" customFormat="1" ht="18.75" customHeight="1" x14ac:dyDescent="0.2">
      <c r="A303" s="40"/>
      <c r="B303" s="40"/>
      <c r="C303" s="40"/>
      <c r="D303" s="40"/>
      <c r="E303" s="40"/>
      <c r="F303" s="40"/>
      <c r="G303" s="40"/>
      <c r="H303" s="40"/>
      <c r="I303" s="40"/>
      <c r="L303" s="79" t="s">
        <v>17</v>
      </c>
      <c r="M303" s="89" t="e">
        <f>M301+M302</f>
        <v>#VALUE!</v>
      </c>
      <c r="N303" s="104" t="s">
        <v>61</v>
      </c>
      <c r="O303" s="77"/>
      <c r="P303" s="111"/>
      <c r="Q303" s="111"/>
      <c r="R303" s="111"/>
      <c r="S303" s="111"/>
      <c r="T303" s="77"/>
      <c r="U303" s="77"/>
      <c r="V303" s="77"/>
      <c r="W303" s="77"/>
      <c r="X303" s="135" t="s">
        <v>187</v>
      </c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164"/>
      <c r="AJ303" s="107"/>
      <c r="AK303" s="107"/>
      <c r="AL303" s="107"/>
      <c r="AM303" s="107"/>
      <c r="AS303" s="198" t="s">
        <v>204</v>
      </c>
      <c r="AU303" s="211" t="e">
        <f>AU302*12*M305</f>
        <v>#VALUE!</v>
      </c>
      <c r="AW303" s="39" t="s">
        <v>229</v>
      </c>
      <c r="AY303" s="220"/>
      <c r="BB303" s="198" t="s">
        <v>204</v>
      </c>
      <c r="BD303" s="232" t="e">
        <f>BD302*12*$M305</f>
        <v>#VALUE!</v>
      </c>
    </row>
    <row r="304" spans="1:56" s="39" customFormat="1" ht="18.75" customHeight="1" x14ac:dyDescent="0.2">
      <c r="A304" s="40"/>
      <c r="B304" s="40"/>
      <c r="C304" s="40"/>
      <c r="D304" s="40"/>
      <c r="E304" s="40"/>
      <c r="F304" s="40"/>
      <c r="G304" s="40"/>
      <c r="H304" s="40"/>
      <c r="I304" s="40"/>
      <c r="L304" s="80" t="s">
        <v>102</v>
      </c>
      <c r="M304" s="90" t="str">
        <f>IF(ISERROR(VLOOKUP($M307,#REF!,3,0)),"",VLOOKUP($M307,#REF!,3,0))</f>
        <v/>
      </c>
      <c r="N304" s="91" t="s">
        <v>55</v>
      </c>
      <c r="O304" s="77"/>
      <c r="P304" s="111"/>
      <c r="Q304" s="111"/>
      <c r="R304" s="111"/>
      <c r="S304" s="111"/>
      <c r="T304" s="77"/>
      <c r="U304" s="77"/>
      <c r="V304" s="77"/>
      <c r="W304" s="77"/>
      <c r="X304" s="135" t="s">
        <v>1</v>
      </c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164"/>
      <c r="AJ304" s="107"/>
      <c r="AK304" s="107"/>
      <c r="AL304" s="107"/>
      <c r="AM304" s="107"/>
      <c r="AS304" s="199" t="s">
        <v>211</v>
      </c>
      <c r="AT304" s="205"/>
      <c r="AU304" s="213" t="e">
        <f>AU301+AU303</f>
        <v>#VALUE!</v>
      </c>
      <c r="AV304" s="205"/>
      <c r="AW304" s="205" t="s">
        <v>213</v>
      </c>
      <c r="AX304" s="205"/>
      <c r="AY304" s="221"/>
      <c r="BB304" s="231" t="s">
        <v>211</v>
      </c>
      <c r="BC304" s="216"/>
      <c r="BD304" s="234" t="e">
        <f>BD301+BD303</f>
        <v>#VALUE!</v>
      </c>
    </row>
    <row r="305" spans="1:51" s="39" customFormat="1" ht="18.75" customHeight="1" x14ac:dyDescent="0.2">
      <c r="A305" s="40"/>
      <c r="B305" s="40"/>
      <c r="C305" s="40"/>
      <c r="D305" s="40"/>
      <c r="E305" s="40"/>
      <c r="F305" s="40"/>
      <c r="G305" s="40"/>
      <c r="H305" s="40"/>
      <c r="I305" s="40"/>
      <c r="L305" s="80" t="s">
        <v>63</v>
      </c>
      <c r="M305" s="91" t="str">
        <f>IF(ISERROR(VLOOKUP($M307,#REF!,2,0)),"該当無し",VLOOKUP($M307,#REF!,2,0))</f>
        <v>該当無し</v>
      </c>
      <c r="N305" s="91" t="s">
        <v>67</v>
      </c>
      <c r="O305" s="77"/>
      <c r="P305" s="111"/>
      <c r="Q305" s="111"/>
      <c r="R305" s="111"/>
      <c r="S305" s="111"/>
      <c r="T305" s="77"/>
      <c r="U305" s="77"/>
      <c r="V305" s="77"/>
      <c r="W305" s="77"/>
      <c r="X305" s="136" t="s">
        <v>244</v>
      </c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164"/>
      <c r="AJ305" s="107"/>
      <c r="AK305" s="107"/>
      <c r="AL305" s="107"/>
      <c r="AM305" s="107"/>
      <c r="AS305" s="200" t="s">
        <v>218</v>
      </c>
      <c r="AY305" s="220"/>
    </row>
    <row r="306" spans="1:51" s="39" customFormat="1" ht="18.75" customHeight="1" x14ac:dyDescent="0.2">
      <c r="A306" s="40"/>
      <c r="B306" s="40"/>
      <c r="C306" s="40"/>
      <c r="D306" s="40"/>
      <c r="E306" s="40"/>
      <c r="F306" s="40"/>
      <c r="G306" s="40"/>
      <c r="H306" s="40"/>
      <c r="I306" s="40"/>
      <c r="L306" s="77"/>
      <c r="M306" s="77"/>
      <c r="N306" s="77"/>
      <c r="O306" s="77"/>
      <c r="P306" s="111"/>
      <c r="Q306" s="111"/>
      <c r="R306" s="111"/>
      <c r="S306" s="111"/>
      <c r="T306" s="77"/>
      <c r="U306" s="77"/>
      <c r="V306" s="77"/>
      <c r="W306" s="77"/>
      <c r="X306" s="135" t="s">
        <v>241</v>
      </c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164"/>
      <c r="AJ306" s="107"/>
      <c r="AK306" s="107"/>
      <c r="AL306" s="107"/>
      <c r="AM306" s="107"/>
      <c r="AS306" s="201" t="s">
        <v>233</v>
      </c>
      <c r="AT306" s="207"/>
      <c r="AU306" s="214" t="e">
        <f>AU304</f>
        <v>#VALUE!</v>
      </c>
      <c r="AY306" s="220"/>
    </row>
    <row r="307" spans="1:51" s="39" customFormat="1" ht="18.75" customHeight="1" x14ac:dyDescent="0.2">
      <c r="A307" s="40"/>
      <c r="B307" s="40"/>
      <c r="C307" s="40"/>
      <c r="D307" s="40"/>
      <c r="E307" s="40"/>
      <c r="F307" s="40"/>
      <c r="G307" s="40"/>
      <c r="H307" s="40"/>
      <c r="I307" s="40"/>
      <c r="L307" s="81" t="s">
        <v>69</v>
      </c>
      <c r="M307" s="77" t="str">
        <f>$C$4</f>
        <v>北海道電力 業務用電力　</v>
      </c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137" t="s">
        <v>240</v>
      </c>
      <c r="Y307" s="143"/>
      <c r="Z307" s="143"/>
      <c r="AA307" s="143"/>
      <c r="AB307" s="143"/>
      <c r="AC307" s="143"/>
      <c r="AD307" s="143"/>
      <c r="AE307" s="143"/>
      <c r="AF307" s="143"/>
      <c r="AG307" s="143"/>
      <c r="AH307" s="143"/>
      <c r="AI307" s="165"/>
      <c r="AJ307" s="107"/>
      <c r="AK307" s="107"/>
      <c r="AL307" s="107"/>
      <c r="AM307" s="107"/>
      <c r="AS307" s="201" t="s">
        <v>137</v>
      </c>
      <c r="AT307" s="207"/>
      <c r="AU307" s="214" t="e">
        <f>M303</f>
        <v>#VALUE!</v>
      </c>
      <c r="AW307" s="39" t="s">
        <v>219</v>
      </c>
      <c r="AY307" s="220"/>
    </row>
    <row r="308" spans="1:51" s="39" customFormat="1" ht="18.75" customHeight="1" x14ac:dyDescent="0.2">
      <c r="A308" s="40"/>
      <c r="B308" s="40"/>
      <c r="C308" s="40"/>
      <c r="D308" s="40"/>
      <c r="E308" s="40"/>
      <c r="F308" s="40"/>
      <c r="G308" s="40"/>
      <c r="H308" s="40"/>
      <c r="I308" s="40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138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107"/>
      <c r="AK308" s="107"/>
      <c r="AL308" s="107"/>
      <c r="AM308" s="107"/>
      <c r="AS308" s="202" t="s">
        <v>220</v>
      </c>
      <c r="AT308" s="206"/>
      <c r="AU308" s="215" t="e">
        <f>AU306-AU307</f>
        <v>#VALUE!</v>
      </c>
      <c r="AV308" s="216"/>
      <c r="AW308" s="218" t="s">
        <v>235</v>
      </c>
      <c r="AX308" s="216"/>
      <c r="AY308" s="222"/>
    </row>
    <row r="309" spans="1:51" s="39" customFormat="1" ht="18.75" customHeight="1" x14ac:dyDescent="0.2">
      <c r="A309" s="40"/>
      <c r="B309" s="40"/>
      <c r="C309" s="40"/>
      <c r="D309" s="40"/>
      <c r="E309" s="40"/>
      <c r="F309" s="40"/>
      <c r="G309" s="40"/>
      <c r="H309" s="40"/>
      <c r="I309" s="40"/>
      <c r="L309" s="82" t="s">
        <v>73</v>
      </c>
      <c r="M309" s="92">
        <f>AM294</f>
        <v>0</v>
      </c>
      <c r="N309" s="75" t="s">
        <v>83</v>
      </c>
      <c r="O309" s="77"/>
      <c r="P309" s="77"/>
      <c r="Q309" s="77"/>
      <c r="R309" s="77"/>
      <c r="S309" s="77"/>
      <c r="T309" s="77"/>
      <c r="U309" s="77"/>
      <c r="V309" s="77"/>
      <c r="W309" s="77"/>
      <c r="X309" s="138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107"/>
      <c r="AK309" s="107"/>
      <c r="AL309" s="107"/>
      <c r="AM309" s="107"/>
    </row>
    <row r="310" spans="1:51" ht="17.100000000000001" customHeight="1" x14ac:dyDescent="0.2"/>
    <row r="311" spans="1:51" ht="12" hidden="1" customHeight="1" x14ac:dyDescent="0.2">
      <c r="L311" s="38" t="s">
        <v>75</v>
      </c>
    </row>
    <row r="312" spans="1:51" ht="12" hidden="1" customHeight="1" x14ac:dyDescent="0.2"/>
    <row r="313" spans="1:51" ht="12" hidden="1" customHeight="1" x14ac:dyDescent="0.2">
      <c r="L313" s="83" t="s">
        <v>62</v>
      </c>
      <c r="M313" s="93">
        <f>AI295</f>
        <v>0</v>
      </c>
      <c r="N313" s="105" t="s">
        <v>26</v>
      </c>
    </row>
    <row r="314" spans="1:51" ht="12" hidden="1" customHeight="1" x14ac:dyDescent="0.2">
      <c r="L314" s="83" t="s">
        <v>89</v>
      </c>
      <c r="M314" s="93" t="e">
        <f>M303</f>
        <v>#VALUE!</v>
      </c>
      <c r="N314" s="105" t="s">
        <v>26</v>
      </c>
    </row>
    <row r="315" spans="1:51" ht="12" hidden="1" customHeight="1" x14ac:dyDescent="0.2">
      <c r="L315" s="83" t="s">
        <v>47</v>
      </c>
      <c r="M315" s="94" t="e">
        <f>M314/12</f>
        <v>#VALUE!</v>
      </c>
      <c r="N315" s="105" t="s">
        <v>26</v>
      </c>
    </row>
    <row r="316" spans="1:51" ht="12" hidden="1" customHeight="1" x14ac:dyDescent="0.2">
      <c r="L316" s="83" t="s">
        <v>90</v>
      </c>
      <c r="M316" s="95" t="e">
        <f>+R300</f>
        <v>#VALUE!</v>
      </c>
      <c r="N316" s="105" t="s">
        <v>92</v>
      </c>
    </row>
    <row r="317" spans="1:51" ht="12" hidden="1" customHeight="1" x14ac:dyDescent="0.2">
      <c r="L317" s="83" t="s">
        <v>94</v>
      </c>
      <c r="M317" s="95">
        <v>2</v>
      </c>
      <c r="N317" s="105" t="s">
        <v>96</v>
      </c>
    </row>
    <row r="318" spans="1:51" ht="12" hidden="1" customHeight="1" x14ac:dyDescent="0.2">
      <c r="L318" s="83" t="s">
        <v>64</v>
      </c>
      <c r="M318" s="93">
        <v>60</v>
      </c>
      <c r="N318" s="105" t="s">
        <v>95</v>
      </c>
    </row>
    <row r="319" spans="1:51" ht="12" hidden="1" customHeight="1" x14ac:dyDescent="0.2">
      <c r="L319" s="83" t="s">
        <v>39</v>
      </c>
      <c r="M319" s="94">
        <f>M313*M317/100</f>
        <v>0</v>
      </c>
      <c r="N319" s="105" t="s">
        <v>26</v>
      </c>
    </row>
    <row r="320" spans="1:51" ht="12" hidden="1" customHeight="1" x14ac:dyDescent="0.2">
      <c r="L320" s="83" t="s">
        <v>98</v>
      </c>
      <c r="M320" s="94" t="e">
        <f>M315-M319</f>
        <v>#VALUE!</v>
      </c>
      <c r="N320" s="105" t="s">
        <v>26</v>
      </c>
    </row>
    <row r="321" ht="12" customHeight="1" x14ac:dyDescent="0.2"/>
  </sheetData>
  <autoFilter ref="A9:AN288" xr:uid="{00000000-0009-0000-0000-00000A000000}"/>
  <mergeCells count="19">
    <mergeCell ref="AE9:AF9"/>
    <mergeCell ref="AS296:AT296"/>
    <mergeCell ref="L6:M6"/>
    <mergeCell ref="AL7:AM7"/>
    <mergeCell ref="A8:J8"/>
    <mergeCell ref="L8:T8"/>
    <mergeCell ref="X8:AJ8"/>
    <mergeCell ref="AL8:AM8"/>
    <mergeCell ref="D4:F4"/>
    <mergeCell ref="G4:H4"/>
    <mergeCell ref="D5:F5"/>
    <mergeCell ref="G5:H5"/>
    <mergeCell ref="D6:F6"/>
    <mergeCell ref="G6:H6"/>
    <mergeCell ref="A1:D1"/>
    <mergeCell ref="E1:G1"/>
    <mergeCell ref="L2:M2"/>
    <mergeCell ref="D3:F3"/>
    <mergeCell ref="G3:H3"/>
  </mergeCells>
  <phoneticPr fontId="3"/>
  <conditionalFormatting sqref="D10:D11">
    <cfRule type="expression" dxfId="30" priority="46">
      <formula>AND(OR($B10="*ベースライト*",$B10="スクエアライト",$B10="ダウンライト"),$D10&gt;1)</formula>
    </cfRule>
  </conditionalFormatting>
  <conditionalFormatting sqref="D14:D15">
    <cfRule type="expression" dxfId="29" priority="2">
      <formula>AND(OR($B14="*ベースライト*",$B14="スクエアライト",$B14="ダウンライト"),$D14&gt;1)</formula>
    </cfRule>
  </conditionalFormatting>
  <conditionalFormatting sqref="D38:D39">
    <cfRule type="expression" dxfId="28" priority="3">
      <formula>AND(NOT($C38=""),OR($D38="",$E38="",$F38="",$G38=""))</formula>
    </cfRule>
  </conditionalFormatting>
  <conditionalFormatting sqref="D38:D48">
    <cfRule type="expression" dxfId="27" priority="4">
      <formula>AND(OR($B38="*ベースライト*",$B38="スクエアライト",$B38="ダウンライト"),$D38&gt;1)</formula>
    </cfRule>
  </conditionalFormatting>
  <conditionalFormatting sqref="D41:D48">
    <cfRule type="expression" dxfId="26" priority="5">
      <formula>AND(NOT($C41=""),OR($D41="",$E41="",$F41="",$G41=""))</formula>
    </cfRule>
  </conditionalFormatting>
  <conditionalFormatting sqref="D64">
    <cfRule type="expression" dxfId="25" priority="37">
      <formula>AND(NOT($C64=""),OR($D64="",$E64="",$F64="",$G64=""))</formula>
    </cfRule>
  </conditionalFormatting>
  <conditionalFormatting sqref="D64:D65">
    <cfRule type="expression" dxfId="24" priority="38">
      <formula>AND(OR($B64="*ベースライト*",$B64="スクエアライト",$B64="ダウンライト"),$D64&gt;1)</formula>
    </cfRule>
  </conditionalFormatting>
  <conditionalFormatting sqref="D67">
    <cfRule type="expression" dxfId="23" priority="50">
      <formula>AND(OR($B67="*ベースライト*",$B67="スクエアライト",$B67="ダウンライト"),$D67&gt;1)</formula>
    </cfRule>
  </conditionalFormatting>
  <conditionalFormatting sqref="D70:D73">
    <cfRule type="expression" dxfId="22" priority="42">
      <formula>AND(OR($B70="*ベースライト*",$B70="スクエアライト",$B70="ダウンライト"),$D70&gt;1)</formula>
    </cfRule>
  </conditionalFormatting>
  <conditionalFormatting sqref="D72:D73">
    <cfRule type="expression" dxfId="21" priority="41">
      <formula>AND(NOT($C72=""),OR($D72="",$E72="",$F72="",$G72=""))</formula>
    </cfRule>
  </conditionalFormatting>
  <conditionalFormatting sqref="D122:D271">
    <cfRule type="expression" dxfId="20" priority="64">
      <formula>AND(OR($B122="*ベースライト*",$B122="スクエアライト",$B122="ダウンライト"),$D122&gt;1)</formula>
    </cfRule>
  </conditionalFormatting>
  <conditionalFormatting sqref="D14:E15">
    <cfRule type="expression" dxfId="19" priority="1">
      <formula>AND(NOT($C14=""),OR($D14="",$E14="",$F14="",$G14=""))</formula>
    </cfRule>
  </conditionalFormatting>
  <conditionalFormatting sqref="D38:E42">
    <cfRule type="expression" dxfId="18" priority="9">
      <formula>AND(NOT($C38=""),OR($D38="",$E38="",$F38="",$G38=""))</formula>
    </cfRule>
  </conditionalFormatting>
  <conditionalFormatting sqref="D44:E46">
    <cfRule type="expression" dxfId="17" priority="31">
      <formula>AND(NOT($C44=""),OR($D44="",$E44="",$F44="",$G44=""))</formula>
    </cfRule>
  </conditionalFormatting>
  <conditionalFormatting sqref="D65:E65">
    <cfRule type="expression" dxfId="16" priority="57">
      <formula>AND(NOT($C65=""),OR($D65="",$E65="",$F65="",$G65=""))</formula>
    </cfRule>
  </conditionalFormatting>
  <conditionalFormatting sqref="D67:E67">
    <cfRule type="expression" dxfId="15" priority="49">
      <formula>AND(NOT($C67=""),OR($D67="",$E67="",$F67="",$G67=""))</formula>
    </cfRule>
  </conditionalFormatting>
  <conditionalFormatting sqref="D70:E71">
    <cfRule type="expression" dxfId="14" priority="55">
      <formula>AND(NOT($C70=""),OR($D70="",$E70="",$F70="",$G70=""))</formula>
    </cfRule>
  </conditionalFormatting>
  <conditionalFormatting sqref="D122:E141">
    <cfRule type="expression" dxfId="13" priority="112">
      <formula>AND(NOT($C122=""),OR($D122="",$E122="",$F122="",$G122=""))</formula>
    </cfRule>
  </conditionalFormatting>
  <conditionalFormatting sqref="D10:G10 D11:E11">
    <cfRule type="expression" dxfId="12" priority="45">
      <formula>AND(NOT($C10=""),OR($D10="",$E10="",$F10="",$G10=""))</formula>
    </cfRule>
  </conditionalFormatting>
  <conditionalFormatting sqref="D142:G271">
    <cfRule type="expression" dxfId="11" priority="63">
      <formula>AND(NOT($C142=""),OR($D142="",$E142="",$F142="",$G142=""))</formula>
    </cfRule>
  </conditionalFormatting>
  <conditionalFormatting sqref="F10">
    <cfRule type="cellIs" dxfId="10" priority="48" operator="greaterThan">
      <formula>24</formula>
    </cfRule>
  </conditionalFormatting>
  <conditionalFormatting sqref="F27:F87">
    <cfRule type="cellIs" dxfId="9" priority="20" operator="greaterThan">
      <formula>24</formula>
    </cfRule>
  </conditionalFormatting>
  <conditionalFormatting sqref="F88:F141">
    <cfRule type="cellIs" dxfId="8" priority="111" operator="greaterThan">
      <formula>24</formula>
    </cfRule>
  </conditionalFormatting>
  <conditionalFormatting sqref="F142:F288">
    <cfRule type="cellIs" dxfId="7" priority="66" operator="greaterThan">
      <formula>24</formula>
    </cfRule>
  </conditionalFormatting>
  <conditionalFormatting sqref="F133:G141">
    <cfRule type="expression" dxfId="6" priority="109">
      <formula>AND(NOT($C133=""),OR($D133="",$E133="",$F133="",$G133=""))</formula>
    </cfRule>
  </conditionalFormatting>
  <conditionalFormatting sqref="G10">
    <cfRule type="cellIs" dxfId="5" priority="47" operator="greaterThan">
      <formula>366</formula>
    </cfRule>
  </conditionalFormatting>
  <conditionalFormatting sqref="G27:G87">
    <cfRule type="cellIs" dxfId="4" priority="19" operator="greaterThan">
      <formula>366</formula>
    </cfRule>
  </conditionalFormatting>
  <conditionalFormatting sqref="G88:G141">
    <cfRule type="cellIs" dxfId="3" priority="110" operator="greaterThan">
      <formula>366</formula>
    </cfRule>
  </conditionalFormatting>
  <conditionalFormatting sqref="G142:G288">
    <cfRule type="cellIs" dxfId="2" priority="65" operator="greaterThan">
      <formula>366</formula>
    </cfRule>
  </conditionalFormatting>
  <conditionalFormatting sqref="AJ10:AJ288">
    <cfRule type="expression" dxfId="1" priority="116">
      <formula>NOT($AJ10=$X10)</formula>
    </cfRule>
  </conditionalFormatting>
  <conditionalFormatting sqref="AN1:AN1048576">
    <cfRule type="containsText" dxfId="0" priority="117" operator="containsText" text="未入力セル">
      <formula>NOT(ISERROR(SEARCH("未入力セル",AN1)))</formula>
    </cfRule>
  </conditionalFormatting>
  <dataValidations count="6">
    <dataValidation type="list" errorStyle="warning" allowBlank="1" showInputMessage="1" showErrorMessage="1" sqref="C10:C288" xr:uid="{00000000-0002-0000-0A00-000000000000}">
      <formula1>INDIRECT(B10)</formula1>
    </dataValidation>
    <dataValidation type="list" errorStyle="warning" allowBlank="1" showInputMessage="1" showErrorMessage="1" sqref="B10:B288" xr:uid="{00000000-0002-0000-0A00-000001000000}">
      <formula1>照明一覧</formula1>
    </dataValidation>
    <dataValidation type="whole" operator="greaterThanOrEqual" allowBlank="1" showInputMessage="1" showErrorMessage="1" sqref="D10:E288" xr:uid="{00000000-0002-0000-0A00-000002000000}">
      <formula1>1</formula1>
    </dataValidation>
    <dataValidation type="whole" allowBlank="1" showInputMessage="1" showErrorMessage="1" sqref="F10:F288" xr:uid="{00000000-0002-0000-0A00-000003000000}">
      <formula1>1</formula1>
      <formula2>24</formula2>
    </dataValidation>
    <dataValidation type="whole" allowBlank="1" showInputMessage="1" showErrorMessage="1" sqref="G10:G288" xr:uid="{00000000-0002-0000-0A00-000004000000}">
      <formula1>1</formula1>
      <formula2>366</formula2>
    </dataValidation>
    <dataValidation type="list" allowBlank="1" showInputMessage="1" showErrorMessage="1" sqref="C4" xr:uid="{00000000-0002-0000-0A00-000005000000}">
      <formula1>#REF!</formula1>
    </dataValidation>
  </dataValidations>
  <pageMargins left="0.70866141732283472" right="0.70866141732283472" top="0.31496062992125984" bottom="0.39370078740157483" header="0.23622047244094491" footer="0.31496062992125984"/>
  <pageSetup paperSize="8" scale="69" fitToHeight="0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tabSelected="1" topLeftCell="A19" workbookViewId="0">
      <selection activeCell="J4" sqref="J4"/>
    </sheetView>
  </sheetViews>
  <sheetFormatPr defaultRowHeight="13.2" x14ac:dyDescent="0.2"/>
  <cols>
    <col min="1" max="1" width="7.6640625" customWidth="1"/>
    <col min="2" max="2" width="16.44140625" customWidth="1"/>
    <col min="3" max="3" width="22" customWidth="1"/>
  </cols>
  <sheetData>
    <row r="1" spans="1:7" ht="14.4" x14ac:dyDescent="0.2">
      <c r="G1" s="15" t="s">
        <v>239</v>
      </c>
    </row>
    <row r="2" spans="1:7" x14ac:dyDescent="0.2">
      <c r="A2" s="235" t="s">
        <v>428</v>
      </c>
      <c r="B2" s="236"/>
      <c r="C2" s="236"/>
      <c r="D2" s="236"/>
      <c r="E2" s="236"/>
      <c r="F2" s="236"/>
      <c r="G2" s="236"/>
    </row>
    <row r="3" spans="1:7" x14ac:dyDescent="0.2">
      <c r="A3" s="236"/>
      <c r="B3" s="236"/>
      <c r="C3" s="236"/>
      <c r="D3" s="236"/>
      <c r="E3" s="236"/>
      <c r="F3" s="236"/>
      <c r="G3" s="236"/>
    </row>
    <row r="4" spans="1:7" x14ac:dyDescent="0.2">
      <c r="A4" s="236"/>
      <c r="B4" s="236"/>
      <c r="C4" s="236"/>
      <c r="D4" s="236"/>
      <c r="E4" s="236"/>
      <c r="F4" s="236"/>
      <c r="G4" s="236"/>
    </row>
    <row r="5" spans="1:7" x14ac:dyDescent="0.2">
      <c r="A5" s="236"/>
      <c r="B5" s="236"/>
      <c r="C5" s="236"/>
      <c r="D5" s="236"/>
      <c r="E5" s="236"/>
      <c r="F5" s="236"/>
      <c r="G5" s="236"/>
    </row>
    <row r="6" spans="1:7" x14ac:dyDescent="0.2">
      <c r="A6" s="236"/>
      <c r="B6" s="236"/>
      <c r="C6" s="236"/>
      <c r="D6" s="236"/>
      <c r="E6" s="236"/>
      <c r="F6" s="236"/>
      <c r="G6" s="236"/>
    </row>
    <row r="7" spans="1:7" x14ac:dyDescent="0.2">
      <c r="A7" s="236"/>
      <c r="B7" s="236"/>
      <c r="C7" s="236"/>
      <c r="D7" s="236"/>
      <c r="E7" s="236"/>
      <c r="F7" s="236"/>
      <c r="G7" s="236"/>
    </row>
    <row r="8" spans="1:7" x14ac:dyDescent="0.2">
      <c r="A8" s="236"/>
      <c r="B8" s="236"/>
      <c r="C8" s="236"/>
      <c r="D8" s="236"/>
      <c r="E8" s="236"/>
      <c r="F8" s="236"/>
      <c r="G8" s="236"/>
    </row>
    <row r="9" spans="1:7" x14ac:dyDescent="0.2">
      <c r="A9" s="236"/>
      <c r="B9" s="236"/>
      <c r="C9" s="236"/>
      <c r="D9" s="236"/>
      <c r="E9" s="236"/>
      <c r="F9" s="236"/>
      <c r="G9" s="236"/>
    </row>
    <row r="10" spans="1:7" x14ac:dyDescent="0.2">
      <c r="A10" s="236"/>
      <c r="B10" s="236"/>
      <c r="C10" s="236"/>
      <c r="D10" s="236"/>
      <c r="E10" s="236"/>
      <c r="F10" s="236"/>
      <c r="G10" s="236"/>
    </row>
    <row r="11" spans="1:7" x14ac:dyDescent="0.2">
      <c r="A11" s="236"/>
      <c r="B11" s="236"/>
      <c r="C11" s="236"/>
      <c r="D11" s="236"/>
      <c r="E11" s="236"/>
      <c r="F11" s="236"/>
      <c r="G11" s="236"/>
    </row>
    <row r="12" spans="1:7" x14ac:dyDescent="0.2">
      <c r="A12" s="236"/>
      <c r="B12" s="236"/>
      <c r="C12" s="236"/>
      <c r="D12" s="236"/>
      <c r="E12" s="236"/>
      <c r="F12" s="236"/>
      <c r="G12" s="236"/>
    </row>
    <row r="13" spans="1:7" x14ac:dyDescent="0.2">
      <c r="A13" s="236"/>
      <c r="B13" s="236"/>
      <c r="C13" s="236"/>
      <c r="D13" s="236"/>
      <c r="E13" s="236"/>
      <c r="F13" s="236"/>
      <c r="G13" s="236"/>
    </row>
    <row r="14" spans="1:7" x14ac:dyDescent="0.2">
      <c r="A14" s="236"/>
      <c r="B14" s="236"/>
      <c r="C14" s="236"/>
      <c r="D14" s="236"/>
      <c r="E14" s="236"/>
      <c r="F14" s="236"/>
      <c r="G14" s="236"/>
    </row>
    <row r="15" spans="1:7" x14ac:dyDescent="0.2">
      <c r="A15" s="236"/>
      <c r="B15" s="236"/>
      <c r="C15" s="236"/>
      <c r="D15" s="236"/>
      <c r="E15" s="236"/>
      <c r="F15" s="236"/>
      <c r="G15" s="236"/>
    </row>
    <row r="16" spans="1:7" x14ac:dyDescent="0.2">
      <c r="A16" s="236"/>
      <c r="B16" s="236"/>
      <c r="C16" s="236"/>
      <c r="D16" s="236"/>
      <c r="E16" s="236"/>
      <c r="F16" s="236"/>
      <c r="G16" s="236"/>
    </row>
    <row r="17" spans="1:7" x14ac:dyDescent="0.2">
      <c r="A17" s="236"/>
      <c r="B17" s="236"/>
      <c r="C17" s="236"/>
      <c r="D17" s="236"/>
      <c r="E17" s="236"/>
      <c r="F17" s="236"/>
      <c r="G17" s="236"/>
    </row>
    <row r="19" spans="1:7" ht="22.5" customHeight="1" x14ac:dyDescent="0.2">
      <c r="B19" s="10"/>
      <c r="C19" s="11" t="s">
        <v>438</v>
      </c>
    </row>
    <row r="20" spans="1:7" ht="22.5" customHeight="1" x14ac:dyDescent="0.2">
      <c r="B20" s="11" t="s">
        <v>434</v>
      </c>
      <c r="C20" s="12">
        <f>亀井小学校!E83</f>
        <v>460</v>
      </c>
    </row>
    <row r="21" spans="1:7" ht="22.5" customHeight="1" x14ac:dyDescent="0.2">
      <c r="B21" s="11" t="s">
        <v>435</v>
      </c>
      <c r="C21" s="13">
        <f>今宿小学校!E134</f>
        <v>485</v>
      </c>
    </row>
    <row r="22" spans="1:7" ht="22.5" customHeight="1" x14ac:dyDescent="0.2">
      <c r="B22" s="11" t="s">
        <v>436</v>
      </c>
      <c r="C22" s="13">
        <f>鳩山小学校!E91</f>
        <v>649</v>
      </c>
    </row>
    <row r="23" spans="1:7" ht="22.5" customHeight="1" x14ac:dyDescent="0.2">
      <c r="B23" s="11" t="s">
        <v>437</v>
      </c>
      <c r="C23" s="14">
        <f>鳩山中学校!E190</f>
        <v>1215</v>
      </c>
    </row>
    <row r="24" spans="1:7" ht="22.5" customHeight="1" x14ac:dyDescent="0.2">
      <c r="B24" s="11" t="s">
        <v>207</v>
      </c>
      <c r="C24" s="14">
        <f>SUM(C20:C23)</f>
        <v>2809</v>
      </c>
    </row>
  </sheetData>
  <mergeCells count="1">
    <mergeCell ref="A2:G17"/>
  </mergeCells>
  <phoneticPr fontId="6" type="Hiragana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193"/>
  <sheetViews>
    <sheetView topLeftCell="A82" workbookViewId="0">
      <selection activeCell="F80" sqref="F80"/>
    </sheetView>
  </sheetViews>
  <sheetFormatPr defaultRowHeight="13.2" x14ac:dyDescent="0.2"/>
  <cols>
    <col min="1" max="1" width="19.88671875" customWidth="1"/>
    <col min="2" max="2" width="35.21875" customWidth="1"/>
    <col min="3" max="6" width="7.77734375" customWidth="1"/>
  </cols>
  <sheetData>
    <row r="1" spans="1:6" ht="28.5" customHeight="1" x14ac:dyDescent="0.2">
      <c r="B1" s="18" t="s">
        <v>405</v>
      </c>
    </row>
    <row r="2" spans="1:6" ht="16.5" customHeight="1" x14ac:dyDescent="0.2">
      <c r="A2" s="237" t="s">
        <v>406</v>
      </c>
      <c r="B2" s="237"/>
      <c r="C2" s="237"/>
      <c r="D2" s="237"/>
      <c r="E2" s="237"/>
      <c r="F2" s="237"/>
    </row>
    <row r="3" spans="1:6" ht="28.8" x14ac:dyDescent="0.2">
      <c r="A3" s="16" t="s">
        <v>2</v>
      </c>
      <c r="B3" s="16" t="s">
        <v>4</v>
      </c>
      <c r="C3" s="20" t="s">
        <v>110</v>
      </c>
      <c r="D3" s="23" t="s">
        <v>22</v>
      </c>
      <c r="E3" s="23" t="s">
        <v>11</v>
      </c>
      <c r="F3" s="24" t="s">
        <v>16</v>
      </c>
    </row>
    <row r="4" spans="1:6" ht="21" customHeight="1" x14ac:dyDescent="0.2">
      <c r="A4" s="238" t="s">
        <v>269</v>
      </c>
      <c r="B4" s="238"/>
      <c r="C4" s="21">
        <v>0</v>
      </c>
      <c r="D4" s="21">
        <v>0</v>
      </c>
      <c r="E4" s="21">
        <v>0</v>
      </c>
      <c r="F4" s="21" t="s">
        <v>119</v>
      </c>
    </row>
    <row r="5" spans="1:6" ht="21" customHeight="1" x14ac:dyDescent="0.2">
      <c r="A5" s="17" t="s">
        <v>272</v>
      </c>
      <c r="B5" s="17" t="s">
        <v>274</v>
      </c>
      <c r="C5" s="21">
        <v>3</v>
      </c>
      <c r="D5" s="21">
        <v>3</v>
      </c>
      <c r="E5" s="21">
        <v>3</v>
      </c>
      <c r="F5" s="21">
        <v>38</v>
      </c>
    </row>
    <row r="6" spans="1:6" ht="21" customHeight="1" x14ac:dyDescent="0.2">
      <c r="A6" s="17" t="s">
        <v>275</v>
      </c>
      <c r="B6" s="17" t="s">
        <v>274</v>
      </c>
      <c r="C6" s="21">
        <v>12</v>
      </c>
      <c r="D6" s="21">
        <v>12</v>
      </c>
      <c r="E6" s="21">
        <v>12</v>
      </c>
      <c r="F6" s="21">
        <v>38</v>
      </c>
    </row>
    <row r="7" spans="1:6" ht="21" customHeight="1" x14ac:dyDescent="0.2">
      <c r="A7" s="17" t="s">
        <v>417</v>
      </c>
      <c r="B7" s="17" t="s">
        <v>59</v>
      </c>
      <c r="C7" s="21">
        <v>2</v>
      </c>
      <c r="D7" s="21">
        <v>2</v>
      </c>
      <c r="E7" s="21">
        <v>2</v>
      </c>
      <c r="F7" s="21">
        <v>47</v>
      </c>
    </row>
    <row r="8" spans="1:6" ht="21" customHeight="1" x14ac:dyDescent="0.2">
      <c r="A8" s="17" t="s">
        <v>165</v>
      </c>
      <c r="B8" s="17" t="s">
        <v>274</v>
      </c>
      <c r="C8" s="21">
        <v>8</v>
      </c>
      <c r="D8" s="21">
        <v>16</v>
      </c>
      <c r="E8" s="21">
        <v>16</v>
      </c>
      <c r="F8" s="21">
        <v>38</v>
      </c>
    </row>
    <row r="9" spans="1:6" ht="21" customHeight="1" x14ac:dyDescent="0.2">
      <c r="A9" s="17" t="s">
        <v>277</v>
      </c>
      <c r="B9" s="17" t="s">
        <v>274</v>
      </c>
      <c r="C9" s="21">
        <v>2</v>
      </c>
      <c r="D9" s="21">
        <v>4</v>
      </c>
      <c r="E9" s="21">
        <v>4</v>
      </c>
      <c r="F9" s="21">
        <v>38</v>
      </c>
    </row>
    <row r="10" spans="1:6" ht="21" customHeight="1" x14ac:dyDescent="0.2">
      <c r="A10" s="17" t="s">
        <v>277</v>
      </c>
      <c r="B10" s="17" t="s">
        <v>274</v>
      </c>
      <c r="C10" s="21">
        <v>1</v>
      </c>
      <c r="D10" s="21">
        <v>1</v>
      </c>
      <c r="E10" s="21">
        <v>1</v>
      </c>
      <c r="F10" s="21">
        <v>38</v>
      </c>
    </row>
    <row r="11" spans="1:6" ht="21" customHeight="1" x14ac:dyDescent="0.2">
      <c r="A11" s="17" t="s">
        <v>278</v>
      </c>
      <c r="B11" s="17" t="s">
        <v>274</v>
      </c>
      <c r="C11" s="21">
        <v>6</v>
      </c>
      <c r="D11" s="21">
        <v>12</v>
      </c>
      <c r="E11" s="21">
        <v>12</v>
      </c>
      <c r="F11" s="21">
        <v>38</v>
      </c>
    </row>
    <row r="12" spans="1:6" ht="21" customHeight="1" x14ac:dyDescent="0.2">
      <c r="A12" s="17" t="s">
        <v>230</v>
      </c>
      <c r="B12" s="17" t="s">
        <v>274</v>
      </c>
      <c r="C12" s="21">
        <v>7</v>
      </c>
      <c r="D12" s="21">
        <v>14</v>
      </c>
      <c r="E12" s="21">
        <v>14</v>
      </c>
      <c r="F12" s="21">
        <v>38</v>
      </c>
    </row>
    <row r="13" spans="1:6" ht="21" customHeight="1" x14ac:dyDescent="0.2">
      <c r="A13" s="17" t="s">
        <v>279</v>
      </c>
      <c r="B13" s="17" t="s">
        <v>274</v>
      </c>
      <c r="C13" s="21">
        <v>3</v>
      </c>
      <c r="D13" s="21">
        <v>6</v>
      </c>
      <c r="E13" s="21">
        <v>6</v>
      </c>
      <c r="F13" s="21">
        <v>38</v>
      </c>
    </row>
    <row r="14" spans="1:6" ht="21" customHeight="1" x14ac:dyDescent="0.2">
      <c r="A14" s="17" t="s">
        <v>232</v>
      </c>
      <c r="B14" s="17" t="s">
        <v>274</v>
      </c>
      <c r="C14" s="21">
        <v>12</v>
      </c>
      <c r="D14" s="21">
        <v>24</v>
      </c>
      <c r="E14" s="21">
        <v>24</v>
      </c>
      <c r="F14" s="21">
        <v>38</v>
      </c>
    </row>
    <row r="15" spans="1:6" ht="21" customHeight="1" x14ac:dyDescent="0.2">
      <c r="A15" s="17" t="s">
        <v>232</v>
      </c>
      <c r="B15" s="17" t="s">
        <v>274</v>
      </c>
      <c r="C15" s="21">
        <v>2</v>
      </c>
      <c r="D15" s="21">
        <v>4</v>
      </c>
      <c r="E15" s="21">
        <v>4</v>
      </c>
      <c r="F15" s="21">
        <v>38</v>
      </c>
    </row>
    <row r="16" spans="1:6" ht="21" customHeight="1" x14ac:dyDescent="0.2">
      <c r="A16" s="17" t="s">
        <v>14</v>
      </c>
      <c r="B16" s="17" t="s">
        <v>274</v>
      </c>
      <c r="C16" s="21">
        <v>6</v>
      </c>
      <c r="D16" s="21">
        <v>12</v>
      </c>
      <c r="E16" s="21">
        <v>12</v>
      </c>
      <c r="F16" s="21">
        <v>38</v>
      </c>
    </row>
    <row r="17" spans="1:6" ht="21" customHeight="1" x14ac:dyDescent="0.2">
      <c r="A17" s="17" t="s">
        <v>14</v>
      </c>
      <c r="B17" s="17" t="s">
        <v>274</v>
      </c>
      <c r="C17" s="21">
        <v>2</v>
      </c>
      <c r="D17" s="21">
        <v>4</v>
      </c>
      <c r="E17" s="21">
        <v>4</v>
      </c>
      <c r="F17" s="21">
        <v>38</v>
      </c>
    </row>
    <row r="18" spans="1:6" ht="21" customHeight="1" x14ac:dyDescent="0.2">
      <c r="A18" s="17" t="s">
        <v>281</v>
      </c>
      <c r="B18" s="17" t="s">
        <v>274</v>
      </c>
      <c r="C18" s="21">
        <v>5</v>
      </c>
      <c r="D18" s="21">
        <v>10</v>
      </c>
      <c r="E18" s="21">
        <v>10</v>
      </c>
      <c r="F18" s="21">
        <v>38</v>
      </c>
    </row>
    <row r="19" spans="1:6" ht="21" customHeight="1" x14ac:dyDescent="0.2">
      <c r="A19" s="17" t="s">
        <v>281</v>
      </c>
      <c r="B19" s="17" t="s">
        <v>274</v>
      </c>
      <c r="C19" s="21">
        <v>2</v>
      </c>
      <c r="D19" s="21">
        <v>4</v>
      </c>
      <c r="E19" s="21">
        <v>4</v>
      </c>
      <c r="F19" s="21">
        <v>38</v>
      </c>
    </row>
    <row r="20" spans="1:6" ht="21" customHeight="1" x14ac:dyDescent="0.2">
      <c r="A20" s="17" t="s">
        <v>6</v>
      </c>
      <c r="B20" s="17" t="s">
        <v>274</v>
      </c>
      <c r="C20" s="21">
        <v>12</v>
      </c>
      <c r="D20" s="21">
        <v>24</v>
      </c>
      <c r="E20" s="21">
        <v>24</v>
      </c>
      <c r="F20" s="21">
        <v>38</v>
      </c>
    </row>
    <row r="21" spans="1:6" ht="21" customHeight="1" x14ac:dyDescent="0.2">
      <c r="A21" s="17" t="s">
        <v>6</v>
      </c>
      <c r="B21" s="17" t="s">
        <v>274</v>
      </c>
      <c r="C21" s="21">
        <v>2</v>
      </c>
      <c r="D21" s="21">
        <v>4</v>
      </c>
      <c r="E21" s="21">
        <v>4</v>
      </c>
      <c r="F21" s="21">
        <v>38</v>
      </c>
    </row>
    <row r="22" spans="1:6" ht="21" customHeight="1" x14ac:dyDescent="0.2">
      <c r="A22" s="17" t="s">
        <v>283</v>
      </c>
      <c r="B22" s="17" t="s">
        <v>274</v>
      </c>
      <c r="C22" s="21">
        <v>3</v>
      </c>
      <c r="D22" s="21">
        <v>6</v>
      </c>
      <c r="E22" s="21">
        <v>6</v>
      </c>
      <c r="F22" s="21">
        <v>38</v>
      </c>
    </row>
    <row r="23" spans="1:6" ht="21" customHeight="1" x14ac:dyDescent="0.2">
      <c r="A23" s="17" t="s">
        <v>284</v>
      </c>
      <c r="B23" s="17" t="s">
        <v>274</v>
      </c>
      <c r="C23" s="21">
        <v>2</v>
      </c>
      <c r="D23" s="21">
        <v>4</v>
      </c>
      <c r="E23" s="21">
        <v>4</v>
      </c>
      <c r="F23" s="21">
        <v>38</v>
      </c>
    </row>
    <row r="24" spans="1:6" ht="21" customHeight="1" x14ac:dyDescent="0.2">
      <c r="A24" s="17" t="s">
        <v>249</v>
      </c>
      <c r="B24" s="19" t="s">
        <v>343</v>
      </c>
      <c r="C24" s="21">
        <v>0</v>
      </c>
      <c r="D24" s="21">
        <v>0</v>
      </c>
      <c r="E24" s="21">
        <v>0</v>
      </c>
      <c r="F24" s="21" t="s">
        <v>119</v>
      </c>
    </row>
    <row r="25" spans="1:6" ht="21" customHeight="1" x14ac:dyDescent="0.2">
      <c r="A25" s="17" t="s">
        <v>189</v>
      </c>
      <c r="B25" s="19" t="s">
        <v>343</v>
      </c>
      <c r="C25" s="21">
        <v>0</v>
      </c>
      <c r="D25" s="21">
        <v>0</v>
      </c>
      <c r="E25" s="21">
        <v>0</v>
      </c>
      <c r="F25" s="21" t="s">
        <v>119</v>
      </c>
    </row>
    <row r="26" spans="1:6" ht="21" customHeight="1" x14ac:dyDescent="0.2">
      <c r="A26" s="17" t="s">
        <v>285</v>
      </c>
      <c r="B26" s="17" t="s">
        <v>274</v>
      </c>
      <c r="C26" s="21">
        <v>2</v>
      </c>
      <c r="D26" s="21">
        <v>4</v>
      </c>
      <c r="E26" s="21">
        <v>4</v>
      </c>
      <c r="F26" s="21">
        <v>38</v>
      </c>
    </row>
    <row r="27" spans="1:6" ht="21" customHeight="1" x14ac:dyDescent="0.2">
      <c r="A27" s="17" t="s">
        <v>287</v>
      </c>
      <c r="B27" s="17" t="s">
        <v>274</v>
      </c>
      <c r="C27" s="21">
        <v>4</v>
      </c>
      <c r="D27" s="21">
        <v>4</v>
      </c>
      <c r="E27" s="21">
        <v>4</v>
      </c>
      <c r="F27" s="21">
        <v>38</v>
      </c>
    </row>
    <row r="28" spans="1:6" ht="21" customHeight="1" x14ac:dyDescent="0.2">
      <c r="A28" s="17" t="s">
        <v>289</v>
      </c>
      <c r="B28" s="19" t="s">
        <v>343</v>
      </c>
      <c r="C28" s="21">
        <v>0</v>
      </c>
      <c r="D28" s="21">
        <v>0</v>
      </c>
      <c r="E28" s="21">
        <v>0</v>
      </c>
      <c r="F28" s="21" t="s">
        <v>119</v>
      </c>
    </row>
    <row r="29" spans="1:6" ht="21" customHeight="1" x14ac:dyDescent="0.2">
      <c r="A29" s="17" t="s">
        <v>291</v>
      </c>
      <c r="B29" s="17" t="s">
        <v>274</v>
      </c>
      <c r="C29" s="21">
        <v>2</v>
      </c>
      <c r="D29" s="21">
        <v>2</v>
      </c>
      <c r="E29" s="21">
        <v>2</v>
      </c>
      <c r="F29" s="21">
        <v>38</v>
      </c>
    </row>
    <row r="30" spans="1:6" ht="21" customHeight="1" x14ac:dyDescent="0.2">
      <c r="A30" s="17" t="s">
        <v>292</v>
      </c>
      <c r="B30" s="17" t="s">
        <v>274</v>
      </c>
      <c r="C30" s="21">
        <v>3</v>
      </c>
      <c r="D30" s="21">
        <v>6</v>
      </c>
      <c r="E30" s="21">
        <v>6</v>
      </c>
      <c r="F30" s="21">
        <v>38</v>
      </c>
    </row>
    <row r="31" spans="1:6" ht="21" customHeight="1" x14ac:dyDescent="0.2">
      <c r="A31" s="238" t="s">
        <v>294</v>
      </c>
      <c r="B31" s="238"/>
      <c r="C31" s="21">
        <v>0</v>
      </c>
      <c r="D31" s="21">
        <v>0</v>
      </c>
      <c r="E31" s="21">
        <v>0</v>
      </c>
      <c r="F31" s="21" t="s">
        <v>119</v>
      </c>
    </row>
    <row r="32" spans="1:6" ht="21" customHeight="1" x14ac:dyDescent="0.2">
      <c r="A32" s="17" t="s">
        <v>295</v>
      </c>
      <c r="B32" s="17" t="s">
        <v>274</v>
      </c>
      <c r="C32" s="21">
        <v>12</v>
      </c>
      <c r="D32" s="21">
        <v>24</v>
      </c>
      <c r="E32" s="21">
        <v>24</v>
      </c>
      <c r="F32" s="21">
        <v>38</v>
      </c>
    </row>
    <row r="33" spans="1:6" ht="21" customHeight="1" x14ac:dyDescent="0.2">
      <c r="A33" s="17" t="s">
        <v>295</v>
      </c>
      <c r="B33" s="17" t="s">
        <v>274</v>
      </c>
      <c r="C33" s="21">
        <v>2</v>
      </c>
      <c r="D33" s="21">
        <v>4</v>
      </c>
      <c r="E33" s="21">
        <v>4</v>
      </c>
      <c r="F33" s="21">
        <v>38</v>
      </c>
    </row>
    <row r="34" spans="1:6" ht="21" customHeight="1" x14ac:dyDescent="0.2">
      <c r="A34" s="17" t="s">
        <v>297</v>
      </c>
      <c r="B34" s="17" t="s">
        <v>274</v>
      </c>
      <c r="C34" s="21">
        <v>3</v>
      </c>
      <c r="D34" s="21">
        <v>6</v>
      </c>
      <c r="E34" s="21">
        <v>6</v>
      </c>
      <c r="F34" s="21">
        <v>38</v>
      </c>
    </row>
    <row r="35" spans="1:6" ht="21" customHeight="1" x14ac:dyDescent="0.2">
      <c r="A35" s="17" t="s">
        <v>248</v>
      </c>
      <c r="B35" s="17" t="s">
        <v>274</v>
      </c>
      <c r="C35" s="21">
        <v>9</v>
      </c>
      <c r="D35" s="21">
        <v>18</v>
      </c>
      <c r="E35" s="21">
        <v>18</v>
      </c>
      <c r="F35" s="21">
        <v>38</v>
      </c>
    </row>
    <row r="36" spans="1:6" ht="21" customHeight="1" x14ac:dyDescent="0.2">
      <c r="A36" s="17" t="s">
        <v>298</v>
      </c>
      <c r="B36" s="17" t="s">
        <v>274</v>
      </c>
      <c r="C36" s="21">
        <v>5</v>
      </c>
      <c r="D36" s="21">
        <v>10</v>
      </c>
      <c r="E36" s="21">
        <v>10</v>
      </c>
      <c r="F36" s="21">
        <v>38</v>
      </c>
    </row>
    <row r="37" spans="1:6" ht="21" customHeight="1" x14ac:dyDescent="0.2">
      <c r="A37" s="17" t="s">
        <v>298</v>
      </c>
      <c r="B37" s="17" t="s">
        <v>274</v>
      </c>
      <c r="C37" s="21">
        <v>2</v>
      </c>
      <c r="D37" s="21">
        <v>4</v>
      </c>
      <c r="E37" s="21">
        <v>4</v>
      </c>
      <c r="F37" s="21">
        <v>38</v>
      </c>
    </row>
    <row r="38" spans="1:6" ht="21" customHeight="1" x14ac:dyDescent="0.2">
      <c r="A38" s="17" t="s">
        <v>299</v>
      </c>
      <c r="B38" s="17" t="s">
        <v>274</v>
      </c>
      <c r="C38" s="21">
        <v>6</v>
      </c>
      <c r="D38" s="21">
        <v>12</v>
      </c>
      <c r="E38" s="21">
        <v>12</v>
      </c>
      <c r="F38" s="21">
        <v>38</v>
      </c>
    </row>
    <row r="39" spans="1:6" ht="21" customHeight="1" x14ac:dyDescent="0.2">
      <c r="A39" s="17" t="s">
        <v>299</v>
      </c>
      <c r="B39" s="17" t="s">
        <v>274</v>
      </c>
      <c r="C39" s="21">
        <v>2</v>
      </c>
      <c r="D39" s="21">
        <v>4</v>
      </c>
      <c r="E39" s="21">
        <v>4</v>
      </c>
      <c r="F39" s="21">
        <v>38</v>
      </c>
    </row>
    <row r="40" spans="1:6" ht="21" customHeight="1" x14ac:dyDescent="0.2">
      <c r="A40" s="17" t="s">
        <v>46</v>
      </c>
      <c r="B40" s="17" t="s">
        <v>274</v>
      </c>
      <c r="C40" s="21">
        <v>6</v>
      </c>
      <c r="D40" s="21">
        <v>12</v>
      </c>
      <c r="E40" s="21">
        <v>12</v>
      </c>
      <c r="F40" s="21">
        <v>38</v>
      </c>
    </row>
    <row r="41" spans="1:6" ht="21" customHeight="1" x14ac:dyDescent="0.2">
      <c r="A41" s="17" t="s">
        <v>46</v>
      </c>
      <c r="B41" s="17" t="s">
        <v>274</v>
      </c>
      <c r="C41" s="21">
        <v>2</v>
      </c>
      <c r="D41" s="21">
        <v>4</v>
      </c>
      <c r="E41" s="21">
        <v>4</v>
      </c>
      <c r="F41" s="21">
        <v>38</v>
      </c>
    </row>
    <row r="42" spans="1:6" ht="21" customHeight="1" x14ac:dyDescent="0.2">
      <c r="A42" s="17" t="s">
        <v>300</v>
      </c>
      <c r="B42" s="17" t="s">
        <v>274</v>
      </c>
      <c r="C42" s="21">
        <v>6</v>
      </c>
      <c r="D42" s="21">
        <v>12</v>
      </c>
      <c r="E42" s="21">
        <v>12</v>
      </c>
      <c r="F42" s="21">
        <v>38</v>
      </c>
    </row>
    <row r="43" spans="1:6" ht="21" customHeight="1" x14ac:dyDescent="0.2">
      <c r="A43" s="17" t="s">
        <v>300</v>
      </c>
      <c r="B43" s="17" t="s">
        <v>274</v>
      </c>
      <c r="C43" s="21">
        <v>2</v>
      </c>
      <c r="D43" s="21">
        <v>4</v>
      </c>
      <c r="E43" s="21">
        <v>4</v>
      </c>
      <c r="F43" s="21">
        <v>38</v>
      </c>
    </row>
    <row r="44" spans="1:6" ht="21" customHeight="1" x14ac:dyDescent="0.2">
      <c r="A44" s="17" t="s">
        <v>210</v>
      </c>
      <c r="B44" s="17" t="s">
        <v>274</v>
      </c>
      <c r="C44" s="21">
        <v>15</v>
      </c>
      <c r="D44" s="21">
        <v>15</v>
      </c>
      <c r="E44" s="21">
        <v>15</v>
      </c>
      <c r="F44" s="21">
        <v>38</v>
      </c>
    </row>
    <row r="45" spans="1:6" ht="21" customHeight="1" x14ac:dyDescent="0.2">
      <c r="A45" s="17" t="s">
        <v>40</v>
      </c>
      <c r="B45" s="17" t="s">
        <v>274</v>
      </c>
      <c r="C45" s="21">
        <v>3</v>
      </c>
      <c r="D45" s="21">
        <v>6</v>
      </c>
      <c r="E45" s="21">
        <v>6</v>
      </c>
      <c r="F45" s="21">
        <v>38</v>
      </c>
    </row>
    <row r="46" spans="1:6" ht="21" customHeight="1" x14ac:dyDescent="0.2">
      <c r="A46" s="17" t="s">
        <v>160</v>
      </c>
      <c r="B46" s="17" t="s">
        <v>274</v>
      </c>
      <c r="C46" s="21">
        <v>20</v>
      </c>
      <c r="D46" s="21">
        <v>40</v>
      </c>
      <c r="E46" s="21">
        <v>40</v>
      </c>
      <c r="F46" s="21">
        <v>38</v>
      </c>
    </row>
    <row r="47" spans="1:6" ht="21" customHeight="1" x14ac:dyDescent="0.2">
      <c r="A47" s="17" t="s">
        <v>160</v>
      </c>
      <c r="B47" s="17" t="s">
        <v>274</v>
      </c>
      <c r="C47" s="21">
        <v>2</v>
      </c>
      <c r="D47" s="21">
        <v>4</v>
      </c>
      <c r="E47" s="21">
        <v>4</v>
      </c>
      <c r="F47" s="21">
        <v>38</v>
      </c>
    </row>
    <row r="48" spans="1:6" ht="21" customHeight="1" x14ac:dyDescent="0.2">
      <c r="A48" s="17" t="s">
        <v>284</v>
      </c>
      <c r="B48" s="17" t="s">
        <v>274</v>
      </c>
      <c r="C48" s="21">
        <v>2</v>
      </c>
      <c r="D48" s="21">
        <v>4</v>
      </c>
      <c r="E48" s="21">
        <v>4</v>
      </c>
      <c r="F48" s="21">
        <v>38</v>
      </c>
    </row>
    <row r="49" spans="1:6" ht="21" customHeight="1" x14ac:dyDescent="0.2">
      <c r="A49" s="17" t="s">
        <v>249</v>
      </c>
      <c r="B49" s="19" t="s">
        <v>343</v>
      </c>
      <c r="C49" s="21">
        <v>0</v>
      </c>
      <c r="D49" s="21">
        <v>0</v>
      </c>
      <c r="E49" s="21">
        <v>0</v>
      </c>
      <c r="F49" s="21" t="s">
        <v>119</v>
      </c>
    </row>
    <row r="50" spans="1:6" ht="21" customHeight="1" x14ac:dyDescent="0.2">
      <c r="A50" s="17" t="s">
        <v>301</v>
      </c>
      <c r="B50" s="19" t="s">
        <v>343</v>
      </c>
      <c r="C50" s="21">
        <v>0</v>
      </c>
      <c r="D50" s="21">
        <v>0</v>
      </c>
      <c r="E50" s="21">
        <v>0</v>
      </c>
      <c r="F50" s="21" t="s">
        <v>119</v>
      </c>
    </row>
    <row r="51" spans="1:6" ht="21" customHeight="1" x14ac:dyDescent="0.2">
      <c r="A51" s="17" t="s">
        <v>249</v>
      </c>
      <c r="B51" s="19" t="s">
        <v>343</v>
      </c>
      <c r="C51" s="21">
        <v>0</v>
      </c>
      <c r="D51" s="21">
        <v>0</v>
      </c>
      <c r="E51" s="21">
        <v>0</v>
      </c>
      <c r="F51" s="21" t="s">
        <v>119</v>
      </c>
    </row>
    <row r="52" spans="1:6" ht="21" customHeight="1" x14ac:dyDescent="0.2">
      <c r="A52" s="238" t="s">
        <v>302</v>
      </c>
      <c r="B52" s="238"/>
      <c r="C52" s="21">
        <v>0</v>
      </c>
      <c r="D52" s="21">
        <v>0</v>
      </c>
      <c r="E52" s="21">
        <v>0</v>
      </c>
      <c r="F52" s="21" t="s">
        <v>119</v>
      </c>
    </row>
    <row r="53" spans="1:6" ht="21" customHeight="1" x14ac:dyDescent="0.2">
      <c r="A53" s="17" t="s">
        <v>303</v>
      </c>
      <c r="B53" s="19" t="s">
        <v>343</v>
      </c>
      <c r="C53" s="21">
        <v>0</v>
      </c>
      <c r="D53" s="21">
        <v>0</v>
      </c>
      <c r="E53" s="21">
        <v>0</v>
      </c>
      <c r="F53" s="21" t="s">
        <v>119</v>
      </c>
    </row>
    <row r="54" spans="1:6" ht="21" customHeight="1" x14ac:dyDescent="0.2">
      <c r="A54" s="238" t="s">
        <v>148</v>
      </c>
      <c r="B54" s="238"/>
      <c r="C54" s="21">
        <v>0</v>
      </c>
      <c r="D54" s="21">
        <v>0</v>
      </c>
      <c r="E54" s="21">
        <v>0</v>
      </c>
      <c r="F54" s="21" t="s">
        <v>119</v>
      </c>
    </row>
    <row r="55" spans="1:6" ht="21" customHeight="1" x14ac:dyDescent="0.2">
      <c r="A55" s="17" t="s">
        <v>304</v>
      </c>
      <c r="B55" s="17" t="s">
        <v>274</v>
      </c>
      <c r="C55" s="21">
        <v>1</v>
      </c>
      <c r="D55" s="21">
        <v>1</v>
      </c>
      <c r="E55" s="21">
        <v>1</v>
      </c>
      <c r="F55" s="21">
        <v>38</v>
      </c>
    </row>
    <row r="56" spans="1:6" ht="21" customHeight="1" x14ac:dyDescent="0.2">
      <c r="A56" s="17" t="s">
        <v>305</v>
      </c>
      <c r="B56" s="17" t="s">
        <v>274</v>
      </c>
      <c r="C56" s="21">
        <v>1</v>
      </c>
      <c r="D56" s="21">
        <v>1</v>
      </c>
      <c r="E56" s="21">
        <v>1</v>
      </c>
      <c r="F56" s="21">
        <v>38</v>
      </c>
    </row>
    <row r="57" spans="1:6" ht="21" customHeight="1" x14ac:dyDescent="0.2">
      <c r="A57" s="17" t="s">
        <v>306</v>
      </c>
      <c r="B57" s="17" t="s">
        <v>274</v>
      </c>
      <c r="C57" s="21">
        <v>3</v>
      </c>
      <c r="D57" s="21">
        <v>3</v>
      </c>
      <c r="E57" s="21">
        <v>3</v>
      </c>
      <c r="F57" s="21">
        <v>38</v>
      </c>
    </row>
    <row r="58" spans="1:6" ht="21" customHeight="1" x14ac:dyDescent="0.2">
      <c r="A58" s="17" t="s">
        <v>290</v>
      </c>
      <c r="B58" s="17" t="s">
        <v>274</v>
      </c>
      <c r="C58" s="21">
        <v>2</v>
      </c>
      <c r="D58" s="21">
        <v>2</v>
      </c>
      <c r="E58" s="21">
        <v>2</v>
      </c>
      <c r="F58" s="21">
        <v>38</v>
      </c>
    </row>
    <row r="59" spans="1:6" ht="21" customHeight="1" x14ac:dyDescent="0.2">
      <c r="A59" s="17" t="s">
        <v>307</v>
      </c>
      <c r="B59" s="17" t="s">
        <v>274</v>
      </c>
      <c r="C59" s="21">
        <v>2</v>
      </c>
      <c r="D59" s="21">
        <v>2</v>
      </c>
      <c r="E59" s="21">
        <v>2</v>
      </c>
      <c r="F59" s="21">
        <v>38</v>
      </c>
    </row>
    <row r="60" spans="1:6" ht="21" customHeight="1" x14ac:dyDescent="0.2">
      <c r="A60" s="17" t="s">
        <v>309</v>
      </c>
      <c r="B60" s="17" t="s">
        <v>274</v>
      </c>
      <c r="C60" s="21">
        <v>2</v>
      </c>
      <c r="D60" s="21">
        <v>2</v>
      </c>
      <c r="E60" s="21">
        <v>2</v>
      </c>
      <c r="F60" s="21">
        <v>38</v>
      </c>
    </row>
    <row r="61" spans="1:6" ht="21" customHeight="1" x14ac:dyDescent="0.2">
      <c r="A61" s="17" t="s">
        <v>310</v>
      </c>
      <c r="B61" s="17" t="s">
        <v>274</v>
      </c>
      <c r="C61" s="21">
        <v>2</v>
      </c>
      <c r="D61" s="21">
        <v>2</v>
      </c>
      <c r="E61" s="21">
        <v>2</v>
      </c>
      <c r="F61" s="21">
        <v>38</v>
      </c>
    </row>
    <row r="62" spans="1:6" ht="21" customHeight="1" x14ac:dyDescent="0.2">
      <c r="A62" s="17" t="s">
        <v>224</v>
      </c>
      <c r="B62" s="17" t="s">
        <v>274</v>
      </c>
      <c r="C62" s="21">
        <v>2</v>
      </c>
      <c r="D62" s="21">
        <v>2</v>
      </c>
      <c r="E62" s="21">
        <v>2</v>
      </c>
      <c r="F62" s="21">
        <v>38</v>
      </c>
    </row>
    <row r="63" spans="1:6" ht="21" customHeight="1" x14ac:dyDescent="0.2">
      <c r="A63" s="238" t="s">
        <v>227</v>
      </c>
      <c r="B63" s="238"/>
      <c r="C63" s="21">
        <v>0</v>
      </c>
      <c r="D63" s="21">
        <v>0</v>
      </c>
      <c r="E63" s="21">
        <v>0</v>
      </c>
      <c r="F63" s="21" t="s">
        <v>119</v>
      </c>
    </row>
    <row r="64" spans="1:6" ht="21" customHeight="1" x14ac:dyDescent="0.2">
      <c r="A64" s="17" t="s">
        <v>74</v>
      </c>
      <c r="B64" s="17" t="s">
        <v>274</v>
      </c>
      <c r="C64" s="21">
        <v>1</v>
      </c>
      <c r="D64" s="21">
        <v>2</v>
      </c>
      <c r="E64" s="21">
        <v>2</v>
      </c>
      <c r="F64" s="21">
        <v>38</v>
      </c>
    </row>
    <row r="65" spans="1:6" ht="21" customHeight="1" x14ac:dyDescent="0.2">
      <c r="A65" s="17" t="s">
        <v>408</v>
      </c>
      <c r="B65" s="17" t="s">
        <v>274</v>
      </c>
      <c r="C65" s="21">
        <v>1</v>
      </c>
      <c r="D65" s="21">
        <v>1</v>
      </c>
      <c r="E65" s="21">
        <v>1</v>
      </c>
      <c r="F65" s="21">
        <v>38</v>
      </c>
    </row>
    <row r="66" spans="1:6" ht="21" customHeight="1" x14ac:dyDescent="0.2">
      <c r="A66" s="17" t="s">
        <v>418</v>
      </c>
      <c r="B66" s="17" t="s">
        <v>389</v>
      </c>
      <c r="C66" s="21">
        <v>1</v>
      </c>
      <c r="D66" s="21">
        <v>1</v>
      </c>
      <c r="E66" s="21">
        <v>1</v>
      </c>
      <c r="F66" s="21" t="s">
        <v>85</v>
      </c>
    </row>
    <row r="67" spans="1:6" ht="21" customHeight="1" x14ac:dyDescent="0.2">
      <c r="A67" s="17" t="s">
        <v>409</v>
      </c>
      <c r="B67" s="17" t="s">
        <v>195</v>
      </c>
      <c r="C67" s="21">
        <v>2</v>
      </c>
      <c r="D67" s="21">
        <v>2</v>
      </c>
      <c r="E67" s="21">
        <v>2</v>
      </c>
      <c r="F67" s="21">
        <v>22</v>
      </c>
    </row>
    <row r="68" spans="1:6" ht="21" customHeight="1" x14ac:dyDescent="0.2">
      <c r="A68" s="17" t="s">
        <v>253</v>
      </c>
      <c r="B68" s="17" t="s">
        <v>274</v>
      </c>
      <c r="C68" s="21">
        <v>2</v>
      </c>
      <c r="D68" s="21">
        <v>2</v>
      </c>
      <c r="E68" s="21">
        <v>2</v>
      </c>
      <c r="F68" s="21">
        <v>38</v>
      </c>
    </row>
    <row r="69" spans="1:6" ht="21" customHeight="1" x14ac:dyDescent="0.2">
      <c r="A69" s="17" t="s">
        <v>411</v>
      </c>
      <c r="B69" s="17" t="s">
        <v>274</v>
      </c>
      <c r="C69" s="21">
        <v>1</v>
      </c>
      <c r="D69" s="21">
        <v>1</v>
      </c>
      <c r="E69" s="21">
        <v>1</v>
      </c>
      <c r="F69" s="21">
        <v>38</v>
      </c>
    </row>
    <row r="70" spans="1:6" ht="21" customHeight="1" x14ac:dyDescent="0.2">
      <c r="A70" s="17" t="s">
        <v>311</v>
      </c>
      <c r="B70" s="17" t="s">
        <v>59</v>
      </c>
      <c r="C70" s="21">
        <v>2</v>
      </c>
      <c r="D70" s="21">
        <v>2</v>
      </c>
      <c r="E70" s="21">
        <v>2</v>
      </c>
      <c r="F70" s="21">
        <v>47</v>
      </c>
    </row>
    <row r="71" spans="1:6" ht="21" customHeight="1" x14ac:dyDescent="0.2">
      <c r="A71" s="17" t="s">
        <v>311</v>
      </c>
      <c r="B71" s="17" t="s">
        <v>274</v>
      </c>
      <c r="C71" s="21">
        <v>1</v>
      </c>
      <c r="D71" s="21">
        <v>1</v>
      </c>
      <c r="E71" s="21">
        <v>1</v>
      </c>
      <c r="F71" s="21">
        <v>38</v>
      </c>
    </row>
    <row r="72" spans="1:6" ht="21" customHeight="1" x14ac:dyDescent="0.2">
      <c r="A72" s="17" t="s">
        <v>313</v>
      </c>
      <c r="B72" s="17" t="s">
        <v>274</v>
      </c>
      <c r="C72" s="21">
        <v>3</v>
      </c>
      <c r="D72" s="21">
        <v>6</v>
      </c>
      <c r="E72" s="21">
        <v>6</v>
      </c>
      <c r="F72" s="21">
        <v>38</v>
      </c>
    </row>
    <row r="73" spans="1:6" ht="21" customHeight="1" x14ac:dyDescent="0.2">
      <c r="A73" s="17" t="s">
        <v>18</v>
      </c>
      <c r="B73" s="17" t="s">
        <v>274</v>
      </c>
      <c r="C73" s="21">
        <v>1</v>
      </c>
      <c r="D73" s="21">
        <v>1</v>
      </c>
      <c r="E73" s="21">
        <v>1</v>
      </c>
      <c r="F73" s="21">
        <v>38</v>
      </c>
    </row>
    <row r="74" spans="1:6" ht="21" customHeight="1" x14ac:dyDescent="0.2">
      <c r="A74" s="17" t="s">
        <v>250</v>
      </c>
      <c r="B74" s="17" t="s">
        <v>389</v>
      </c>
      <c r="C74" s="21">
        <v>1</v>
      </c>
      <c r="D74" s="21">
        <v>1</v>
      </c>
      <c r="E74" s="21">
        <v>1</v>
      </c>
      <c r="F74" s="21" t="s">
        <v>85</v>
      </c>
    </row>
    <row r="75" spans="1:6" ht="21" customHeight="1" x14ac:dyDescent="0.2">
      <c r="A75" s="17" t="s">
        <v>360</v>
      </c>
      <c r="B75" s="17" t="s">
        <v>274</v>
      </c>
      <c r="C75" s="21">
        <v>24</v>
      </c>
      <c r="D75" s="21">
        <v>24</v>
      </c>
      <c r="E75" s="21">
        <v>24</v>
      </c>
      <c r="F75" s="21">
        <v>38</v>
      </c>
    </row>
    <row r="76" spans="1:6" ht="21" customHeight="1" x14ac:dyDescent="0.2">
      <c r="A76" s="17" t="s">
        <v>212</v>
      </c>
      <c r="B76" s="17" t="s">
        <v>274</v>
      </c>
      <c r="C76" s="21">
        <v>10</v>
      </c>
      <c r="D76" s="21">
        <v>10</v>
      </c>
      <c r="E76" s="21">
        <v>10</v>
      </c>
      <c r="F76" s="21">
        <v>38</v>
      </c>
    </row>
    <row r="77" spans="1:6" ht="21" customHeight="1" x14ac:dyDescent="0.2">
      <c r="A77" s="17" t="s">
        <v>97</v>
      </c>
      <c r="B77" s="17" t="s">
        <v>389</v>
      </c>
      <c r="C77" s="21">
        <v>1</v>
      </c>
      <c r="D77" s="21">
        <v>1</v>
      </c>
      <c r="E77" s="21">
        <v>1</v>
      </c>
      <c r="F77" s="21" t="s">
        <v>85</v>
      </c>
    </row>
    <row r="78" spans="1:6" ht="21" customHeight="1" x14ac:dyDescent="0.2">
      <c r="A78" s="17" t="s">
        <v>286</v>
      </c>
      <c r="B78" s="17" t="s">
        <v>312</v>
      </c>
      <c r="C78" s="21">
        <v>15</v>
      </c>
      <c r="D78" s="21">
        <v>15</v>
      </c>
      <c r="E78" s="21">
        <v>15</v>
      </c>
      <c r="F78" s="21">
        <v>48</v>
      </c>
    </row>
    <row r="79" spans="1:6" ht="21" customHeight="1" x14ac:dyDescent="0.2">
      <c r="A79" s="17" t="s">
        <v>97</v>
      </c>
      <c r="B79" s="17" t="s">
        <v>389</v>
      </c>
      <c r="C79" s="21">
        <v>1</v>
      </c>
      <c r="D79" s="21">
        <v>1</v>
      </c>
      <c r="E79" s="21">
        <v>1</v>
      </c>
      <c r="F79" s="21" t="s">
        <v>85</v>
      </c>
    </row>
    <row r="80" spans="1:6" ht="21" customHeight="1" x14ac:dyDescent="0.2">
      <c r="A80" s="17" t="s">
        <v>316</v>
      </c>
      <c r="B80" s="17" t="s">
        <v>389</v>
      </c>
      <c r="C80" s="21">
        <v>1</v>
      </c>
      <c r="D80" s="21">
        <v>1</v>
      </c>
      <c r="E80" s="21">
        <v>1</v>
      </c>
      <c r="F80" s="21" t="s">
        <v>85</v>
      </c>
    </row>
    <row r="81" spans="1:6" ht="21" customHeight="1" x14ac:dyDescent="0.2">
      <c r="A81" s="17" t="s">
        <v>106</v>
      </c>
      <c r="B81" s="17" t="s">
        <v>274</v>
      </c>
      <c r="C81" s="21">
        <v>2</v>
      </c>
      <c r="D81" s="21">
        <v>4</v>
      </c>
      <c r="E81" s="21">
        <v>4</v>
      </c>
      <c r="F81" s="21">
        <v>38</v>
      </c>
    </row>
    <row r="82" spans="1:6" ht="18" customHeight="1" x14ac:dyDescent="0.2">
      <c r="A82" s="17" t="s">
        <v>399</v>
      </c>
      <c r="B82" s="17" t="s">
        <v>274</v>
      </c>
      <c r="C82" s="21">
        <v>2</v>
      </c>
      <c r="D82" s="21">
        <v>4</v>
      </c>
      <c r="E82" s="21">
        <v>4</v>
      </c>
      <c r="F82" s="21">
        <v>38</v>
      </c>
    </row>
    <row r="83" spans="1:6" ht="23.25" customHeight="1" x14ac:dyDescent="0.2">
      <c r="A83" s="239" t="s">
        <v>407</v>
      </c>
      <c r="B83" s="239"/>
      <c r="C83" s="22">
        <f>SUM(C5:C82)</f>
        <v>289</v>
      </c>
      <c r="D83" s="22">
        <f>SUM(D5:D82)</f>
        <v>460</v>
      </c>
      <c r="E83" s="22">
        <f>SUM(E5:E82)</f>
        <v>460</v>
      </c>
      <c r="F83" s="25"/>
    </row>
    <row r="84" spans="1:6" ht="18" customHeight="1" x14ac:dyDescent="0.2"/>
    <row r="85" spans="1:6" ht="18" customHeight="1" x14ac:dyDescent="0.2"/>
    <row r="86" spans="1:6" ht="18" customHeight="1" x14ac:dyDescent="0.2"/>
    <row r="87" spans="1:6" ht="18" customHeight="1" x14ac:dyDescent="0.2"/>
    <row r="88" spans="1:6" ht="18" customHeight="1" x14ac:dyDescent="0.2"/>
    <row r="89" spans="1:6" ht="18" customHeight="1" x14ac:dyDescent="0.2"/>
    <row r="90" spans="1:6" ht="18" customHeight="1" x14ac:dyDescent="0.2"/>
    <row r="91" spans="1:6" ht="18" customHeight="1" x14ac:dyDescent="0.2"/>
    <row r="92" spans="1:6" ht="18" customHeight="1" x14ac:dyDescent="0.2"/>
    <row r="93" spans="1:6" ht="18" customHeight="1" x14ac:dyDescent="0.2"/>
    <row r="94" spans="1:6" ht="18" customHeight="1" x14ac:dyDescent="0.2"/>
    <row r="95" spans="1:6" ht="18" customHeight="1" x14ac:dyDescent="0.2"/>
    <row r="96" spans="1: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  <row r="123" ht="18" customHeight="1" x14ac:dyDescent="0.2"/>
    <row r="124" ht="18" customHeight="1" x14ac:dyDescent="0.2"/>
    <row r="125" ht="18" customHeight="1" x14ac:dyDescent="0.2"/>
    <row r="126" ht="18" customHeight="1" x14ac:dyDescent="0.2"/>
    <row r="127" ht="18" customHeight="1" x14ac:dyDescent="0.2"/>
    <row r="128" ht="18" customHeight="1" x14ac:dyDescent="0.2"/>
    <row r="129" ht="18" customHeight="1" x14ac:dyDescent="0.2"/>
    <row r="130" ht="18" customHeight="1" x14ac:dyDescent="0.2"/>
    <row r="131" ht="18" customHeight="1" x14ac:dyDescent="0.2"/>
    <row r="132" ht="18" customHeight="1" x14ac:dyDescent="0.2"/>
    <row r="133" ht="18" customHeight="1" x14ac:dyDescent="0.2"/>
    <row r="134" ht="18" customHeight="1" x14ac:dyDescent="0.2"/>
    <row r="135" ht="18" customHeight="1" x14ac:dyDescent="0.2"/>
    <row r="136" ht="18" customHeight="1" x14ac:dyDescent="0.2"/>
    <row r="137" ht="18" customHeight="1" x14ac:dyDescent="0.2"/>
    <row r="138" ht="18" customHeight="1" x14ac:dyDescent="0.2"/>
    <row r="139" ht="18" customHeight="1" x14ac:dyDescent="0.2"/>
    <row r="140" ht="18" customHeight="1" x14ac:dyDescent="0.2"/>
    <row r="141" ht="18" customHeight="1" x14ac:dyDescent="0.2"/>
    <row r="142" ht="18" customHeight="1" x14ac:dyDescent="0.2"/>
    <row r="143" ht="18" customHeight="1" x14ac:dyDescent="0.2"/>
    <row r="144" ht="18" customHeight="1" x14ac:dyDescent="0.2"/>
    <row r="145" ht="18" customHeight="1" x14ac:dyDescent="0.2"/>
    <row r="146" ht="18" customHeight="1" x14ac:dyDescent="0.2"/>
    <row r="147" ht="18" customHeight="1" x14ac:dyDescent="0.2"/>
    <row r="148" ht="18" customHeight="1" x14ac:dyDescent="0.2"/>
    <row r="149" ht="18" customHeight="1" x14ac:dyDescent="0.2"/>
    <row r="150" ht="18" customHeight="1" x14ac:dyDescent="0.2"/>
    <row r="151" ht="18" customHeight="1" x14ac:dyDescent="0.2"/>
    <row r="152" ht="18" customHeight="1" x14ac:dyDescent="0.2"/>
    <row r="153" ht="18" customHeight="1" x14ac:dyDescent="0.2"/>
    <row r="154" ht="18" customHeight="1" x14ac:dyDescent="0.2"/>
    <row r="155" ht="18" customHeight="1" x14ac:dyDescent="0.2"/>
    <row r="156" ht="18" customHeight="1" x14ac:dyDescent="0.2"/>
    <row r="157" ht="18" customHeight="1" x14ac:dyDescent="0.2"/>
    <row r="158" ht="18" customHeight="1" x14ac:dyDescent="0.2"/>
    <row r="159" ht="18" customHeight="1" x14ac:dyDescent="0.2"/>
    <row r="160" ht="18" customHeight="1" x14ac:dyDescent="0.2"/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  <row r="166" ht="18" customHeight="1" x14ac:dyDescent="0.2"/>
    <row r="167" ht="18" customHeight="1" x14ac:dyDescent="0.2"/>
    <row r="168" ht="18" customHeight="1" x14ac:dyDescent="0.2"/>
    <row r="169" ht="18" customHeight="1" x14ac:dyDescent="0.2"/>
    <row r="170" ht="18" customHeight="1" x14ac:dyDescent="0.2"/>
    <row r="171" ht="18" customHeight="1" x14ac:dyDescent="0.2"/>
    <row r="172" ht="18" customHeight="1" x14ac:dyDescent="0.2"/>
    <row r="173" ht="18" customHeight="1" x14ac:dyDescent="0.2"/>
    <row r="174" ht="18" customHeight="1" x14ac:dyDescent="0.2"/>
    <row r="175" ht="18" customHeight="1" x14ac:dyDescent="0.2"/>
    <row r="176" ht="18" customHeight="1" x14ac:dyDescent="0.2"/>
    <row r="177" ht="18" customHeight="1" x14ac:dyDescent="0.2"/>
    <row r="178" ht="18" customHeight="1" x14ac:dyDescent="0.2"/>
    <row r="179" ht="18" customHeight="1" x14ac:dyDescent="0.2"/>
    <row r="180" ht="18" customHeight="1" x14ac:dyDescent="0.2"/>
    <row r="181" ht="18" customHeight="1" x14ac:dyDescent="0.2"/>
    <row r="182" ht="18" customHeight="1" x14ac:dyDescent="0.2"/>
    <row r="183" ht="18" customHeight="1" x14ac:dyDescent="0.2"/>
    <row r="184" ht="18" customHeight="1" x14ac:dyDescent="0.2"/>
    <row r="185" ht="18" customHeight="1" x14ac:dyDescent="0.2"/>
    <row r="186" ht="18" customHeight="1" x14ac:dyDescent="0.2"/>
    <row r="187" ht="18" customHeight="1" x14ac:dyDescent="0.2"/>
    <row r="188" ht="18" customHeight="1" x14ac:dyDescent="0.2"/>
    <row r="189" ht="18" customHeight="1" x14ac:dyDescent="0.2"/>
    <row r="190" ht="18" customHeight="1" x14ac:dyDescent="0.2"/>
    <row r="191" ht="18" customHeight="1" x14ac:dyDescent="0.2"/>
    <row r="192" ht="18" customHeight="1" x14ac:dyDescent="0.2"/>
    <row r="193" ht="18" customHeight="1" x14ac:dyDescent="0.2"/>
  </sheetData>
  <mergeCells count="7">
    <mergeCell ref="A63:B63"/>
    <mergeCell ref="A83:B83"/>
    <mergeCell ref="A2:F2"/>
    <mergeCell ref="A4:B4"/>
    <mergeCell ref="A31:B31"/>
    <mergeCell ref="A52:B52"/>
    <mergeCell ref="A54:B54"/>
  </mergeCells>
  <phoneticPr fontId="3"/>
  <printOptions horizontalCentered="1"/>
  <pageMargins left="0.70866141732283472" right="0.51181102362204722" top="0.35433070866141736" bottom="0.55118110236220474" header="0.31496062992125984" footer="0.31496062992125984"/>
  <pageSetup paperSize="9" orientation="portrait" r:id="rId1"/>
  <headerFooter>
    <oddFooter>&amp;C&amp;A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F136"/>
  <sheetViews>
    <sheetView workbookViewId="0">
      <selection activeCell="F114" sqref="F114"/>
    </sheetView>
  </sheetViews>
  <sheetFormatPr defaultRowHeight="13.2" x14ac:dyDescent="0.2"/>
  <cols>
    <col min="1" max="1" width="19.88671875" customWidth="1"/>
    <col min="2" max="2" width="35.21875" customWidth="1"/>
    <col min="3" max="6" width="7.77734375" customWidth="1"/>
  </cols>
  <sheetData>
    <row r="1" spans="1:6" ht="28.5" customHeight="1" x14ac:dyDescent="0.2">
      <c r="B1" s="18" t="s">
        <v>10</v>
      </c>
    </row>
    <row r="2" spans="1:6" ht="16.5" customHeight="1" x14ac:dyDescent="0.2">
      <c r="A2" s="240" t="s">
        <v>406</v>
      </c>
      <c r="B2" s="241"/>
      <c r="C2" s="241"/>
      <c r="D2" s="241"/>
      <c r="E2" s="241"/>
      <c r="F2" s="242"/>
    </row>
    <row r="3" spans="1:6" ht="28.8" x14ac:dyDescent="0.2">
      <c r="A3" s="16" t="s">
        <v>2</v>
      </c>
      <c r="B3" s="16" t="s">
        <v>4</v>
      </c>
      <c r="C3" s="20" t="s">
        <v>110</v>
      </c>
      <c r="D3" s="23" t="s">
        <v>22</v>
      </c>
      <c r="E3" s="23" t="s">
        <v>11</v>
      </c>
      <c r="F3" s="24" t="s">
        <v>16</v>
      </c>
    </row>
    <row r="4" spans="1:6" ht="21" customHeight="1" x14ac:dyDescent="0.2">
      <c r="A4" s="26" t="s">
        <v>269</v>
      </c>
      <c r="B4" s="26" t="s">
        <v>270</v>
      </c>
      <c r="C4" s="29">
        <v>0</v>
      </c>
      <c r="D4" s="29">
        <v>0</v>
      </c>
      <c r="E4" s="30">
        <v>0</v>
      </c>
      <c r="F4" s="30" t="s">
        <v>119</v>
      </c>
    </row>
    <row r="5" spans="1:6" ht="21" customHeight="1" x14ac:dyDescent="0.2">
      <c r="A5" s="26" t="s">
        <v>412</v>
      </c>
      <c r="B5" s="28" t="s">
        <v>419</v>
      </c>
      <c r="C5" s="30"/>
      <c r="D5" s="30"/>
      <c r="E5" s="30">
        <v>0</v>
      </c>
      <c r="F5" s="30"/>
    </row>
    <row r="6" spans="1:6" ht="21" customHeight="1" x14ac:dyDescent="0.2">
      <c r="A6" s="26" t="s">
        <v>429</v>
      </c>
      <c r="B6" s="26" t="s">
        <v>59</v>
      </c>
      <c r="C6" s="30">
        <v>1</v>
      </c>
      <c r="D6" s="30">
        <v>2</v>
      </c>
      <c r="E6" s="30">
        <v>2</v>
      </c>
      <c r="F6" s="30">
        <v>47</v>
      </c>
    </row>
    <row r="7" spans="1:6" ht="21" customHeight="1" x14ac:dyDescent="0.2">
      <c r="A7" s="26" t="s">
        <v>189</v>
      </c>
      <c r="B7" s="26" t="s">
        <v>59</v>
      </c>
      <c r="C7" s="30">
        <v>9</v>
      </c>
      <c r="D7" s="30">
        <v>9</v>
      </c>
      <c r="E7" s="30">
        <v>9</v>
      </c>
      <c r="F7" s="30">
        <v>47</v>
      </c>
    </row>
    <row r="8" spans="1:6" ht="21" customHeight="1" x14ac:dyDescent="0.2">
      <c r="A8" s="26" t="s">
        <v>314</v>
      </c>
      <c r="B8" s="26" t="s">
        <v>59</v>
      </c>
      <c r="C8" s="30">
        <v>1</v>
      </c>
      <c r="D8" s="30">
        <v>1</v>
      </c>
      <c r="E8" s="30">
        <v>1</v>
      </c>
      <c r="F8" s="30">
        <v>47</v>
      </c>
    </row>
    <row r="9" spans="1:6" ht="21" customHeight="1" x14ac:dyDescent="0.2">
      <c r="A9" s="26" t="s">
        <v>38</v>
      </c>
      <c r="B9" s="26" t="s">
        <v>59</v>
      </c>
      <c r="C9" s="30">
        <v>1</v>
      </c>
      <c r="D9" s="30">
        <v>1</v>
      </c>
      <c r="E9" s="30">
        <v>1</v>
      </c>
      <c r="F9" s="30">
        <v>47</v>
      </c>
    </row>
    <row r="10" spans="1:6" ht="21" customHeight="1" x14ac:dyDescent="0.2">
      <c r="A10" s="26" t="s">
        <v>56</v>
      </c>
      <c r="B10" s="26" t="s">
        <v>206</v>
      </c>
      <c r="C10" s="30">
        <v>1</v>
      </c>
      <c r="D10" s="30">
        <v>1</v>
      </c>
      <c r="E10" s="30">
        <v>1</v>
      </c>
      <c r="F10" s="30">
        <v>68</v>
      </c>
    </row>
    <row r="11" spans="1:6" ht="21" customHeight="1" x14ac:dyDescent="0.2">
      <c r="A11" s="26" t="s">
        <v>367</v>
      </c>
      <c r="B11" s="26" t="s">
        <v>182</v>
      </c>
      <c r="C11" s="30">
        <v>1</v>
      </c>
      <c r="D11" s="30">
        <v>1</v>
      </c>
      <c r="E11" s="30">
        <v>1</v>
      </c>
      <c r="F11" s="30">
        <v>68</v>
      </c>
    </row>
    <row r="12" spans="1:6" ht="21" customHeight="1" x14ac:dyDescent="0.2">
      <c r="A12" s="26" t="s">
        <v>367</v>
      </c>
      <c r="B12" s="26" t="s">
        <v>59</v>
      </c>
      <c r="C12" s="30">
        <v>2</v>
      </c>
      <c r="D12" s="30">
        <v>4</v>
      </c>
      <c r="E12" s="30">
        <v>4</v>
      </c>
      <c r="F12" s="30"/>
    </row>
    <row r="13" spans="1:6" ht="21" customHeight="1" x14ac:dyDescent="0.2">
      <c r="A13" s="26" t="s">
        <v>290</v>
      </c>
      <c r="B13" s="26" t="s">
        <v>59</v>
      </c>
      <c r="C13" s="30">
        <v>2</v>
      </c>
      <c r="D13" s="30">
        <v>4</v>
      </c>
      <c r="E13" s="30">
        <v>4</v>
      </c>
      <c r="F13" s="30">
        <v>47</v>
      </c>
    </row>
    <row r="14" spans="1:6" ht="21" customHeight="1" x14ac:dyDescent="0.2">
      <c r="A14" s="26" t="s">
        <v>277</v>
      </c>
      <c r="B14" s="26" t="s">
        <v>59</v>
      </c>
      <c r="C14" s="30">
        <v>2</v>
      </c>
      <c r="D14" s="30">
        <v>4</v>
      </c>
      <c r="E14" s="30">
        <v>4</v>
      </c>
      <c r="F14" s="30">
        <v>47</v>
      </c>
    </row>
    <row r="15" spans="1:6" ht="21" customHeight="1" x14ac:dyDescent="0.2">
      <c r="A15" s="26" t="s">
        <v>285</v>
      </c>
      <c r="B15" s="26" t="s">
        <v>59</v>
      </c>
      <c r="C15" s="30">
        <v>1</v>
      </c>
      <c r="D15" s="30">
        <v>2</v>
      </c>
      <c r="E15" s="30">
        <v>2</v>
      </c>
      <c r="F15" s="30">
        <v>47</v>
      </c>
    </row>
    <row r="16" spans="1:6" ht="21" customHeight="1" x14ac:dyDescent="0.2">
      <c r="A16" s="26" t="s">
        <v>314</v>
      </c>
      <c r="B16" s="26" t="s">
        <v>59</v>
      </c>
      <c r="C16" s="30">
        <v>1</v>
      </c>
      <c r="D16" s="30">
        <v>2</v>
      </c>
      <c r="E16" s="30">
        <v>2</v>
      </c>
      <c r="F16" s="30">
        <v>47</v>
      </c>
    </row>
    <row r="17" spans="1:6" ht="21" customHeight="1" x14ac:dyDescent="0.2">
      <c r="A17" s="26" t="s">
        <v>314</v>
      </c>
      <c r="B17" s="26" t="s">
        <v>59</v>
      </c>
      <c r="C17" s="30">
        <v>2</v>
      </c>
      <c r="D17" s="30">
        <v>2</v>
      </c>
      <c r="E17" s="30">
        <v>2</v>
      </c>
      <c r="F17" s="30"/>
    </row>
    <row r="18" spans="1:6" ht="21" customHeight="1" x14ac:dyDescent="0.2">
      <c r="A18" s="26" t="s">
        <v>287</v>
      </c>
      <c r="B18" s="26" t="s">
        <v>59</v>
      </c>
      <c r="C18" s="30">
        <v>1</v>
      </c>
      <c r="D18" s="30">
        <v>1</v>
      </c>
      <c r="E18" s="30">
        <v>1</v>
      </c>
      <c r="F18" s="30">
        <v>47</v>
      </c>
    </row>
    <row r="19" spans="1:6" ht="21" customHeight="1" x14ac:dyDescent="0.2">
      <c r="A19" s="26" t="s">
        <v>165</v>
      </c>
      <c r="B19" s="26" t="s">
        <v>59</v>
      </c>
      <c r="C19" s="30">
        <v>5</v>
      </c>
      <c r="D19" s="30">
        <v>10</v>
      </c>
      <c r="E19" s="30">
        <v>10</v>
      </c>
      <c r="F19" s="30">
        <v>47</v>
      </c>
    </row>
    <row r="20" spans="1:6" ht="21" customHeight="1" x14ac:dyDescent="0.2">
      <c r="A20" s="26" t="s">
        <v>165</v>
      </c>
      <c r="B20" s="26" t="s">
        <v>59</v>
      </c>
      <c r="C20" s="30">
        <v>7</v>
      </c>
      <c r="D20" s="30">
        <v>14</v>
      </c>
      <c r="E20" s="30">
        <v>14</v>
      </c>
      <c r="F20" s="30">
        <v>47</v>
      </c>
    </row>
    <row r="21" spans="1:6" ht="21" customHeight="1" x14ac:dyDescent="0.2">
      <c r="A21" s="26" t="s">
        <v>278</v>
      </c>
      <c r="B21" s="28" t="s">
        <v>419</v>
      </c>
      <c r="C21" s="30"/>
      <c r="D21" s="30"/>
      <c r="E21" s="30">
        <v>0</v>
      </c>
      <c r="F21" s="30"/>
    </row>
    <row r="22" spans="1:6" ht="21" customHeight="1" x14ac:dyDescent="0.2">
      <c r="A22" s="26" t="s">
        <v>278</v>
      </c>
      <c r="B22" s="26" t="s">
        <v>59</v>
      </c>
      <c r="C22" s="30">
        <v>2</v>
      </c>
      <c r="D22" s="30">
        <v>6</v>
      </c>
      <c r="E22" s="30">
        <v>6</v>
      </c>
      <c r="F22" s="30">
        <v>47</v>
      </c>
    </row>
    <row r="23" spans="1:6" ht="21" customHeight="1" x14ac:dyDescent="0.2">
      <c r="A23" s="26" t="s">
        <v>278</v>
      </c>
      <c r="B23" s="26" t="s">
        <v>59</v>
      </c>
      <c r="C23" s="30">
        <v>2</v>
      </c>
      <c r="D23" s="30">
        <v>4</v>
      </c>
      <c r="E23" s="30">
        <v>4</v>
      </c>
      <c r="F23" s="30">
        <v>47</v>
      </c>
    </row>
    <row r="24" spans="1:6" ht="21" customHeight="1" x14ac:dyDescent="0.2">
      <c r="A24" s="26" t="s">
        <v>420</v>
      </c>
      <c r="B24" s="26" t="s">
        <v>59</v>
      </c>
      <c r="C24" s="30">
        <v>3</v>
      </c>
      <c r="D24" s="30">
        <v>6</v>
      </c>
      <c r="E24" s="30">
        <v>6</v>
      </c>
      <c r="F24" s="30">
        <v>47</v>
      </c>
    </row>
    <row r="25" spans="1:6" ht="21" customHeight="1" x14ac:dyDescent="0.2">
      <c r="A25" s="26" t="s">
        <v>413</v>
      </c>
      <c r="B25" s="26" t="s">
        <v>59</v>
      </c>
      <c r="C25" s="30">
        <v>6</v>
      </c>
      <c r="D25" s="30">
        <v>6</v>
      </c>
      <c r="E25" s="30">
        <v>6</v>
      </c>
      <c r="F25" s="30">
        <v>47</v>
      </c>
    </row>
    <row r="26" spans="1:6" ht="21" customHeight="1" x14ac:dyDescent="0.2">
      <c r="A26" s="26" t="s">
        <v>82</v>
      </c>
      <c r="B26" s="26" t="s">
        <v>59</v>
      </c>
      <c r="C26" s="30">
        <v>1</v>
      </c>
      <c r="D26" s="30">
        <v>1</v>
      </c>
      <c r="E26" s="30">
        <v>1</v>
      </c>
      <c r="F26" s="30">
        <v>47</v>
      </c>
    </row>
    <row r="27" spans="1:6" ht="21" customHeight="1" x14ac:dyDescent="0.2">
      <c r="A27" s="26" t="s">
        <v>82</v>
      </c>
      <c r="B27" s="28" t="s">
        <v>419</v>
      </c>
      <c r="C27" s="30"/>
      <c r="D27" s="30"/>
      <c r="E27" s="30">
        <v>0</v>
      </c>
      <c r="F27" s="30"/>
    </row>
    <row r="28" spans="1:6" ht="21" customHeight="1" x14ac:dyDescent="0.2">
      <c r="A28" s="26" t="s">
        <v>230</v>
      </c>
      <c r="B28" s="26" t="s">
        <v>59</v>
      </c>
      <c r="C28" s="30">
        <v>5</v>
      </c>
      <c r="D28" s="30">
        <v>10</v>
      </c>
      <c r="E28" s="30">
        <v>10</v>
      </c>
      <c r="F28" s="30">
        <v>47</v>
      </c>
    </row>
    <row r="29" spans="1:6" ht="21" customHeight="1" x14ac:dyDescent="0.2">
      <c r="A29" s="26" t="s">
        <v>357</v>
      </c>
      <c r="B29" s="26" t="s">
        <v>59</v>
      </c>
      <c r="C29" s="30">
        <v>1</v>
      </c>
      <c r="D29" s="30">
        <v>1</v>
      </c>
      <c r="E29" s="30">
        <v>1</v>
      </c>
      <c r="F29" s="30">
        <v>47</v>
      </c>
    </row>
    <row r="30" spans="1:6" ht="21" customHeight="1" x14ac:dyDescent="0.2">
      <c r="A30" s="26" t="s">
        <v>357</v>
      </c>
      <c r="B30" s="26" t="s">
        <v>59</v>
      </c>
      <c r="C30" s="30">
        <v>6</v>
      </c>
      <c r="D30" s="30">
        <v>12</v>
      </c>
      <c r="E30" s="30">
        <v>12</v>
      </c>
      <c r="F30" s="30">
        <v>47</v>
      </c>
    </row>
    <row r="31" spans="1:6" ht="21" customHeight="1" x14ac:dyDescent="0.2">
      <c r="A31" s="26" t="s">
        <v>325</v>
      </c>
      <c r="B31" s="26" t="s">
        <v>59</v>
      </c>
      <c r="C31" s="30">
        <v>1</v>
      </c>
      <c r="D31" s="30">
        <v>1</v>
      </c>
      <c r="E31" s="30">
        <v>1</v>
      </c>
      <c r="F31" s="30">
        <v>47</v>
      </c>
    </row>
    <row r="32" spans="1:6" ht="21" customHeight="1" x14ac:dyDescent="0.2">
      <c r="A32" s="26" t="s">
        <v>325</v>
      </c>
      <c r="B32" s="26" t="s">
        <v>59</v>
      </c>
      <c r="C32" s="30">
        <v>4</v>
      </c>
      <c r="D32" s="30">
        <v>8</v>
      </c>
      <c r="E32" s="30">
        <v>8</v>
      </c>
      <c r="F32" s="30">
        <v>47</v>
      </c>
    </row>
    <row r="33" spans="1:6" ht="21" customHeight="1" x14ac:dyDescent="0.2">
      <c r="A33" s="26" t="s">
        <v>421</v>
      </c>
      <c r="B33" s="26" t="s">
        <v>59</v>
      </c>
      <c r="C33" s="30">
        <v>2</v>
      </c>
      <c r="D33" s="30">
        <v>4</v>
      </c>
      <c r="E33" s="30">
        <v>4</v>
      </c>
      <c r="F33" s="30">
        <v>47</v>
      </c>
    </row>
    <row r="34" spans="1:6" ht="21" customHeight="1" x14ac:dyDescent="0.2">
      <c r="A34" s="26" t="s">
        <v>295</v>
      </c>
      <c r="B34" s="26" t="s">
        <v>59</v>
      </c>
      <c r="C34" s="30">
        <v>14</v>
      </c>
      <c r="D34" s="30">
        <v>28</v>
      </c>
      <c r="E34" s="30">
        <v>28</v>
      </c>
      <c r="F34" s="30">
        <v>47</v>
      </c>
    </row>
    <row r="35" spans="1:6" ht="21" customHeight="1" x14ac:dyDescent="0.2">
      <c r="A35" s="26" t="s">
        <v>295</v>
      </c>
      <c r="B35" s="26" t="s">
        <v>59</v>
      </c>
      <c r="C35" s="30">
        <v>1</v>
      </c>
      <c r="D35" s="30">
        <v>1</v>
      </c>
      <c r="E35" s="30">
        <v>1</v>
      </c>
      <c r="F35" s="30">
        <v>47</v>
      </c>
    </row>
    <row r="36" spans="1:6" ht="21" customHeight="1" x14ac:dyDescent="0.2">
      <c r="A36" s="26" t="s">
        <v>315</v>
      </c>
      <c r="B36" s="26" t="s">
        <v>59</v>
      </c>
      <c r="C36" s="30">
        <v>2</v>
      </c>
      <c r="D36" s="30">
        <v>4</v>
      </c>
      <c r="E36" s="30">
        <v>4</v>
      </c>
      <c r="F36" s="30">
        <v>47</v>
      </c>
    </row>
    <row r="37" spans="1:6" ht="21" customHeight="1" x14ac:dyDescent="0.2">
      <c r="A37" s="26" t="s">
        <v>222</v>
      </c>
      <c r="B37" s="26" t="s">
        <v>59</v>
      </c>
      <c r="C37" s="30">
        <v>1</v>
      </c>
      <c r="D37" s="30">
        <v>1</v>
      </c>
      <c r="E37" s="30">
        <v>1</v>
      </c>
      <c r="F37" s="30">
        <v>47</v>
      </c>
    </row>
    <row r="38" spans="1:6" ht="21" customHeight="1" x14ac:dyDescent="0.2">
      <c r="A38" s="26" t="s">
        <v>307</v>
      </c>
      <c r="B38" s="26" t="s">
        <v>59</v>
      </c>
      <c r="C38" s="30">
        <v>2</v>
      </c>
      <c r="D38" s="30">
        <v>2</v>
      </c>
      <c r="E38" s="30">
        <v>2</v>
      </c>
      <c r="F38" s="30">
        <v>47</v>
      </c>
    </row>
    <row r="39" spans="1:6" ht="21" customHeight="1" x14ac:dyDescent="0.2">
      <c r="A39" s="26" t="s">
        <v>309</v>
      </c>
      <c r="B39" s="26" t="s">
        <v>59</v>
      </c>
      <c r="C39" s="30">
        <v>2</v>
      </c>
      <c r="D39" s="30">
        <v>2</v>
      </c>
      <c r="E39" s="30">
        <v>2</v>
      </c>
      <c r="F39" s="30">
        <v>47</v>
      </c>
    </row>
    <row r="40" spans="1:6" ht="21" customHeight="1" x14ac:dyDescent="0.2">
      <c r="A40" s="26" t="s">
        <v>317</v>
      </c>
      <c r="B40" s="26" t="s">
        <v>59</v>
      </c>
      <c r="C40" s="30">
        <v>1</v>
      </c>
      <c r="D40" s="30">
        <v>1</v>
      </c>
      <c r="E40" s="30">
        <v>1</v>
      </c>
      <c r="F40" s="30">
        <v>47</v>
      </c>
    </row>
    <row r="41" spans="1:6" ht="21" customHeight="1" x14ac:dyDescent="0.2">
      <c r="A41" s="26" t="s">
        <v>309</v>
      </c>
      <c r="B41" s="26" t="s">
        <v>59</v>
      </c>
      <c r="C41" s="30">
        <v>2</v>
      </c>
      <c r="D41" s="30">
        <v>2</v>
      </c>
      <c r="E41" s="30">
        <v>2</v>
      </c>
      <c r="F41" s="30">
        <v>47</v>
      </c>
    </row>
    <row r="42" spans="1:6" ht="21" customHeight="1" x14ac:dyDescent="0.2">
      <c r="A42" s="26" t="s">
        <v>307</v>
      </c>
      <c r="B42" s="26" t="s">
        <v>59</v>
      </c>
      <c r="C42" s="30">
        <v>2</v>
      </c>
      <c r="D42" s="30">
        <v>2</v>
      </c>
      <c r="E42" s="30">
        <v>2</v>
      </c>
      <c r="F42" s="30">
        <v>47</v>
      </c>
    </row>
    <row r="43" spans="1:6" ht="21" customHeight="1" x14ac:dyDescent="0.2">
      <c r="A43" s="26" t="s">
        <v>319</v>
      </c>
      <c r="B43" s="26" t="s">
        <v>59</v>
      </c>
      <c r="C43" s="30">
        <v>2</v>
      </c>
      <c r="D43" s="30">
        <v>2</v>
      </c>
      <c r="E43" s="30">
        <v>2</v>
      </c>
      <c r="F43" s="30">
        <v>47</v>
      </c>
    </row>
    <row r="44" spans="1:6" ht="21" customHeight="1" x14ac:dyDescent="0.2">
      <c r="A44" s="26" t="s">
        <v>284</v>
      </c>
      <c r="B44" s="26" t="s">
        <v>59</v>
      </c>
      <c r="C44" s="30">
        <v>1</v>
      </c>
      <c r="D44" s="30">
        <v>1</v>
      </c>
      <c r="E44" s="30">
        <v>1</v>
      </c>
      <c r="F44" s="30">
        <v>47</v>
      </c>
    </row>
    <row r="45" spans="1:6" ht="21" customHeight="1" x14ac:dyDescent="0.2">
      <c r="A45" s="26" t="s">
        <v>284</v>
      </c>
      <c r="B45" s="28" t="s">
        <v>419</v>
      </c>
      <c r="C45" s="30"/>
      <c r="D45" s="30"/>
      <c r="E45" s="30">
        <v>0</v>
      </c>
      <c r="F45" s="30"/>
    </row>
    <row r="46" spans="1:6" ht="21" customHeight="1" x14ac:dyDescent="0.2">
      <c r="A46" s="26" t="s">
        <v>284</v>
      </c>
      <c r="B46" s="26" t="s">
        <v>107</v>
      </c>
      <c r="C46" s="30">
        <v>1</v>
      </c>
      <c r="D46" s="30">
        <v>2</v>
      </c>
      <c r="E46" s="30">
        <v>2</v>
      </c>
      <c r="F46" s="30">
        <v>47</v>
      </c>
    </row>
    <row r="47" spans="1:6" ht="21" customHeight="1" x14ac:dyDescent="0.2">
      <c r="A47" s="26" t="s">
        <v>322</v>
      </c>
      <c r="B47" s="26" t="s">
        <v>59</v>
      </c>
      <c r="C47" s="30">
        <v>1</v>
      </c>
      <c r="D47" s="30">
        <v>1</v>
      </c>
      <c r="E47" s="30">
        <v>1</v>
      </c>
      <c r="F47" s="30">
        <v>47</v>
      </c>
    </row>
    <row r="48" spans="1:6" ht="21" customHeight="1" x14ac:dyDescent="0.2">
      <c r="A48" s="26" t="s">
        <v>245</v>
      </c>
      <c r="B48" s="26" t="s">
        <v>59</v>
      </c>
      <c r="C48" s="30">
        <v>1</v>
      </c>
      <c r="D48" s="30">
        <v>1</v>
      </c>
      <c r="E48" s="30">
        <v>1</v>
      </c>
      <c r="F48" s="30">
        <v>47</v>
      </c>
    </row>
    <row r="49" spans="1:6" ht="21" customHeight="1" x14ac:dyDescent="0.2">
      <c r="A49" s="26" t="s">
        <v>199</v>
      </c>
      <c r="B49" s="26" t="s">
        <v>59</v>
      </c>
      <c r="C49" s="30">
        <v>2</v>
      </c>
      <c r="D49" s="30">
        <v>2</v>
      </c>
      <c r="E49" s="30">
        <v>2</v>
      </c>
      <c r="F49" s="30">
        <v>47</v>
      </c>
    </row>
    <row r="50" spans="1:6" ht="21" customHeight="1" x14ac:dyDescent="0.2">
      <c r="A50" s="26" t="s">
        <v>175</v>
      </c>
      <c r="B50" s="26" t="s">
        <v>59</v>
      </c>
      <c r="C50" s="30">
        <v>1</v>
      </c>
      <c r="D50" s="30">
        <v>1</v>
      </c>
      <c r="E50" s="30">
        <v>1</v>
      </c>
      <c r="F50" s="30">
        <v>47</v>
      </c>
    </row>
    <row r="51" spans="1:6" ht="21" customHeight="1" x14ac:dyDescent="0.2">
      <c r="A51" s="26" t="s">
        <v>430</v>
      </c>
      <c r="B51" s="26" t="s">
        <v>59</v>
      </c>
      <c r="C51" s="30">
        <v>1</v>
      </c>
      <c r="D51" s="30">
        <v>1</v>
      </c>
      <c r="E51" s="30">
        <v>1</v>
      </c>
      <c r="F51" s="30">
        <v>47</v>
      </c>
    </row>
    <row r="52" spans="1:6" ht="21" customHeight="1" x14ac:dyDescent="0.2">
      <c r="A52" s="26" t="s">
        <v>294</v>
      </c>
      <c r="B52" s="26" t="s">
        <v>270</v>
      </c>
      <c r="C52" s="30">
        <v>0</v>
      </c>
      <c r="D52" s="30">
        <v>0</v>
      </c>
      <c r="E52" s="30">
        <v>0</v>
      </c>
      <c r="F52" s="30" t="s">
        <v>119</v>
      </c>
    </row>
    <row r="53" spans="1:6" ht="21" customHeight="1" x14ac:dyDescent="0.2">
      <c r="A53" s="26" t="s">
        <v>232</v>
      </c>
      <c r="B53" s="26" t="s">
        <v>59</v>
      </c>
      <c r="C53" s="30">
        <v>2</v>
      </c>
      <c r="D53" s="30">
        <v>2</v>
      </c>
      <c r="E53" s="30">
        <v>2</v>
      </c>
      <c r="F53" s="30">
        <v>47</v>
      </c>
    </row>
    <row r="54" spans="1:6" ht="21" customHeight="1" x14ac:dyDescent="0.2">
      <c r="A54" s="26" t="s">
        <v>232</v>
      </c>
      <c r="B54" s="26" t="s">
        <v>59</v>
      </c>
      <c r="C54" s="30">
        <v>12</v>
      </c>
      <c r="D54" s="30">
        <v>12</v>
      </c>
      <c r="E54" s="30">
        <v>12</v>
      </c>
      <c r="F54" s="30">
        <v>47</v>
      </c>
    </row>
    <row r="55" spans="1:6" ht="21" customHeight="1" x14ac:dyDescent="0.2">
      <c r="A55" s="26" t="s">
        <v>296</v>
      </c>
      <c r="B55" s="26" t="s">
        <v>59</v>
      </c>
      <c r="C55" s="30">
        <v>2</v>
      </c>
      <c r="D55" s="30">
        <v>4</v>
      </c>
      <c r="E55" s="30">
        <v>4</v>
      </c>
      <c r="F55" s="30">
        <v>47</v>
      </c>
    </row>
    <row r="56" spans="1:6" ht="21" customHeight="1" x14ac:dyDescent="0.2">
      <c r="A56" s="26" t="s">
        <v>431</v>
      </c>
      <c r="B56" s="26" t="s">
        <v>415</v>
      </c>
      <c r="C56" s="30">
        <v>1</v>
      </c>
      <c r="D56" s="30">
        <v>1</v>
      </c>
      <c r="E56" s="30">
        <v>1</v>
      </c>
      <c r="F56" s="30">
        <v>47</v>
      </c>
    </row>
    <row r="57" spans="1:6" ht="21" customHeight="1" x14ac:dyDescent="0.2">
      <c r="A57" s="26" t="s">
        <v>431</v>
      </c>
      <c r="B57" s="28" t="s">
        <v>419</v>
      </c>
      <c r="C57" s="30"/>
      <c r="D57" s="30"/>
      <c r="E57" s="30">
        <v>0</v>
      </c>
      <c r="F57" s="30"/>
    </row>
    <row r="58" spans="1:6" ht="21" customHeight="1" x14ac:dyDescent="0.2">
      <c r="A58" s="26" t="s">
        <v>431</v>
      </c>
      <c r="B58" s="26" t="s">
        <v>59</v>
      </c>
      <c r="C58" s="30">
        <v>5</v>
      </c>
      <c r="D58" s="30">
        <v>10</v>
      </c>
      <c r="E58" s="30">
        <v>10</v>
      </c>
      <c r="F58" s="30">
        <v>47</v>
      </c>
    </row>
    <row r="59" spans="1:6" ht="21" customHeight="1" x14ac:dyDescent="0.2">
      <c r="A59" s="26" t="s">
        <v>263</v>
      </c>
      <c r="B59" s="26" t="s">
        <v>59</v>
      </c>
      <c r="C59" s="30">
        <v>1</v>
      </c>
      <c r="D59" s="30">
        <v>1</v>
      </c>
      <c r="E59" s="30">
        <v>1</v>
      </c>
      <c r="F59" s="30">
        <v>47</v>
      </c>
    </row>
    <row r="60" spans="1:6" ht="21" customHeight="1" x14ac:dyDescent="0.2">
      <c r="A60" s="26" t="s">
        <v>263</v>
      </c>
      <c r="B60" s="28" t="s">
        <v>419</v>
      </c>
      <c r="C60" s="30"/>
      <c r="D60" s="30"/>
      <c r="E60" s="30">
        <v>0</v>
      </c>
      <c r="F60" s="30"/>
    </row>
    <row r="61" spans="1:6" ht="21" customHeight="1" x14ac:dyDescent="0.2">
      <c r="A61" s="26" t="s">
        <v>263</v>
      </c>
      <c r="B61" s="26" t="s">
        <v>59</v>
      </c>
      <c r="C61" s="30">
        <v>4</v>
      </c>
      <c r="D61" s="30">
        <v>8</v>
      </c>
      <c r="E61" s="30">
        <v>8</v>
      </c>
      <c r="F61" s="30">
        <v>47</v>
      </c>
    </row>
    <row r="62" spans="1:6" ht="21" customHeight="1" x14ac:dyDescent="0.2">
      <c r="A62" s="26" t="s">
        <v>209</v>
      </c>
      <c r="B62" s="26" t="s">
        <v>59</v>
      </c>
      <c r="C62" s="30">
        <v>1</v>
      </c>
      <c r="D62" s="30">
        <v>1</v>
      </c>
      <c r="E62" s="30">
        <v>1</v>
      </c>
      <c r="F62" s="30">
        <v>47</v>
      </c>
    </row>
    <row r="63" spans="1:6" ht="21" customHeight="1" x14ac:dyDescent="0.2">
      <c r="A63" s="26" t="s">
        <v>209</v>
      </c>
      <c r="B63" s="28" t="s">
        <v>419</v>
      </c>
      <c r="C63" s="30"/>
      <c r="D63" s="30"/>
      <c r="E63" s="30">
        <v>0</v>
      </c>
      <c r="F63" s="30"/>
    </row>
    <row r="64" spans="1:6" ht="21" customHeight="1" x14ac:dyDescent="0.2">
      <c r="A64" s="26" t="s">
        <v>209</v>
      </c>
      <c r="B64" s="26" t="s">
        <v>59</v>
      </c>
      <c r="C64" s="30">
        <v>5</v>
      </c>
      <c r="D64" s="30">
        <v>10</v>
      </c>
      <c r="E64" s="30">
        <v>10</v>
      </c>
      <c r="F64" s="30">
        <v>47</v>
      </c>
    </row>
    <row r="65" spans="1:6" ht="21" customHeight="1" x14ac:dyDescent="0.2">
      <c r="A65" s="26" t="s">
        <v>356</v>
      </c>
      <c r="B65" s="26" t="s">
        <v>59</v>
      </c>
      <c r="C65" s="30">
        <v>1</v>
      </c>
      <c r="D65" s="30">
        <v>1</v>
      </c>
      <c r="E65" s="30">
        <v>1</v>
      </c>
      <c r="F65" s="30">
        <v>47</v>
      </c>
    </row>
    <row r="66" spans="1:6" ht="21" customHeight="1" x14ac:dyDescent="0.2">
      <c r="A66" s="26" t="s">
        <v>356</v>
      </c>
      <c r="B66" s="26" t="s">
        <v>59</v>
      </c>
      <c r="C66" s="30">
        <v>1</v>
      </c>
      <c r="D66" s="30">
        <v>2</v>
      </c>
      <c r="E66" s="30">
        <v>2</v>
      </c>
      <c r="F66" s="30">
        <v>47</v>
      </c>
    </row>
    <row r="67" spans="1:6" ht="21" customHeight="1" x14ac:dyDescent="0.2">
      <c r="A67" s="26" t="s">
        <v>356</v>
      </c>
      <c r="B67" s="26" t="s">
        <v>59</v>
      </c>
      <c r="C67" s="30">
        <v>5</v>
      </c>
      <c r="D67" s="30">
        <v>10</v>
      </c>
      <c r="E67" s="30">
        <v>10</v>
      </c>
      <c r="F67" s="30">
        <v>47</v>
      </c>
    </row>
    <row r="68" spans="1:6" ht="21" customHeight="1" x14ac:dyDescent="0.2">
      <c r="A68" s="26" t="s">
        <v>423</v>
      </c>
      <c r="B68" s="28" t="s">
        <v>419</v>
      </c>
      <c r="C68" s="30"/>
      <c r="D68" s="30"/>
      <c r="E68" s="30">
        <v>0</v>
      </c>
      <c r="F68" s="30"/>
    </row>
    <row r="69" spans="1:6" ht="21" customHeight="1" x14ac:dyDescent="0.2">
      <c r="A69" s="26" t="s">
        <v>423</v>
      </c>
      <c r="B69" s="28" t="s">
        <v>419</v>
      </c>
      <c r="C69" s="30"/>
      <c r="D69" s="30"/>
      <c r="E69" s="30">
        <v>0</v>
      </c>
      <c r="F69" s="30"/>
    </row>
    <row r="70" spans="1:6" ht="21" customHeight="1" x14ac:dyDescent="0.2">
      <c r="A70" s="26" t="s">
        <v>423</v>
      </c>
      <c r="B70" s="26" t="s">
        <v>59</v>
      </c>
      <c r="C70" s="30">
        <v>3</v>
      </c>
      <c r="D70" s="30">
        <v>6</v>
      </c>
      <c r="E70" s="30">
        <v>6</v>
      </c>
      <c r="F70" s="30">
        <v>47</v>
      </c>
    </row>
    <row r="71" spans="1:6" ht="21" customHeight="1" x14ac:dyDescent="0.2">
      <c r="A71" s="26" t="s">
        <v>424</v>
      </c>
      <c r="B71" s="26" t="s">
        <v>59</v>
      </c>
      <c r="C71" s="30">
        <v>1</v>
      </c>
      <c r="D71" s="30">
        <v>1</v>
      </c>
      <c r="E71" s="30">
        <v>1</v>
      </c>
      <c r="F71" s="30">
        <v>47</v>
      </c>
    </row>
    <row r="72" spans="1:6" ht="21" customHeight="1" x14ac:dyDescent="0.2">
      <c r="A72" s="26" t="s">
        <v>424</v>
      </c>
      <c r="B72" s="28" t="s">
        <v>419</v>
      </c>
      <c r="C72" s="30"/>
      <c r="D72" s="30"/>
      <c r="E72" s="30">
        <v>0</v>
      </c>
      <c r="F72" s="30"/>
    </row>
    <row r="73" spans="1:6" ht="21" customHeight="1" x14ac:dyDescent="0.2">
      <c r="A73" s="26" t="s">
        <v>424</v>
      </c>
      <c r="B73" s="26" t="s">
        <v>59</v>
      </c>
      <c r="C73" s="30">
        <v>5</v>
      </c>
      <c r="D73" s="30">
        <v>10</v>
      </c>
      <c r="E73" s="30">
        <v>10</v>
      </c>
      <c r="F73" s="30">
        <v>47</v>
      </c>
    </row>
    <row r="74" spans="1:6" ht="21" customHeight="1" x14ac:dyDescent="0.2">
      <c r="A74" s="26" t="s">
        <v>273</v>
      </c>
      <c r="B74" s="26" t="s">
        <v>59</v>
      </c>
      <c r="C74" s="30">
        <v>1</v>
      </c>
      <c r="D74" s="30">
        <v>1</v>
      </c>
      <c r="E74" s="30">
        <v>1</v>
      </c>
      <c r="F74" s="30">
        <v>47</v>
      </c>
    </row>
    <row r="75" spans="1:6" ht="21" customHeight="1" x14ac:dyDescent="0.2">
      <c r="A75" s="26" t="s">
        <v>425</v>
      </c>
      <c r="B75" s="26" t="s">
        <v>59</v>
      </c>
      <c r="C75" s="30">
        <v>4</v>
      </c>
      <c r="D75" s="30">
        <v>8</v>
      </c>
      <c r="E75" s="30">
        <v>8</v>
      </c>
      <c r="F75" s="30">
        <v>47</v>
      </c>
    </row>
    <row r="76" spans="1:6" ht="21" customHeight="1" x14ac:dyDescent="0.2">
      <c r="A76" s="26" t="s">
        <v>425</v>
      </c>
      <c r="B76" s="26" t="s">
        <v>59</v>
      </c>
      <c r="C76" s="30">
        <v>2</v>
      </c>
      <c r="D76" s="30">
        <v>4</v>
      </c>
      <c r="E76" s="30">
        <v>4</v>
      </c>
      <c r="F76" s="30">
        <v>47</v>
      </c>
    </row>
    <row r="77" spans="1:6" ht="21" customHeight="1" x14ac:dyDescent="0.2">
      <c r="A77" s="26" t="s">
        <v>6</v>
      </c>
      <c r="B77" s="26" t="s">
        <v>59</v>
      </c>
      <c r="C77" s="30">
        <v>1</v>
      </c>
      <c r="D77" s="30">
        <v>1</v>
      </c>
      <c r="E77" s="30">
        <v>1</v>
      </c>
      <c r="F77" s="30">
        <v>47</v>
      </c>
    </row>
    <row r="78" spans="1:6" ht="21" customHeight="1" x14ac:dyDescent="0.2">
      <c r="A78" s="26" t="s">
        <v>6</v>
      </c>
      <c r="B78" s="26" t="s">
        <v>59</v>
      </c>
      <c r="C78" s="30">
        <v>8</v>
      </c>
      <c r="D78" s="30">
        <v>16</v>
      </c>
      <c r="E78" s="30">
        <v>16</v>
      </c>
      <c r="F78" s="30">
        <v>47</v>
      </c>
    </row>
    <row r="79" spans="1:6" ht="21" customHeight="1" x14ac:dyDescent="0.2">
      <c r="A79" s="26" t="s">
        <v>6</v>
      </c>
      <c r="B79" s="26" t="s">
        <v>59</v>
      </c>
      <c r="C79" s="30">
        <v>4</v>
      </c>
      <c r="D79" s="30">
        <v>8</v>
      </c>
      <c r="E79" s="30">
        <v>8</v>
      </c>
      <c r="F79" s="30">
        <v>47</v>
      </c>
    </row>
    <row r="80" spans="1:6" ht="21" customHeight="1" x14ac:dyDescent="0.2">
      <c r="A80" s="26" t="s">
        <v>6</v>
      </c>
      <c r="B80" s="26" t="s">
        <v>59</v>
      </c>
      <c r="C80" s="30">
        <v>2</v>
      </c>
      <c r="D80" s="30">
        <v>4</v>
      </c>
      <c r="E80" s="30">
        <v>4</v>
      </c>
      <c r="F80" s="30">
        <v>47</v>
      </c>
    </row>
    <row r="81" spans="1:6" ht="21" customHeight="1" x14ac:dyDescent="0.2">
      <c r="A81" s="26" t="s">
        <v>283</v>
      </c>
      <c r="B81" s="26" t="s">
        <v>59</v>
      </c>
      <c r="C81" s="30">
        <v>2</v>
      </c>
      <c r="D81" s="30">
        <v>4</v>
      </c>
      <c r="E81" s="30">
        <v>4</v>
      </c>
      <c r="F81" s="30">
        <v>47</v>
      </c>
    </row>
    <row r="82" spans="1:6" ht="21" customHeight="1" x14ac:dyDescent="0.2">
      <c r="A82" s="26" t="s">
        <v>292</v>
      </c>
      <c r="B82" s="26" t="s">
        <v>59</v>
      </c>
      <c r="C82" s="30">
        <v>2</v>
      </c>
      <c r="D82" s="30">
        <v>4</v>
      </c>
      <c r="E82" s="30">
        <v>4</v>
      </c>
      <c r="F82" s="30">
        <v>47</v>
      </c>
    </row>
    <row r="83" spans="1:6" ht="21" customHeight="1" x14ac:dyDescent="0.2">
      <c r="A83" s="26" t="s">
        <v>332</v>
      </c>
      <c r="B83" s="26" t="s">
        <v>59</v>
      </c>
      <c r="C83" s="30">
        <v>8</v>
      </c>
      <c r="D83" s="30">
        <v>8</v>
      </c>
      <c r="E83" s="30">
        <v>8</v>
      </c>
      <c r="F83" s="30">
        <v>47</v>
      </c>
    </row>
    <row r="84" spans="1:6" ht="21" customHeight="1" x14ac:dyDescent="0.2">
      <c r="A84" s="26" t="s">
        <v>317</v>
      </c>
      <c r="B84" s="26" t="s">
        <v>59</v>
      </c>
      <c r="C84" s="30">
        <v>2</v>
      </c>
      <c r="D84" s="30">
        <v>2</v>
      </c>
      <c r="E84" s="30">
        <v>2</v>
      </c>
      <c r="F84" s="30">
        <v>47</v>
      </c>
    </row>
    <row r="85" spans="1:6" ht="21" customHeight="1" x14ac:dyDescent="0.2">
      <c r="A85" s="26" t="s">
        <v>309</v>
      </c>
      <c r="B85" s="26" t="s">
        <v>59</v>
      </c>
      <c r="C85" s="30">
        <v>2</v>
      </c>
      <c r="D85" s="30">
        <v>2</v>
      </c>
      <c r="E85" s="30">
        <v>2</v>
      </c>
      <c r="F85" s="30">
        <v>47</v>
      </c>
    </row>
    <row r="86" spans="1:6" ht="21" customHeight="1" x14ac:dyDescent="0.2">
      <c r="A86" s="26" t="s">
        <v>307</v>
      </c>
      <c r="B86" s="26" t="s">
        <v>59</v>
      </c>
      <c r="C86" s="30">
        <v>2</v>
      </c>
      <c r="D86" s="30">
        <v>2</v>
      </c>
      <c r="E86" s="30">
        <v>2</v>
      </c>
      <c r="F86" s="30">
        <v>47</v>
      </c>
    </row>
    <row r="87" spans="1:6" ht="21" customHeight="1" x14ac:dyDescent="0.2">
      <c r="A87" s="26" t="s">
        <v>175</v>
      </c>
      <c r="B87" s="26" t="s">
        <v>59</v>
      </c>
      <c r="C87" s="30">
        <v>2</v>
      </c>
      <c r="D87" s="30">
        <v>2</v>
      </c>
      <c r="E87" s="30">
        <v>2</v>
      </c>
      <c r="F87" s="30">
        <v>47</v>
      </c>
    </row>
    <row r="88" spans="1:6" ht="21" customHeight="1" x14ac:dyDescent="0.2">
      <c r="A88" s="26" t="s">
        <v>321</v>
      </c>
      <c r="B88" s="26" t="s">
        <v>270</v>
      </c>
      <c r="C88" s="30">
        <v>0</v>
      </c>
      <c r="D88" s="30">
        <v>0</v>
      </c>
      <c r="E88" s="30">
        <v>0</v>
      </c>
      <c r="F88" s="30" t="s">
        <v>119</v>
      </c>
    </row>
    <row r="89" spans="1:6" ht="21" customHeight="1" x14ac:dyDescent="0.2">
      <c r="A89" s="26" t="s">
        <v>160</v>
      </c>
      <c r="B89" s="26" t="s">
        <v>59</v>
      </c>
      <c r="C89" s="30">
        <v>16</v>
      </c>
      <c r="D89" s="30">
        <v>16</v>
      </c>
      <c r="E89" s="30">
        <v>16</v>
      </c>
      <c r="F89" s="30">
        <v>47</v>
      </c>
    </row>
    <row r="90" spans="1:6" ht="21" customHeight="1" x14ac:dyDescent="0.2">
      <c r="A90" s="26" t="s">
        <v>160</v>
      </c>
      <c r="B90" s="26" t="s">
        <v>410</v>
      </c>
      <c r="C90" s="30">
        <v>4</v>
      </c>
      <c r="D90" s="30">
        <v>4</v>
      </c>
      <c r="E90" s="30">
        <v>4</v>
      </c>
      <c r="F90" s="30"/>
    </row>
    <row r="91" spans="1:6" ht="21" customHeight="1" x14ac:dyDescent="0.2">
      <c r="A91" s="26" t="s">
        <v>323</v>
      </c>
      <c r="B91" s="26" t="s">
        <v>59</v>
      </c>
      <c r="C91" s="30">
        <v>2</v>
      </c>
      <c r="D91" s="30">
        <v>4</v>
      </c>
      <c r="E91" s="30">
        <v>4</v>
      </c>
      <c r="F91" s="30">
        <v>47</v>
      </c>
    </row>
    <row r="92" spans="1:6" ht="21" customHeight="1" x14ac:dyDescent="0.2">
      <c r="A92" s="26" t="s">
        <v>324</v>
      </c>
      <c r="B92" s="26" t="s">
        <v>59</v>
      </c>
      <c r="C92" s="30">
        <v>1</v>
      </c>
      <c r="D92" s="30">
        <v>1</v>
      </c>
      <c r="E92" s="30">
        <v>1</v>
      </c>
      <c r="F92" s="30">
        <v>47</v>
      </c>
    </row>
    <row r="93" spans="1:6" ht="21" customHeight="1" x14ac:dyDescent="0.2">
      <c r="A93" s="26" t="s">
        <v>324</v>
      </c>
      <c r="B93" s="28" t="s">
        <v>419</v>
      </c>
      <c r="C93" s="30"/>
      <c r="D93" s="30"/>
      <c r="E93" s="30">
        <v>0</v>
      </c>
      <c r="F93" s="30"/>
    </row>
    <row r="94" spans="1:6" ht="21" customHeight="1" x14ac:dyDescent="0.2">
      <c r="A94" s="26" t="s">
        <v>324</v>
      </c>
      <c r="B94" s="26" t="s">
        <v>59</v>
      </c>
      <c r="C94" s="30">
        <v>5</v>
      </c>
      <c r="D94" s="30">
        <v>10</v>
      </c>
      <c r="E94" s="30">
        <v>10</v>
      </c>
      <c r="F94" s="30">
        <v>47</v>
      </c>
    </row>
    <row r="95" spans="1:6" ht="21" customHeight="1" x14ac:dyDescent="0.2">
      <c r="A95" s="26" t="s">
        <v>267</v>
      </c>
      <c r="B95" s="28" t="s">
        <v>419</v>
      </c>
      <c r="C95" s="30"/>
      <c r="D95" s="30"/>
      <c r="E95" s="30">
        <v>0</v>
      </c>
      <c r="F95" s="30"/>
    </row>
    <row r="96" spans="1:6" ht="21" customHeight="1" x14ac:dyDescent="0.2">
      <c r="A96" s="26" t="s">
        <v>267</v>
      </c>
      <c r="B96" s="26" t="s">
        <v>59</v>
      </c>
      <c r="C96" s="30">
        <v>5</v>
      </c>
      <c r="D96" s="30">
        <v>10</v>
      </c>
      <c r="E96" s="30">
        <v>10</v>
      </c>
      <c r="F96" s="30">
        <v>47</v>
      </c>
    </row>
    <row r="97" spans="1:6" ht="21" customHeight="1" x14ac:dyDescent="0.2">
      <c r="A97" s="26" t="s">
        <v>267</v>
      </c>
      <c r="B97" s="26" t="s">
        <v>59</v>
      </c>
      <c r="C97" s="30">
        <v>1</v>
      </c>
      <c r="D97" s="30">
        <v>2</v>
      </c>
      <c r="E97" s="30">
        <v>2</v>
      </c>
      <c r="F97" s="30">
        <v>47</v>
      </c>
    </row>
    <row r="98" spans="1:6" ht="21" customHeight="1" x14ac:dyDescent="0.2">
      <c r="A98" s="26" t="s">
        <v>416</v>
      </c>
      <c r="B98" s="26" t="s">
        <v>59</v>
      </c>
      <c r="C98" s="30">
        <v>1</v>
      </c>
      <c r="D98" s="30">
        <v>1</v>
      </c>
      <c r="E98" s="30">
        <v>1</v>
      </c>
      <c r="F98" s="30">
        <v>47</v>
      </c>
    </row>
    <row r="99" spans="1:6" ht="21" customHeight="1" x14ac:dyDescent="0.2">
      <c r="A99" s="26" t="s">
        <v>416</v>
      </c>
      <c r="B99" s="28" t="s">
        <v>419</v>
      </c>
      <c r="C99" s="30"/>
      <c r="D99" s="30"/>
      <c r="E99" s="30">
        <v>0</v>
      </c>
      <c r="F99" s="30"/>
    </row>
    <row r="100" spans="1:6" ht="21" customHeight="1" x14ac:dyDescent="0.2">
      <c r="A100" s="26" t="s">
        <v>416</v>
      </c>
      <c r="B100" s="26" t="s">
        <v>59</v>
      </c>
      <c r="C100" s="30">
        <v>5</v>
      </c>
      <c r="D100" s="30">
        <v>10</v>
      </c>
      <c r="E100" s="30">
        <v>10</v>
      </c>
      <c r="F100" s="30">
        <v>47</v>
      </c>
    </row>
    <row r="101" spans="1:6" ht="21" customHeight="1" x14ac:dyDescent="0.2">
      <c r="A101" s="26" t="s">
        <v>422</v>
      </c>
      <c r="B101" s="26" t="s">
        <v>59</v>
      </c>
      <c r="C101" s="30">
        <v>1</v>
      </c>
      <c r="D101" s="30">
        <v>1</v>
      </c>
      <c r="E101" s="30">
        <v>1</v>
      </c>
      <c r="F101" s="30">
        <v>47</v>
      </c>
    </row>
    <row r="102" spans="1:6" ht="21" customHeight="1" x14ac:dyDescent="0.2">
      <c r="A102" s="26" t="s">
        <v>93</v>
      </c>
      <c r="B102" s="26" t="s">
        <v>59</v>
      </c>
      <c r="C102" s="30">
        <v>1</v>
      </c>
      <c r="D102" s="30">
        <v>2</v>
      </c>
      <c r="E102" s="30">
        <v>2</v>
      </c>
      <c r="F102" s="30">
        <v>47</v>
      </c>
    </row>
    <row r="103" spans="1:6" ht="21" customHeight="1" x14ac:dyDescent="0.2">
      <c r="A103" s="26" t="s">
        <v>93</v>
      </c>
      <c r="B103" s="26" t="s">
        <v>59</v>
      </c>
      <c r="C103" s="30">
        <v>5</v>
      </c>
      <c r="D103" s="30">
        <v>10</v>
      </c>
      <c r="E103" s="30">
        <v>10</v>
      </c>
      <c r="F103" s="30">
        <v>47</v>
      </c>
    </row>
    <row r="104" spans="1:6" ht="21" customHeight="1" x14ac:dyDescent="0.2">
      <c r="A104" s="26" t="s">
        <v>248</v>
      </c>
      <c r="B104" s="26" t="s">
        <v>59</v>
      </c>
      <c r="C104" s="30">
        <v>1</v>
      </c>
      <c r="D104" s="30">
        <v>2</v>
      </c>
      <c r="E104" s="30">
        <v>2</v>
      </c>
      <c r="F104" s="30">
        <v>47</v>
      </c>
    </row>
    <row r="105" spans="1:6" ht="21" customHeight="1" x14ac:dyDescent="0.2">
      <c r="A105" s="26" t="s">
        <v>248</v>
      </c>
      <c r="B105" s="26" t="s">
        <v>59</v>
      </c>
      <c r="C105" s="30">
        <v>8</v>
      </c>
      <c r="D105" s="30">
        <v>16</v>
      </c>
      <c r="E105" s="30">
        <v>16</v>
      </c>
      <c r="F105" s="30">
        <v>47</v>
      </c>
    </row>
    <row r="106" spans="1:6" ht="21" customHeight="1" x14ac:dyDescent="0.2">
      <c r="A106" s="26" t="s">
        <v>21</v>
      </c>
      <c r="B106" s="26" t="s">
        <v>59</v>
      </c>
      <c r="C106" s="30">
        <v>2</v>
      </c>
      <c r="D106" s="30">
        <v>4</v>
      </c>
      <c r="E106" s="30">
        <v>4</v>
      </c>
      <c r="F106" s="30">
        <v>47</v>
      </c>
    </row>
    <row r="107" spans="1:6" ht="21" customHeight="1" x14ac:dyDescent="0.2">
      <c r="A107" s="26" t="s">
        <v>426</v>
      </c>
      <c r="B107" s="26" t="s">
        <v>59</v>
      </c>
      <c r="C107" s="30">
        <v>1</v>
      </c>
      <c r="D107" s="30">
        <v>1</v>
      </c>
      <c r="E107" s="30">
        <v>1</v>
      </c>
      <c r="F107" s="30">
        <v>47</v>
      </c>
    </row>
    <row r="108" spans="1:6" ht="21" customHeight="1" x14ac:dyDescent="0.2">
      <c r="A108" s="26" t="s">
        <v>345</v>
      </c>
      <c r="B108" s="26" t="s">
        <v>59</v>
      </c>
      <c r="C108" s="30">
        <v>2</v>
      </c>
      <c r="D108" s="30">
        <v>4</v>
      </c>
      <c r="E108" s="30">
        <v>4</v>
      </c>
      <c r="F108" s="30">
        <v>47</v>
      </c>
    </row>
    <row r="109" spans="1:6" ht="21" customHeight="1" x14ac:dyDescent="0.2">
      <c r="A109" s="26" t="s">
        <v>345</v>
      </c>
      <c r="B109" s="26" t="s">
        <v>59</v>
      </c>
      <c r="C109" s="30">
        <v>4</v>
      </c>
      <c r="D109" s="30">
        <v>8</v>
      </c>
      <c r="E109" s="30">
        <v>8</v>
      </c>
      <c r="F109" s="30">
        <v>47</v>
      </c>
    </row>
    <row r="110" spans="1:6" ht="21" customHeight="1" x14ac:dyDescent="0.2">
      <c r="A110" s="26" t="s">
        <v>215</v>
      </c>
      <c r="B110" s="26" t="s">
        <v>59</v>
      </c>
      <c r="C110" s="30">
        <v>1</v>
      </c>
      <c r="D110" s="30">
        <v>1</v>
      </c>
      <c r="E110" s="30">
        <v>1</v>
      </c>
      <c r="F110" s="30">
        <v>47</v>
      </c>
    </row>
    <row r="111" spans="1:6" ht="21" customHeight="1" x14ac:dyDescent="0.2">
      <c r="A111" s="26" t="s">
        <v>215</v>
      </c>
      <c r="B111" s="26" t="s">
        <v>59</v>
      </c>
      <c r="C111" s="30">
        <v>8</v>
      </c>
      <c r="D111" s="30">
        <v>16</v>
      </c>
      <c r="E111" s="30">
        <v>16</v>
      </c>
      <c r="F111" s="30">
        <v>47</v>
      </c>
    </row>
    <row r="112" spans="1:6" ht="21" customHeight="1" x14ac:dyDescent="0.2">
      <c r="A112" s="26" t="s">
        <v>326</v>
      </c>
      <c r="B112" s="26" t="s">
        <v>59</v>
      </c>
      <c r="C112" s="30">
        <v>2</v>
      </c>
      <c r="D112" s="30">
        <v>4</v>
      </c>
      <c r="E112" s="30">
        <v>4</v>
      </c>
      <c r="F112" s="30">
        <v>47</v>
      </c>
    </row>
    <row r="113" spans="1:6" ht="21" customHeight="1" x14ac:dyDescent="0.2">
      <c r="A113" s="26" t="s">
        <v>358</v>
      </c>
      <c r="B113" s="26" t="s">
        <v>59</v>
      </c>
      <c r="C113" s="30">
        <v>2</v>
      </c>
      <c r="D113" s="30">
        <v>4</v>
      </c>
      <c r="E113" s="30">
        <v>4</v>
      </c>
      <c r="F113" s="30">
        <v>47</v>
      </c>
    </row>
    <row r="114" spans="1:6" ht="21" customHeight="1" x14ac:dyDescent="0.2">
      <c r="A114" s="26" t="s">
        <v>189</v>
      </c>
      <c r="B114" s="26" t="s">
        <v>59</v>
      </c>
      <c r="C114" s="30">
        <v>7</v>
      </c>
      <c r="D114" s="30">
        <v>7</v>
      </c>
      <c r="E114" s="30">
        <v>7</v>
      </c>
      <c r="F114" s="30">
        <v>47</v>
      </c>
    </row>
    <row r="115" spans="1:6" ht="21" customHeight="1" x14ac:dyDescent="0.2">
      <c r="A115" s="26" t="s">
        <v>328</v>
      </c>
      <c r="B115" s="26" t="s">
        <v>59</v>
      </c>
      <c r="C115" s="30">
        <v>2</v>
      </c>
      <c r="D115" s="30">
        <v>2</v>
      </c>
      <c r="E115" s="30">
        <v>2</v>
      </c>
      <c r="F115" s="30">
        <v>47</v>
      </c>
    </row>
    <row r="116" spans="1:6" ht="21" customHeight="1" x14ac:dyDescent="0.2">
      <c r="A116" s="26" t="s">
        <v>309</v>
      </c>
      <c r="B116" s="26" t="s">
        <v>59</v>
      </c>
      <c r="C116" s="30">
        <v>2</v>
      </c>
      <c r="D116" s="30">
        <v>2</v>
      </c>
      <c r="E116" s="30">
        <v>2</v>
      </c>
      <c r="F116" s="30">
        <v>47</v>
      </c>
    </row>
    <row r="117" spans="1:6" ht="21" customHeight="1" x14ac:dyDescent="0.2">
      <c r="A117" s="26" t="s">
        <v>307</v>
      </c>
      <c r="B117" s="26" t="s">
        <v>59</v>
      </c>
      <c r="C117" s="30">
        <v>2</v>
      </c>
      <c r="D117" s="30">
        <v>2</v>
      </c>
      <c r="E117" s="30">
        <v>2</v>
      </c>
      <c r="F117" s="30">
        <v>47</v>
      </c>
    </row>
    <row r="118" spans="1:6" ht="21" customHeight="1" x14ac:dyDescent="0.2">
      <c r="A118" s="26" t="s">
        <v>320</v>
      </c>
      <c r="B118" s="26" t="s">
        <v>59</v>
      </c>
      <c r="C118" s="30">
        <v>1</v>
      </c>
      <c r="D118" s="30">
        <v>1</v>
      </c>
      <c r="E118" s="30">
        <v>1</v>
      </c>
      <c r="F118" s="30">
        <v>47</v>
      </c>
    </row>
    <row r="119" spans="1:6" ht="21" customHeight="1" x14ac:dyDescent="0.2">
      <c r="A119" s="26" t="s">
        <v>175</v>
      </c>
      <c r="B119" s="26" t="s">
        <v>59</v>
      </c>
      <c r="C119" s="30">
        <v>2</v>
      </c>
      <c r="D119" s="30">
        <v>2</v>
      </c>
      <c r="E119" s="30">
        <v>2</v>
      </c>
      <c r="F119" s="30">
        <v>47</v>
      </c>
    </row>
    <row r="120" spans="1:6" ht="21" customHeight="1" x14ac:dyDescent="0.2">
      <c r="A120" s="26" t="s">
        <v>302</v>
      </c>
      <c r="B120" s="26" t="s">
        <v>270</v>
      </c>
      <c r="C120" s="30">
        <v>0</v>
      </c>
      <c r="D120" s="30">
        <v>0</v>
      </c>
      <c r="E120" s="30">
        <v>0</v>
      </c>
      <c r="F120" s="30" t="s">
        <v>119</v>
      </c>
    </row>
    <row r="121" spans="1:6" ht="21" customHeight="1" x14ac:dyDescent="0.2">
      <c r="A121" s="26" t="s">
        <v>303</v>
      </c>
      <c r="B121" s="28" t="s">
        <v>419</v>
      </c>
      <c r="C121" s="30"/>
      <c r="D121" s="30"/>
      <c r="E121" s="30">
        <v>0</v>
      </c>
      <c r="F121" s="30"/>
    </row>
    <row r="122" spans="1:6" ht="21" customHeight="1" x14ac:dyDescent="0.2">
      <c r="A122" s="26" t="s">
        <v>148</v>
      </c>
      <c r="B122" s="26" t="s">
        <v>270</v>
      </c>
      <c r="C122" s="30">
        <v>0</v>
      </c>
      <c r="D122" s="30">
        <v>0</v>
      </c>
      <c r="E122" s="30">
        <v>0</v>
      </c>
      <c r="F122" s="30" t="s">
        <v>119</v>
      </c>
    </row>
    <row r="123" spans="1:6" ht="21" customHeight="1" x14ac:dyDescent="0.2">
      <c r="A123" s="26" t="s">
        <v>305</v>
      </c>
      <c r="B123" s="26" t="s">
        <v>274</v>
      </c>
      <c r="C123" s="30">
        <v>1</v>
      </c>
      <c r="D123" s="30">
        <v>1</v>
      </c>
      <c r="E123" s="30">
        <v>1</v>
      </c>
      <c r="F123" s="30">
        <v>38</v>
      </c>
    </row>
    <row r="124" spans="1:6" ht="21" customHeight="1" x14ac:dyDescent="0.2">
      <c r="A124" s="26" t="s">
        <v>329</v>
      </c>
      <c r="B124" s="26" t="s">
        <v>274</v>
      </c>
      <c r="C124" s="30">
        <v>2</v>
      </c>
      <c r="D124" s="30">
        <v>2</v>
      </c>
      <c r="E124" s="30">
        <v>2</v>
      </c>
      <c r="F124" s="30">
        <v>38</v>
      </c>
    </row>
    <row r="125" spans="1:6" ht="21" customHeight="1" x14ac:dyDescent="0.2">
      <c r="A125" s="26" t="s">
        <v>264</v>
      </c>
      <c r="B125" s="26" t="s">
        <v>274</v>
      </c>
      <c r="C125" s="30">
        <v>1</v>
      </c>
      <c r="D125" s="30">
        <v>1</v>
      </c>
      <c r="E125" s="30">
        <v>1</v>
      </c>
      <c r="F125" s="30">
        <v>38</v>
      </c>
    </row>
    <row r="126" spans="1:6" ht="21" customHeight="1" x14ac:dyDescent="0.2">
      <c r="A126" s="26" t="s">
        <v>330</v>
      </c>
      <c r="B126" s="26" t="s">
        <v>274</v>
      </c>
      <c r="C126" s="30">
        <v>3</v>
      </c>
      <c r="D126" s="30">
        <v>3</v>
      </c>
      <c r="E126" s="30">
        <v>3</v>
      </c>
      <c r="F126" s="30">
        <v>38</v>
      </c>
    </row>
    <row r="127" spans="1:6" ht="21" customHeight="1" x14ac:dyDescent="0.2">
      <c r="A127" s="26" t="s">
        <v>242</v>
      </c>
      <c r="B127" s="26" t="s">
        <v>274</v>
      </c>
      <c r="C127" s="30">
        <v>1</v>
      </c>
      <c r="D127" s="30">
        <v>1</v>
      </c>
      <c r="E127" s="30">
        <v>1</v>
      </c>
      <c r="F127" s="30">
        <v>38</v>
      </c>
    </row>
    <row r="128" spans="1:6" ht="21" customHeight="1" x14ac:dyDescent="0.2">
      <c r="A128" s="26" t="s">
        <v>290</v>
      </c>
      <c r="B128" s="26" t="s">
        <v>274</v>
      </c>
      <c r="C128" s="30">
        <v>4</v>
      </c>
      <c r="D128" s="30">
        <v>4</v>
      </c>
      <c r="E128" s="30">
        <v>4</v>
      </c>
      <c r="F128" s="30">
        <v>38</v>
      </c>
    </row>
    <row r="129" spans="1:6" ht="21" customHeight="1" x14ac:dyDescent="0.2">
      <c r="A129" s="26" t="s">
        <v>307</v>
      </c>
      <c r="B129" s="26" t="s">
        <v>274</v>
      </c>
      <c r="C129" s="30">
        <v>2</v>
      </c>
      <c r="D129" s="30">
        <v>2</v>
      </c>
      <c r="E129" s="30">
        <v>2</v>
      </c>
      <c r="F129" s="30">
        <v>38</v>
      </c>
    </row>
    <row r="130" spans="1:6" ht="21" customHeight="1" x14ac:dyDescent="0.2">
      <c r="A130" s="26" t="s">
        <v>309</v>
      </c>
      <c r="B130" s="26" t="s">
        <v>274</v>
      </c>
      <c r="C130" s="30">
        <v>2</v>
      </c>
      <c r="D130" s="30">
        <v>2</v>
      </c>
      <c r="E130" s="30">
        <v>2</v>
      </c>
      <c r="F130" s="30">
        <v>38</v>
      </c>
    </row>
    <row r="131" spans="1:6" ht="21" customHeight="1" x14ac:dyDescent="0.2">
      <c r="A131" s="26" t="s">
        <v>310</v>
      </c>
      <c r="B131" s="26" t="s">
        <v>274</v>
      </c>
      <c r="C131" s="30">
        <v>4</v>
      </c>
      <c r="D131" s="30">
        <v>4</v>
      </c>
      <c r="E131" s="30">
        <v>4</v>
      </c>
      <c r="F131" s="30">
        <v>38</v>
      </c>
    </row>
    <row r="132" spans="1:6" ht="21" customHeight="1" x14ac:dyDescent="0.2">
      <c r="A132" s="26" t="s">
        <v>304</v>
      </c>
      <c r="B132" s="26" t="s">
        <v>274</v>
      </c>
      <c r="C132" s="30">
        <v>1</v>
      </c>
      <c r="D132" s="30">
        <v>1</v>
      </c>
      <c r="E132" s="30">
        <v>1</v>
      </c>
      <c r="F132" s="30">
        <v>38</v>
      </c>
    </row>
    <row r="133" spans="1:6" ht="21" customHeight="1" x14ac:dyDescent="0.2">
      <c r="A133" s="26" t="s">
        <v>68</v>
      </c>
      <c r="B133" s="26" t="s">
        <v>414</v>
      </c>
      <c r="C133" s="30">
        <v>1</v>
      </c>
      <c r="D133" s="30">
        <v>1</v>
      </c>
      <c r="E133" s="30">
        <v>1</v>
      </c>
      <c r="F133" s="30">
        <v>38</v>
      </c>
    </row>
    <row r="134" spans="1:6" ht="21" customHeight="1" x14ac:dyDescent="0.2">
      <c r="A134" s="243" t="s">
        <v>407</v>
      </c>
      <c r="B134" s="244"/>
      <c r="C134" s="22">
        <f>SUM(C5:C133)</f>
        <v>314</v>
      </c>
      <c r="D134" s="22">
        <f>SUM(D5:D133)</f>
        <v>485</v>
      </c>
      <c r="E134" s="22">
        <f>SUM(E5:E133)</f>
        <v>485</v>
      </c>
      <c r="F134" s="25"/>
    </row>
    <row r="136" spans="1:6" x14ac:dyDescent="0.2">
      <c r="A136" s="27"/>
      <c r="B136" s="27"/>
    </row>
  </sheetData>
  <mergeCells count="2">
    <mergeCell ref="A2:F2"/>
    <mergeCell ref="A134:B134"/>
  </mergeCells>
  <phoneticPr fontId="3"/>
  <printOptions horizontalCentered="1"/>
  <pageMargins left="0.70866141732283472" right="0.51181102362204722" top="0.35433070866141736" bottom="0.55118110236220474" header="0.31496062992125984" footer="0.31496062992125984"/>
  <pageSetup paperSize="9" orientation="portrait" r:id="rId1"/>
  <headerFooter>
    <oddFooter>&amp;C&amp;A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F91"/>
  <sheetViews>
    <sheetView workbookViewId="0">
      <selection activeCell="D33" sqref="D33"/>
    </sheetView>
  </sheetViews>
  <sheetFormatPr defaultRowHeight="13.2" x14ac:dyDescent="0.2"/>
  <cols>
    <col min="1" max="1" width="19.88671875" customWidth="1"/>
    <col min="2" max="2" width="35.21875" customWidth="1"/>
    <col min="3" max="6" width="7.77734375" customWidth="1"/>
  </cols>
  <sheetData>
    <row r="1" spans="1:6" ht="28.5" customHeight="1" x14ac:dyDescent="0.2">
      <c r="B1" s="18" t="s">
        <v>308</v>
      </c>
    </row>
    <row r="2" spans="1:6" ht="16.5" customHeight="1" x14ac:dyDescent="0.2">
      <c r="A2" s="240" t="s">
        <v>406</v>
      </c>
      <c r="B2" s="241"/>
      <c r="C2" s="241"/>
      <c r="D2" s="241"/>
      <c r="E2" s="241"/>
      <c r="F2" s="242"/>
    </row>
    <row r="3" spans="1:6" ht="28.8" x14ac:dyDescent="0.2">
      <c r="A3" s="16" t="s">
        <v>2</v>
      </c>
      <c r="B3" s="16" t="s">
        <v>4</v>
      </c>
      <c r="C3" s="20" t="s">
        <v>110</v>
      </c>
      <c r="D3" s="23" t="s">
        <v>22</v>
      </c>
      <c r="E3" s="23" t="s">
        <v>11</v>
      </c>
      <c r="F3" s="24" t="s">
        <v>16</v>
      </c>
    </row>
    <row r="4" spans="1:6" ht="21" customHeight="1" x14ac:dyDescent="0.2">
      <c r="A4" s="245" t="s">
        <v>269</v>
      </c>
      <c r="B4" s="246"/>
      <c r="C4" s="29">
        <v>0</v>
      </c>
      <c r="D4" s="29">
        <v>0</v>
      </c>
      <c r="E4" s="30">
        <v>0</v>
      </c>
      <c r="F4" s="30" t="s">
        <v>119</v>
      </c>
    </row>
    <row r="5" spans="1:6" ht="21" customHeight="1" x14ac:dyDescent="0.2">
      <c r="A5" s="26" t="s">
        <v>333</v>
      </c>
      <c r="B5" s="26" t="s">
        <v>274</v>
      </c>
      <c r="C5" s="29">
        <v>12</v>
      </c>
      <c r="D5" s="29">
        <v>24</v>
      </c>
      <c r="E5" s="30">
        <v>24</v>
      </c>
      <c r="F5" s="30">
        <v>38</v>
      </c>
    </row>
    <row r="6" spans="1:6" ht="21" customHeight="1" x14ac:dyDescent="0.2">
      <c r="A6" s="26" t="s">
        <v>335</v>
      </c>
      <c r="B6" s="26" t="s">
        <v>195</v>
      </c>
      <c r="C6" s="29">
        <v>1</v>
      </c>
      <c r="D6" s="29">
        <v>1</v>
      </c>
      <c r="E6" s="30">
        <v>1</v>
      </c>
      <c r="F6" s="30">
        <v>22</v>
      </c>
    </row>
    <row r="7" spans="1:6" ht="21" customHeight="1" x14ac:dyDescent="0.2">
      <c r="A7" s="26" t="s">
        <v>317</v>
      </c>
      <c r="B7" s="26" t="s">
        <v>59</v>
      </c>
      <c r="C7" s="29">
        <v>2</v>
      </c>
      <c r="D7" s="29">
        <v>4</v>
      </c>
      <c r="E7" s="30">
        <v>4</v>
      </c>
      <c r="F7" s="30">
        <v>47</v>
      </c>
    </row>
    <row r="8" spans="1:6" ht="21" customHeight="1" x14ac:dyDescent="0.2">
      <c r="A8" s="26" t="s">
        <v>336</v>
      </c>
      <c r="B8" s="26" t="s">
        <v>59</v>
      </c>
      <c r="C8" s="29">
        <v>1</v>
      </c>
      <c r="D8" s="29">
        <v>2</v>
      </c>
      <c r="E8" s="30">
        <v>2</v>
      </c>
      <c r="F8" s="30">
        <v>47</v>
      </c>
    </row>
    <row r="9" spans="1:6" ht="21" customHeight="1" x14ac:dyDescent="0.2">
      <c r="A9" s="26" t="s">
        <v>287</v>
      </c>
      <c r="B9" s="26" t="s">
        <v>59</v>
      </c>
      <c r="C9" s="29">
        <v>1</v>
      </c>
      <c r="D9" s="29">
        <v>1</v>
      </c>
      <c r="E9" s="30">
        <v>1</v>
      </c>
      <c r="F9" s="30">
        <v>47</v>
      </c>
    </row>
    <row r="10" spans="1:6" ht="21" customHeight="1" x14ac:dyDescent="0.2">
      <c r="A10" s="26" t="s">
        <v>262</v>
      </c>
      <c r="B10" s="26" t="s">
        <v>59</v>
      </c>
      <c r="C10" s="29">
        <v>1</v>
      </c>
      <c r="D10" s="29">
        <v>1</v>
      </c>
      <c r="E10" s="30">
        <v>1</v>
      </c>
      <c r="F10" s="30">
        <v>47</v>
      </c>
    </row>
    <row r="11" spans="1:6" ht="21" customHeight="1" x14ac:dyDescent="0.2">
      <c r="A11" s="26" t="s">
        <v>165</v>
      </c>
      <c r="B11" s="26" t="s">
        <v>274</v>
      </c>
      <c r="C11" s="29">
        <v>12</v>
      </c>
      <c r="D11" s="29">
        <v>24</v>
      </c>
      <c r="E11" s="30">
        <v>24</v>
      </c>
      <c r="F11" s="30">
        <v>38</v>
      </c>
    </row>
    <row r="12" spans="1:6" ht="21" customHeight="1" x14ac:dyDescent="0.2">
      <c r="A12" s="26" t="s">
        <v>278</v>
      </c>
      <c r="B12" s="26" t="s">
        <v>274</v>
      </c>
      <c r="C12" s="29">
        <v>3</v>
      </c>
      <c r="D12" s="29">
        <v>9</v>
      </c>
      <c r="E12" s="30">
        <v>9</v>
      </c>
      <c r="F12" s="30">
        <v>38</v>
      </c>
    </row>
    <row r="13" spans="1:6" ht="21" customHeight="1" x14ac:dyDescent="0.2">
      <c r="A13" s="26" t="s">
        <v>230</v>
      </c>
      <c r="B13" s="26" t="s">
        <v>274</v>
      </c>
      <c r="C13" s="29">
        <v>3</v>
      </c>
      <c r="D13" s="29">
        <v>9</v>
      </c>
      <c r="E13" s="30">
        <v>9</v>
      </c>
      <c r="F13" s="30">
        <v>38</v>
      </c>
    </row>
    <row r="14" spans="1:6" ht="21" customHeight="1" x14ac:dyDescent="0.2">
      <c r="A14" s="26" t="s">
        <v>277</v>
      </c>
      <c r="B14" s="26" t="s">
        <v>274</v>
      </c>
      <c r="C14" s="29">
        <v>3</v>
      </c>
      <c r="D14" s="29">
        <v>6</v>
      </c>
      <c r="E14" s="30">
        <v>6</v>
      </c>
      <c r="F14" s="30">
        <v>38</v>
      </c>
    </row>
    <row r="15" spans="1:6" ht="21" customHeight="1" x14ac:dyDescent="0.2">
      <c r="A15" s="26" t="s">
        <v>99</v>
      </c>
      <c r="B15" s="26" t="s">
        <v>274</v>
      </c>
      <c r="C15" s="29">
        <v>2</v>
      </c>
      <c r="D15" s="29">
        <v>2</v>
      </c>
      <c r="E15" s="30">
        <v>2</v>
      </c>
      <c r="F15" s="30">
        <v>38</v>
      </c>
    </row>
    <row r="16" spans="1:6" ht="21" customHeight="1" x14ac:dyDescent="0.2">
      <c r="A16" s="26" t="s">
        <v>99</v>
      </c>
      <c r="B16" s="26" t="s">
        <v>274</v>
      </c>
      <c r="C16" s="29">
        <v>6</v>
      </c>
      <c r="D16" s="29">
        <v>12</v>
      </c>
      <c r="E16" s="30">
        <v>12</v>
      </c>
      <c r="F16" s="30">
        <v>38</v>
      </c>
    </row>
    <row r="17" spans="1:6" ht="21" customHeight="1" x14ac:dyDescent="0.2">
      <c r="A17" s="26" t="s">
        <v>337</v>
      </c>
      <c r="B17" s="26" t="s">
        <v>274</v>
      </c>
      <c r="C17" s="29">
        <v>6</v>
      </c>
      <c r="D17" s="29">
        <v>6</v>
      </c>
      <c r="E17" s="30">
        <v>6</v>
      </c>
      <c r="F17" s="30">
        <v>38</v>
      </c>
    </row>
    <row r="18" spans="1:6" ht="21" customHeight="1" x14ac:dyDescent="0.2">
      <c r="A18" s="26" t="s">
        <v>337</v>
      </c>
      <c r="B18" s="26" t="s">
        <v>274</v>
      </c>
      <c r="C18" s="29">
        <v>18</v>
      </c>
      <c r="D18" s="29">
        <v>36</v>
      </c>
      <c r="E18" s="30">
        <v>36</v>
      </c>
      <c r="F18" s="30">
        <v>38</v>
      </c>
    </row>
    <row r="19" spans="1:6" ht="21" customHeight="1" x14ac:dyDescent="0.2">
      <c r="A19" s="26" t="s">
        <v>189</v>
      </c>
      <c r="B19" s="26" t="s">
        <v>338</v>
      </c>
      <c r="C19" s="29">
        <v>9</v>
      </c>
      <c r="D19" s="29">
        <v>18</v>
      </c>
      <c r="E19" s="30">
        <v>18</v>
      </c>
      <c r="F19" s="30">
        <v>18</v>
      </c>
    </row>
    <row r="20" spans="1:6" ht="21" customHeight="1" x14ac:dyDescent="0.2">
      <c r="A20" s="26" t="s">
        <v>189</v>
      </c>
      <c r="B20" s="26" t="s">
        <v>340</v>
      </c>
      <c r="C20" s="29">
        <v>3</v>
      </c>
      <c r="D20" s="29">
        <v>6</v>
      </c>
      <c r="E20" s="30">
        <v>6</v>
      </c>
      <c r="F20" s="30">
        <v>22</v>
      </c>
    </row>
    <row r="21" spans="1:6" ht="21" customHeight="1" x14ac:dyDescent="0.2">
      <c r="A21" s="26" t="s">
        <v>317</v>
      </c>
      <c r="B21" s="26" t="s">
        <v>59</v>
      </c>
      <c r="C21" s="29">
        <v>4</v>
      </c>
      <c r="D21" s="29">
        <v>8</v>
      </c>
      <c r="E21" s="30">
        <v>8</v>
      </c>
      <c r="F21" s="30">
        <v>47</v>
      </c>
    </row>
    <row r="22" spans="1:6" ht="21" customHeight="1" x14ac:dyDescent="0.2">
      <c r="A22" s="26" t="s">
        <v>307</v>
      </c>
      <c r="B22" s="26" t="s">
        <v>274</v>
      </c>
      <c r="C22" s="29">
        <v>1</v>
      </c>
      <c r="D22" s="29">
        <v>1</v>
      </c>
      <c r="E22" s="30">
        <v>1</v>
      </c>
      <c r="F22" s="30">
        <v>38</v>
      </c>
    </row>
    <row r="23" spans="1:6" ht="21" customHeight="1" x14ac:dyDescent="0.2">
      <c r="A23" s="26" t="s">
        <v>307</v>
      </c>
      <c r="B23" s="26" t="s">
        <v>274</v>
      </c>
      <c r="C23" s="29">
        <v>1</v>
      </c>
      <c r="D23" s="29">
        <v>1</v>
      </c>
      <c r="E23" s="30">
        <v>1</v>
      </c>
      <c r="F23" s="30">
        <v>38</v>
      </c>
    </row>
    <row r="24" spans="1:6" ht="21" customHeight="1" x14ac:dyDescent="0.2">
      <c r="A24" s="26" t="s">
        <v>309</v>
      </c>
      <c r="B24" s="26" t="s">
        <v>274</v>
      </c>
      <c r="C24" s="29">
        <v>1</v>
      </c>
      <c r="D24" s="29">
        <v>1</v>
      </c>
      <c r="E24" s="30">
        <v>1</v>
      </c>
      <c r="F24" s="30">
        <v>38</v>
      </c>
    </row>
    <row r="25" spans="1:6" ht="21" customHeight="1" x14ac:dyDescent="0.2">
      <c r="A25" s="26" t="s">
        <v>309</v>
      </c>
      <c r="B25" s="26" t="s">
        <v>274</v>
      </c>
      <c r="C25" s="29">
        <v>1</v>
      </c>
      <c r="D25" s="29">
        <v>1</v>
      </c>
      <c r="E25" s="30">
        <v>1</v>
      </c>
      <c r="F25" s="30">
        <v>38</v>
      </c>
    </row>
    <row r="26" spans="1:6" ht="21" customHeight="1" x14ac:dyDescent="0.2">
      <c r="A26" s="26" t="s">
        <v>216</v>
      </c>
      <c r="B26" s="26" t="s">
        <v>274</v>
      </c>
      <c r="C26" s="29">
        <v>2</v>
      </c>
      <c r="D26" s="29">
        <v>2</v>
      </c>
      <c r="E26" s="30">
        <v>2</v>
      </c>
      <c r="F26" s="30">
        <v>38</v>
      </c>
    </row>
    <row r="27" spans="1:6" ht="21" customHeight="1" x14ac:dyDescent="0.2">
      <c r="A27" s="26" t="s">
        <v>284</v>
      </c>
      <c r="B27" s="26" t="s">
        <v>340</v>
      </c>
      <c r="C27" s="29">
        <v>5</v>
      </c>
      <c r="D27" s="29">
        <v>10</v>
      </c>
      <c r="E27" s="30">
        <v>10</v>
      </c>
      <c r="F27" s="30">
        <v>22</v>
      </c>
    </row>
    <row r="28" spans="1:6" ht="21" customHeight="1" x14ac:dyDescent="0.2">
      <c r="A28" s="26" t="s">
        <v>189</v>
      </c>
      <c r="B28" s="26" t="s">
        <v>274</v>
      </c>
      <c r="C28" s="29">
        <v>1</v>
      </c>
      <c r="D28" s="29">
        <v>1</v>
      </c>
      <c r="E28" s="30">
        <v>1</v>
      </c>
      <c r="F28" s="30">
        <v>38</v>
      </c>
    </row>
    <row r="29" spans="1:6" ht="21" customHeight="1" x14ac:dyDescent="0.2">
      <c r="A29" s="26" t="s">
        <v>189</v>
      </c>
      <c r="B29" s="26" t="s">
        <v>340</v>
      </c>
      <c r="C29" s="29">
        <v>6</v>
      </c>
      <c r="D29" s="29">
        <v>12</v>
      </c>
      <c r="E29" s="30">
        <v>12</v>
      </c>
      <c r="F29" s="30">
        <v>22</v>
      </c>
    </row>
    <row r="30" spans="1:6" ht="21" customHeight="1" x14ac:dyDescent="0.2">
      <c r="A30" s="26" t="s">
        <v>432</v>
      </c>
      <c r="B30" s="31" t="s">
        <v>427</v>
      </c>
      <c r="C30" s="32"/>
      <c r="D30" s="32"/>
      <c r="E30" s="33"/>
      <c r="F30" s="33"/>
    </row>
    <row r="31" spans="1:6" ht="21" customHeight="1" x14ac:dyDescent="0.2">
      <c r="A31" s="26" t="s">
        <v>433</v>
      </c>
      <c r="B31" s="31" t="s">
        <v>427</v>
      </c>
      <c r="C31" s="32"/>
      <c r="D31" s="32"/>
      <c r="E31" s="33"/>
      <c r="F31" s="33"/>
    </row>
    <row r="32" spans="1:6" ht="21" customHeight="1" x14ac:dyDescent="0.2">
      <c r="A32" s="26" t="s">
        <v>280</v>
      </c>
      <c r="B32" s="31" t="s">
        <v>427</v>
      </c>
      <c r="C32" s="32"/>
      <c r="D32" s="32"/>
      <c r="E32" s="33"/>
      <c r="F32" s="33"/>
    </row>
    <row r="33" spans="1:6" ht="21" customHeight="1" x14ac:dyDescent="0.2">
      <c r="A33" s="26" t="s">
        <v>280</v>
      </c>
      <c r="B33" s="31" t="s">
        <v>427</v>
      </c>
      <c r="C33" s="32"/>
      <c r="D33" s="32"/>
      <c r="E33" s="33"/>
      <c r="F33" s="33"/>
    </row>
    <row r="34" spans="1:6" ht="21" customHeight="1" x14ac:dyDescent="0.2">
      <c r="A34" s="26" t="s">
        <v>280</v>
      </c>
      <c r="B34" s="31" t="s">
        <v>427</v>
      </c>
      <c r="C34" s="32"/>
      <c r="D34" s="32"/>
      <c r="E34" s="33"/>
      <c r="F34" s="33"/>
    </row>
    <row r="35" spans="1:6" ht="21" customHeight="1" x14ac:dyDescent="0.2">
      <c r="A35" s="26" t="s">
        <v>280</v>
      </c>
      <c r="B35" s="31" t="s">
        <v>427</v>
      </c>
      <c r="C35" s="32"/>
      <c r="D35" s="32"/>
      <c r="E35" s="33"/>
      <c r="F35" s="33"/>
    </row>
    <row r="36" spans="1:6" ht="21" customHeight="1" x14ac:dyDescent="0.2">
      <c r="A36" s="26" t="s">
        <v>172</v>
      </c>
      <c r="B36" s="31" t="s">
        <v>427</v>
      </c>
      <c r="C36" s="32"/>
      <c r="D36" s="32"/>
      <c r="E36" s="33"/>
      <c r="F36" s="33"/>
    </row>
    <row r="37" spans="1:6" ht="21" customHeight="1" x14ac:dyDescent="0.2">
      <c r="A37" s="26" t="s">
        <v>179</v>
      </c>
      <c r="B37" s="31" t="s">
        <v>427</v>
      </c>
      <c r="C37" s="32"/>
      <c r="D37" s="32"/>
      <c r="E37" s="33"/>
      <c r="F37" s="33"/>
    </row>
    <row r="38" spans="1:6" ht="21" customHeight="1" x14ac:dyDescent="0.2">
      <c r="A38" s="245" t="s">
        <v>294</v>
      </c>
      <c r="B38" s="246"/>
      <c r="C38" s="29">
        <v>0</v>
      </c>
      <c r="D38" s="29">
        <v>0</v>
      </c>
      <c r="E38" s="30">
        <v>0</v>
      </c>
      <c r="F38" s="30" t="s">
        <v>119</v>
      </c>
    </row>
    <row r="39" spans="1:6" ht="21" customHeight="1" x14ac:dyDescent="0.2">
      <c r="A39" s="26" t="s">
        <v>341</v>
      </c>
      <c r="B39" s="26" t="s">
        <v>274</v>
      </c>
      <c r="C39" s="29">
        <v>24</v>
      </c>
      <c r="D39" s="29">
        <v>48</v>
      </c>
      <c r="E39" s="30">
        <v>48</v>
      </c>
      <c r="F39" s="30">
        <v>38</v>
      </c>
    </row>
    <row r="40" spans="1:6" ht="21" customHeight="1" x14ac:dyDescent="0.2">
      <c r="A40" s="26" t="s">
        <v>341</v>
      </c>
      <c r="B40" s="26" t="s">
        <v>274</v>
      </c>
      <c r="C40" s="29">
        <v>8</v>
      </c>
      <c r="D40" s="29">
        <v>8</v>
      </c>
      <c r="E40" s="30">
        <v>8</v>
      </c>
      <c r="F40" s="30">
        <v>38</v>
      </c>
    </row>
    <row r="41" spans="1:6" ht="21" customHeight="1" x14ac:dyDescent="0.2">
      <c r="A41" s="26" t="s">
        <v>248</v>
      </c>
      <c r="B41" s="26" t="s">
        <v>274</v>
      </c>
      <c r="C41" s="29">
        <v>9</v>
      </c>
      <c r="D41" s="29">
        <v>18</v>
      </c>
      <c r="E41" s="30">
        <v>18</v>
      </c>
      <c r="F41" s="30">
        <v>38</v>
      </c>
    </row>
    <row r="42" spans="1:6" ht="21" customHeight="1" x14ac:dyDescent="0.2">
      <c r="A42" s="26" t="s">
        <v>295</v>
      </c>
      <c r="B42" s="26" t="s">
        <v>59</v>
      </c>
      <c r="C42" s="29">
        <v>2</v>
      </c>
      <c r="D42" s="29">
        <v>2</v>
      </c>
      <c r="E42" s="30">
        <v>2</v>
      </c>
      <c r="F42" s="30">
        <v>47</v>
      </c>
    </row>
    <row r="43" spans="1:6" ht="21" customHeight="1" x14ac:dyDescent="0.2">
      <c r="A43" s="26" t="s">
        <v>295</v>
      </c>
      <c r="B43" s="26" t="s">
        <v>59</v>
      </c>
      <c r="C43" s="29">
        <v>7</v>
      </c>
      <c r="D43" s="29">
        <v>14</v>
      </c>
      <c r="E43" s="30">
        <v>14</v>
      </c>
      <c r="F43" s="30">
        <v>47</v>
      </c>
    </row>
    <row r="44" spans="1:6" ht="21" customHeight="1" x14ac:dyDescent="0.2">
      <c r="A44" s="26" t="s">
        <v>297</v>
      </c>
      <c r="B44" s="26" t="s">
        <v>59</v>
      </c>
      <c r="C44" s="29">
        <v>2</v>
      </c>
      <c r="D44" s="29">
        <v>4</v>
      </c>
      <c r="E44" s="30">
        <v>4</v>
      </c>
      <c r="F44" s="30">
        <v>47</v>
      </c>
    </row>
    <row r="45" spans="1:6" ht="21" customHeight="1" x14ac:dyDescent="0.2">
      <c r="A45" s="26" t="s">
        <v>317</v>
      </c>
      <c r="B45" s="26" t="s">
        <v>59</v>
      </c>
      <c r="C45" s="29">
        <v>6</v>
      </c>
      <c r="D45" s="29">
        <v>12</v>
      </c>
      <c r="E45" s="30">
        <v>12</v>
      </c>
      <c r="F45" s="30">
        <v>47</v>
      </c>
    </row>
    <row r="46" spans="1:6" ht="21" customHeight="1" x14ac:dyDescent="0.2">
      <c r="A46" s="26" t="s">
        <v>189</v>
      </c>
      <c r="B46" s="26" t="s">
        <v>340</v>
      </c>
      <c r="C46" s="29">
        <v>7</v>
      </c>
      <c r="D46" s="29">
        <v>14</v>
      </c>
      <c r="E46" s="30">
        <v>14</v>
      </c>
      <c r="F46" s="30">
        <v>22</v>
      </c>
    </row>
    <row r="47" spans="1:6" ht="21" customHeight="1" x14ac:dyDescent="0.2">
      <c r="A47" s="26" t="s">
        <v>189</v>
      </c>
      <c r="B47" s="26" t="s">
        <v>340</v>
      </c>
      <c r="C47" s="29">
        <v>7</v>
      </c>
      <c r="D47" s="29">
        <v>14</v>
      </c>
      <c r="E47" s="30">
        <v>14</v>
      </c>
      <c r="F47" s="30">
        <v>22</v>
      </c>
    </row>
    <row r="48" spans="1:6" ht="21" customHeight="1" x14ac:dyDescent="0.2">
      <c r="A48" s="26" t="s">
        <v>189</v>
      </c>
      <c r="B48" s="26" t="s">
        <v>340</v>
      </c>
      <c r="C48" s="29">
        <v>5</v>
      </c>
      <c r="D48" s="29">
        <v>10</v>
      </c>
      <c r="E48" s="30">
        <v>10</v>
      </c>
      <c r="F48" s="30">
        <v>22</v>
      </c>
    </row>
    <row r="49" spans="1:6" ht="21" customHeight="1" x14ac:dyDescent="0.2">
      <c r="A49" s="26" t="s">
        <v>189</v>
      </c>
      <c r="B49" s="26" t="s">
        <v>340</v>
      </c>
      <c r="C49" s="29">
        <v>8</v>
      </c>
      <c r="D49" s="29">
        <v>16</v>
      </c>
      <c r="E49" s="30">
        <v>16</v>
      </c>
      <c r="F49" s="30">
        <v>22</v>
      </c>
    </row>
    <row r="50" spans="1:6" ht="21" customHeight="1" x14ac:dyDescent="0.2">
      <c r="A50" s="26" t="s">
        <v>309</v>
      </c>
      <c r="B50" s="26" t="s">
        <v>274</v>
      </c>
      <c r="C50" s="29">
        <v>1</v>
      </c>
      <c r="D50" s="29">
        <v>1</v>
      </c>
      <c r="E50" s="30">
        <v>1</v>
      </c>
      <c r="F50" s="30">
        <v>38</v>
      </c>
    </row>
    <row r="51" spans="1:6" ht="21" customHeight="1" x14ac:dyDescent="0.2">
      <c r="A51" s="26" t="s">
        <v>309</v>
      </c>
      <c r="B51" s="26" t="s">
        <v>274</v>
      </c>
      <c r="C51" s="29">
        <v>1</v>
      </c>
      <c r="D51" s="29">
        <v>1</v>
      </c>
      <c r="E51" s="30">
        <v>1</v>
      </c>
      <c r="F51" s="30">
        <v>38</v>
      </c>
    </row>
    <row r="52" spans="1:6" ht="21" customHeight="1" x14ac:dyDescent="0.2">
      <c r="A52" s="26" t="s">
        <v>307</v>
      </c>
      <c r="B52" s="26" t="s">
        <v>274</v>
      </c>
      <c r="C52" s="29">
        <v>1</v>
      </c>
      <c r="D52" s="29">
        <v>1</v>
      </c>
      <c r="E52" s="30">
        <v>1</v>
      </c>
      <c r="F52" s="30">
        <v>38</v>
      </c>
    </row>
    <row r="53" spans="1:6" ht="21" customHeight="1" x14ac:dyDescent="0.2">
      <c r="A53" s="26" t="s">
        <v>307</v>
      </c>
      <c r="B53" s="26" t="s">
        <v>274</v>
      </c>
      <c r="C53" s="29">
        <v>1</v>
      </c>
      <c r="D53" s="29">
        <v>1</v>
      </c>
      <c r="E53" s="30">
        <v>1</v>
      </c>
      <c r="F53" s="30">
        <v>38</v>
      </c>
    </row>
    <row r="54" spans="1:6" ht="21" customHeight="1" x14ac:dyDescent="0.2">
      <c r="A54" s="26" t="s">
        <v>216</v>
      </c>
      <c r="B54" s="26" t="s">
        <v>274</v>
      </c>
      <c r="C54" s="29">
        <v>1</v>
      </c>
      <c r="D54" s="29">
        <v>1</v>
      </c>
      <c r="E54" s="30">
        <v>1</v>
      </c>
      <c r="F54" s="30">
        <v>38</v>
      </c>
    </row>
    <row r="55" spans="1:6" ht="21" customHeight="1" x14ac:dyDescent="0.2">
      <c r="A55" s="26" t="s">
        <v>232</v>
      </c>
      <c r="B55" s="26" t="s">
        <v>274</v>
      </c>
      <c r="C55" s="29">
        <v>9</v>
      </c>
      <c r="D55" s="29">
        <v>18</v>
      </c>
      <c r="E55" s="30">
        <v>18</v>
      </c>
      <c r="F55" s="30">
        <v>38</v>
      </c>
    </row>
    <row r="56" spans="1:6" ht="21" customHeight="1" x14ac:dyDescent="0.2">
      <c r="A56" s="26" t="s">
        <v>279</v>
      </c>
      <c r="B56" s="26" t="s">
        <v>274</v>
      </c>
      <c r="C56" s="29">
        <v>3</v>
      </c>
      <c r="D56" s="29">
        <v>6</v>
      </c>
      <c r="E56" s="30">
        <v>6</v>
      </c>
      <c r="F56" s="30">
        <v>38</v>
      </c>
    </row>
    <row r="57" spans="1:6" ht="21" customHeight="1" x14ac:dyDescent="0.2">
      <c r="A57" s="26" t="s">
        <v>344</v>
      </c>
      <c r="B57" s="26" t="s">
        <v>274</v>
      </c>
      <c r="C57" s="29">
        <v>12</v>
      </c>
      <c r="D57" s="29">
        <v>24</v>
      </c>
      <c r="E57" s="30">
        <v>24</v>
      </c>
      <c r="F57" s="30">
        <v>38</v>
      </c>
    </row>
    <row r="58" spans="1:6" ht="21" customHeight="1" x14ac:dyDescent="0.2">
      <c r="A58" s="26" t="s">
        <v>251</v>
      </c>
      <c r="B58" s="26" t="s">
        <v>274</v>
      </c>
      <c r="C58" s="29">
        <v>2</v>
      </c>
      <c r="D58" s="29">
        <v>2</v>
      </c>
      <c r="E58" s="30">
        <v>2</v>
      </c>
      <c r="F58" s="30">
        <v>38</v>
      </c>
    </row>
    <row r="59" spans="1:6" ht="21" customHeight="1" x14ac:dyDescent="0.2">
      <c r="A59" s="26" t="s">
        <v>307</v>
      </c>
      <c r="B59" s="26" t="s">
        <v>274</v>
      </c>
      <c r="C59" s="29">
        <v>1</v>
      </c>
      <c r="D59" s="29">
        <v>1</v>
      </c>
      <c r="E59" s="30">
        <v>1</v>
      </c>
      <c r="F59" s="30">
        <v>38</v>
      </c>
    </row>
    <row r="60" spans="1:6" ht="21" customHeight="1" x14ac:dyDescent="0.2">
      <c r="A60" s="26" t="s">
        <v>309</v>
      </c>
      <c r="B60" s="26" t="s">
        <v>274</v>
      </c>
      <c r="C60" s="29">
        <v>1</v>
      </c>
      <c r="D60" s="29">
        <v>1</v>
      </c>
      <c r="E60" s="30">
        <v>1</v>
      </c>
      <c r="F60" s="30">
        <v>38</v>
      </c>
    </row>
    <row r="61" spans="1:6" ht="21" customHeight="1" x14ac:dyDescent="0.2">
      <c r="A61" s="26" t="s">
        <v>216</v>
      </c>
      <c r="B61" s="26" t="s">
        <v>274</v>
      </c>
      <c r="C61" s="29">
        <v>1</v>
      </c>
      <c r="D61" s="29">
        <v>1</v>
      </c>
      <c r="E61" s="30">
        <v>1</v>
      </c>
      <c r="F61" s="30">
        <v>38</v>
      </c>
    </row>
    <row r="62" spans="1:6" ht="21" customHeight="1" x14ac:dyDescent="0.2">
      <c r="A62" s="245" t="s">
        <v>321</v>
      </c>
      <c r="B62" s="246"/>
      <c r="C62" s="29">
        <v>0</v>
      </c>
      <c r="D62" s="29">
        <v>0</v>
      </c>
      <c r="E62" s="30">
        <v>0</v>
      </c>
      <c r="F62" s="30" t="s">
        <v>119</v>
      </c>
    </row>
    <row r="63" spans="1:6" ht="21" customHeight="1" x14ac:dyDescent="0.2">
      <c r="A63" s="26" t="s">
        <v>341</v>
      </c>
      <c r="B63" s="26" t="s">
        <v>274</v>
      </c>
      <c r="C63" s="29">
        <v>8</v>
      </c>
      <c r="D63" s="29">
        <v>8</v>
      </c>
      <c r="E63" s="30">
        <v>8</v>
      </c>
      <c r="F63" s="30">
        <v>38</v>
      </c>
    </row>
    <row r="64" spans="1:6" ht="21" customHeight="1" x14ac:dyDescent="0.2">
      <c r="A64" s="26" t="s">
        <v>341</v>
      </c>
      <c r="B64" s="26" t="s">
        <v>274</v>
      </c>
      <c r="C64" s="29">
        <v>24</v>
      </c>
      <c r="D64" s="29">
        <v>48</v>
      </c>
      <c r="E64" s="30">
        <v>48</v>
      </c>
      <c r="F64" s="30">
        <v>38</v>
      </c>
    </row>
    <row r="65" spans="1:6" ht="21" customHeight="1" x14ac:dyDescent="0.2">
      <c r="A65" s="26" t="s">
        <v>345</v>
      </c>
      <c r="B65" s="26" t="s">
        <v>243</v>
      </c>
      <c r="C65" s="29">
        <v>5</v>
      </c>
      <c r="D65" s="29">
        <v>5</v>
      </c>
      <c r="E65" s="30">
        <v>5</v>
      </c>
      <c r="F65" s="30">
        <v>35</v>
      </c>
    </row>
    <row r="66" spans="1:6" ht="21" customHeight="1" x14ac:dyDescent="0.2">
      <c r="A66" s="26" t="s">
        <v>345</v>
      </c>
      <c r="B66" s="26" t="s">
        <v>274</v>
      </c>
      <c r="C66" s="29">
        <v>25</v>
      </c>
      <c r="D66" s="29">
        <v>25</v>
      </c>
      <c r="E66" s="30">
        <v>25</v>
      </c>
      <c r="F66" s="30">
        <v>38</v>
      </c>
    </row>
    <row r="67" spans="1:6" ht="21" customHeight="1" x14ac:dyDescent="0.2">
      <c r="A67" s="26" t="s">
        <v>160</v>
      </c>
      <c r="B67" s="26" t="s">
        <v>274</v>
      </c>
      <c r="C67" s="29">
        <v>8</v>
      </c>
      <c r="D67" s="29">
        <v>8</v>
      </c>
      <c r="E67" s="30">
        <v>8</v>
      </c>
      <c r="F67" s="30">
        <v>38</v>
      </c>
    </row>
    <row r="68" spans="1:6" ht="21" customHeight="1" x14ac:dyDescent="0.2">
      <c r="A68" s="26" t="s">
        <v>160</v>
      </c>
      <c r="B68" s="26" t="s">
        <v>274</v>
      </c>
      <c r="C68" s="29">
        <v>25</v>
      </c>
      <c r="D68" s="29">
        <v>25</v>
      </c>
      <c r="E68" s="30">
        <v>25</v>
      </c>
      <c r="F68" s="30">
        <v>38</v>
      </c>
    </row>
    <row r="69" spans="1:6" ht="21" customHeight="1" x14ac:dyDescent="0.2">
      <c r="A69" s="26" t="s">
        <v>160</v>
      </c>
      <c r="B69" s="26" t="s">
        <v>274</v>
      </c>
      <c r="C69" s="29">
        <v>2</v>
      </c>
      <c r="D69" s="29">
        <v>2</v>
      </c>
      <c r="E69" s="30">
        <v>2</v>
      </c>
      <c r="F69" s="30">
        <v>38</v>
      </c>
    </row>
    <row r="70" spans="1:6" ht="21" customHeight="1" x14ac:dyDescent="0.2">
      <c r="A70" s="26" t="s">
        <v>317</v>
      </c>
      <c r="B70" s="26" t="s">
        <v>59</v>
      </c>
      <c r="C70" s="29">
        <v>1</v>
      </c>
      <c r="D70" s="29">
        <v>2</v>
      </c>
      <c r="E70" s="30">
        <v>2</v>
      </c>
      <c r="F70" s="30">
        <v>47</v>
      </c>
    </row>
    <row r="71" spans="1:6" ht="21" customHeight="1" x14ac:dyDescent="0.2">
      <c r="A71" s="26" t="s">
        <v>317</v>
      </c>
      <c r="B71" s="26" t="s">
        <v>59</v>
      </c>
      <c r="C71" s="29">
        <v>5</v>
      </c>
      <c r="D71" s="29">
        <v>10</v>
      </c>
      <c r="E71" s="30">
        <v>10</v>
      </c>
      <c r="F71" s="30">
        <v>47</v>
      </c>
    </row>
    <row r="72" spans="1:6" ht="21" customHeight="1" x14ac:dyDescent="0.2">
      <c r="A72" s="26" t="s">
        <v>309</v>
      </c>
      <c r="B72" s="26" t="s">
        <v>274</v>
      </c>
      <c r="C72" s="29">
        <v>1</v>
      </c>
      <c r="D72" s="29">
        <v>1</v>
      </c>
      <c r="E72" s="30">
        <v>1</v>
      </c>
      <c r="F72" s="30">
        <v>38</v>
      </c>
    </row>
    <row r="73" spans="1:6" ht="21" customHeight="1" x14ac:dyDescent="0.2">
      <c r="A73" s="26" t="s">
        <v>309</v>
      </c>
      <c r="B73" s="26" t="s">
        <v>274</v>
      </c>
      <c r="C73" s="29">
        <v>1</v>
      </c>
      <c r="D73" s="29">
        <v>1</v>
      </c>
      <c r="E73" s="30">
        <v>1</v>
      </c>
      <c r="F73" s="30">
        <v>38</v>
      </c>
    </row>
    <row r="74" spans="1:6" ht="21" customHeight="1" x14ac:dyDescent="0.2">
      <c r="A74" s="26" t="s">
        <v>307</v>
      </c>
      <c r="B74" s="26" t="s">
        <v>274</v>
      </c>
      <c r="C74" s="29">
        <v>1</v>
      </c>
      <c r="D74" s="29">
        <v>1</v>
      </c>
      <c r="E74" s="30">
        <v>1</v>
      </c>
      <c r="F74" s="30">
        <v>38</v>
      </c>
    </row>
    <row r="75" spans="1:6" ht="21" customHeight="1" x14ac:dyDescent="0.2">
      <c r="A75" s="26" t="s">
        <v>307</v>
      </c>
      <c r="B75" s="26" t="s">
        <v>274</v>
      </c>
      <c r="C75" s="29">
        <v>1</v>
      </c>
      <c r="D75" s="29">
        <v>1</v>
      </c>
      <c r="E75" s="30">
        <v>1</v>
      </c>
      <c r="F75" s="30">
        <v>38</v>
      </c>
    </row>
    <row r="76" spans="1:6" ht="21" customHeight="1" x14ac:dyDescent="0.2">
      <c r="A76" s="26" t="s">
        <v>216</v>
      </c>
      <c r="B76" s="26" t="s">
        <v>274</v>
      </c>
      <c r="C76" s="29">
        <v>1</v>
      </c>
      <c r="D76" s="29">
        <v>1</v>
      </c>
      <c r="E76" s="30">
        <v>1</v>
      </c>
      <c r="F76" s="30">
        <v>38</v>
      </c>
    </row>
    <row r="77" spans="1:6" ht="21" customHeight="1" x14ac:dyDescent="0.2">
      <c r="A77" s="26" t="s">
        <v>189</v>
      </c>
      <c r="B77" s="26" t="s">
        <v>340</v>
      </c>
      <c r="C77" s="29">
        <v>8</v>
      </c>
      <c r="D77" s="29">
        <v>16</v>
      </c>
      <c r="E77" s="30">
        <v>16</v>
      </c>
      <c r="F77" s="30">
        <v>22</v>
      </c>
    </row>
    <row r="78" spans="1:6" ht="21" customHeight="1" x14ac:dyDescent="0.2">
      <c r="A78" s="26" t="s">
        <v>189</v>
      </c>
      <c r="B78" s="26" t="s">
        <v>340</v>
      </c>
      <c r="C78" s="29">
        <v>15</v>
      </c>
      <c r="D78" s="29">
        <v>30</v>
      </c>
      <c r="E78" s="30">
        <v>30</v>
      </c>
      <c r="F78" s="30">
        <v>22</v>
      </c>
    </row>
    <row r="79" spans="1:6" ht="21" customHeight="1" x14ac:dyDescent="0.2">
      <c r="A79" s="26" t="s">
        <v>189</v>
      </c>
      <c r="B79" s="26" t="s">
        <v>340</v>
      </c>
      <c r="C79" s="29">
        <v>1</v>
      </c>
      <c r="D79" s="29">
        <v>2</v>
      </c>
      <c r="E79" s="30">
        <v>2</v>
      </c>
      <c r="F79" s="30">
        <v>22</v>
      </c>
    </row>
    <row r="80" spans="1:6" ht="21" customHeight="1" x14ac:dyDescent="0.2">
      <c r="A80" s="26" t="s">
        <v>6</v>
      </c>
      <c r="B80" s="26" t="s">
        <v>274</v>
      </c>
      <c r="C80" s="29">
        <v>11</v>
      </c>
      <c r="D80" s="29">
        <v>22</v>
      </c>
      <c r="E80" s="30">
        <v>22</v>
      </c>
      <c r="F80" s="30">
        <v>38</v>
      </c>
    </row>
    <row r="81" spans="1:6" ht="21" customHeight="1" x14ac:dyDescent="0.2">
      <c r="A81" s="26" t="s">
        <v>6</v>
      </c>
      <c r="B81" s="26" t="s">
        <v>274</v>
      </c>
      <c r="C81" s="29">
        <v>2</v>
      </c>
      <c r="D81" s="29">
        <v>2</v>
      </c>
      <c r="E81" s="30">
        <v>2</v>
      </c>
      <c r="F81" s="30">
        <v>38</v>
      </c>
    </row>
    <row r="82" spans="1:6" ht="21" customHeight="1" x14ac:dyDescent="0.2">
      <c r="A82" s="26" t="s">
        <v>283</v>
      </c>
      <c r="B82" s="26" t="s">
        <v>274</v>
      </c>
      <c r="C82" s="29">
        <v>2</v>
      </c>
      <c r="D82" s="29">
        <v>4</v>
      </c>
      <c r="E82" s="30">
        <v>4</v>
      </c>
      <c r="F82" s="30">
        <v>38</v>
      </c>
    </row>
    <row r="83" spans="1:6" ht="21" customHeight="1" x14ac:dyDescent="0.2">
      <c r="A83" s="26" t="s">
        <v>198</v>
      </c>
      <c r="B83" s="26" t="s">
        <v>274</v>
      </c>
      <c r="C83" s="29">
        <v>4</v>
      </c>
      <c r="D83" s="29">
        <v>4</v>
      </c>
      <c r="E83" s="30">
        <v>4</v>
      </c>
      <c r="F83" s="30">
        <v>38</v>
      </c>
    </row>
    <row r="84" spans="1:6" ht="21" customHeight="1" x14ac:dyDescent="0.2">
      <c r="A84" s="26" t="s">
        <v>252</v>
      </c>
      <c r="B84" s="26" t="s">
        <v>274</v>
      </c>
      <c r="C84" s="29">
        <v>6</v>
      </c>
      <c r="D84" s="29">
        <v>12</v>
      </c>
      <c r="E84" s="30">
        <v>12</v>
      </c>
      <c r="F84" s="30">
        <v>38</v>
      </c>
    </row>
    <row r="85" spans="1:6" ht="21" customHeight="1" x14ac:dyDescent="0.2">
      <c r="A85" s="26" t="s">
        <v>307</v>
      </c>
      <c r="B85" s="26" t="s">
        <v>274</v>
      </c>
      <c r="C85" s="29">
        <v>1</v>
      </c>
      <c r="D85" s="29">
        <v>1</v>
      </c>
      <c r="E85" s="30">
        <v>1</v>
      </c>
      <c r="F85" s="30">
        <v>38</v>
      </c>
    </row>
    <row r="86" spans="1:6" ht="21" customHeight="1" x14ac:dyDescent="0.2">
      <c r="A86" s="26" t="s">
        <v>309</v>
      </c>
      <c r="B86" s="26" t="s">
        <v>274</v>
      </c>
      <c r="C86" s="29">
        <v>1</v>
      </c>
      <c r="D86" s="29">
        <v>1</v>
      </c>
      <c r="E86" s="30">
        <v>1</v>
      </c>
      <c r="F86" s="30">
        <v>38</v>
      </c>
    </row>
    <row r="87" spans="1:6" ht="21" customHeight="1" x14ac:dyDescent="0.2">
      <c r="A87" s="26" t="s">
        <v>216</v>
      </c>
      <c r="B87" s="26" t="s">
        <v>274</v>
      </c>
      <c r="C87" s="29">
        <v>1</v>
      </c>
      <c r="D87" s="29">
        <v>1</v>
      </c>
      <c r="E87" s="30">
        <v>1</v>
      </c>
      <c r="F87" s="30">
        <v>38</v>
      </c>
    </row>
    <row r="88" spans="1:6" ht="21" customHeight="1" x14ac:dyDescent="0.2">
      <c r="A88" s="245" t="s">
        <v>302</v>
      </c>
      <c r="B88" s="246"/>
      <c r="C88" s="29">
        <v>0</v>
      </c>
      <c r="D88" s="29">
        <v>0</v>
      </c>
      <c r="E88" s="30">
        <v>0</v>
      </c>
      <c r="F88" s="30" t="s">
        <v>119</v>
      </c>
    </row>
    <row r="89" spans="1:6" ht="21" customHeight="1" x14ac:dyDescent="0.2">
      <c r="A89" s="26" t="s">
        <v>303</v>
      </c>
      <c r="B89" s="19" t="s">
        <v>343</v>
      </c>
      <c r="C89" s="29">
        <v>0</v>
      </c>
      <c r="D89" s="29">
        <v>0</v>
      </c>
      <c r="E89" s="30">
        <v>0</v>
      </c>
      <c r="F89" s="30" t="s">
        <v>119</v>
      </c>
    </row>
    <row r="90" spans="1:6" ht="18" customHeight="1" x14ac:dyDescent="0.2">
      <c r="A90" s="26"/>
      <c r="B90" s="26"/>
      <c r="C90" s="29"/>
      <c r="D90" s="29"/>
      <c r="E90" s="30"/>
      <c r="F90" s="30"/>
    </row>
    <row r="91" spans="1:6" ht="23.25" customHeight="1" x14ac:dyDescent="0.2">
      <c r="A91" s="243" t="s">
        <v>407</v>
      </c>
      <c r="B91" s="244"/>
      <c r="C91" s="22">
        <f>SUM(C5:C90)</f>
        <v>384</v>
      </c>
      <c r="D91" s="22">
        <f>SUM(D5:D90)</f>
        <v>649</v>
      </c>
      <c r="E91" s="22">
        <f>SUM(E5:E90)</f>
        <v>649</v>
      </c>
      <c r="F91" s="25"/>
    </row>
  </sheetData>
  <mergeCells count="6">
    <mergeCell ref="A91:B91"/>
    <mergeCell ref="A2:F2"/>
    <mergeCell ref="A4:B4"/>
    <mergeCell ref="A38:B38"/>
    <mergeCell ref="A62:B62"/>
    <mergeCell ref="A88:B88"/>
  </mergeCells>
  <phoneticPr fontId="3"/>
  <printOptions horizontalCentered="1"/>
  <pageMargins left="0.70866141732283472" right="0.51181102362204722" top="0.35433070866141736" bottom="0.55118110236220474" header="0.31496062992125984" footer="0.31496062992125984"/>
  <pageSetup paperSize="9" orientation="portrait" r:id="rId1"/>
  <headerFooter>
    <oddFooter>&amp;C&amp;A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F190"/>
  <sheetViews>
    <sheetView topLeftCell="A139" workbookViewId="0">
      <selection activeCell="G182" sqref="G182"/>
    </sheetView>
  </sheetViews>
  <sheetFormatPr defaultRowHeight="13.2" x14ac:dyDescent="0.2"/>
  <cols>
    <col min="1" max="1" width="19.88671875" customWidth="1"/>
    <col min="2" max="2" width="35.21875" customWidth="1"/>
    <col min="3" max="6" width="7.77734375" customWidth="1"/>
  </cols>
  <sheetData>
    <row r="1" spans="1:6" ht="28.5" customHeight="1" x14ac:dyDescent="0.2">
      <c r="B1" s="18" t="s">
        <v>331</v>
      </c>
    </row>
    <row r="2" spans="1:6" ht="16.5" customHeight="1" x14ac:dyDescent="0.2">
      <c r="A2" s="240" t="s">
        <v>406</v>
      </c>
      <c r="B2" s="241"/>
      <c r="C2" s="241"/>
      <c r="D2" s="241"/>
      <c r="E2" s="241"/>
      <c r="F2" s="242"/>
    </row>
    <row r="3" spans="1:6" ht="28.8" x14ac:dyDescent="0.2">
      <c r="A3" s="16" t="s">
        <v>2</v>
      </c>
      <c r="B3" s="16" t="s">
        <v>4</v>
      </c>
      <c r="C3" s="20" t="s">
        <v>110</v>
      </c>
      <c r="D3" s="23" t="s">
        <v>22</v>
      </c>
      <c r="E3" s="23" t="s">
        <v>11</v>
      </c>
      <c r="F3" s="24" t="s">
        <v>16</v>
      </c>
    </row>
    <row r="4" spans="1:6" ht="21" customHeight="1" x14ac:dyDescent="0.2">
      <c r="A4" s="245" t="s">
        <v>339</v>
      </c>
      <c r="B4" s="246"/>
      <c r="C4" s="29">
        <v>0</v>
      </c>
      <c r="D4" s="29">
        <v>0</v>
      </c>
      <c r="E4" s="30">
        <v>0</v>
      </c>
      <c r="F4" s="30" t="s">
        <v>119</v>
      </c>
    </row>
    <row r="5" spans="1:6" ht="21" customHeight="1" x14ac:dyDescent="0.2">
      <c r="A5" s="17" t="s">
        <v>125</v>
      </c>
      <c r="B5" s="17" t="s">
        <v>59</v>
      </c>
      <c r="C5" s="21">
        <v>3</v>
      </c>
      <c r="D5" s="21">
        <v>6</v>
      </c>
      <c r="E5" s="21">
        <v>6</v>
      </c>
      <c r="F5" s="21">
        <v>47</v>
      </c>
    </row>
    <row r="6" spans="1:6" ht="21" customHeight="1" x14ac:dyDescent="0.2">
      <c r="A6" s="17" t="s">
        <v>347</v>
      </c>
      <c r="B6" s="17" t="s">
        <v>59</v>
      </c>
      <c r="C6" s="21">
        <v>4</v>
      </c>
      <c r="D6" s="21">
        <v>4</v>
      </c>
      <c r="E6" s="21">
        <v>4</v>
      </c>
      <c r="F6" s="21">
        <v>47</v>
      </c>
    </row>
    <row r="7" spans="1:6" ht="21" customHeight="1" x14ac:dyDescent="0.2">
      <c r="A7" s="17" t="s">
        <v>254</v>
      </c>
      <c r="B7" s="17" t="s">
        <v>59</v>
      </c>
      <c r="C7" s="21">
        <v>3</v>
      </c>
      <c r="D7" s="21">
        <v>6</v>
      </c>
      <c r="E7" s="21">
        <v>6</v>
      </c>
      <c r="F7" s="21">
        <v>47</v>
      </c>
    </row>
    <row r="8" spans="1:6" ht="21" customHeight="1" x14ac:dyDescent="0.2">
      <c r="A8" s="17" t="s">
        <v>348</v>
      </c>
      <c r="B8" s="17" t="s">
        <v>59</v>
      </c>
      <c r="C8" s="21">
        <v>14</v>
      </c>
      <c r="D8" s="21">
        <v>14</v>
      </c>
      <c r="E8" s="21">
        <v>14</v>
      </c>
      <c r="F8" s="21">
        <v>47</v>
      </c>
    </row>
    <row r="9" spans="1:6" ht="21" customHeight="1" x14ac:dyDescent="0.2">
      <c r="A9" s="17" t="s">
        <v>284</v>
      </c>
      <c r="B9" s="17" t="s">
        <v>59</v>
      </c>
      <c r="C9" s="21">
        <v>2</v>
      </c>
      <c r="D9" s="21">
        <v>4</v>
      </c>
      <c r="E9" s="21">
        <v>4</v>
      </c>
      <c r="F9" s="21">
        <v>47</v>
      </c>
    </row>
    <row r="10" spans="1:6" ht="21" customHeight="1" x14ac:dyDescent="0.2">
      <c r="A10" s="17" t="s">
        <v>336</v>
      </c>
      <c r="B10" s="17" t="s">
        <v>59</v>
      </c>
      <c r="C10" s="21">
        <v>2</v>
      </c>
      <c r="D10" s="21">
        <v>4</v>
      </c>
      <c r="E10" s="21">
        <v>4</v>
      </c>
      <c r="F10" s="21">
        <v>47</v>
      </c>
    </row>
    <row r="11" spans="1:6" ht="21" customHeight="1" x14ac:dyDescent="0.2">
      <c r="A11" s="17" t="s">
        <v>336</v>
      </c>
      <c r="B11" s="17" t="s">
        <v>274</v>
      </c>
      <c r="C11" s="21">
        <v>1</v>
      </c>
      <c r="D11" s="21">
        <v>2</v>
      </c>
      <c r="E11" s="21">
        <v>2</v>
      </c>
      <c r="F11" s="21">
        <v>38</v>
      </c>
    </row>
    <row r="12" spans="1:6" ht="21" customHeight="1" x14ac:dyDescent="0.2">
      <c r="A12" s="17" t="s">
        <v>165</v>
      </c>
      <c r="B12" s="17" t="s">
        <v>59</v>
      </c>
      <c r="C12" s="21">
        <v>32</v>
      </c>
      <c r="D12" s="21">
        <v>64</v>
      </c>
      <c r="E12" s="21">
        <v>64</v>
      </c>
      <c r="F12" s="21">
        <v>47</v>
      </c>
    </row>
    <row r="13" spans="1:6" ht="21" customHeight="1" x14ac:dyDescent="0.2">
      <c r="A13" s="17" t="s">
        <v>165</v>
      </c>
      <c r="B13" s="17" t="s">
        <v>59</v>
      </c>
      <c r="C13" s="21">
        <v>10</v>
      </c>
      <c r="D13" s="21">
        <v>20</v>
      </c>
      <c r="E13" s="21">
        <v>20</v>
      </c>
      <c r="F13" s="21">
        <v>47</v>
      </c>
    </row>
    <row r="14" spans="1:6" ht="21" customHeight="1" x14ac:dyDescent="0.2">
      <c r="A14" s="17" t="s">
        <v>314</v>
      </c>
      <c r="B14" s="17" t="s">
        <v>59</v>
      </c>
      <c r="C14" s="21">
        <v>1</v>
      </c>
      <c r="D14" s="21">
        <v>2</v>
      </c>
      <c r="E14" s="21">
        <v>2</v>
      </c>
      <c r="F14" s="21">
        <v>47</v>
      </c>
    </row>
    <row r="15" spans="1:6" ht="21" customHeight="1" x14ac:dyDescent="0.2">
      <c r="A15" s="17" t="s">
        <v>285</v>
      </c>
      <c r="B15" s="17" t="s">
        <v>59</v>
      </c>
      <c r="C15" s="21">
        <v>1</v>
      </c>
      <c r="D15" s="21">
        <v>2</v>
      </c>
      <c r="E15" s="21">
        <v>2</v>
      </c>
      <c r="F15" s="21">
        <v>47</v>
      </c>
    </row>
    <row r="16" spans="1:6" ht="21" customHeight="1" x14ac:dyDescent="0.2">
      <c r="A16" s="17" t="s">
        <v>278</v>
      </c>
      <c r="B16" s="17" t="s">
        <v>349</v>
      </c>
      <c r="C16" s="21">
        <v>5</v>
      </c>
      <c r="D16" s="21">
        <v>5</v>
      </c>
      <c r="E16" s="21">
        <v>5</v>
      </c>
      <c r="F16" s="21">
        <v>152</v>
      </c>
    </row>
    <row r="17" spans="1:6" ht="21" customHeight="1" x14ac:dyDescent="0.2">
      <c r="A17" s="17" t="s">
        <v>278</v>
      </c>
      <c r="B17" s="19" t="s">
        <v>419</v>
      </c>
      <c r="C17" s="35"/>
      <c r="D17" s="21"/>
      <c r="E17" s="21"/>
      <c r="F17" s="21"/>
    </row>
    <row r="18" spans="1:6" ht="21" customHeight="1" x14ac:dyDescent="0.2">
      <c r="A18" s="17" t="s">
        <v>350</v>
      </c>
      <c r="B18" s="17" t="s">
        <v>340</v>
      </c>
      <c r="C18" s="21">
        <v>1</v>
      </c>
      <c r="D18" s="21">
        <v>2</v>
      </c>
      <c r="E18" s="21">
        <v>2</v>
      </c>
      <c r="F18" s="21">
        <v>22</v>
      </c>
    </row>
    <row r="19" spans="1:6" ht="21" customHeight="1" x14ac:dyDescent="0.2">
      <c r="A19" s="17" t="s">
        <v>351</v>
      </c>
      <c r="B19" s="17" t="s">
        <v>340</v>
      </c>
      <c r="C19" s="21">
        <v>4</v>
      </c>
      <c r="D19" s="21">
        <v>8</v>
      </c>
      <c r="E19" s="21">
        <v>8</v>
      </c>
      <c r="F19" s="21">
        <v>22</v>
      </c>
    </row>
    <row r="20" spans="1:6" ht="21" customHeight="1" x14ac:dyDescent="0.2">
      <c r="A20" s="17" t="s">
        <v>277</v>
      </c>
      <c r="B20" s="17" t="s">
        <v>274</v>
      </c>
      <c r="C20" s="21">
        <v>4</v>
      </c>
      <c r="D20" s="21">
        <v>8</v>
      </c>
      <c r="E20" s="21">
        <v>8</v>
      </c>
      <c r="F20" s="21">
        <v>38</v>
      </c>
    </row>
    <row r="21" spans="1:6" ht="21" customHeight="1" x14ac:dyDescent="0.2">
      <c r="A21" s="17" t="s">
        <v>352</v>
      </c>
      <c r="B21" s="17" t="s">
        <v>59</v>
      </c>
      <c r="C21" s="21">
        <v>3</v>
      </c>
      <c r="D21" s="21">
        <v>6</v>
      </c>
      <c r="E21" s="21">
        <v>6</v>
      </c>
      <c r="F21" s="21">
        <v>47</v>
      </c>
    </row>
    <row r="22" spans="1:6" ht="21" customHeight="1" x14ac:dyDescent="0.2">
      <c r="A22" s="17" t="s">
        <v>353</v>
      </c>
      <c r="B22" s="17" t="s">
        <v>59</v>
      </c>
      <c r="C22" s="21">
        <v>21</v>
      </c>
      <c r="D22" s="21">
        <v>42</v>
      </c>
      <c r="E22" s="21">
        <v>42</v>
      </c>
      <c r="F22" s="21">
        <v>47</v>
      </c>
    </row>
    <row r="23" spans="1:6" ht="21" customHeight="1" x14ac:dyDescent="0.2">
      <c r="A23" s="17" t="s">
        <v>353</v>
      </c>
      <c r="B23" s="17" t="s">
        <v>59</v>
      </c>
      <c r="C23" s="21">
        <v>2</v>
      </c>
      <c r="D23" s="21">
        <v>2</v>
      </c>
      <c r="E23" s="21">
        <v>2</v>
      </c>
      <c r="F23" s="21">
        <v>47</v>
      </c>
    </row>
    <row r="24" spans="1:6" ht="21" customHeight="1" x14ac:dyDescent="0.2">
      <c r="A24" s="17" t="s">
        <v>327</v>
      </c>
      <c r="B24" s="17" t="s">
        <v>59</v>
      </c>
      <c r="C24" s="21">
        <v>4</v>
      </c>
      <c r="D24" s="21">
        <v>4</v>
      </c>
      <c r="E24" s="21">
        <v>4</v>
      </c>
      <c r="F24" s="21">
        <v>47</v>
      </c>
    </row>
    <row r="25" spans="1:6" ht="21" customHeight="1" x14ac:dyDescent="0.2">
      <c r="A25" s="17" t="s">
        <v>355</v>
      </c>
      <c r="B25" s="17" t="s">
        <v>274</v>
      </c>
      <c r="C25" s="21">
        <v>4</v>
      </c>
      <c r="D25" s="21">
        <v>4</v>
      </c>
      <c r="E25" s="21">
        <v>4</v>
      </c>
      <c r="F25" s="21">
        <v>38</v>
      </c>
    </row>
    <row r="26" spans="1:6" ht="21" customHeight="1" x14ac:dyDescent="0.2">
      <c r="A26" s="17" t="s">
        <v>50</v>
      </c>
      <c r="B26" s="17" t="s">
        <v>59</v>
      </c>
      <c r="C26" s="21">
        <v>2</v>
      </c>
      <c r="D26" s="21">
        <v>2</v>
      </c>
      <c r="E26" s="21">
        <v>2</v>
      </c>
      <c r="F26" s="21">
        <v>47</v>
      </c>
    </row>
    <row r="27" spans="1:6" ht="21" customHeight="1" x14ac:dyDescent="0.2">
      <c r="A27" s="17" t="s">
        <v>282</v>
      </c>
      <c r="B27" s="17" t="s">
        <v>59</v>
      </c>
      <c r="C27" s="21">
        <v>1</v>
      </c>
      <c r="D27" s="21">
        <v>1</v>
      </c>
      <c r="E27" s="21">
        <v>1</v>
      </c>
      <c r="F27" s="21">
        <v>47</v>
      </c>
    </row>
    <row r="28" spans="1:6" ht="21" customHeight="1" x14ac:dyDescent="0.2">
      <c r="A28" s="17" t="s">
        <v>249</v>
      </c>
      <c r="B28" s="34" t="s">
        <v>111</v>
      </c>
      <c r="C28" s="21">
        <v>0</v>
      </c>
      <c r="D28" s="21">
        <v>0</v>
      </c>
      <c r="E28" s="21">
        <v>0</v>
      </c>
      <c r="F28" s="21" t="s">
        <v>119</v>
      </c>
    </row>
    <row r="29" spans="1:6" ht="21" customHeight="1" x14ac:dyDescent="0.2">
      <c r="A29" s="17" t="s">
        <v>255</v>
      </c>
      <c r="B29" s="17" t="s">
        <v>59</v>
      </c>
      <c r="C29" s="21">
        <v>7</v>
      </c>
      <c r="D29" s="21">
        <v>7</v>
      </c>
      <c r="E29" s="21">
        <v>7</v>
      </c>
      <c r="F29" s="21">
        <v>47</v>
      </c>
    </row>
    <row r="30" spans="1:6" ht="21" customHeight="1" x14ac:dyDescent="0.2">
      <c r="A30" s="17" t="s">
        <v>66</v>
      </c>
      <c r="B30" s="17" t="s">
        <v>274</v>
      </c>
      <c r="C30" s="21">
        <v>1</v>
      </c>
      <c r="D30" s="21">
        <v>2</v>
      </c>
      <c r="E30" s="21">
        <v>2</v>
      </c>
      <c r="F30" s="21">
        <v>38</v>
      </c>
    </row>
    <row r="31" spans="1:6" ht="21" customHeight="1" x14ac:dyDescent="0.2">
      <c r="A31" s="17" t="s">
        <v>293</v>
      </c>
      <c r="B31" s="34" t="s">
        <v>111</v>
      </c>
      <c r="C31" s="21">
        <v>0</v>
      </c>
      <c r="D31" s="21">
        <v>0</v>
      </c>
      <c r="E31" s="21">
        <v>0</v>
      </c>
      <c r="F31" s="21" t="s">
        <v>119</v>
      </c>
    </row>
    <row r="32" spans="1:6" ht="21" customHeight="1" x14ac:dyDescent="0.2">
      <c r="A32" s="17" t="s">
        <v>13</v>
      </c>
      <c r="B32" s="17" t="s">
        <v>238</v>
      </c>
      <c r="C32" s="21">
        <v>2</v>
      </c>
      <c r="D32" s="21">
        <v>2</v>
      </c>
      <c r="E32" s="21">
        <v>2</v>
      </c>
      <c r="F32" s="21">
        <v>27</v>
      </c>
    </row>
    <row r="33" spans="1:6" ht="21" customHeight="1" x14ac:dyDescent="0.2">
      <c r="A33" s="17" t="s">
        <v>35</v>
      </c>
      <c r="B33" s="17" t="s">
        <v>238</v>
      </c>
      <c r="C33" s="21">
        <v>2</v>
      </c>
      <c r="D33" s="21">
        <v>2</v>
      </c>
      <c r="E33" s="21">
        <v>2</v>
      </c>
      <c r="F33" s="21">
        <v>27</v>
      </c>
    </row>
    <row r="34" spans="1:6" ht="21" customHeight="1" x14ac:dyDescent="0.2">
      <c r="A34" s="17" t="s">
        <v>359</v>
      </c>
      <c r="B34" s="17" t="s">
        <v>274</v>
      </c>
      <c r="C34" s="21">
        <v>2</v>
      </c>
      <c r="D34" s="21">
        <v>4</v>
      </c>
      <c r="E34" s="21">
        <v>4</v>
      </c>
      <c r="F34" s="21">
        <v>38</v>
      </c>
    </row>
    <row r="35" spans="1:6" ht="21" customHeight="1" x14ac:dyDescent="0.2">
      <c r="A35" s="17" t="s">
        <v>361</v>
      </c>
      <c r="B35" s="17" t="s">
        <v>59</v>
      </c>
      <c r="C35" s="21">
        <v>1</v>
      </c>
      <c r="D35" s="21">
        <v>2</v>
      </c>
      <c r="E35" s="21">
        <v>2</v>
      </c>
      <c r="F35" s="21">
        <v>47</v>
      </c>
    </row>
    <row r="36" spans="1:6" ht="21" customHeight="1" x14ac:dyDescent="0.2">
      <c r="A36" s="17" t="s">
        <v>342</v>
      </c>
      <c r="B36" s="17" t="s">
        <v>59</v>
      </c>
      <c r="C36" s="21">
        <v>1</v>
      </c>
      <c r="D36" s="21">
        <v>2</v>
      </c>
      <c r="E36" s="21">
        <v>2</v>
      </c>
      <c r="F36" s="21">
        <v>47</v>
      </c>
    </row>
    <row r="37" spans="1:6" ht="21" customHeight="1" x14ac:dyDescent="0.2">
      <c r="A37" s="17" t="s">
        <v>266</v>
      </c>
      <c r="B37" s="17" t="s">
        <v>59</v>
      </c>
      <c r="C37" s="21">
        <v>1</v>
      </c>
      <c r="D37" s="21">
        <v>2</v>
      </c>
      <c r="E37" s="21">
        <v>2</v>
      </c>
      <c r="F37" s="21">
        <v>47</v>
      </c>
    </row>
    <row r="38" spans="1:6" ht="21" customHeight="1" x14ac:dyDescent="0.2">
      <c r="A38" s="17" t="s">
        <v>215</v>
      </c>
      <c r="B38" s="17" t="s">
        <v>59</v>
      </c>
      <c r="C38" s="21">
        <v>25</v>
      </c>
      <c r="D38" s="21">
        <v>50</v>
      </c>
      <c r="E38" s="21">
        <v>50</v>
      </c>
      <c r="F38" s="21">
        <v>47</v>
      </c>
    </row>
    <row r="39" spans="1:6" ht="21" customHeight="1" x14ac:dyDescent="0.2">
      <c r="A39" s="17" t="s">
        <v>326</v>
      </c>
      <c r="B39" s="17" t="s">
        <v>59</v>
      </c>
      <c r="C39" s="21">
        <v>2</v>
      </c>
      <c r="D39" s="21">
        <v>4</v>
      </c>
      <c r="E39" s="21">
        <v>4</v>
      </c>
      <c r="F39" s="21">
        <v>47</v>
      </c>
    </row>
    <row r="40" spans="1:6" ht="21" customHeight="1" x14ac:dyDescent="0.2">
      <c r="A40" s="17" t="s">
        <v>327</v>
      </c>
      <c r="B40" s="17" t="s">
        <v>274</v>
      </c>
      <c r="C40" s="21">
        <v>1</v>
      </c>
      <c r="D40" s="21">
        <v>2</v>
      </c>
      <c r="E40" s="21">
        <v>2</v>
      </c>
      <c r="F40" s="21">
        <v>38</v>
      </c>
    </row>
    <row r="41" spans="1:6" ht="21" customHeight="1" x14ac:dyDescent="0.2">
      <c r="A41" s="17" t="s">
        <v>327</v>
      </c>
      <c r="B41" s="17" t="s">
        <v>59</v>
      </c>
      <c r="C41" s="21">
        <v>2</v>
      </c>
      <c r="D41" s="21">
        <v>2</v>
      </c>
      <c r="E41" s="21">
        <v>2</v>
      </c>
      <c r="F41" s="21">
        <v>47</v>
      </c>
    </row>
    <row r="42" spans="1:6" ht="21" customHeight="1" x14ac:dyDescent="0.2">
      <c r="A42" s="17" t="s">
        <v>363</v>
      </c>
      <c r="B42" s="17" t="s">
        <v>274</v>
      </c>
      <c r="C42" s="21">
        <v>3</v>
      </c>
      <c r="D42" s="21">
        <v>6</v>
      </c>
      <c r="E42" s="21">
        <v>6</v>
      </c>
      <c r="F42" s="21">
        <v>38</v>
      </c>
    </row>
    <row r="43" spans="1:6" ht="21" customHeight="1" x14ac:dyDescent="0.2">
      <c r="A43" s="17" t="s">
        <v>364</v>
      </c>
      <c r="B43" s="17" t="s">
        <v>274</v>
      </c>
      <c r="C43" s="21">
        <v>3</v>
      </c>
      <c r="D43" s="21">
        <v>3</v>
      </c>
      <c r="E43" s="21">
        <v>3</v>
      </c>
      <c r="F43" s="21">
        <v>38</v>
      </c>
    </row>
    <row r="44" spans="1:6" ht="21" customHeight="1" x14ac:dyDescent="0.2">
      <c r="A44" s="17" t="s">
        <v>134</v>
      </c>
      <c r="B44" s="17" t="s">
        <v>274</v>
      </c>
      <c r="C44" s="21">
        <v>2</v>
      </c>
      <c r="D44" s="21">
        <v>2</v>
      </c>
      <c r="E44" s="21">
        <v>2</v>
      </c>
      <c r="F44" s="21">
        <v>38</v>
      </c>
    </row>
    <row r="45" spans="1:6" ht="21" customHeight="1" x14ac:dyDescent="0.2">
      <c r="A45" s="17" t="s">
        <v>365</v>
      </c>
      <c r="B45" s="17" t="s">
        <v>312</v>
      </c>
      <c r="C45" s="21">
        <v>8</v>
      </c>
      <c r="D45" s="21">
        <v>8</v>
      </c>
      <c r="E45" s="21">
        <v>8</v>
      </c>
      <c r="F45" s="21">
        <v>48</v>
      </c>
    </row>
    <row r="46" spans="1:6" ht="21" customHeight="1" x14ac:dyDescent="0.2">
      <c r="A46" s="17" t="s">
        <v>365</v>
      </c>
      <c r="B46" s="17" t="s">
        <v>368</v>
      </c>
      <c r="C46" s="21">
        <v>24</v>
      </c>
      <c r="D46" s="21">
        <v>24</v>
      </c>
      <c r="E46" s="21">
        <v>24</v>
      </c>
      <c r="F46" s="21">
        <v>96</v>
      </c>
    </row>
    <row r="47" spans="1:6" ht="21" customHeight="1" x14ac:dyDescent="0.2">
      <c r="A47" s="17" t="s">
        <v>318</v>
      </c>
      <c r="B47" s="17" t="s">
        <v>274</v>
      </c>
      <c r="C47" s="21">
        <v>9</v>
      </c>
      <c r="D47" s="21">
        <v>9</v>
      </c>
      <c r="E47" s="21">
        <v>9</v>
      </c>
      <c r="F47" s="21">
        <v>38</v>
      </c>
    </row>
    <row r="48" spans="1:6" ht="21" customHeight="1" x14ac:dyDescent="0.2">
      <c r="A48" s="17" t="s">
        <v>370</v>
      </c>
      <c r="B48" s="17" t="s">
        <v>59</v>
      </c>
      <c r="C48" s="21">
        <v>3</v>
      </c>
      <c r="D48" s="21">
        <v>6</v>
      </c>
      <c r="E48" s="21">
        <v>6</v>
      </c>
      <c r="F48" s="21">
        <v>47</v>
      </c>
    </row>
    <row r="49" spans="1:6" ht="21" customHeight="1" x14ac:dyDescent="0.2">
      <c r="A49" s="17" t="s">
        <v>127</v>
      </c>
      <c r="B49" s="17" t="s">
        <v>59</v>
      </c>
      <c r="C49" s="35">
        <v>2</v>
      </c>
      <c r="D49" s="21">
        <v>4</v>
      </c>
      <c r="E49" s="21">
        <v>4</v>
      </c>
      <c r="F49" s="21">
        <v>47</v>
      </c>
    </row>
    <row r="50" spans="1:6" ht="21" customHeight="1" x14ac:dyDescent="0.2">
      <c r="A50" s="17" t="s">
        <v>127</v>
      </c>
      <c r="B50" s="28" t="s">
        <v>419</v>
      </c>
      <c r="C50" s="35"/>
      <c r="D50" s="21"/>
      <c r="E50" s="21"/>
      <c r="F50" s="21"/>
    </row>
    <row r="51" spans="1:6" ht="21" customHeight="1" x14ac:dyDescent="0.2">
      <c r="A51" s="17" t="s">
        <v>72</v>
      </c>
      <c r="B51" s="17" t="s">
        <v>59</v>
      </c>
      <c r="C51" s="21">
        <v>14</v>
      </c>
      <c r="D51" s="21">
        <v>28</v>
      </c>
      <c r="E51" s="21">
        <v>28</v>
      </c>
      <c r="F51" s="21">
        <v>47</v>
      </c>
    </row>
    <row r="52" spans="1:6" ht="21" customHeight="1" x14ac:dyDescent="0.2">
      <c r="A52" s="17" t="s">
        <v>372</v>
      </c>
      <c r="B52" s="17" t="s">
        <v>274</v>
      </c>
      <c r="C52" s="21">
        <v>10</v>
      </c>
      <c r="D52" s="21">
        <v>10</v>
      </c>
      <c r="E52" s="21">
        <v>10</v>
      </c>
      <c r="F52" s="21">
        <v>38</v>
      </c>
    </row>
    <row r="53" spans="1:6" ht="21" customHeight="1" x14ac:dyDescent="0.2">
      <c r="A53" s="17" t="s">
        <v>329</v>
      </c>
      <c r="B53" s="17" t="s">
        <v>274</v>
      </c>
      <c r="C53" s="21">
        <v>1</v>
      </c>
      <c r="D53" s="21">
        <v>1</v>
      </c>
      <c r="E53" s="21">
        <v>1</v>
      </c>
      <c r="F53" s="21">
        <v>38</v>
      </c>
    </row>
    <row r="54" spans="1:6" ht="21" customHeight="1" x14ac:dyDescent="0.2">
      <c r="A54" s="17" t="s">
        <v>143</v>
      </c>
      <c r="B54" s="17" t="s">
        <v>312</v>
      </c>
      <c r="C54" s="21">
        <v>2</v>
      </c>
      <c r="D54" s="21">
        <v>4</v>
      </c>
      <c r="E54" s="21">
        <v>4</v>
      </c>
      <c r="F54" s="21">
        <v>48</v>
      </c>
    </row>
    <row r="55" spans="1:6" ht="21" customHeight="1" x14ac:dyDescent="0.2">
      <c r="A55" s="17" t="s">
        <v>307</v>
      </c>
      <c r="B55" s="17" t="s">
        <v>59</v>
      </c>
      <c r="C55" s="21">
        <v>2</v>
      </c>
      <c r="D55" s="21">
        <v>2</v>
      </c>
      <c r="E55" s="21">
        <v>2</v>
      </c>
      <c r="F55" s="21">
        <v>47</v>
      </c>
    </row>
    <row r="56" spans="1:6" ht="21" customHeight="1" x14ac:dyDescent="0.2">
      <c r="A56" s="17" t="s">
        <v>309</v>
      </c>
      <c r="B56" s="17" t="s">
        <v>59</v>
      </c>
      <c r="C56" s="21">
        <v>2</v>
      </c>
      <c r="D56" s="21">
        <v>2</v>
      </c>
      <c r="E56" s="21">
        <v>2</v>
      </c>
      <c r="F56" s="21">
        <v>47</v>
      </c>
    </row>
    <row r="57" spans="1:6" ht="21" customHeight="1" x14ac:dyDescent="0.2">
      <c r="A57" s="17" t="s">
        <v>256</v>
      </c>
      <c r="B57" s="17" t="s">
        <v>274</v>
      </c>
      <c r="C57" s="21">
        <v>1</v>
      </c>
      <c r="D57" s="21">
        <v>1</v>
      </c>
      <c r="E57" s="21">
        <v>1</v>
      </c>
      <c r="F57" s="21">
        <v>38</v>
      </c>
    </row>
    <row r="58" spans="1:6" ht="21" customHeight="1" x14ac:dyDescent="0.2">
      <c r="A58" s="17" t="s">
        <v>259</v>
      </c>
      <c r="B58" s="17" t="s">
        <v>274</v>
      </c>
      <c r="C58" s="21">
        <v>1</v>
      </c>
      <c r="D58" s="21">
        <v>1</v>
      </c>
      <c r="E58" s="21">
        <v>1</v>
      </c>
      <c r="F58" s="21">
        <v>38</v>
      </c>
    </row>
    <row r="59" spans="1:6" ht="21" customHeight="1" x14ac:dyDescent="0.2">
      <c r="A59" s="17" t="s">
        <v>230</v>
      </c>
      <c r="B59" s="17" t="s">
        <v>312</v>
      </c>
      <c r="C59" s="21">
        <v>3</v>
      </c>
      <c r="D59" s="21">
        <v>6</v>
      </c>
      <c r="E59" s="21">
        <v>6</v>
      </c>
      <c r="F59" s="21">
        <v>48</v>
      </c>
    </row>
    <row r="60" spans="1:6" ht="21" customHeight="1" x14ac:dyDescent="0.2">
      <c r="A60" s="17" t="s">
        <v>230</v>
      </c>
      <c r="B60" s="17" t="s">
        <v>274</v>
      </c>
      <c r="C60" s="21">
        <v>3</v>
      </c>
      <c r="D60" s="21">
        <v>6</v>
      </c>
      <c r="E60" s="21">
        <v>6</v>
      </c>
      <c r="F60" s="21">
        <v>38</v>
      </c>
    </row>
    <row r="61" spans="1:6" ht="21" customHeight="1" x14ac:dyDescent="0.2">
      <c r="A61" s="17" t="s">
        <v>24</v>
      </c>
      <c r="B61" s="17" t="s">
        <v>312</v>
      </c>
      <c r="C61" s="21">
        <v>2</v>
      </c>
      <c r="D61" s="21">
        <v>2</v>
      </c>
      <c r="E61" s="21">
        <v>2</v>
      </c>
      <c r="F61" s="21">
        <v>48</v>
      </c>
    </row>
    <row r="62" spans="1:6" ht="21" customHeight="1" x14ac:dyDescent="0.2">
      <c r="A62" s="17" t="s">
        <v>24</v>
      </c>
      <c r="B62" s="17" t="s">
        <v>368</v>
      </c>
      <c r="C62" s="21">
        <v>6</v>
      </c>
      <c r="D62" s="21">
        <v>6</v>
      </c>
      <c r="E62" s="21">
        <v>6</v>
      </c>
      <c r="F62" s="21">
        <v>96</v>
      </c>
    </row>
    <row r="63" spans="1:6" ht="21" customHeight="1" x14ac:dyDescent="0.2">
      <c r="A63" s="247" t="s">
        <v>168</v>
      </c>
      <c r="B63" s="248"/>
      <c r="C63" s="21">
        <v>0</v>
      </c>
      <c r="D63" s="21">
        <v>0</v>
      </c>
      <c r="E63" s="21">
        <v>0</v>
      </c>
      <c r="F63" s="21" t="s">
        <v>119</v>
      </c>
    </row>
    <row r="64" spans="1:6" ht="21" customHeight="1" x14ac:dyDescent="0.2">
      <c r="A64" s="17" t="s">
        <v>288</v>
      </c>
      <c r="B64" s="17" t="s">
        <v>312</v>
      </c>
      <c r="C64" s="21">
        <v>2</v>
      </c>
      <c r="D64" s="21">
        <v>2</v>
      </c>
      <c r="E64" s="21">
        <v>2</v>
      </c>
      <c r="F64" s="21">
        <v>48</v>
      </c>
    </row>
    <row r="65" spans="1:6" ht="21" customHeight="1" x14ac:dyDescent="0.2">
      <c r="A65" s="17" t="s">
        <v>288</v>
      </c>
      <c r="B65" s="17" t="s">
        <v>312</v>
      </c>
      <c r="C65" s="21">
        <v>16</v>
      </c>
      <c r="D65" s="21">
        <v>32</v>
      </c>
      <c r="E65" s="21">
        <v>32</v>
      </c>
      <c r="F65" s="21">
        <v>48</v>
      </c>
    </row>
    <row r="66" spans="1:6" ht="21" customHeight="1" x14ac:dyDescent="0.2">
      <c r="A66" s="17" t="s">
        <v>279</v>
      </c>
      <c r="B66" s="17" t="s">
        <v>59</v>
      </c>
      <c r="C66" s="21">
        <v>3</v>
      </c>
      <c r="D66" s="21">
        <v>6</v>
      </c>
      <c r="E66" s="21">
        <v>6</v>
      </c>
      <c r="F66" s="21">
        <v>47</v>
      </c>
    </row>
    <row r="67" spans="1:6" ht="21" customHeight="1" x14ac:dyDescent="0.2">
      <c r="A67" s="17" t="s">
        <v>268</v>
      </c>
      <c r="B67" s="17" t="s">
        <v>312</v>
      </c>
      <c r="C67" s="21">
        <v>2</v>
      </c>
      <c r="D67" s="21">
        <v>2</v>
      </c>
      <c r="E67" s="21">
        <v>2</v>
      </c>
      <c r="F67" s="21">
        <v>48</v>
      </c>
    </row>
    <row r="68" spans="1:6" ht="21" customHeight="1" x14ac:dyDescent="0.2">
      <c r="A68" s="17" t="s">
        <v>268</v>
      </c>
      <c r="B68" s="17" t="s">
        <v>312</v>
      </c>
      <c r="C68" s="21">
        <v>12</v>
      </c>
      <c r="D68" s="21">
        <v>24</v>
      </c>
      <c r="E68" s="21">
        <v>24</v>
      </c>
      <c r="F68" s="21">
        <v>48</v>
      </c>
    </row>
    <row r="69" spans="1:6" ht="21" customHeight="1" x14ac:dyDescent="0.2">
      <c r="A69" s="17" t="s">
        <v>373</v>
      </c>
      <c r="B69" s="17" t="s">
        <v>312</v>
      </c>
      <c r="C69" s="21">
        <v>10</v>
      </c>
      <c r="D69" s="21">
        <v>10</v>
      </c>
      <c r="E69" s="21">
        <v>10</v>
      </c>
      <c r="F69" s="21">
        <v>48</v>
      </c>
    </row>
    <row r="70" spans="1:6" ht="21" customHeight="1" x14ac:dyDescent="0.2">
      <c r="A70" s="17" t="s">
        <v>373</v>
      </c>
      <c r="B70" s="17" t="s">
        <v>368</v>
      </c>
      <c r="C70" s="21">
        <v>30</v>
      </c>
      <c r="D70" s="21">
        <v>30</v>
      </c>
      <c r="E70" s="21">
        <v>30</v>
      </c>
      <c r="F70" s="21">
        <v>96</v>
      </c>
    </row>
    <row r="71" spans="1:6" ht="21" customHeight="1" x14ac:dyDescent="0.2">
      <c r="A71" s="17" t="s">
        <v>372</v>
      </c>
      <c r="B71" s="17" t="s">
        <v>274</v>
      </c>
      <c r="C71" s="21">
        <v>10</v>
      </c>
      <c r="D71" s="21">
        <v>10</v>
      </c>
      <c r="E71" s="21">
        <v>10</v>
      </c>
      <c r="F71" s="21">
        <v>38</v>
      </c>
    </row>
    <row r="72" spans="1:6" ht="21" customHeight="1" x14ac:dyDescent="0.2">
      <c r="A72" s="17" t="s">
        <v>374</v>
      </c>
      <c r="B72" s="17" t="s">
        <v>274</v>
      </c>
      <c r="C72" s="21">
        <v>1</v>
      </c>
      <c r="D72" s="21">
        <v>1</v>
      </c>
      <c r="E72" s="21">
        <v>1</v>
      </c>
      <c r="F72" s="21">
        <v>38</v>
      </c>
    </row>
    <row r="73" spans="1:6" ht="21" customHeight="1" x14ac:dyDescent="0.2">
      <c r="A73" s="17" t="s">
        <v>157</v>
      </c>
      <c r="B73" s="17" t="s">
        <v>59</v>
      </c>
      <c r="C73" s="21">
        <v>4</v>
      </c>
      <c r="D73" s="21">
        <v>4</v>
      </c>
      <c r="E73" s="21">
        <v>4</v>
      </c>
      <c r="F73" s="21">
        <v>47</v>
      </c>
    </row>
    <row r="74" spans="1:6" ht="21" customHeight="1" x14ac:dyDescent="0.2">
      <c r="A74" s="17" t="s">
        <v>307</v>
      </c>
      <c r="B74" s="34" t="s">
        <v>111</v>
      </c>
      <c r="C74" s="21">
        <v>0</v>
      </c>
      <c r="D74" s="21">
        <v>0</v>
      </c>
      <c r="E74" s="21">
        <v>0</v>
      </c>
      <c r="F74" s="21" t="s">
        <v>119</v>
      </c>
    </row>
    <row r="75" spans="1:6" ht="21" customHeight="1" x14ac:dyDescent="0.2">
      <c r="A75" s="17" t="s">
        <v>309</v>
      </c>
      <c r="B75" s="34" t="s">
        <v>111</v>
      </c>
      <c r="C75" s="21">
        <v>0</v>
      </c>
      <c r="D75" s="21">
        <v>0</v>
      </c>
      <c r="E75" s="21">
        <v>0</v>
      </c>
      <c r="F75" s="21" t="s">
        <v>119</v>
      </c>
    </row>
    <row r="76" spans="1:6" ht="21" customHeight="1" x14ac:dyDescent="0.2">
      <c r="A76" s="17" t="s">
        <v>256</v>
      </c>
      <c r="B76" s="17" t="s">
        <v>274</v>
      </c>
      <c r="C76" s="21">
        <v>1</v>
      </c>
      <c r="D76" s="21">
        <v>1</v>
      </c>
      <c r="E76" s="21">
        <v>1</v>
      </c>
      <c r="F76" s="21">
        <v>38</v>
      </c>
    </row>
    <row r="77" spans="1:6" ht="21" customHeight="1" x14ac:dyDescent="0.2">
      <c r="A77" s="17" t="s">
        <v>30</v>
      </c>
      <c r="B77" s="17" t="s">
        <v>59</v>
      </c>
      <c r="C77" s="21">
        <v>2</v>
      </c>
      <c r="D77" s="21">
        <v>4</v>
      </c>
      <c r="E77" s="21">
        <v>4</v>
      </c>
      <c r="F77" s="21">
        <v>47</v>
      </c>
    </row>
    <row r="78" spans="1:6" ht="21" customHeight="1" x14ac:dyDescent="0.2">
      <c r="A78" s="17" t="s">
        <v>375</v>
      </c>
      <c r="B78" s="17" t="s">
        <v>59</v>
      </c>
      <c r="C78" s="21">
        <v>2</v>
      </c>
      <c r="D78" s="21">
        <v>4</v>
      </c>
      <c r="E78" s="21">
        <v>4</v>
      </c>
      <c r="F78" s="21">
        <v>47</v>
      </c>
    </row>
    <row r="79" spans="1:6" ht="21" customHeight="1" x14ac:dyDescent="0.2">
      <c r="A79" s="17" t="s">
        <v>134</v>
      </c>
      <c r="B79" s="17" t="s">
        <v>274</v>
      </c>
      <c r="C79" s="21">
        <v>2</v>
      </c>
      <c r="D79" s="21">
        <v>2</v>
      </c>
      <c r="E79" s="21">
        <v>2</v>
      </c>
      <c r="F79" s="21">
        <v>38</v>
      </c>
    </row>
    <row r="80" spans="1:6" ht="21" customHeight="1" x14ac:dyDescent="0.2">
      <c r="A80" s="17" t="s">
        <v>376</v>
      </c>
      <c r="B80" s="17" t="s">
        <v>274</v>
      </c>
      <c r="C80" s="21">
        <v>1</v>
      </c>
      <c r="D80" s="21">
        <v>1</v>
      </c>
      <c r="E80" s="21">
        <v>1</v>
      </c>
      <c r="F80" s="21">
        <v>38</v>
      </c>
    </row>
    <row r="81" spans="1:6" ht="21" customHeight="1" x14ac:dyDescent="0.2">
      <c r="A81" s="17" t="s">
        <v>327</v>
      </c>
      <c r="B81" s="17" t="s">
        <v>59</v>
      </c>
      <c r="C81" s="21">
        <v>4</v>
      </c>
      <c r="D81" s="21">
        <v>4</v>
      </c>
      <c r="E81" s="21">
        <v>4</v>
      </c>
      <c r="F81" s="21">
        <v>47</v>
      </c>
    </row>
    <row r="82" spans="1:6" ht="21" customHeight="1" x14ac:dyDescent="0.2">
      <c r="A82" s="17" t="s">
        <v>266</v>
      </c>
      <c r="B82" s="17" t="s">
        <v>59</v>
      </c>
      <c r="C82" s="21">
        <v>2</v>
      </c>
      <c r="D82" s="21">
        <v>2</v>
      </c>
      <c r="E82" s="21">
        <v>2</v>
      </c>
      <c r="F82" s="21">
        <v>47</v>
      </c>
    </row>
    <row r="83" spans="1:6" ht="21" customHeight="1" x14ac:dyDescent="0.2">
      <c r="A83" s="17" t="s">
        <v>257</v>
      </c>
      <c r="B83" s="17" t="s">
        <v>59</v>
      </c>
      <c r="C83" s="21">
        <v>1</v>
      </c>
      <c r="D83" s="21">
        <v>2</v>
      </c>
      <c r="E83" s="21">
        <v>2</v>
      </c>
      <c r="F83" s="21">
        <v>47</v>
      </c>
    </row>
    <row r="84" spans="1:6" ht="21" customHeight="1" x14ac:dyDescent="0.2">
      <c r="A84" s="17" t="s">
        <v>348</v>
      </c>
      <c r="B84" s="17" t="s">
        <v>59</v>
      </c>
      <c r="C84" s="21">
        <v>4</v>
      </c>
      <c r="D84" s="21">
        <v>4</v>
      </c>
      <c r="E84" s="21">
        <v>4</v>
      </c>
      <c r="F84" s="21">
        <v>47</v>
      </c>
    </row>
    <row r="85" spans="1:6" ht="21" customHeight="1" x14ac:dyDescent="0.2">
      <c r="A85" s="17" t="s">
        <v>377</v>
      </c>
      <c r="B85" s="17" t="s">
        <v>312</v>
      </c>
      <c r="C85" s="21">
        <v>9</v>
      </c>
      <c r="D85" s="21">
        <v>18</v>
      </c>
      <c r="E85" s="21">
        <v>18</v>
      </c>
      <c r="F85" s="21">
        <v>48</v>
      </c>
    </row>
    <row r="86" spans="1:6" ht="21" customHeight="1" x14ac:dyDescent="0.2">
      <c r="A86" s="17" t="s">
        <v>362</v>
      </c>
      <c r="B86" s="17" t="s">
        <v>312</v>
      </c>
      <c r="C86" s="21">
        <v>9</v>
      </c>
      <c r="D86" s="21">
        <v>18</v>
      </c>
      <c r="E86" s="21">
        <v>18</v>
      </c>
      <c r="F86" s="21">
        <v>48</v>
      </c>
    </row>
    <row r="87" spans="1:6" ht="21" customHeight="1" x14ac:dyDescent="0.2">
      <c r="A87" s="17" t="s">
        <v>162</v>
      </c>
      <c r="B87" s="17" t="s">
        <v>312</v>
      </c>
      <c r="C87" s="21">
        <v>2</v>
      </c>
      <c r="D87" s="21">
        <v>2</v>
      </c>
      <c r="E87" s="21">
        <v>2</v>
      </c>
      <c r="F87" s="21">
        <v>48</v>
      </c>
    </row>
    <row r="88" spans="1:6" ht="21" customHeight="1" x14ac:dyDescent="0.2">
      <c r="A88" s="17" t="s">
        <v>162</v>
      </c>
      <c r="B88" s="17" t="s">
        <v>368</v>
      </c>
      <c r="C88" s="21">
        <v>6</v>
      </c>
      <c r="D88" s="21">
        <v>6</v>
      </c>
      <c r="E88" s="21">
        <v>6</v>
      </c>
      <c r="F88" s="21">
        <v>96</v>
      </c>
    </row>
    <row r="89" spans="1:6" ht="21" customHeight="1" x14ac:dyDescent="0.2">
      <c r="A89" s="17" t="s">
        <v>78</v>
      </c>
      <c r="B89" s="17" t="s">
        <v>312</v>
      </c>
      <c r="C89" s="21">
        <v>2</v>
      </c>
      <c r="D89" s="21">
        <v>2</v>
      </c>
      <c r="E89" s="21">
        <v>2</v>
      </c>
      <c r="F89" s="21">
        <v>48</v>
      </c>
    </row>
    <row r="90" spans="1:6" ht="21" customHeight="1" x14ac:dyDescent="0.2">
      <c r="A90" s="17" t="s">
        <v>78</v>
      </c>
      <c r="B90" s="17" t="s">
        <v>368</v>
      </c>
      <c r="C90" s="21">
        <v>6</v>
      </c>
      <c r="D90" s="21">
        <v>6</v>
      </c>
      <c r="E90" s="21">
        <v>6</v>
      </c>
      <c r="F90" s="21">
        <v>96</v>
      </c>
    </row>
    <row r="91" spans="1:6" ht="21" customHeight="1" x14ac:dyDescent="0.2">
      <c r="A91" s="17" t="s">
        <v>379</v>
      </c>
      <c r="B91" s="17" t="s">
        <v>312</v>
      </c>
      <c r="C91" s="21">
        <v>2</v>
      </c>
      <c r="D91" s="21">
        <v>2</v>
      </c>
      <c r="E91" s="21">
        <v>2</v>
      </c>
      <c r="F91" s="21">
        <v>48</v>
      </c>
    </row>
    <row r="92" spans="1:6" ht="21" customHeight="1" x14ac:dyDescent="0.2">
      <c r="A92" s="17" t="s">
        <v>379</v>
      </c>
      <c r="B92" s="17" t="s">
        <v>368</v>
      </c>
      <c r="C92" s="21">
        <v>6</v>
      </c>
      <c r="D92" s="21">
        <v>6</v>
      </c>
      <c r="E92" s="21">
        <v>6</v>
      </c>
      <c r="F92" s="21">
        <v>96</v>
      </c>
    </row>
    <row r="93" spans="1:6" ht="21" customHeight="1" x14ac:dyDescent="0.2">
      <c r="A93" s="17" t="s">
        <v>7</v>
      </c>
      <c r="B93" s="17" t="s">
        <v>312</v>
      </c>
      <c r="C93" s="21">
        <v>6</v>
      </c>
      <c r="D93" s="21">
        <v>6</v>
      </c>
      <c r="E93" s="21">
        <v>6</v>
      </c>
      <c r="F93" s="21">
        <v>48</v>
      </c>
    </row>
    <row r="94" spans="1:6" ht="21" customHeight="1" x14ac:dyDescent="0.2">
      <c r="A94" s="17" t="s">
        <v>7</v>
      </c>
      <c r="B94" s="17" t="s">
        <v>368</v>
      </c>
      <c r="C94" s="21">
        <v>18</v>
      </c>
      <c r="D94" s="21">
        <v>18</v>
      </c>
      <c r="E94" s="21">
        <v>18</v>
      </c>
      <c r="F94" s="21">
        <v>96</v>
      </c>
    </row>
    <row r="95" spans="1:6" ht="21" customHeight="1" x14ac:dyDescent="0.2">
      <c r="A95" s="17" t="s">
        <v>255</v>
      </c>
      <c r="B95" s="17" t="s">
        <v>59</v>
      </c>
      <c r="C95" s="21">
        <v>3</v>
      </c>
      <c r="D95" s="21">
        <v>3</v>
      </c>
      <c r="E95" s="21">
        <v>3</v>
      </c>
      <c r="F95" s="21">
        <v>47</v>
      </c>
    </row>
    <row r="96" spans="1:6" ht="21" customHeight="1" x14ac:dyDescent="0.2">
      <c r="A96" s="17" t="s">
        <v>109</v>
      </c>
      <c r="B96" s="17" t="s">
        <v>59</v>
      </c>
      <c r="C96" s="21">
        <v>4</v>
      </c>
      <c r="D96" s="21">
        <v>4</v>
      </c>
      <c r="E96" s="21">
        <v>4</v>
      </c>
      <c r="F96" s="21">
        <v>47</v>
      </c>
    </row>
    <row r="97" spans="1:6" ht="21" customHeight="1" x14ac:dyDescent="0.2">
      <c r="A97" s="17" t="s">
        <v>3</v>
      </c>
      <c r="B97" s="17" t="s">
        <v>59</v>
      </c>
      <c r="C97" s="21">
        <v>2</v>
      </c>
      <c r="D97" s="21">
        <v>2</v>
      </c>
      <c r="E97" s="21">
        <v>2</v>
      </c>
      <c r="F97" s="21">
        <v>47</v>
      </c>
    </row>
    <row r="98" spans="1:6" ht="21" customHeight="1" x14ac:dyDescent="0.2">
      <c r="A98" s="17" t="s">
        <v>3</v>
      </c>
      <c r="B98" s="17" t="s">
        <v>59</v>
      </c>
      <c r="C98" s="21">
        <v>2</v>
      </c>
      <c r="D98" s="21">
        <v>4</v>
      </c>
      <c r="E98" s="21">
        <v>4</v>
      </c>
      <c r="F98" s="21">
        <v>47</v>
      </c>
    </row>
    <row r="99" spans="1:6" ht="21" customHeight="1" x14ac:dyDescent="0.2">
      <c r="A99" s="17" t="s">
        <v>234</v>
      </c>
      <c r="B99" s="17" t="s">
        <v>59</v>
      </c>
      <c r="C99" s="21">
        <v>1</v>
      </c>
      <c r="D99" s="21">
        <v>1</v>
      </c>
      <c r="E99" s="21">
        <v>1</v>
      </c>
      <c r="F99" s="21">
        <v>47</v>
      </c>
    </row>
    <row r="100" spans="1:6" ht="21" customHeight="1" x14ac:dyDescent="0.2">
      <c r="A100" s="17" t="s">
        <v>307</v>
      </c>
      <c r="B100" s="17" t="s">
        <v>59</v>
      </c>
      <c r="C100" s="21">
        <v>2</v>
      </c>
      <c r="D100" s="21">
        <v>2</v>
      </c>
      <c r="E100" s="21">
        <v>2</v>
      </c>
      <c r="F100" s="21">
        <v>47</v>
      </c>
    </row>
    <row r="101" spans="1:6" ht="21" customHeight="1" x14ac:dyDescent="0.2">
      <c r="A101" s="17" t="s">
        <v>307</v>
      </c>
      <c r="B101" s="17" t="s">
        <v>380</v>
      </c>
      <c r="C101" s="21">
        <v>2</v>
      </c>
      <c r="D101" s="21">
        <v>2</v>
      </c>
      <c r="E101" s="21">
        <v>2</v>
      </c>
      <c r="F101" s="21">
        <v>11</v>
      </c>
    </row>
    <row r="102" spans="1:6" ht="21" customHeight="1" x14ac:dyDescent="0.2">
      <c r="A102" s="17" t="s">
        <v>309</v>
      </c>
      <c r="B102" s="17" t="s">
        <v>59</v>
      </c>
      <c r="C102" s="21">
        <v>2</v>
      </c>
      <c r="D102" s="21">
        <v>2</v>
      </c>
      <c r="E102" s="21">
        <v>2</v>
      </c>
      <c r="F102" s="21">
        <v>47</v>
      </c>
    </row>
    <row r="103" spans="1:6" ht="21" customHeight="1" x14ac:dyDescent="0.2">
      <c r="A103" s="17" t="s">
        <v>309</v>
      </c>
      <c r="B103" s="17" t="s">
        <v>380</v>
      </c>
      <c r="C103" s="21">
        <v>2</v>
      </c>
      <c r="D103" s="21">
        <v>2</v>
      </c>
      <c r="E103" s="21">
        <v>2</v>
      </c>
      <c r="F103" s="21">
        <v>11</v>
      </c>
    </row>
    <row r="104" spans="1:6" ht="21" customHeight="1" x14ac:dyDescent="0.2">
      <c r="A104" s="17" t="s">
        <v>381</v>
      </c>
      <c r="B104" s="17" t="s">
        <v>340</v>
      </c>
      <c r="C104" s="21">
        <v>1</v>
      </c>
      <c r="D104" s="21">
        <v>1</v>
      </c>
      <c r="E104" s="21">
        <v>1</v>
      </c>
      <c r="F104" s="21">
        <v>22</v>
      </c>
    </row>
    <row r="105" spans="1:6" ht="21" customHeight="1" x14ac:dyDescent="0.2">
      <c r="A105" s="247" t="s">
        <v>382</v>
      </c>
      <c r="B105" s="248"/>
      <c r="C105" s="21">
        <v>0</v>
      </c>
      <c r="D105" s="21">
        <v>0</v>
      </c>
      <c r="E105" s="21">
        <v>0</v>
      </c>
      <c r="F105" s="21" t="s">
        <v>119</v>
      </c>
    </row>
    <row r="106" spans="1:6" ht="21" customHeight="1" x14ac:dyDescent="0.2">
      <c r="A106" s="17" t="s">
        <v>88</v>
      </c>
      <c r="B106" s="17" t="s">
        <v>59</v>
      </c>
      <c r="C106" s="21">
        <v>2</v>
      </c>
      <c r="D106" s="21">
        <v>2</v>
      </c>
      <c r="E106" s="21">
        <v>2</v>
      </c>
      <c r="F106" s="21">
        <v>47</v>
      </c>
    </row>
    <row r="107" spans="1:6" ht="21" customHeight="1" x14ac:dyDescent="0.2">
      <c r="A107" s="17" t="s">
        <v>88</v>
      </c>
      <c r="B107" s="17" t="s">
        <v>59</v>
      </c>
      <c r="C107" s="21">
        <v>25</v>
      </c>
      <c r="D107" s="21">
        <v>50</v>
      </c>
      <c r="E107" s="21">
        <v>50</v>
      </c>
      <c r="F107" s="21">
        <v>47</v>
      </c>
    </row>
    <row r="108" spans="1:6" ht="21" customHeight="1" x14ac:dyDescent="0.2">
      <c r="A108" s="17" t="s">
        <v>384</v>
      </c>
      <c r="B108" s="17" t="s">
        <v>368</v>
      </c>
      <c r="C108" s="21">
        <v>12</v>
      </c>
      <c r="D108" s="21">
        <v>12</v>
      </c>
      <c r="E108" s="21">
        <v>12</v>
      </c>
      <c r="F108" s="21">
        <v>96</v>
      </c>
    </row>
    <row r="109" spans="1:6" ht="21" customHeight="1" x14ac:dyDescent="0.2">
      <c r="A109" s="17" t="s">
        <v>384</v>
      </c>
      <c r="B109" s="17" t="s">
        <v>312</v>
      </c>
      <c r="C109" s="21">
        <v>4</v>
      </c>
      <c r="D109" s="21">
        <v>4</v>
      </c>
      <c r="E109" s="21">
        <v>4</v>
      </c>
      <c r="F109" s="21">
        <v>48</v>
      </c>
    </row>
    <row r="110" spans="1:6" ht="21" customHeight="1" x14ac:dyDescent="0.2">
      <c r="A110" s="17" t="s">
        <v>366</v>
      </c>
      <c r="B110" s="17" t="s">
        <v>368</v>
      </c>
      <c r="C110" s="21">
        <v>6</v>
      </c>
      <c r="D110" s="21">
        <v>6</v>
      </c>
      <c r="E110" s="21">
        <v>6</v>
      </c>
      <c r="F110" s="21">
        <v>96</v>
      </c>
    </row>
    <row r="111" spans="1:6" ht="21" customHeight="1" x14ac:dyDescent="0.2">
      <c r="A111" s="17" t="s">
        <v>385</v>
      </c>
      <c r="B111" s="17" t="s">
        <v>312</v>
      </c>
      <c r="C111" s="21">
        <v>10</v>
      </c>
      <c r="D111" s="21">
        <v>10</v>
      </c>
      <c r="E111" s="21">
        <v>10</v>
      </c>
      <c r="F111" s="21">
        <v>48</v>
      </c>
    </row>
    <row r="112" spans="1:6" ht="21" customHeight="1" x14ac:dyDescent="0.2">
      <c r="A112" s="17" t="s">
        <v>385</v>
      </c>
      <c r="B112" s="17" t="s">
        <v>368</v>
      </c>
      <c r="C112" s="21">
        <v>30</v>
      </c>
      <c r="D112" s="21">
        <v>30</v>
      </c>
      <c r="E112" s="21">
        <v>30</v>
      </c>
      <c r="F112" s="21">
        <v>96</v>
      </c>
    </row>
    <row r="113" spans="1:6" ht="21" customHeight="1" x14ac:dyDescent="0.2">
      <c r="A113" s="17" t="s">
        <v>49</v>
      </c>
      <c r="B113" s="17" t="s">
        <v>59</v>
      </c>
      <c r="C113" s="21">
        <v>3</v>
      </c>
      <c r="D113" s="21">
        <v>6</v>
      </c>
      <c r="E113" s="21">
        <v>6</v>
      </c>
      <c r="F113" s="21">
        <v>47</v>
      </c>
    </row>
    <row r="114" spans="1:6" ht="21" customHeight="1" x14ac:dyDescent="0.2">
      <c r="A114" s="17" t="s">
        <v>386</v>
      </c>
      <c r="B114" s="17" t="s">
        <v>274</v>
      </c>
      <c r="C114" s="21">
        <v>9</v>
      </c>
      <c r="D114" s="21">
        <v>9</v>
      </c>
      <c r="E114" s="21">
        <v>9</v>
      </c>
      <c r="F114" s="21">
        <v>38</v>
      </c>
    </row>
    <row r="115" spans="1:6" ht="21" customHeight="1" x14ac:dyDescent="0.2">
      <c r="A115" s="17" t="s">
        <v>387</v>
      </c>
      <c r="B115" s="17" t="s">
        <v>274</v>
      </c>
      <c r="C115" s="21">
        <v>3</v>
      </c>
      <c r="D115" s="21">
        <v>3</v>
      </c>
      <c r="E115" s="21">
        <v>3</v>
      </c>
      <c r="F115" s="21">
        <v>38</v>
      </c>
    </row>
    <row r="116" spans="1:6" ht="21" customHeight="1" x14ac:dyDescent="0.2">
      <c r="A116" s="17" t="s">
        <v>388</v>
      </c>
      <c r="B116" s="17" t="s">
        <v>59</v>
      </c>
      <c r="C116" s="21">
        <v>4</v>
      </c>
      <c r="D116" s="21">
        <v>4</v>
      </c>
      <c r="E116" s="21">
        <v>4</v>
      </c>
      <c r="F116" s="21">
        <v>47</v>
      </c>
    </row>
    <row r="117" spans="1:6" ht="21" customHeight="1" x14ac:dyDescent="0.2">
      <c r="A117" s="17" t="s">
        <v>307</v>
      </c>
      <c r="B117" s="34" t="s">
        <v>111</v>
      </c>
      <c r="C117" s="21">
        <v>0</v>
      </c>
      <c r="D117" s="21">
        <v>0</v>
      </c>
      <c r="E117" s="21">
        <v>0</v>
      </c>
      <c r="F117" s="21" t="s">
        <v>119</v>
      </c>
    </row>
    <row r="118" spans="1:6" ht="21" customHeight="1" x14ac:dyDescent="0.2">
      <c r="A118" s="17" t="s">
        <v>309</v>
      </c>
      <c r="B118" s="34" t="s">
        <v>111</v>
      </c>
      <c r="C118" s="21">
        <v>0</v>
      </c>
      <c r="D118" s="21">
        <v>0</v>
      </c>
      <c r="E118" s="21">
        <v>0</v>
      </c>
      <c r="F118" s="21" t="s">
        <v>119</v>
      </c>
    </row>
    <row r="119" spans="1:6" ht="21" customHeight="1" x14ac:dyDescent="0.2">
      <c r="A119" s="17" t="s">
        <v>265</v>
      </c>
      <c r="B119" s="17" t="s">
        <v>59</v>
      </c>
      <c r="C119" s="21">
        <v>2</v>
      </c>
      <c r="D119" s="21">
        <v>4</v>
      </c>
      <c r="E119" s="21">
        <v>4</v>
      </c>
      <c r="F119" s="21">
        <v>47</v>
      </c>
    </row>
    <row r="120" spans="1:6" ht="21" customHeight="1" x14ac:dyDescent="0.2">
      <c r="A120" s="17" t="s">
        <v>390</v>
      </c>
      <c r="B120" s="17" t="s">
        <v>59</v>
      </c>
      <c r="C120" s="21">
        <v>2</v>
      </c>
      <c r="D120" s="21">
        <v>4</v>
      </c>
      <c r="E120" s="21">
        <v>4</v>
      </c>
      <c r="F120" s="21">
        <v>47</v>
      </c>
    </row>
    <row r="121" spans="1:6" ht="21" customHeight="1" x14ac:dyDescent="0.2">
      <c r="A121" s="17" t="s">
        <v>134</v>
      </c>
      <c r="B121" s="17" t="s">
        <v>274</v>
      </c>
      <c r="C121" s="21">
        <v>3</v>
      </c>
      <c r="D121" s="21">
        <v>3</v>
      </c>
      <c r="E121" s="21">
        <v>3</v>
      </c>
      <c r="F121" s="21">
        <v>38</v>
      </c>
    </row>
    <row r="122" spans="1:6" ht="21" customHeight="1" x14ac:dyDescent="0.2">
      <c r="A122" s="17" t="s">
        <v>248</v>
      </c>
      <c r="B122" s="17" t="s">
        <v>52</v>
      </c>
      <c r="C122" s="21">
        <v>30</v>
      </c>
      <c r="D122" s="21">
        <v>30</v>
      </c>
      <c r="E122" s="21">
        <v>30</v>
      </c>
      <c r="F122" s="21">
        <v>65</v>
      </c>
    </row>
    <row r="123" spans="1:6" ht="21" customHeight="1" x14ac:dyDescent="0.2">
      <c r="A123" s="17" t="s">
        <v>391</v>
      </c>
      <c r="B123" s="17" t="s">
        <v>59</v>
      </c>
      <c r="C123" s="21">
        <v>2</v>
      </c>
      <c r="D123" s="21">
        <v>2</v>
      </c>
      <c r="E123" s="21">
        <v>2</v>
      </c>
      <c r="F123" s="21">
        <v>47</v>
      </c>
    </row>
    <row r="124" spans="1:6" ht="21" customHeight="1" x14ac:dyDescent="0.2">
      <c r="A124" s="17" t="s">
        <v>391</v>
      </c>
      <c r="B124" s="17" t="s">
        <v>59</v>
      </c>
      <c r="C124" s="21">
        <v>12</v>
      </c>
      <c r="D124" s="21">
        <v>24</v>
      </c>
      <c r="E124" s="21">
        <v>24</v>
      </c>
      <c r="F124" s="21">
        <v>47</v>
      </c>
    </row>
    <row r="125" spans="1:6" ht="21" customHeight="1" x14ac:dyDescent="0.2">
      <c r="A125" s="17" t="s">
        <v>76</v>
      </c>
      <c r="B125" s="17" t="s">
        <v>59</v>
      </c>
      <c r="C125" s="21">
        <v>3</v>
      </c>
      <c r="D125" s="21">
        <v>6</v>
      </c>
      <c r="E125" s="21">
        <v>6</v>
      </c>
      <c r="F125" s="21">
        <v>47</v>
      </c>
    </row>
    <row r="126" spans="1:6" ht="21" customHeight="1" x14ac:dyDescent="0.2">
      <c r="A126" s="17" t="s">
        <v>392</v>
      </c>
      <c r="B126" s="17" t="s">
        <v>59</v>
      </c>
      <c r="C126" s="21">
        <v>2</v>
      </c>
      <c r="D126" s="21">
        <v>2</v>
      </c>
      <c r="E126" s="21">
        <v>2</v>
      </c>
      <c r="F126" s="21">
        <v>47</v>
      </c>
    </row>
    <row r="127" spans="1:6" ht="21" customHeight="1" x14ac:dyDescent="0.2">
      <c r="A127" s="17" t="s">
        <v>392</v>
      </c>
      <c r="B127" s="17" t="s">
        <v>59</v>
      </c>
      <c r="C127" s="21">
        <v>6</v>
      </c>
      <c r="D127" s="21">
        <v>12</v>
      </c>
      <c r="E127" s="21">
        <v>12</v>
      </c>
      <c r="F127" s="21">
        <v>47</v>
      </c>
    </row>
    <row r="128" spans="1:6" ht="21" customHeight="1" x14ac:dyDescent="0.2">
      <c r="A128" s="17" t="s">
        <v>393</v>
      </c>
      <c r="B128" s="17" t="s">
        <v>368</v>
      </c>
      <c r="C128" s="21">
        <v>24</v>
      </c>
      <c r="D128" s="21">
        <v>24</v>
      </c>
      <c r="E128" s="21">
        <v>24</v>
      </c>
      <c r="F128" s="21">
        <v>96</v>
      </c>
    </row>
    <row r="129" spans="1:6" ht="21" customHeight="1" x14ac:dyDescent="0.2">
      <c r="A129" s="17" t="s">
        <v>393</v>
      </c>
      <c r="B129" s="17" t="s">
        <v>312</v>
      </c>
      <c r="C129" s="21">
        <v>8</v>
      </c>
      <c r="D129" s="21">
        <v>8</v>
      </c>
      <c r="E129" s="21">
        <v>8</v>
      </c>
      <c r="F129" s="21">
        <v>48</v>
      </c>
    </row>
    <row r="130" spans="1:6" ht="21" customHeight="1" x14ac:dyDescent="0.2">
      <c r="A130" s="17" t="s">
        <v>346</v>
      </c>
      <c r="B130" s="17" t="s">
        <v>59</v>
      </c>
      <c r="C130" s="21">
        <v>1</v>
      </c>
      <c r="D130" s="21">
        <v>1</v>
      </c>
      <c r="E130" s="21">
        <v>1</v>
      </c>
      <c r="F130" s="21">
        <v>47</v>
      </c>
    </row>
    <row r="131" spans="1:6" ht="21" customHeight="1" x14ac:dyDescent="0.2">
      <c r="A131" s="17" t="s">
        <v>109</v>
      </c>
      <c r="B131" s="17" t="s">
        <v>59</v>
      </c>
      <c r="C131" s="21">
        <v>3</v>
      </c>
      <c r="D131" s="21">
        <v>3</v>
      </c>
      <c r="E131" s="21">
        <v>3</v>
      </c>
      <c r="F131" s="21">
        <v>47</v>
      </c>
    </row>
    <row r="132" spans="1:6" ht="21" customHeight="1" x14ac:dyDescent="0.2">
      <c r="A132" s="17" t="s">
        <v>255</v>
      </c>
      <c r="B132" s="17" t="s">
        <v>59</v>
      </c>
      <c r="C132" s="21">
        <v>3</v>
      </c>
      <c r="D132" s="21">
        <v>3</v>
      </c>
      <c r="E132" s="21">
        <v>3</v>
      </c>
      <c r="F132" s="21">
        <v>47</v>
      </c>
    </row>
    <row r="133" spans="1:6" ht="21" customHeight="1" x14ac:dyDescent="0.2">
      <c r="A133" s="17" t="s">
        <v>134</v>
      </c>
      <c r="B133" s="17" t="s">
        <v>59</v>
      </c>
      <c r="C133" s="21">
        <v>2</v>
      </c>
      <c r="D133" s="21">
        <v>2</v>
      </c>
      <c r="E133" s="21">
        <v>2</v>
      </c>
      <c r="F133" s="21">
        <v>47</v>
      </c>
    </row>
    <row r="134" spans="1:6" ht="21" customHeight="1" x14ac:dyDescent="0.2">
      <c r="A134" s="17" t="s">
        <v>134</v>
      </c>
      <c r="B134" s="17" t="s">
        <v>380</v>
      </c>
      <c r="C134" s="21">
        <v>2</v>
      </c>
      <c r="D134" s="21">
        <v>2</v>
      </c>
      <c r="E134" s="21">
        <v>2</v>
      </c>
      <c r="F134" s="21">
        <v>11</v>
      </c>
    </row>
    <row r="135" spans="1:6" ht="21" customHeight="1" x14ac:dyDescent="0.2">
      <c r="A135" s="17" t="s">
        <v>118</v>
      </c>
      <c r="B135" s="17" t="s">
        <v>59</v>
      </c>
      <c r="C135" s="21">
        <v>2</v>
      </c>
      <c r="D135" s="21">
        <v>4</v>
      </c>
      <c r="E135" s="21">
        <v>4</v>
      </c>
      <c r="F135" s="21">
        <v>47</v>
      </c>
    </row>
    <row r="136" spans="1:6" ht="21" customHeight="1" x14ac:dyDescent="0.2">
      <c r="A136" s="17" t="s">
        <v>27</v>
      </c>
      <c r="B136" s="17" t="s">
        <v>59</v>
      </c>
      <c r="C136" s="21">
        <v>1</v>
      </c>
      <c r="D136" s="21">
        <v>1</v>
      </c>
      <c r="E136" s="21">
        <v>1</v>
      </c>
      <c r="F136" s="21">
        <v>47</v>
      </c>
    </row>
    <row r="137" spans="1:6" ht="21" customHeight="1" x14ac:dyDescent="0.2">
      <c r="A137" s="17" t="s">
        <v>383</v>
      </c>
      <c r="B137" s="17" t="s">
        <v>59</v>
      </c>
      <c r="C137" s="21">
        <v>1</v>
      </c>
      <c r="D137" s="21">
        <v>1</v>
      </c>
      <c r="E137" s="21">
        <v>1</v>
      </c>
      <c r="F137" s="21">
        <v>47</v>
      </c>
    </row>
    <row r="138" spans="1:6" ht="21" customHeight="1" x14ac:dyDescent="0.2">
      <c r="A138" s="17" t="s">
        <v>266</v>
      </c>
      <c r="B138" s="17" t="s">
        <v>59</v>
      </c>
      <c r="C138" s="21">
        <v>1</v>
      </c>
      <c r="D138" s="21">
        <v>1</v>
      </c>
      <c r="E138" s="21">
        <v>1</v>
      </c>
      <c r="F138" s="21">
        <v>47</v>
      </c>
    </row>
    <row r="139" spans="1:6" ht="21" customHeight="1" x14ac:dyDescent="0.2">
      <c r="A139" s="17" t="s">
        <v>266</v>
      </c>
      <c r="B139" s="17" t="s">
        <v>59</v>
      </c>
      <c r="C139" s="21">
        <v>1</v>
      </c>
      <c r="D139" s="21">
        <v>1</v>
      </c>
      <c r="E139" s="21">
        <v>1</v>
      </c>
      <c r="F139" s="21">
        <v>47</v>
      </c>
    </row>
    <row r="140" spans="1:6" ht="21" customHeight="1" x14ac:dyDescent="0.2">
      <c r="A140" s="247" t="s">
        <v>394</v>
      </c>
      <c r="B140" s="248"/>
      <c r="C140" s="21">
        <v>0</v>
      </c>
      <c r="D140" s="21">
        <v>0</v>
      </c>
      <c r="E140" s="21">
        <v>0</v>
      </c>
      <c r="F140" s="21" t="s">
        <v>119</v>
      </c>
    </row>
    <row r="141" spans="1:6" ht="21" customHeight="1" x14ac:dyDescent="0.2">
      <c r="A141" s="17" t="s">
        <v>256</v>
      </c>
      <c r="B141" s="17" t="s">
        <v>340</v>
      </c>
      <c r="C141" s="21">
        <v>1</v>
      </c>
      <c r="D141" s="21">
        <v>1</v>
      </c>
      <c r="E141" s="21">
        <v>1</v>
      </c>
      <c r="F141" s="21">
        <v>22</v>
      </c>
    </row>
    <row r="142" spans="1:6" ht="21" customHeight="1" x14ac:dyDescent="0.2">
      <c r="A142" s="17" t="s">
        <v>256</v>
      </c>
      <c r="B142" s="17" t="s">
        <v>59</v>
      </c>
      <c r="C142" s="21">
        <v>1</v>
      </c>
      <c r="D142" s="21">
        <v>1</v>
      </c>
      <c r="E142" s="21">
        <v>1</v>
      </c>
      <c r="F142" s="21">
        <v>47</v>
      </c>
    </row>
    <row r="143" spans="1:6" ht="21" customHeight="1" x14ac:dyDescent="0.2">
      <c r="A143" s="17" t="s">
        <v>266</v>
      </c>
      <c r="B143" s="17" t="s">
        <v>340</v>
      </c>
      <c r="C143" s="21">
        <v>2</v>
      </c>
      <c r="D143" s="21">
        <v>2</v>
      </c>
      <c r="E143" s="21">
        <v>2</v>
      </c>
      <c r="F143" s="21">
        <v>22</v>
      </c>
    </row>
    <row r="144" spans="1:6" ht="21" customHeight="1" x14ac:dyDescent="0.2">
      <c r="A144" s="17" t="s">
        <v>266</v>
      </c>
      <c r="B144" s="17" t="s">
        <v>59</v>
      </c>
      <c r="C144" s="21">
        <v>1</v>
      </c>
      <c r="D144" s="21">
        <v>1</v>
      </c>
      <c r="E144" s="21">
        <v>1</v>
      </c>
      <c r="F144" s="21">
        <v>47</v>
      </c>
    </row>
    <row r="145" spans="1:6" ht="21" customHeight="1" x14ac:dyDescent="0.2">
      <c r="A145" s="17" t="s">
        <v>257</v>
      </c>
      <c r="B145" s="17" t="s">
        <v>59</v>
      </c>
      <c r="C145" s="21">
        <v>2</v>
      </c>
      <c r="D145" s="21">
        <v>4</v>
      </c>
      <c r="E145" s="21">
        <v>4</v>
      </c>
      <c r="F145" s="21">
        <v>47</v>
      </c>
    </row>
    <row r="146" spans="1:6" ht="21" customHeight="1" x14ac:dyDescent="0.2">
      <c r="A146" s="17" t="s">
        <v>276</v>
      </c>
      <c r="B146" s="17" t="s">
        <v>59</v>
      </c>
      <c r="C146" s="21">
        <v>2</v>
      </c>
      <c r="D146" s="21">
        <v>2</v>
      </c>
      <c r="E146" s="21">
        <v>2</v>
      </c>
      <c r="F146" s="21">
        <v>47</v>
      </c>
    </row>
    <row r="147" spans="1:6" ht="21" customHeight="1" x14ac:dyDescent="0.2">
      <c r="A147" s="17" t="s">
        <v>276</v>
      </c>
      <c r="B147" s="17" t="s">
        <v>59</v>
      </c>
      <c r="C147" s="21">
        <v>18</v>
      </c>
      <c r="D147" s="21">
        <v>36</v>
      </c>
      <c r="E147" s="21">
        <v>36</v>
      </c>
      <c r="F147" s="21">
        <v>47</v>
      </c>
    </row>
    <row r="148" spans="1:6" ht="21" customHeight="1" x14ac:dyDescent="0.2">
      <c r="A148" s="17" t="s">
        <v>323</v>
      </c>
      <c r="B148" s="17" t="s">
        <v>59</v>
      </c>
      <c r="C148" s="21">
        <v>6</v>
      </c>
      <c r="D148" s="21">
        <v>12</v>
      </c>
      <c r="E148" s="21">
        <v>12</v>
      </c>
      <c r="F148" s="21">
        <v>47</v>
      </c>
    </row>
    <row r="149" spans="1:6" ht="21" customHeight="1" x14ac:dyDescent="0.2">
      <c r="A149" s="17" t="s">
        <v>203</v>
      </c>
      <c r="B149" s="17" t="s">
        <v>59</v>
      </c>
      <c r="C149" s="21">
        <v>2</v>
      </c>
      <c r="D149" s="21">
        <v>2</v>
      </c>
      <c r="E149" s="21">
        <v>2</v>
      </c>
      <c r="F149" s="21">
        <v>47</v>
      </c>
    </row>
    <row r="150" spans="1:6" ht="21" customHeight="1" x14ac:dyDescent="0.2">
      <c r="A150" s="17" t="s">
        <v>203</v>
      </c>
      <c r="B150" s="17" t="s">
        <v>59</v>
      </c>
      <c r="C150" s="21">
        <v>12</v>
      </c>
      <c r="D150" s="21">
        <v>36</v>
      </c>
      <c r="E150" s="21">
        <v>36</v>
      </c>
      <c r="F150" s="21">
        <v>47</v>
      </c>
    </row>
    <row r="151" spans="1:6" ht="21" customHeight="1" x14ac:dyDescent="0.2">
      <c r="A151" s="17" t="s">
        <v>76</v>
      </c>
      <c r="B151" s="17" t="s">
        <v>59</v>
      </c>
      <c r="C151" s="21">
        <v>2</v>
      </c>
      <c r="D151" s="21">
        <v>4</v>
      </c>
      <c r="E151" s="21">
        <v>4</v>
      </c>
      <c r="F151" s="21">
        <v>47</v>
      </c>
    </row>
    <row r="152" spans="1:6" ht="21" customHeight="1" x14ac:dyDescent="0.2">
      <c r="A152" s="17" t="s">
        <v>395</v>
      </c>
      <c r="B152" s="17" t="s">
        <v>59</v>
      </c>
      <c r="C152" s="21">
        <v>2</v>
      </c>
      <c r="D152" s="21">
        <v>2</v>
      </c>
      <c r="E152" s="21">
        <v>2</v>
      </c>
      <c r="F152" s="21">
        <v>47</v>
      </c>
    </row>
    <row r="153" spans="1:6" ht="21" customHeight="1" x14ac:dyDescent="0.2">
      <c r="A153" s="17" t="s">
        <v>395</v>
      </c>
      <c r="B153" s="17" t="s">
        <v>59</v>
      </c>
      <c r="C153" s="21">
        <v>6</v>
      </c>
      <c r="D153" s="21">
        <v>12</v>
      </c>
      <c r="E153" s="21">
        <v>12</v>
      </c>
      <c r="F153" s="21">
        <v>47</v>
      </c>
    </row>
    <row r="154" spans="1:6" ht="21" customHeight="1" x14ac:dyDescent="0.2">
      <c r="A154" s="17" t="s">
        <v>348</v>
      </c>
      <c r="B154" s="17" t="s">
        <v>59</v>
      </c>
      <c r="C154" s="21">
        <v>5</v>
      </c>
      <c r="D154" s="21">
        <v>10</v>
      </c>
      <c r="E154" s="21">
        <v>10</v>
      </c>
      <c r="F154" s="21">
        <v>47</v>
      </c>
    </row>
    <row r="155" spans="1:6" ht="21" customHeight="1" x14ac:dyDescent="0.2">
      <c r="A155" s="17" t="s">
        <v>258</v>
      </c>
      <c r="B155" s="17" t="s">
        <v>59</v>
      </c>
      <c r="C155" s="21">
        <v>1</v>
      </c>
      <c r="D155" s="21">
        <v>2</v>
      </c>
      <c r="E155" s="21">
        <v>2</v>
      </c>
      <c r="F155" s="21">
        <v>47</v>
      </c>
    </row>
    <row r="156" spans="1:6" ht="21" customHeight="1" x14ac:dyDescent="0.2">
      <c r="A156" s="17" t="s">
        <v>27</v>
      </c>
      <c r="B156" s="17" t="s">
        <v>59</v>
      </c>
      <c r="C156" s="21">
        <v>2</v>
      </c>
      <c r="D156" s="21">
        <v>2</v>
      </c>
      <c r="E156" s="21">
        <v>2</v>
      </c>
      <c r="F156" s="21">
        <v>47</v>
      </c>
    </row>
    <row r="157" spans="1:6" ht="21" customHeight="1" x14ac:dyDescent="0.2">
      <c r="A157" s="17" t="s">
        <v>383</v>
      </c>
      <c r="B157" s="17" t="s">
        <v>59</v>
      </c>
      <c r="C157" s="21">
        <v>2</v>
      </c>
      <c r="D157" s="21">
        <v>2</v>
      </c>
      <c r="E157" s="21">
        <v>2</v>
      </c>
      <c r="F157" s="21">
        <v>47</v>
      </c>
    </row>
    <row r="158" spans="1:6" ht="21" customHeight="1" x14ac:dyDescent="0.2">
      <c r="A158" s="17" t="s">
        <v>271</v>
      </c>
      <c r="B158" s="17" t="s">
        <v>59</v>
      </c>
      <c r="C158" s="21">
        <v>2</v>
      </c>
      <c r="D158" s="21">
        <v>2</v>
      </c>
      <c r="E158" s="21">
        <v>2</v>
      </c>
      <c r="F158" s="21">
        <v>47</v>
      </c>
    </row>
    <row r="159" spans="1:6" ht="21" customHeight="1" x14ac:dyDescent="0.2">
      <c r="A159" s="17" t="s">
        <v>271</v>
      </c>
      <c r="B159" s="17" t="s">
        <v>59</v>
      </c>
      <c r="C159" s="21">
        <v>9</v>
      </c>
      <c r="D159" s="21">
        <v>18</v>
      </c>
      <c r="E159" s="21">
        <v>18</v>
      </c>
      <c r="F159" s="21">
        <v>47</v>
      </c>
    </row>
    <row r="160" spans="1:6" ht="21" customHeight="1" x14ac:dyDescent="0.2">
      <c r="A160" s="17" t="s">
        <v>396</v>
      </c>
      <c r="B160" s="17" t="s">
        <v>59</v>
      </c>
      <c r="C160" s="21">
        <v>3</v>
      </c>
      <c r="D160" s="21">
        <v>6</v>
      </c>
      <c r="E160" s="21">
        <v>6</v>
      </c>
      <c r="F160" s="21">
        <v>47</v>
      </c>
    </row>
    <row r="161" spans="1:6" ht="21" customHeight="1" x14ac:dyDescent="0.2">
      <c r="A161" s="17" t="s">
        <v>378</v>
      </c>
      <c r="B161" s="17" t="s">
        <v>59</v>
      </c>
      <c r="C161" s="21">
        <v>9</v>
      </c>
      <c r="D161" s="21">
        <v>18</v>
      </c>
      <c r="E161" s="21">
        <v>18</v>
      </c>
      <c r="F161" s="21">
        <v>47</v>
      </c>
    </row>
    <row r="162" spans="1:6" ht="21" customHeight="1" x14ac:dyDescent="0.2">
      <c r="A162" s="17" t="s">
        <v>378</v>
      </c>
      <c r="B162" s="17" t="s">
        <v>59</v>
      </c>
      <c r="C162" s="21">
        <v>2</v>
      </c>
      <c r="D162" s="21">
        <v>2</v>
      </c>
      <c r="E162" s="21">
        <v>2</v>
      </c>
      <c r="F162" s="21">
        <v>47</v>
      </c>
    </row>
    <row r="163" spans="1:6" ht="21" customHeight="1" x14ac:dyDescent="0.2">
      <c r="A163" s="17" t="s">
        <v>397</v>
      </c>
      <c r="B163" s="17" t="s">
        <v>59</v>
      </c>
      <c r="C163" s="21">
        <v>3</v>
      </c>
      <c r="D163" s="21">
        <v>6</v>
      </c>
      <c r="E163" s="21">
        <v>6</v>
      </c>
      <c r="F163" s="21">
        <v>47</v>
      </c>
    </row>
    <row r="164" spans="1:6" ht="21" customHeight="1" x14ac:dyDescent="0.2">
      <c r="A164" s="17" t="s">
        <v>369</v>
      </c>
      <c r="B164" s="17" t="s">
        <v>59</v>
      </c>
      <c r="C164" s="21">
        <v>1</v>
      </c>
      <c r="D164" s="21">
        <v>1</v>
      </c>
      <c r="E164" s="21">
        <v>1</v>
      </c>
      <c r="F164" s="21">
        <v>47</v>
      </c>
    </row>
    <row r="165" spans="1:6" ht="21" customHeight="1" x14ac:dyDescent="0.2">
      <c r="A165" s="17" t="s">
        <v>70</v>
      </c>
      <c r="B165" s="17" t="s">
        <v>59</v>
      </c>
      <c r="C165" s="21">
        <v>2</v>
      </c>
      <c r="D165" s="21">
        <v>2</v>
      </c>
      <c r="E165" s="21">
        <v>2</v>
      </c>
      <c r="F165" s="21">
        <v>47</v>
      </c>
    </row>
    <row r="166" spans="1:6" ht="21" customHeight="1" x14ac:dyDescent="0.2">
      <c r="A166" s="17" t="s">
        <v>398</v>
      </c>
      <c r="B166" s="17" t="s">
        <v>59</v>
      </c>
      <c r="C166" s="21">
        <v>2</v>
      </c>
      <c r="D166" s="21">
        <v>2</v>
      </c>
      <c r="E166" s="21">
        <v>2</v>
      </c>
      <c r="F166" s="21">
        <v>47</v>
      </c>
    </row>
    <row r="167" spans="1:6" ht="21" customHeight="1" x14ac:dyDescent="0.2">
      <c r="A167" s="17" t="s">
        <v>371</v>
      </c>
      <c r="B167" s="17" t="s">
        <v>59</v>
      </c>
      <c r="C167" s="21">
        <v>17</v>
      </c>
      <c r="D167" s="21">
        <v>34</v>
      </c>
      <c r="E167" s="21">
        <v>34</v>
      </c>
      <c r="F167" s="21">
        <v>47</v>
      </c>
    </row>
    <row r="168" spans="1:6" ht="21" customHeight="1" x14ac:dyDescent="0.2">
      <c r="A168" s="17" t="s">
        <v>371</v>
      </c>
      <c r="B168" s="19" t="s">
        <v>343</v>
      </c>
      <c r="C168" s="35"/>
      <c r="D168" s="21"/>
      <c r="E168" s="21"/>
      <c r="F168" s="21"/>
    </row>
    <row r="169" spans="1:6" ht="21" customHeight="1" x14ac:dyDescent="0.2">
      <c r="A169" s="17" t="s">
        <v>400</v>
      </c>
      <c r="B169" s="17" t="s">
        <v>59</v>
      </c>
      <c r="C169" s="21">
        <v>3</v>
      </c>
      <c r="D169" s="21">
        <v>6</v>
      </c>
      <c r="E169" s="21">
        <v>6</v>
      </c>
      <c r="F169" s="21">
        <v>47</v>
      </c>
    </row>
    <row r="170" spans="1:6" ht="21" customHeight="1" x14ac:dyDescent="0.2">
      <c r="A170" s="247" t="s">
        <v>354</v>
      </c>
      <c r="B170" s="248"/>
      <c r="C170" s="21">
        <v>0</v>
      </c>
      <c r="D170" s="21">
        <v>0</v>
      </c>
      <c r="E170" s="21">
        <v>0</v>
      </c>
      <c r="F170" s="21" t="s">
        <v>119</v>
      </c>
    </row>
    <row r="171" spans="1:6" ht="21" customHeight="1" x14ac:dyDescent="0.2">
      <c r="A171" s="17" t="s">
        <v>272</v>
      </c>
      <c r="B171" s="19" t="s">
        <v>343</v>
      </c>
      <c r="C171" s="21">
        <v>0</v>
      </c>
      <c r="D171" s="21">
        <v>0</v>
      </c>
      <c r="E171" s="21">
        <v>0</v>
      </c>
      <c r="F171" s="21" t="s">
        <v>119</v>
      </c>
    </row>
    <row r="172" spans="1:6" ht="21" customHeight="1" x14ac:dyDescent="0.2">
      <c r="A172" s="17" t="s">
        <v>290</v>
      </c>
      <c r="B172" s="17" t="s">
        <v>274</v>
      </c>
      <c r="C172" s="21">
        <v>2</v>
      </c>
      <c r="D172" s="21">
        <v>2</v>
      </c>
      <c r="E172" s="21">
        <v>2</v>
      </c>
      <c r="F172" s="21">
        <v>38</v>
      </c>
    </row>
    <row r="173" spans="1:6" ht="21" customHeight="1" x14ac:dyDescent="0.2">
      <c r="A173" s="17" t="s">
        <v>401</v>
      </c>
      <c r="B173" s="17" t="s">
        <v>274</v>
      </c>
      <c r="C173" s="21">
        <v>2</v>
      </c>
      <c r="D173" s="21">
        <v>4</v>
      </c>
      <c r="E173" s="21">
        <v>4</v>
      </c>
      <c r="F173" s="21">
        <v>38</v>
      </c>
    </row>
    <row r="174" spans="1:6" ht="21" customHeight="1" x14ac:dyDescent="0.2">
      <c r="A174" s="17" t="s">
        <v>310</v>
      </c>
      <c r="B174" s="17" t="s">
        <v>274</v>
      </c>
      <c r="C174" s="21">
        <v>2</v>
      </c>
      <c r="D174" s="21">
        <v>2</v>
      </c>
      <c r="E174" s="21">
        <v>2</v>
      </c>
      <c r="F174" s="21">
        <v>38</v>
      </c>
    </row>
    <row r="175" spans="1:6" ht="21" customHeight="1" x14ac:dyDescent="0.2">
      <c r="A175" s="17" t="s">
        <v>139</v>
      </c>
      <c r="B175" s="17" t="s">
        <v>274</v>
      </c>
      <c r="C175" s="21">
        <v>2</v>
      </c>
      <c r="D175" s="21">
        <v>4</v>
      </c>
      <c r="E175" s="21">
        <v>4</v>
      </c>
      <c r="F175" s="21">
        <v>38</v>
      </c>
    </row>
    <row r="176" spans="1:6" ht="21" customHeight="1" x14ac:dyDescent="0.2">
      <c r="A176" s="17" t="s">
        <v>334</v>
      </c>
      <c r="B176" s="34" t="s">
        <v>166</v>
      </c>
      <c r="C176" s="21">
        <v>0</v>
      </c>
      <c r="D176" s="21">
        <v>0</v>
      </c>
      <c r="E176" s="21">
        <v>0</v>
      </c>
      <c r="F176" s="21" t="s">
        <v>119</v>
      </c>
    </row>
    <row r="177" spans="1:6" ht="21" customHeight="1" x14ac:dyDescent="0.2">
      <c r="A177" s="247" t="s">
        <v>148</v>
      </c>
      <c r="B177" s="248"/>
      <c r="C177" s="21">
        <v>0</v>
      </c>
      <c r="D177" s="21">
        <v>0</v>
      </c>
      <c r="E177" s="21">
        <v>0</v>
      </c>
      <c r="F177" s="21" t="s">
        <v>119</v>
      </c>
    </row>
    <row r="178" spans="1:6" ht="21" customHeight="1" x14ac:dyDescent="0.2">
      <c r="A178" s="17" t="s">
        <v>260</v>
      </c>
      <c r="B178" s="17" t="s">
        <v>274</v>
      </c>
      <c r="C178" s="21">
        <v>2</v>
      </c>
      <c r="D178" s="21">
        <v>4</v>
      </c>
      <c r="E178" s="21">
        <v>4</v>
      </c>
      <c r="F178" s="21">
        <v>38</v>
      </c>
    </row>
    <row r="179" spans="1:6" ht="21" customHeight="1" x14ac:dyDescent="0.2">
      <c r="A179" s="17" t="s">
        <v>261</v>
      </c>
      <c r="B179" s="17" t="s">
        <v>274</v>
      </c>
      <c r="C179" s="21">
        <v>3</v>
      </c>
      <c r="D179" s="21">
        <v>3</v>
      </c>
      <c r="E179" s="21">
        <v>3</v>
      </c>
      <c r="F179" s="21">
        <v>38</v>
      </c>
    </row>
    <row r="180" spans="1:6" ht="21" customHeight="1" x14ac:dyDescent="0.2">
      <c r="A180" s="17" t="s">
        <v>402</v>
      </c>
      <c r="B180" s="17" t="s">
        <v>274</v>
      </c>
      <c r="C180" s="21">
        <v>1</v>
      </c>
      <c r="D180" s="21">
        <v>1</v>
      </c>
      <c r="E180" s="21">
        <v>1</v>
      </c>
      <c r="F180" s="21">
        <v>38</v>
      </c>
    </row>
    <row r="181" spans="1:6" ht="21" customHeight="1" x14ac:dyDescent="0.2">
      <c r="A181" s="17" t="s">
        <v>290</v>
      </c>
      <c r="B181" s="17" t="s">
        <v>274</v>
      </c>
      <c r="C181" s="21">
        <v>2</v>
      </c>
      <c r="D181" s="21">
        <v>2</v>
      </c>
      <c r="E181" s="21">
        <v>2</v>
      </c>
      <c r="F181" s="21">
        <v>38</v>
      </c>
    </row>
    <row r="182" spans="1:6" ht="21" customHeight="1" x14ac:dyDescent="0.2">
      <c r="A182" s="17" t="s">
        <v>307</v>
      </c>
      <c r="B182" s="17" t="s">
        <v>274</v>
      </c>
      <c r="C182" s="21">
        <v>3</v>
      </c>
      <c r="D182" s="21">
        <v>3</v>
      </c>
      <c r="E182" s="21">
        <v>3</v>
      </c>
      <c r="F182" s="21">
        <v>38</v>
      </c>
    </row>
    <row r="183" spans="1:6" ht="21" customHeight="1" x14ac:dyDescent="0.2">
      <c r="A183" s="17" t="s">
        <v>309</v>
      </c>
      <c r="B183" s="17" t="s">
        <v>274</v>
      </c>
      <c r="C183" s="21">
        <v>3</v>
      </c>
      <c r="D183" s="21">
        <v>3</v>
      </c>
      <c r="E183" s="21">
        <v>3</v>
      </c>
      <c r="F183" s="21">
        <v>38</v>
      </c>
    </row>
    <row r="184" spans="1:6" ht="21" customHeight="1" x14ac:dyDescent="0.2">
      <c r="A184" s="17" t="s">
        <v>310</v>
      </c>
      <c r="B184" s="17" t="s">
        <v>274</v>
      </c>
      <c r="C184" s="21">
        <v>2</v>
      </c>
      <c r="D184" s="21">
        <v>4</v>
      </c>
      <c r="E184" s="21">
        <v>4</v>
      </c>
      <c r="F184" s="21">
        <v>38</v>
      </c>
    </row>
    <row r="185" spans="1:6" ht="21" customHeight="1" x14ac:dyDescent="0.2">
      <c r="A185" s="17" t="s">
        <v>403</v>
      </c>
      <c r="B185" s="17" t="s">
        <v>274</v>
      </c>
      <c r="C185" s="21">
        <v>1</v>
      </c>
      <c r="D185" s="21">
        <v>1</v>
      </c>
      <c r="E185" s="21">
        <v>1</v>
      </c>
      <c r="F185" s="21">
        <v>38</v>
      </c>
    </row>
    <row r="186" spans="1:6" ht="21" customHeight="1" x14ac:dyDescent="0.2">
      <c r="A186" s="17" t="s">
        <v>404</v>
      </c>
      <c r="B186" s="17" t="s">
        <v>274</v>
      </c>
      <c r="C186" s="21">
        <v>4</v>
      </c>
      <c r="D186" s="21">
        <v>4</v>
      </c>
      <c r="E186" s="21">
        <v>4</v>
      </c>
      <c r="F186" s="21">
        <v>38</v>
      </c>
    </row>
    <row r="187" spans="1:6" ht="21" customHeight="1" x14ac:dyDescent="0.2">
      <c r="A187" s="247" t="s">
        <v>302</v>
      </c>
      <c r="B187" s="248"/>
      <c r="C187" s="21">
        <v>0</v>
      </c>
      <c r="D187" s="21">
        <v>0</v>
      </c>
      <c r="E187" s="21">
        <v>0</v>
      </c>
      <c r="F187" s="21" t="s">
        <v>119</v>
      </c>
    </row>
    <row r="188" spans="1:6" ht="21" customHeight="1" x14ac:dyDescent="0.2">
      <c r="A188" s="17" t="s">
        <v>303</v>
      </c>
      <c r="B188" s="19" t="s">
        <v>343</v>
      </c>
      <c r="C188" s="21">
        <v>0</v>
      </c>
      <c r="D188" s="21">
        <v>0</v>
      </c>
      <c r="E188" s="21">
        <v>0</v>
      </c>
      <c r="F188" s="21" t="s">
        <v>119</v>
      </c>
    </row>
    <row r="189" spans="1:6" ht="18" customHeight="1" x14ac:dyDescent="0.2">
      <c r="A189" s="17"/>
      <c r="B189" s="17"/>
      <c r="C189" s="21"/>
      <c r="D189" s="21"/>
      <c r="E189" s="21"/>
      <c r="F189" s="21"/>
    </row>
    <row r="190" spans="1:6" ht="23.25" customHeight="1" x14ac:dyDescent="0.2">
      <c r="A190" s="243" t="s">
        <v>407</v>
      </c>
      <c r="B190" s="244"/>
      <c r="C190" s="36">
        <f>SUM(C5:C189)</f>
        <v>836</v>
      </c>
      <c r="D190" s="36">
        <f>SUM(D5:D189)</f>
        <v>1215</v>
      </c>
      <c r="E190" s="36">
        <f>SUM(E5:E189)</f>
        <v>1215</v>
      </c>
      <c r="F190" s="25"/>
    </row>
  </sheetData>
  <mergeCells count="9">
    <mergeCell ref="A170:B170"/>
    <mergeCell ref="A177:B177"/>
    <mergeCell ref="A187:B187"/>
    <mergeCell ref="A190:B190"/>
    <mergeCell ref="A2:F2"/>
    <mergeCell ref="A4:B4"/>
    <mergeCell ref="A63:B63"/>
    <mergeCell ref="A105:B105"/>
    <mergeCell ref="A140:B140"/>
  </mergeCells>
  <phoneticPr fontId="3"/>
  <printOptions horizontalCentered="1"/>
  <pageMargins left="0.70866141732283472" right="0.51181102362204722" top="0.35433070866141736" bottom="0.55118110236220474" header="0.31496062992125984" footer="0.31496062992125984"/>
  <pageSetup paperSize="9" orientation="portrait" r:id="rId1"/>
  <headerFooter>
    <oddFooter>&amp;C&amp;A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9">
    <tabColor rgb="FF00B0F0"/>
    <pageSetUpPr fitToPage="1"/>
  </sheetPr>
  <dimension ref="A1:BD321"/>
  <sheetViews>
    <sheetView zoomScaleSheetLayoutView="100" workbookViewId="0">
      <pane ySplit="9" topLeftCell="A10" activePane="bottomLeft" state="frozen"/>
      <selection pane="bottomLeft" sqref="A1:D1"/>
    </sheetView>
  </sheetViews>
  <sheetFormatPr defaultColWidth="8.88671875" defaultRowHeight="13.2" x14ac:dyDescent="0.2"/>
  <cols>
    <col min="1" max="1" width="23.88671875" style="37" customWidth="1"/>
    <col min="2" max="2" width="22.109375" style="37" customWidth="1"/>
    <col min="3" max="3" width="23.88671875" style="37" customWidth="1"/>
    <col min="4" max="5" width="9.88671875" style="37" customWidth="1"/>
    <col min="6" max="7" width="11.6640625" style="37" customWidth="1"/>
    <col min="8" max="8" width="10.6640625" style="37" customWidth="1"/>
    <col min="9" max="9" width="18.88671875" style="37" customWidth="1"/>
    <col min="10" max="10" width="21.88671875" style="38" customWidth="1"/>
    <col min="11" max="11" width="16.88671875" style="38" customWidth="1"/>
    <col min="12" max="12" width="20.109375" style="38" customWidth="1"/>
    <col min="13" max="13" width="29.109375" style="38" customWidth="1"/>
    <col min="14" max="17" width="7.44140625" style="38" customWidth="1"/>
    <col min="18" max="18" width="8.109375" style="38" customWidth="1"/>
    <col min="19" max="19" width="7.44140625" style="38" customWidth="1"/>
    <col min="20" max="20" width="11.44140625" style="38" customWidth="1"/>
    <col min="21" max="21" width="1.33203125" style="38" customWidth="1"/>
    <col min="22" max="22" width="5.44140625" style="38" customWidth="1"/>
    <col min="23" max="23" width="1.6640625" style="38" customWidth="1"/>
    <col min="24" max="24" width="32.109375" style="38" customWidth="1"/>
    <col min="25" max="26" width="7.44140625" style="38" customWidth="1"/>
    <col min="27" max="28" width="11.44140625" style="38" customWidth="1"/>
    <col min="29" max="30" width="8.88671875" style="38"/>
    <col min="31" max="31" width="2.6640625" style="38" customWidth="1"/>
    <col min="32" max="32" width="4.109375" style="38" bestFit="1" customWidth="1"/>
    <col min="33" max="33" width="12.44140625" style="38" customWidth="1"/>
    <col min="34" max="34" width="11.109375" style="38" customWidth="1"/>
    <col min="35" max="35" width="13.44140625" style="38" customWidth="1"/>
    <col min="36" max="36" width="14.109375" style="38" customWidth="1"/>
    <col min="37" max="37" width="3" style="38" customWidth="1"/>
    <col min="38" max="38" width="12.44140625" style="38" customWidth="1"/>
    <col min="39" max="39" width="7.88671875" style="38" bestFit="1" customWidth="1"/>
    <col min="40" max="40" width="9.109375" style="38" customWidth="1"/>
    <col min="41" max="41" width="9.109375" style="38" hidden="1" customWidth="1"/>
    <col min="42" max="42" width="12.44140625" style="38" hidden="1" customWidth="1"/>
    <col min="43" max="43" width="10.33203125" style="38" hidden="1" customWidth="1"/>
    <col min="44" max="44" width="8.88671875" style="38" hidden="1" customWidth="1"/>
    <col min="45" max="45" width="8.88671875" style="38"/>
    <col min="46" max="46" width="10.6640625" style="38" customWidth="1"/>
    <col min="47" max="47" width="9.44140625" style="38" bestFit="1" customWidth="1"/>
    <col min="48" max="48" width="2.44140625" style="38" customWidth="1"/>
    <col min="49" max="52" width="8.88671875" style="38"/>
    <col min="53" max="54" width="11" style="38" customWidth="1"/>
    <col min="55" max="16384" width="8.88671875" style="38"/>
  </cols>
  <sheetData>
    <row r="1" spans="1:54" ht="18" customHeight="1" x14ac:dyDescent="0.2">
      <c r="A1" s="249" t="s">
        <v>173</v>
      </c>
      <c r="B1" s="249"/>
      <c r="C1" s="249"/>
      <c r="D1" s="249"/>
      <c r="E1" s="250"/>
      <c r="F1" s="250"/>
      <c r="G1" s="250"/>
      <c r="H1" s="41" t="s">
        <v>53</v>
      </c>
      <c r="I1" s="61">
        <v>45839</v>
      </c>
      <c r="L1" s="69" t="s">
        <v>100</v>
      </c>
      <c r="M1" s="84"/>
      <c r="N1" s="96" t="s">
        <v>122</v>
      </c>
      <c r="O1" s="96"/>
      <c r="P1" s="96"/>
      <c r="Q1" s="96"/>
      <c r="R1" s="96"/>
      <c r="S1" s="96"/>
      <c r="T1" s="96" t="str">
        <f>T9</f>
        <v>年間使用
電力量(kWh)</v>
      </c>
      <c r="U1" s="96"/>
      <c r="V1" s="96"/>
      <c r="W1" s="96"/>
      <c r="X1" s="96"/>
      <c r="Y1" s="96" t="s">
        <v>9</v>
      </c>
      <c r="Z1" s="96"/>
      <c r="AA1" s="96" t="str">
        <f>AA9</f>
        <v>年間使用
電力量(kWh)</v>
      </c>
      <c r="AB1" s="96"/>
      <c r="AC1" s="96"/>
      <c r="AD1" s="96"/>
      <c r="AE1" s="96"/>
      <c r="AF1" s="96"/>
      <c r="AG1" s="96" t="str">
        <f>AG9</f>
        <v>LED見積
（合計）</v>
      </c>
      <c r="AH1" s="96" t="s">
        <v>136</v>
      </c>
      <c r="AI1" s="96" t="str">
        <f>AI9</f>
        <v>工事費
概算見積
（合計）</v>
      </c>
      <c r="AJ1" s="96" t="str">
        <f>L303</f>
        <v>年間削減電気料金計</v>
      </c>
      <c r="AK1" s="96"/>
      <c r="AL1" s="96"/>
      <c r="AM1" s="96" t="s">
        <v>86</v>
      </c>
      <c r="AO1" s="96" t="s">
        <v>57</v>
      </c>
      <c r="AP1" s="96" t="s">
        <v>126</v>
      </c>
      <c r="AQ1" s="37" t="s">
        <v>121</v>
      </c>
      <c r="AW1" s="38" t="s">
        <v>226</v>
      </c>
      <c r="AX1" s="38" t="s">
        <v>225</v>
      </c>
      <c r="BA1" s="38" t="s">
        <v>202</v>
      </c>
      <c r="BB1" s="38" t="s">
        <v>223</v>
      </c>
    </row>
    <row r="2" spans="1:54" s="39" customFormat="1" ht="15.6" customHeight="1" x14ac:dyDescent="0.2">
      <c r="A2" s="40"/>
      <c r="B2" s="40"/>
      <c r="C2" s="40"/>
      <c r="D2" s="51"/>
      <c r="E2" s="40"/>
      <c r="F2" s="40"/>
      <c r="G2" s="40" t="s">
        <v>192</v>
      </c>
      <c r="H2" s="58">
        <f>SUMIF(AR10:AR309,1,Y10:Y309)</f>
        <v>0</v>
      </c>
      <c r="I2" s="62">
        <f>IF(H2&lt;1,0,IF(H2&lt;11,1,CEILING(H2/10,1)))</f>
        <v>0</v>
      </c>
      <c r="L2" s="251"/>
      <c r="M2" s="251"/>
      <c r="N2" s="97">
        <f>N294</f>
        <v>0</v>
      </c>
      <c r="O2" s="70"/>
      <c r="P2" s="70"/>
      <c r="Q2" s="112"/>
      <c r="R2" s="112"/>
      <c r="S2" s="112"/>
      <c r="T2" s="118">
        <f>T294</f>
        <v>0</v>
      </c>
      <c r="U2" s="112"/>
      <c r="V2" s="112"/>
      <c r="W2" s="112"/>
      <c r="X2" s="112"/>
      <c r="Y2" s="118">
        <f>$Y294</f>
        <v>0</v>
      </c>
      <c r="Z2" s="112"/>
      <c r="AA2" s="118">
        <f>AA294</f>
        <v>0</v>
      </c>
      <c r="AB2" s="112"/>
      <c r="AC2" s="112"/>
      <c r="AD2" s="112"/>
      <c r="AE2" s="112"/>
      <c r="AF2" s="112"/>
      <c r="AG2" s="118">
        <f>AG294</f>
        <v>0</v>
      </c>
      <c r="AH2" s="158">
        <f>SUBTOTAL(109,AI10:AI288)</f>
        <v>0</v>
      </c>
      <c r="AI2" s="118">
        <f>AI294</f>
        <v>0</v>
      </c>
      <c r="AJ2" s="166" t="e">
        <f>M303</f>
        <v>#VALUE!</v>
      </c>
      <c r="AK2" s="112"/>
      <c r="AL2" s="112"/>
      <c r="AM2" s="176">
        <f>$AM294</f>
        <v>0</v>
      </c>
      <c r="AO2" s="176">
        <f>$AO$294</f>
        <v>0</v>
      </c>
      <c r="AP2" s="176">
        <f>$AP$294</f>
        <v>0</v>
      </c>
      <c r="AQ2" s="188" t="str">
        <f>$AQ$294</f>
        <v>-</v>
      </c>
      <c r="AW2" s="210" t="e">
        <f>$AU304</f>
        <v>#VALUE!</v>
      </c>
      <c r="AX2" s="210" t="e">
        <f>$AU308</f>
        <v>#VALUE!</v>
      </c>
      <c r="BA2" s="212">
        <f>$BA294</f>
        <v>0</v>
      </c>
      <c r="BB2" s="212">
        <f>$BB294</f>
        <v>0</v>
      </c>
    </row>
    <row r="3" spans="1:54" s="39" customFormat="1" ht="18" customHeight="1" x14ac:dyDescent="0.2">
      <c r="A3" s="41" t="s">
        <v>116</v>
      </c>
      <c r="B3" s="41" t="s">
        <v>123</v>
      </c>
      <c r="C3" s="49" t="s">
        <v>135</v>
      </c>
      <c r="D3" s="252"/>
      <c r="E3" s="252"/>
      <c r="F3" s="252"/>
      <c r="G3" s="253" t="s">
        <v>178</v>
      </c>
      <c r="H3" s="253"/>
      <c r="I3" s="56" t="s">
        <v>247</v>
      </c>
      <c r="AP3" s="188"/>
    </row>
    <row r="4" spans="1:54" s="39" customFormat="1" ht="18" customHeight="1" x14ac:dyDescent="0.2">
      <c r="A4" s="42"/>
      <c r="B4" s="46"/>
      <c r="C4" s="46" t="s">
        <v>183</v>
      </c>
      <c r="D4" s="254"/>
      <c r="E4" s="254"/>
      <c r="F4" s="254"/>
      <c r="G4" s="255">
        <f>IF(H2&gt;=1,50000,0)*IF(H2&lt;1,0,IF(H2&lt;13,1,CEILING(H2/10,1)))</f>
        <v>0</v>
      </c>
      <c r="H4" s="255"/>
      <c r="I4" s="57">
        <f>AG2*0.1</f>
        <v>0</v>
      </c>
      <c r="AP4" s="188"/>
    </row>
    <row r="5" spans="1:54" s="39" customFormat="1" ht="18" customHeight="1" x14ac:dyDescent="0.2">
      <c r="A5" s="43"/>
      <c r="B5" s="43"/>
      <c r="C5" s="50" t="str">
        <f>IF(ISERROR(VLOOKUP($C4,#REF!,2,0)),"該当無し",VLOOKUP($C4,#REF!,2,0))&amp;"kVA / "&amp;IF(ISERROR(VLOOKUP($C4,#REF!,3,0)),"",VLOOKUP($C4,#REF!,3,0))&amp;"KWh"</f>
        <v>該当無しkVA / KWh</v>
      </c>
      <c r="D5" s="252"/>
      <c r="E5" s="252"/>
      <c r="F5" s="252"/>
      <c r="G5" s="256" t="s">
        <v>237</v>
      </c>
      <c r="H5" s="257"/>
      <c r="I5" s="63"/>
      <c r="AM5" s="177"/>
      <c r="AP5" s="188"/>
    </row>
    <row r="6" spans="1:54" s="39" customFormat="1" ht="18" customHeight="1" x14ac:dyDescent="0.2">
      <c r="A6" s="43"/>
      <c r="B6" s="43"/>
      <c r="C6" s="43"/>
      <c r="D6" s="254"/>
      <c r="E6" s="254"/>
      <c r="F6" s="254"/>
      <c r="G6" s="258">
        <f>ROUND(($AG2+$AH2)*0.15,-3)</f>
        <v>0</v>
      </c>
      <c r="H6" s="258"/>
      <c r="I6" s="64"/>
      <c r="L6" s="259" t="e">
        <f>#REF!</f>
        <v>#REF!</v>
      </c>
      <c r="M6" s="260"/>
      <c r="N6" s="98"/>
      <c r="P6" s="107"/>
      <c r="AM6" s="178" t="s">
        <v>71</v>
      </c>
      <c r="AP6" s="188"/>
    </row>
    <row r="7" spans="1:54" ht="18" customHeight="1" x14ac:dyDescent="0.2">
      <c r="L7" s="71" t="str">
        <f>IF($A$4="","LED化 シミュレーション試算例",$A$4&amp;"　"&amp;"LED化　シミュレーション試算")</f>
        <v>LED化 シミュレーション試算例</v>
      </c>
      <c r="M7" s="85"/>
      <c r="N7" s="85"/>
      <c r="O7" s="85"/>
      <c r="T7" s="119"/>
      <c r="V7" s="126"/>
      <c r="W7" s="126"/>
      <c r="AA7" s="119"/>
      <c r="AG7" s="119"/>
      <c r="AI7" s="119"/>
      <c r="AL7" s="261">
        <f>$I$1</f>
        <v>45839</v>
      </c>
      <c r="AM7" s="261"/>
      <c r="AP7" s="189"/>
    </row>
    <row r="8" spans="1:54" s="39" customFormat="1" ht="15.6" customHeight="1" x14ac:dyDescent="0.2">
      <c r="A8" s="262" t="s">
        <v>34</v>
      </c>
      <c r="B8" s="262"/>
      <c r="C8" s="262"/>
      <c r="D8" s="262"/>
      <c r="E8" s="262"/>
      <c r="F8" s="262"/>
      <c r="G8" s="262"/>
      <c r="H8" s="262"/>
      <c r="I8" s="262"/>
      <c r="J8" s="262"/>
      <c r="L8" s="263" t="s">
        <v>8</v>
      </c>
      <c r="M8" s="264"/>
      <c r="N8" s="264"/>
      <c r="O8" s="264"/>
      <c r="P8" s="264"/>
      <c r="Q8" s="264"/>
      <c r="R8" s="264"/>
      <c r="S8" s="264"/>
      <c r="T8" s="265"/>
      <c r="U8" s="77"/>
      <c r="V8" s="127"/>
      <c r="W8" s="127"/>
      <c r="X8" s="266" t="s">
        <v>23</v>
      </c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77"/>
      <c r="AL8" s="266" t="s">
        <v>77</v>
      </c>
      <c r="AM8" s="266"/>
      <c r="AP8" s="188"/>
    </row>
    <row r="9" spans="1:54" s="39" customFormat="1" ht="37.35" customHeight="1" x14ac:dyDescent="0.15">
      <c r="A9" s="44" t="s">
        <v>167</v>
      </c>
      <c r="B9" s="47" t="s">
        <v>104</v>
      </c>
      <c r="C9" s="47" t="s">
        <v>108</v>
      </c>
      <c r="D9" s="52" t="s">
        <v>174</v>
      </c>
      <c r="E9" s="47" t="s">
        <v>115</v>
      </c>
      <c r="F9" s="54" t="s">
        <v>169</v>
      </c>
      <c r="G9" s="54" t="s">
        <v>170</v>
      </c>
      <c r="H9" s="59" t="s">
        <v>12</v>
      </c>
      <c r="I9" s="65" t="s">
        <v>130</v>
      </c>
      <c r="J9" s="67" t="s">
        <v>131</v>
      </c>
      <c r="L9" s="72" t="s">
        <v>2</v>
      </c>
      <c r="M9" s="72" t="s">
        <v>4</v>
      </c>
      <c r="N9" s="99" t="s">
        <v>110</v>
      </c>
      <c r="O9" s="106" t="s">
        <v>22</v>
      </c>
      <c r="P9" s="106" t="s">
        <v>11</v>
      </c>
      <c r="Q9" s="113" t="s">
        <v>16</v>
      </c>
      <c r="R9" s="113" t="s">
        <v>161</v>
      </c>
      <c r="S9" s="113" t="s">
        <v>152</v>
      </c>
      <c r="T9" s="113" t="s">
        <v>19</v>
      </c>
      <c r="U9" s="77"/>
      <c r="V9" s="128"/>
      <c r="W9" s="130"/>
      <c r="X9" s="72" t="s">
        <v>29</v>
      </c>
      <c r="Y9" s="99" t="s">
        <v>9</v>
      </c>
      <c r="Z9" s="113" t="s">
        <v>16</v>
      </c>
      <c r="AA9" s="113" t="s">
        <v>19</v>
      </c>
      <c r="AB9" s="113" t="s">
        <v>31</v>
      </c>
      <c r="AC9" s="113" t="s">
        <v>177</v>
      </c>
      <c r="AD9" s="113" t="s">
        <v>176</v>
      </c>
      <c r="AE9" s="267" t="s">
        <v>184</v>
      </c>
      <c r="AF9" s="268"/>
      <c r="AG9" s="113" t="s">
        <v>28</v>
      </c>
      <c r="AH9" s="113" t="s">
        <v>36</v>
      </c>
      <c r="AI9" s="113" t="s">
        <v>163</v>
      </c>
      <c r="AJ9" s="167" t="s">
        <v>43</v>
      </c>
      <c r="AK9" s="77"/>
      <c r="AL9" s="173" t="s">
        <v>158</v>
      </c>
      <c r="AM9" s="99" t="s">
        <v>159</v>
      </c>
      <c r="AN9" s="182" t="s">
        <v>114</v>
      </c>
      <c r="AO9" s="185" t="s">
        <v>124</v>
      </c>
      <c r="AP9" s="190" t="s">
        <v>126</v>
      </c>
      <c r="AQ9" s="192" t="s">
        <v>121</v>
      </c>
      <c r="AR9" s="194" t="s">
        <v>191</v>
      </c>
      <c r="AS9" s="195" t="s">
        <v>188</v>
      </c>
      <c r="AT9" s="195" t="s">
        <v>190</v>
      </c>
      <c r="AU9" s="195" t="s">
        <v>117</v>
      </c>
      <c r="AW9" s="195" t="s">
        <v>5</v>
      </c>
      <c r="AX9" s="195" t="s">
        <v>190</v>
      </c>
      <c r="AY9" s="195" t="s">
        <v>117</v>
      </c>
      <c r="BA9" s="224" t="s">
        <v>236</v>
      </c>
      <c r="BB9" s="224" t="s">
        <v>171</v>
      </c>
    </row>
    <row r="10" spans="1:54" s="39" customFormat="1" ht="25.2" customHeight="1" x14ac:dyDescent="0.2">
      <c r="A10" s="45"/>
      <c r="B10" s="48"/>
      <c r="C10" s="48"/>
      <c r="D10" s="53"/>
      <c r="E10" s="53"/>
      <c r="F10" s="55"/>
      <c r="G10" s="55"/>
      <c r="H10" s="60"/>
      <c r="I10" s="66"/>
      <c r="J10" s="68"/>
      <c r="L10" s="73">
        <f t="shared" ref="L10:L73" si="0">IFERROR($A10,"")</f>
        <v>0</v>
      </c>
      <c r="M10" s="73" t="str">
        <f t="shared" ref="M10:M73" si="1">IFERROR($B10&amp;" "&amp;$C10,"")</f>
        <v xml:space="preserve"> </v>
      </c>
      <c r="N10" s="100">
        <f t="shared" ref="N10:N73" si="2">IFERROR($E10,"")</f>
        <v>0</v>
      </c>
      <c r="O10" s="100">
        <f t="shared" ref="O10:O73" si="3">IFERROR($D10*$E10,"")</f>
        <v>0</v>
      </c>
      <c r="P10" s="108">
        <f t="shared" ref="P10:P73" si="4">O10</f>
        <v>0</v>
      </c>
      <c r="Q10" s="108" t="str">
        <f>IF(OR($C10="LED",$C10="不明"),"",IF(ISERROR(VLOOKUP($M10,#REF!,2,0)),"",VLOOKUP($M10,#REF!,2,0)))</f>
        <v/>
      </c>
      <c r="R10" s="100">
        <f t="shared" ref="R10:R73" si="5">IFERROR($F10,"")</f>
        <v>0</v>
      </c>
      <c r="S10" s="100">
        <f t="shared" ref="S10:S73" si="6">IFERROR($G10,"")</f>
        <v>0</v>
      </c>
      <c r="T10" s="120" t="str">
        <f t="shared" ref="T10:T73" si="7">IF(ISERROR(P10*Q10*R10*S10/1000),"",(P10*Q10*R10*S10/1000))</f>
        <v/>
      </c>
      <c r="U10" s="124"/>
      <c r="V10" s="129" t="s">
        <v>164</v>
      </c>
      <c r="W10" s="131"/>
      <c r="X10" s="75" t="str">
        <f>IF(COUNTIF($M10,"*LED*"),"LED設置済",IF(COUNTIF($M10,"*不明*"),"該当不明",IF(ISERROR(VLOOKUP($M10,#REF!,4,0)),"",VLOOKUP($M10,#REF!,4,0))))</f>
        <v/>
      </c>
      <c r="Y10" s="139">
        <f t="shared" ref="Y10:Y73" si="8">O10</f>
        <v>0</v>
      </c>
      <c r="Z10" s="144" t="str">
        <f>IF(ISERROR(VLOOKUP($M10,#REF!,5,0)),"",VLOOKUP($M10,#REF!,5,0))</f>
        <v/>
      </c>
      <c r="AA10" s="147" t="str">
        <f t="shared" ref="AA10:AA73" si="9">IF(ISERROR(R10*S10*Y10*Z10/1000),"",(R10*S10*Y10*Z10/1000))</f>
        <v/>
      </c>
      <c r="AB10" s="147" t="str">
        <f t="shared" ref="AB10:AB73" si="10">IF(ISERROR(T10-AA10),"",(T10-AA10))</f>
        <v/>
      </c>
      <c r="AC10" s="147" t="str">
        <f>IF(ISERROR(VLOOKUP($M10,#REF!,6,0)),"",VLOOKUP($M10,#REF!,6,0))</f>
        <v/>
      </c>
      <c r="AD10" s="147" t="str">
        <f>IF(ISERROR(VLOOKUP($M10,#REF!,8,0)),"",VLOOKUP($M10,#REF!,8,0))</f>
        <v/>
      </c>
      <c r="AE10" s="152" t="str">
        <f t="shared" ref="AE10:AE73" si="11">IF(AF10="","","▲")</f>
        <v/>
      </c>
      <c r="AF10" s="155" t="str">
        <f t="shared" ref="AF10:AF73" si="12">IF(ISERROR(1-(AD10/AC10)),"",(1-(AD10/AC10)))</f>
        <v/>
      </c>
      <c r="AG10" s="146" t="str">
        <f t="shared" ref="AG10:AG73" si="13">IF(ISERROR(Y10*AD10),"",(Y10*AD10))</f>
        <v/>
      </c>
      <c r="AH10" s="146" t="str">
        <f>IF(ISERROR(VLOOKUP($M10,#REF!,9,0)),"",VLOOKUP($M10,#REF!,9,0))</f>
        <v/>
      </c>
      <c r="AI10" s="146" t="str">
        <f t="shared" ref="AI10:AI73" si="14">IF(ISERROR(Y10*AH10),"",(Y10*AH10))</f>
        <v/>
      </c>
      <c r="AJ10" s="168">
        <f t="shared" ref="AJ10:AJ73" si="15">IFERROR($J10,"")</f>
        <v>0</v>
      </c>
      <c r="AK10" s="171"/>
      <c r="AL10" s="174" t="str">
        <f t="shared" ref="AL10:AL73" si="16">IF(ISERROR(Q10-Z10),"",(Q10-Z10))</f>
        <v/>
      </c>
      <c r="AM10" s="179" t="str">
        <f t="shared" ref="AM10:AM73" si="17">IF(ISERROR((AL10*Y10)/1000),"",((AL10*Y10)/1000))</f>
        <v/>
      </c>
      <c r="AN10" s="183" t="str">
        <f t="shared" ref="AN10:AN73" si="18">IF(L10=0,IF(M10=" ","未入力セル",""),"")</f>
        <v>未入力セル</v>
      </c>
      <c r="AO10" s="186" t="str">
        <f t="shared" ref="AO10:AO16" si="19">IF(ISERROR((Q10*Y10)/1000),"",((Q10*Y10)/1000))</f>
        <v/>
      </c>
      <c r="AP10" s="186" t="str">
        <f t="shared" ref="AP10:AP16" si="20">IF(ISERROR((Z10*Y10)/1000),"",((Z10*Y10)/1000))</f>
        <v/>
      </c>
      <c r="AQ10" s="39">
        <f t="shared" ref="AQ10:AQ29" si="21">R10*S10*N10</f>
        <v>0</v>
      </c>
      <c r="AR10" s="39" t="str">
        <f>IF(ISERROR(VLOOKUP($M10,#REF!,16,0)),"",VLOOKUP($M10,#REF!,16,0))</f>
        <v/>
      </c>
      <c r="AS10" s="196" t="str">
        <f>IF(ISERROR(VLOOKUP($M10,#REF!,7,0)),"",VLOOKUP($M10,#REF!,7,0))</f>
        <v/>
      </c>
      <c r="AT10" s="203">
        <f t="shared" ref="AT10:AT73" si="22">Y10</f>
        <v>0</v>
      </c>
      <c r="AU10" s="208" t="str">
        <f t="shared" ref="AU10:AU73" si="23">IF(ISERROR(AS10*AT10),"",(AS10*AT10))</f>
        <v/>
      </c>
      <c r="AW10" s="208" t="str">
        <f>IF(ISERROR(VLOOKUP($M10,#REF!,10,0)),"",VLOOKUP($M10,#REF!,10,0))</f>
        <v/>
      </c>
      <c r="AX10" s="203">
        <f t="shared" ref="AX10:AX73" si="24">Y10</f>
        <v>0</v>
      </c>
      <c r="AY10" s="208" t="str">
        <f t="shared" ref="AY10:AY73" si="25">IF(ISERROR(AW10*AX10),"",(AW10*AX10))</f>
        <v/>
      </c>
      <c r="BA10" s="225" t="str">
        <f t="shared" ref="BA10:BA73" si="26">IF(ISERROR((Q10*P10)/1000),"",((Q10*P10)/1000))</f>
        <v/>
      </c>
      <c r="BB10" s="225" t="str">
        <f t="shared" ref="BB10:BB73" si="27">IF(ISERROR((Z10*Y10)/1000),"",((Z10*Y10)/1000))</f>
        <v/>
      </c>
    </row>
    <row r="11" spans="1:54" s="39" customFormat="1" ht="25.2" customHeight="1" x14ac:dyDescent="0.2">
      <c r="A11" s="45"/>
      <c r="B11" s="48"/>
      <c r="C11" s="48"/>
      <c r="D11" s="53"/>
      <c r="E11" s="53"/>
      <c r="F11" s="55"/>
      <c r="G11" s="55"/>
      <c r="H11" s="60"/>
      <c r="I11" s="66"/>
      <c r="J11" s="68"/>
      <c r="L11" s="73">
        <f t="shared" si="0"/>
        <v>0</v>
      </c>
      <c r="M11" s="73" t="str">
        <f t="shared" si="1"/>
        <v xml:space="preserve"> </v>
      </c>
      <c r="N11" s="100">
        <f t="shared" si="2"/>
        <v>0</v>
      </c>
      <c r="O11" s="100">
        <f t="shared" si="3"/>
        <v>0</v>
      </c>
      <c r="P11" s="108">
        <f t="shared" si="4"/>
        <v>0</v>
      </c>
      <c r="Q11" s="108" t="str">
        <f>IF(OR($C11="LED",$C11="不明"),"",IF(ISERROR(VLOOKUP($M11,#REF!,2,0)),"",VLOOKUP($M11,#REF!,2,0)))</f>
        <v/>
      </c>
      <c r="R11" s="100">
        <f t="shared" si="5"/>
        <v>0</v>
      </c>
      <c r="S11" s="100">
        <f t="shared" si="6"/>
        <v>0</v>
      </c>
      <c r="T11" s="120" t="str">
        <f t="shared" si="7"/>
        <v/>
      </c>
      <c r="U11" s="124"/>
      <c r="V11" s="129" t="s">
        <v>164</v>
      </c>
      <c r="W11" s="131"/>
      <c r="X11" s="75" t="str">
        <f>IF(COUNTIF($M11,"*LED*"),"LED設置済",IF(COUNTIF($M11,"*不明*"),"該当不明",IF(ISERROR(VLOOKUP($M11,#REF!,4,0)),"",VLOOKUP($M11,#REF!,4,0))))</f>
        <v/>
      </c>
      <c r="Y11" s="139">
        <f t="shared" si="8"/>
        <v>0</v>
      </c>
      <c r="Z11" s="144" t="str">
        <f>IF(ISERROR(VLOOKUP($M11,#REF!,5,0)),"",VLOOKUP($M11,#REF!,5,0))</f>
        <v/>
      </c>
      <c r="AA11" s="147" t="str">
        <f t="shared" si="9"/>
        <v/>
      </c>
      <c r="AB11" s="147" t="str">
        <f t="shared" si="10"/>
        <v/>
      </c>
      <c r="AC11" s="147" t="str">
        <f>IF(ISERROR(VLOOKUP($M11,#REF!,6,0)),"",VLOOKUP($M11,#REF!,6,0))</f>
        <v/>
      </c>
      <c r="AD11" s="147" t="str">
        <f>IF(ISERROR(VLOOKUP($M11,#REF!,8,0)),"",VLOOKUP($M11,#REF!,8,0))</f>
        <v/>
      </c>
      <c r="AE11" s="152" t="str">
        <f t="shared" si="11"/>
        <v/>
      </c>
      <c r="AF11" s="155" t="str">
        <f t="shared" si="12"/>
        <v/>
      </c>
      <c r="AG11" s="146" t="str">
        <f t="shared" si="13"/>
        <v/>
      </c>
      <c r="AH11" s="146" t="str">
        <f>IF(ISERROR(VLOOKUP($M11,#REF!,9,0)),"",VLOOKUP($M11,#REF!,9,0))</f>
        <v/>
      </c>
      <c r="AI11" s="146" t="str">
        <f t="shared" si="14"/>
        <v/>
      </c>
      <c r="AJ11" s="168">
        <f t="shared" si="15"/>
        <v>0</v>
      </c>
      <c r="AK11" s="171"/>
      <c r="AL11" s="174" t="str">
        <f t="shared" si="16"/>
        <v/>
      </c>
      <c r="AM11" s="179" t="str">
        <f t="shared" si="17"/>
        <v/>
      </c>
      <c r="AN11" s="183" t="str">
        <f t="shared" si="18"/>
        <v>未入力セル</v>
      </c>
      <c r="AO11" s="186" t="str">
        <f t="shared" si="19"/>
        <v/>
      </c>
      <c r="AP11" s="186" t="str">
        <f t="shared" si="20"/>
        <v/>
      </c>
      <c r="AQ11" s="39">
        <f t="shared" si="21"/>
        <v>0</v>
      </c>
      <c r="AR11" s="39" t="str">
        <f>IF(ISERROR(VLOOKUP($M11,#REF!,16,0)),"",VLOOKUP($M11,#REF!,16,0))</f>
        <v/>
      </c>
      <c r="AS11" s="196" t="str">
        <f>IF(ISERROR(VLOOKUP($M11,#REF!,7,0)),"",VLOOKUP($M11,#REF!,7,0))</f>
        <v/>
      </c>
      <c r="AT11" s="203">
        <f t="shared" si="22"/>
        <v>0</v>
      </c>
      <c r="AU11" s="208" t="str">
        <f t="shared" si="23"/>
        <v/>
      </c>
      <c r="AW11" s="208" t="str">
        <f>IF(ISERROR(VLOOKUP($M11,#REF!,10,0)),"",VLOOKUP($M11,#REF!,10,0))</f>
        <v/>
      </c>
      <c r="AX11" s="203">
        <f t="shared" si="24"/>
        <v>0</v>
      </c>
      <c r="AY11" s="208" t="str">
        <f t="shared" si="25"/>
        <v/>
      </c>
      <c r="BA11" s="225" t="str">
        <f t="shared" si="26"/>
        <v/>
      </c>
      <c r="BB11" s="225" t="str">
        <f t="shared" si="27"/>
        <v/>
      </c>
    </row>
    <row r="12" spans="1:54" s="39" customFormat="1" ht="25.2" customHeight="1" x14ac:dyDescent="0.2">
      <c r="A12" s="45"/>
      <c r="B12" s="48"/>
      <c r="C12" s="48"/>
      <c r="D12" s="53"/>
      <c r="E12" s="53"/>
      <c r="F12" s="55"/>
      <c r="G12" s="55"/>
      <c r="H12" s="60"/>
      <c r="I12" s="66"/>
      <c r="J12" s="68"/>
      <c r="L12" s="73">
        <f t="shared" si="0"/>
        <v>0</v>
      </c>
      <c r="M12" s="73" t="str">
        <f t="shared" si="1"/>
        <v xml:space="preserve"> </v>
      </c>
      <c r="N12" s="100">
        <f t="shared" si="2"/>
        <v>0</v>
      </c>
      <c r="O12" s="100">
        <f t="shared" si="3"/>
        <v>0</v>
      </c>
      <c r="P12" s="108">
        <f t="shared" si="4"/>
        <v>0</v>
      </c>
      <c r="Q12" s="108" t="str">
        <f>IF(OR($C12="LED",$C12="不明"),"",IF(ISERROR(VLOOKUP($M12,#REF!,2,0)),"",VLOOKUP($M12,#REF!,2,0)))</f>
        <v/>
      </c>
      <c r="R12" s="100">
        <f t="shared" si="5"/>
        <v>0</v>
      </c>
      <c r="S12" s="100">
        <f t="shared" si="6"/>
        <v>0</v>
      </c>
      <c r="T12" s="120" t="str">
        <f t="shared" si="7"/>
        <v/>
      </c>
      <c r="U12" s="124"/>
      <c r="V12" s="129" t="s">
        <v>164</v>
      </c>
      <c r="W12" s="131"/>
      <c r="X12" s="75" t="str">
        <f>IF(COUNTIF($M12,"*LED*"),"LED設置済",IF(COUNTIF($M12,"*不明*"),"該当不明",IF(ISERROR(VLOOKUP($M12,#REF!,4,0)),"",VLOOKUP($M12,#REF!,4,0))))</f>
        <v/>
      </c>
      <c r="Y12" s="139">
        <f t="shared" si="8"/>
        <v>0</v>
      </c>
      <c r="Z12" s="144" t="str">
        <f>IF(ISERROR(VLOOKUP($M12,#REF!,5,0)),"",VLOOKUP($M12,#REF!,5,0))</f>
        <v/>
      </c>
      <c r="AA12" s="147" t="str">
        <f t="shared" si="9"/>
        <v/>
      </c>
      <c r="AB12" s="147" t="str">
        <f t="shared" si="10"/>
        <v/>
      </c>
      <c r="AC12" s="147" t="str">
        <f>IF(ISERROR(VLOOKUP($M12,#REF!,6,0)),"",VLOOKUP($M12,#REF!,6,0))</f>
        <v/>
      </c>
      <c r="AD12" s="147" t="str">
        <f>IF(ISERROR(VLOOKUP($M12,#REF!,8,0)),"",VLOOKUP($M12,#REF!,8,0))</f>
        <v/>
      </c>
      <c r="AE12" s="152" t="str">
        <f t="shared" si="11"/>
        <v/>
      </c>
      <c r="AF12" s="155" t="str">
        <f t="shared" si="12"/>
        <v/>
      </c>
      <c r="AG12" s="146" t="str">
        <f t="shared" si="13"/>
        <v/>
      </c>
      <c r="AH12" s="146" t="str">
        <f>IF(ISERROR(VLOOKUP($M12,#REF!,9,0)),"",VLOOKUP($M12,#REF!,9,0))</f>
        <v/>
      </c>
      <c r="AI12" s="146" t="str">
        <f t="shared" si="14"/>
        <v/>
      </c>
      <c r="AJ12" s="168">
        <f t="shared" si="15"/>
        <v>0</v>
      </c>
      <c r="AK12" s="171"/>
      <c r="AL12" s="174" t="str">
        <f t="shared" si="16"/>
        <v/>
      </c>
      <c r="AM12" s="179" t="str">
        <f t="shared" si="17"/>
        <v/>
      </c>
      <c r="AN12" s="183" t="str">
        <f t="shared" si="18"/>
        <v>未入力セル</v>
      </c>
      <c r="AO12" s="186" t="str">
        <f t="shared" si="19"/>
        <v/>
      </c>
      <c r="AP12" s="186" t="str">
        <f t="shared" si="20"/>
        <v/>
      </c>
      <c r="AQ12" s="39">
        <f t="shared" si="21"/>
        <v>0</v>
      </c>
      <c r="AR12" s="39" t="str">
        <f>IF(ISERROR(VLOOKUP($M12,#REF!,16,0)),"",VLOOKUP($M12,#REF!,16,0))</f>
        <v/>
      </c>
      <c r="AS12" s="196" t="str">
        <f>IF(ISERROR(VLOOKUP($M12,#REF!,7,0)),"",VLOOKUP($M12,#REF!,7,0))</f>
        <v/>
      </c>
      <c r="AT12" s="203">
        <f t="shared" si="22"/>
        <v>0</v>
      </c>
      <c r="AU12" s="208" t="str">
        <f t="shared" si="23"/>
        <v/>
      </c>
      <c r="AW12" s="208" t="str">
        <f>IF(ISERROR(VLOOKUP($M12,#REF!,10,0)),"",VLOOKUP($M12,#REF!,10,0))</f>
        <v/>
      </c>
      <c r="AX12" s="203">
        <f t="shared" si="24"/>
        <v>0</v>
      </c>
      <c r="AY12" s="208" t="str">
        <f t="shared" si="25"/>
        <v/>
      </c>
      <c r="BA12" s="225" t="str">
        <f t="shared" si="26"/>
        <v/>
      </c>
      <c r="BB12" s="225" t="str">
        <f t="shared" si="27"/>
        <v/>
      </c>
    </row>
    <row r="13" spans="1:54" s="39" customFormat="1" ht="25.2" customHeight="1" x14ac:dyDescent="0.2">
      <c r="A13" s="45"/>
      <c r="B13" s="48"/>
      <c r="C13" s="48"/>
      <c r="D13" s="53"/>
      <c r="E13" s="53"/>
      <c r="F13" s="55"/>
      <c r="G13" s="55"/>
      <c r="H13" s="60"/>
      <c r="I13" s="66"/>
      <c r="J13" s="68"/>
      <c r="L13" s="73">
        <f t="shared" si="0"/>
        <v>0</v>
      </c>
      <c r="M13" s="73" t="str">
        <f t="shared" si="1"/>
        <v xml:space="preserve"> </v>
      </c>
      <c r="N13" s="100">
        <f t="shared" si="2"/>
        <v>0</v>
      </c>
      <c r="O13" s="100">
        <f t="shared" si="3"/>
        <v>0</v>
      </c>
      <c r="P13" s="108">
        <f t="shared" si="4"/>
        <v>0</v>
      </c>
      <c r="Q13" s="108" t="str">
        <f>IF(OR($C13="LED",$C13="不明"),"",IF(ISERROR(VLOOKUP($M13,#REF!,2,0)),"",VLOOKUP($M13,#REF!,2,0)))</f>
        <v/>
      </c>
      <c r="R13" s="100">
        <f t="shared" si="5"/>
        <v>0</v>
      </c>
      <c r="S13" s="100">
        <f t="shared" si="6"/>
        <v>0</v>
      </c>
      <c r="T13" s="120" t="str">
        <f t="shared" si="7"/>
        <v/>
      </c>
      <c r="U13" s="124"/>
      <c r="V13" s="129" t="s">
        <v>164</v>
      </c>
      <c r="W13" s="131"/>
      <c r="X13" s="75" t="str">
        <f>IF(COUNTIF($M13,"*LED*"),"LED設置済",IF(COUNTIF($M13,"*不明*"),"該当不明",IF(ISERROR(VLOOKUP($M13,#REF!,4,0)),"",VLOOKUP($M13,#REF!,4,0))))</f>
        <v/>
      </c>
      <c r="Y13" s="139">
        <f t="shared" si="8"/>
        <v>0</v>
      </c>
      <c r="Z13" s="144" t="str">
        <f>IF(ISERROR(VLOOKUP($M13,#REF!,5,0)),"",VLOOKUP($M13,#REF!,5,0))</f>
        <v/>
      </c>
      <c r="AA13" s="147" t="str">
        <f t="shared" si="9"/>
        <v/>
      </c>
      <c r="AB13" s="147" t="str">
        <f t="shared" si="10"/>
        <v/>
      </c>
      <c r="AC13" s="147" t="str">
        <f>IF(ISERROR(VLOOKUP($M13,#REF!,6,0)),"",VLOOKUP($M13,#REF!,6,0))</f>
        <v/>
      </c>
      <c r="AD13" s="147" t="str">
        <f>IF(ISERROR(VLOOKUP($M13,#REF!,8,0)),"",VLOOKUP($M13,#REF!,8,0))</f>
        <v/>
      </c>
      <c r="AE13" s="152" t="str">
        <f t="shared" si="11"/>
        <v/>
      </c>
      <c r="AF13" s="155" t="str">
        <f t="shared" si="12"/>
        <v/>
      </c>
      <c r="AG13" s="146" t="str">
        <f t="shared" si="13"/>
        <v/>
      </c>
      <c r="AH13" s="146" t="str">
        <f>IF(ISERROR(VLOOKUP($M13,#REF!,9,0)),"",VLOOKUP($M13,#REF!,9,0))</f>
        <v/>
      </c>
      <c r="AI13" s="146" t="str">
        <f t="shared" si="14"/>
        <v/>
      </c>
      <c r="AJ13" s="168">
        <f t="shared" si="15"/>
        <v>0</v>
      </c>
      <c r="AK13" s="171"/>
      <c r="AL13" s="174" t="str">
        <f t="shared" si="16"/>
        <v/>
      </c>
      <c r="AM13" s="179" t="str">
        <f t="shared" si="17"/>
        <v/>
      </c>
      <c r="AN13" s="183" t="str">
        <f t="shared" si="18"/>
        <v>未入力セル</v>
      </c>
      <c r="AO13" s="186" t="str">
        <f t="shared" si="19"/>
        <v/>
      </c>
      <c r="AP13" s="186" t="str">
        <f t="shared" si="20"/>
        <v/>
      </c>
      <c r="AQ13" s="39">
        <f t="shared" si="21"/>
        <v>0</v>
      </c>
      <c r="AR13" s="39" t="str">
        <f>IF(ISERROR(VLOOKUP($M13,#REF!,16,0)),"",VLOOKUP($M13,#REF!,16,0))</f>
        <v/>
      </c>
      <c r="AS13" s="196" t="str">
        <f>IF(ISERROR(VLOOKUP($M13,#REF!,7,0)),"",VLOOKUP($M13,#REF!,7,0))</f>
        <v/>
      </c>
      <c r="AT13" s="203">
        <f t="shared" si="22"/>
        <v>0</v>
      </c>
      <c r="AU13" s="208" t="str">
        <f t="shared" si="23"/>
        <v/>
      </c>
      <c r="AW13" s="208" t="str">
        <f>IF(ISERROR(VLOOKUP($M13,#REF!,10,0)),"",VLOOKUP($M13,#REF!,10,0))</f>
        <v/>
      </c>
      <c r="AX13" s="203">
        <f t="shared" si="24"/>
        <v>0</v>
      </c>
      <c r="AY13" s="208" t="str">
        <f t="shared" si="25"/>
        <v/>
      </c>
      <c r="BA13" s="225" t="str">
        <f t="shared" si="26"/>
        <v/>
      </c>
      <c r="BB13" s="225" t="str">
        <f t="shared" si="27"/>
        <v/>
      </c>
    </row>
    <row r="14" spans="1:54" s="39" customFormat="1" ht="25.2" customHeight="1" x14ac:dyDescent="0.2">
      <c r="A14" s="45"/>
      <c r="B14" s="48"/>
      <c r="C14" s="48"/>
      <c r="D14" s="53"/>
      <c r="E14" s="53"/>
      <c r="F14" s="55"/>
      <c r="G14" s="55"/>
      <c r="H14" s="60"/>
      <c r="I14" s="66"/>
      <c r="J14" s="68"/>
      <c r="L14" s="73">
        <f t="shared" si="0"/>
        <v>0</v>
      </c>
      <c r="M14" s="73" t="str">
        <f t="shared" si="1"/>
        <v xml:space="preserve"> </v>
      </c>
      <c r="N14" s="100">
        <f t="shared" si="2"/>
        <v>0</v>
      </c>
      <c r="O14" s="100">
        <f t="shared" si="3"/>
        <v>0</v>
      </c>
      <c r="P14" s="108">
        <f t="shared" si="4"/>
        <v>0</v>
      </c>
      <c r="Q14" s="108" t="str">
        <f>IF(OR($C14="LED",$C14="不明"),"",IF(ISERROR(VLOOKUP($M14,#REF!,2,0)),"",VLOOKUP($M14,#REF!,2,0)))</f>
        <v/>
      </c>
      <c r="R14" s="100">
        <f t="shared" si="5"/>
        <v>0</v>
      </c>
      <c r="S14" s="100">
        <f t="shared" si="6"/>
        <v>0</v>
      </c>
      <c r="T14" s="120" t="str">
        <f t="shared" si="7"/>
        <v/>
      </c>
      <c r="U14" s="124"/>
      <c r="V14" s="129" t="s">
        <v>164</v>
      </c>
      <c r="W14" s="131"/>
      <c r="X14" s="75" t="str">
        <f>IF(COUNTIF($M14,"*LED*"),"LED設置済",IF(COUNTIF($M14,"*不明*"),"該当不明",IF(ISERROR(VLOOKUP($M14,#REF!,4,0)),"",VLOOKUP($M14,#REF!,4,0))))</f>
        <v/>
      </c>
      <c r="Y14" s="139">
        <f t="shared" si="8"/>
        <v>0</v>
      </c>
      <c r="Z14" s="144" t="str">
        <f>IF(ISERROR(VLOOKUP($M14,#REF!,5,0)),"",VLOOKUP($M14,#REF!,5,0))</f>
        <v/>
      </c>
      <c r="AA14" s="147" t="str">
        <f t="shared" si="9"/>
        <v/>
      </c>
      <c r="AB14" s="147" t="str">
        <f t="shared" si="10"/>
        <v/>
      </c>
      <c r="AC14" s="147" t="str">
        <f>IF(ISERROR(VLOOKUP($M14,#REF!,6,0)),"",VLOOKUP($M14,#REF!,6,0))</f>
        <v/>
      </c>
      <c r="AD14" s="147" t="str">
        <f>IF(ISERROR(VLOOKUP($M14,#REF!,8,0)),"",VLOOKUP($M14,#REF!,8,0))</f>
        <v/>
      </c>
      <c r="AE14" s="152" t="str">
        <f t="shared" si="11"/>
        <v/>
      </c>
      <c r="AF14" s="155" t="str">
        <f t="shared" si="12"/>
        <v/>
      </c>
      <c r="AG14" s="146" t="str">
        <f t="shared" si="13"/>
        <v/>
      </c>
      <c r="AH14" s="146" t="str">
        <f>IF(ISERROR(VLOOKUP($M14,#REF!,9,0)),"",VLOOKUP($M14,#REF!,9,0))</f>
        <v/>
      </c>
      <c r="AI14" s="146" t="str">
        <f t="shared" si="14"/>
        <v/>
      </c>
      <c r="AJ14" s="168">
        <f t="shared" si="15"/>
        <v>0</v>
      </c>
      <c r="AK14" s="171"/>
      <c r="AL14" s="174" t="str">
        <f t="shared" si="16"/>
        <v/>
      </c>
      <c r="AM14" s="179" t="str">
        <f t="shared" si="17"/>
        <v/>
      </c>
      <c r="AN14" s="183" t="str">
        <f t="shared" si="18"/>
        <v>未入力セル</v>
      </c>
      <c r="AO14" s="186" t="str">
        <f t="shared" si="19"/>
        <v/>
      </c>
      <c r="AP14" s="186" t="str">
        <f t="shared" si="20"/>
        <v/>
      </c>
      <c r="AQ14" s="39">
        <f t="shared" si="21"/>
        <v>0</v>
      </c>
      <c r="AR14" s="39" t="str">
        <f>IF(ISERROR(VLOOKUP($M14,#REF!,16,0)),"",VLOOKUP($M14,#REF!,16,0))</f>
        <v/>
      </c>
      <c r="AS14" s="196" t="str">
        <f>IF(ISERROR(VLOOKUP($M14,#REF!,7,0)),"",VLOOKUP($M14,#REF!,7,0))</f>
        <v/>
      </c>
      <c r="AT14" s="203">
        <f t="shared" si="22"/>
        <v>0</v>
      </c>
      <c r="AU14" s="208" t="str">
        <f t="shared" si="23"/>
        <v/>
      </c>
      <c r="AW14" s="208" t="str">
        <f>IF(ISERROR(VLOOKUP($M14,#REF!,10,0)),"",VLOOKUP($M14,#REF!,10,0))</f>
        <v/>
      </c>
      <c r="AX14" s="203">
        <f t="shared" si="24"/>
        <v>0</v>
      </c>
      <c r="AY14" s="208" t="str">
        <f t="shared" si="25"/>
        <v/>
      </c>
      <c r="BA14" s="225" t="str">
        <f t="shared" si="26"/>
        <v/>
      </c>
      <c r="BB14" s="225" t="str">
        <f t="shared" si="27"/>
        <v/>
      </c>
    </row>
    <row r="15" spans="1:54" s="39" customFormat="1" ht="25.2" customHeight="1" x14ac:dyDescent="0.2">
      <c r="A15" s="45"/>
      <c r="B15" s="48"/>
      <c r="C15" s="48"/>
      <c r="D15" s="53"/>
      <c r="E15" s="53"/>
      <c r="F15" s="55"/>
      <c r="G15" s="55"/>
      <c r="H15" s="60"/>
      <c r="I15" s="66"/>
      <c r="J15" s="68"/>
      <c r="L15" s="73">
        <f t="shared" si="0"/>
        <v>0</v>
      </c>
      <c r="M15" s="73" t="str">
        <f t="shared" si="1"/>
        <v xml:space="preserve"> </v>
      </c>
      <c r="N15" s="100">
        <f t="shared" si="2"/>
        <v>0</v>
      </c>
      <c r="O15" s="100">
        <f t="shared" si="3"/>
        <v>0</v>
      </c>
      <c r="P15" s="108">
        <f t="shared" si="4"/>
        <v>0</v>
      </c>
      <c r="Q15" s="108" t="str">
        <f>IF(OR($C15="LED",$C15="不明"),"",IF(ISERROR(VLOOKUP($M15,#REF!,2,0)),"",VLOOKUP($M15,#REF!,2,0)))</f>
        <v/>
      </c>
      <c r="R15" s="100">
        <f t="shared" si="5"/>
        <v>0</v>
      </c>
      <c r="S15" s="100">
        <f t="shared" si="6"/>
        <v>0</v>
      </c>
      <c r="T15" s="120" t="str">
        <f t="shared" si="7"/>
        <v/>
      </c>
      <c r="U15" s="124"/>
      <c r="V15" s="129" t="s">
        <v>164</v>
      </c>
      <c r="W15" s="131"/>
      <c r="X15" s="75" t="str">
        <f>IF(COUNTIF($M15,"*LED*"),"LED設置済",IF(COUNTIF($M15,"*不明*"),"該当不明",IF(ISERROR(VLOOKUP($M15,#REF!,4,0)),"",VLOOKUP($M15,#REF!,4,0))))</f>
        <v/>
      </c>
      <c r="Y15" s="139">
        <f t="shared" si="8"/>
        <v>0</v>
      </c>
      <c r="Z15" s="144" t="str">
        <f>IF(ISERROR(VLOOKUP($M15,#REF!,5,0)),"",VLOOKUP($M15,#REF!,5,0))</f>
        <v/>
      </c>
      <c r="AA15" s="147" t="str">
        <f t="shared" si="9"/>
        <v/>
      </c>
      <c r="AB15" s="147" t="str">
        <f t="shared" si="10"/>
        <v/>
      </c>
      <c r="AC15" s="147" t="str">
        <f>IF(ISERROR(VLOOKUP($M15,#REF!,6,0)),"",VLOOKUP($M15,#REF!,6,0))</f>
        <v/>
      </c>
      <c r="AD15" s="147" t="str">
        <f>IF(ISERROR(VLOOKUP($M15,#REF!,8,0)),"",VLOOKUP($M15,#REF!,8,0))</f>
        <v/>
      </c>
      <c r="AE15" s="152" t="str">
        <f t="shared" si="11"/>
        <v/>
      </c>
      <c r="AF15" s="155" t="str">
        <f t="shared" si="12"/>
        <v/>
      </c>
      <c r="AG15" s="146" t="str">
        <f t="shared" si="13"/>
        <v/>
      </c>
      <c r="AH15" s="146" t="str">
        <f>IF(ISERROR(VLOOKUP($M15,#REF!,9,0)),"",VLOOKUP($M15,#REF!,9,0))</f>
        <v/>
      </c>
      <c r="AI15" s="146" t="str">
        <f t="shared" si="14"/>
        <v/>
      </c>
      <c r="AJ15" s="168">
        <f t="shared" si="15"/>
        <v>0</v>
      </c>
      <c r="AK15" s="171"/>
      <c r="AL15" s="174" t="str">
        <f t="shared" si="16"/>
        <v/>
      </c>
      <c r="AM15" s="179" t="str">
        <f t="shared" si="17"/>
        <v/>
      </c>
      <c r="AN15" s="183" t="str">
        <f t="shared" si="18"/>
        <v>未入力セル</v>
      </c>
      <c r="AO15" s="186" t="str">
        <f t="shared" si="19"/>
        <v/>
      </c>
      <c r="AP15" s="186" t="str">
        <f t="shared" si="20"/>
        <v/>
      </c>
      <c r="AQ15" s="39">
        <f t="shared" si="21"/>
        <v>0</v>
      </c>
      <c r="AR15" s="39" t="str">
        <f>IF(ISERROR(VLOOKUP($M15,#REF!,16,0)),"",VLOOKUP($M15,#REF!,16,0))</f>
        <v/>
      </c>
      <c r="AS15" s="196" t="str">
        <f>IF(ISERROR(VLOOKUP($M15,#REF!,7,0)),"",VLOOKUP($M15,#REF!,7,0))</f>
        <v/>
      </c>
      <c r="AT15" s="203">
        <f t="shared" si="22"/>
        <v>0</v>
      </c>
      <c r="AU15" s="208" t="str">
        <f t="shared" si="23"/>
        <v/>
      </c>
      <c r="AW15" s="208" t="str">
        <f>IF(ISERROR(VLOOKUP($M15,#REF!,10,0)),"",VLOOKUP($M15,#REF!,10,0))</f>
        <v/>
      </c>
      <c r="AX15" s="203">
        <f t="shared" si="24"/>
        <v>0</v>
      </c>
      <c r="AY15" s="208" t="str">
        <f t="shared" si="25"/>
        <v/>
      </c>
      <c r="BA15" s="225" t="str">
        <f t="shared" si="26"/>
        <v/>
      </c>
      <c r="BB15" s="225" t="str">
        <f t="shared" si="27"/>
        <v/>
      </c>
    </row>
    <row r="16" spans="1:54" s="39" customFormat="1" ht="25.2" customHeight="1" x14ac:dyDescent="0.2">
      <c r="A16" s="45"/>
      <c r="B16" s="48"/>
      <c r="C16" s="48"/>
      <c r="D16" s="53"/>
      <c r="E16" s="53"/>
      <c r="F16" s="55"/>
      <c r="G16" s="55"/>
      <c r="H16" s="60"/>
      <c r="I16" s="66"/>
      <c r="J16" s="68"/>
      <c r="L16" s="73">
        <f t="shared" si="0"/>
        <v>0</v>
      </c>
      <c r="M16" s="73" t="str">
        <f t="shared" si="1"/>
        <v xml:space="preserve"> </v>
      </c>
      <c r="N16" s="100">
        <f t="shared" si="2"/>
        <v>0</v>
      </c>
      <c r="O16" s="100">
        <f t="shared" si="3"/>
        <v>0</v>
      </c>
      <c r="P16" s="108">
        <f t="shared" si="4"/>
        <v>0</v>
      </c>
      <c r="Q16" s="108" t="str">
        <f>IF(OR($C16="LED",$C16="不明"),"",IF(ISERROR(VLOOKUP($M16,#REF!,2,0)),"",VLOOKUP($M16,#REF!,2,0)))</f>
        <v/>
      </c>
      <c r="R16" s="100">
        <f t="shared" si="5"/>
        <v>0</v>
      </c>
      <c r="S16" s="100">
        <f t="shared" si="6"/>
        <v>0</v>
      </c>
      <c r="T16" s="120" t="str">
        <f t="shared" si="7"/>
        <v/>
      </c>
      <c r="U16" s="124"/>
      <c r="V16" s="129" t="s">
        <v>164</v>
      </c>
      <c r="W16" s="131"/>
      <c r="X16" s="75" t="str">
        <f>IF(COUNTIF($M16,"*LED*"),"LED設置済",IF(COUNTIF($M16,"*不明*"),"該当不明",IF(ISERROR(VLOOKUP($M16,#REF!,4,0)),"",VLOOKUP($M16,#REF!,4,0))))</f>
        <v/>
      </c>
      <c r="Y16" s="139">
        <f t="shared" si="8"/>
        <v>0</v>
      </c>
      <c r="Z16" s="144" t="str">
        <f>IF(ISERROR(VLOOKUP($M16,#REF!,5,0)),"",VLOOKUP($M16,#REF!,5,0))</f>
        <v/>
      </c>
      <c r="AA16" s="147" t="str">
        <f t="shared" si="9"/>
        <v/>
      </c>
      <c r="AB16" s="147" t="str">
        <f t="shared" si="10"/>
        <v/>
      </c>
      <c r="AC16" s="147" t="str">
        <f>IF(ISERROR(VLOOKUP($M16,#REF!,6,0)),"",VLOOKUP($M16,#REF!,6,0))</f>
        <v/>
      </c>
      <c r="AD16" s="147" t="str">
        <f>IF(ISERROR(VLOOKUP($M16,#REF!,8,0)),"",VLOOKUP($M16,#REF!,8,0))</f>
        <v/>
      </c>
      <c r="AE16" s="152" t="str">
        <f t="shared" si="11"/>
        <v/>
      </c>
      <c r="AF16" s="155" t="str">
        <f t="shared" si="12"/>
        <v/>
      </c>
      <c r="AG16" s="146" t="str">
        <f t="shared" si="13"/>
        <v/>
      </c>
      <c r="AH16" s="146" t="str">
        <f>IF(ISERROR(VLOOKUP($M16,#REF!,9,0)),"",VLOOKUP($M16,#REF!,9,0))</f>
        <v/>
      </c>
      <c r="AI16" s="146" t="str">
        <f t="shared" si="14"/>
        <v/>
      </c>
      <c r="AJ16" s="168">
        <f t="shared" si="15"/>
        <v>0</v>
      </c>
      <c r="AK16" s="171"/>
      <c r="AL16" s="174" t="str">
        <f t="shared" si="16"/>
        <v/>
      </c>
      <c r="AM16" s="179" t="str">
        <f t="shared" si="17"/>
        <v/>
      </c>
      <c r="AN16" s="183" t="str">
        <f t="shared" si="18"/>
        <v>未入力セル</v>
      </c>
      <c r="AO16" s="186" t="str">
        <f t="shared" si="19"/>
        <v/>
      </c>
      <c r="AP16" s="186" t="str">
        <f t="shared" si="20"/>
        <v/>
      </c>
      <c r="AQ16" s="39">
        <f t="shared" si="21"/>
        <v>0</v>
      </c>
      <c r="AR16" s="39" t="str">
        <f>IF(ISERROR(VLOOKUP($M16,#REF!,16,0)),"",VLOOKUP($M16,#REF!,16,0))</f>
        <v/>
      </c>
      <c r="AS16" s="196" t="str">
        <f>IF(ISERROR(VLOOKUP($M16,#REF!,7,0)),"",VLOOKUP($M16,#REF!,7,0))</f>
        <v/>
      </c>
      <c r="AT16" s="203">
        <f t="shared" si="22"/>
        <v>0</v>
      </c>
      <c r="AU16" s="208" t="str">
        <f t="shared" si="23"/>
        <v/>
      </c>
      <c r="AW16" s="208" t="str">
        <f>IF(ISERROR(VLOOKUP($M16,#REF!,10,0)),"",VLOOKUP($M16,#REF!,10,0))</f>
        <v/>
      </c>
      <c r="AX16" s="203">
        <f t="shared" si="24"/>
        <v>0</v>
      </c>
      <c r="AY16" s="208" t="str">
        <f t="shared" si="25"/>
        <v/>
      </c>
      <c r="BA16" s="225" t="str">
        <f t="shared" si="26"/>
        <v/>
      </c>
      <c r="BB16" s="225" t="str">
        <f t="shared" si="27"/>
        <v/>
      </c>
    </row>
    <row r="17" spans="1:54" s="39" customFormat="1" ht="25.2" customHeight="1" x14ac:dyDescent="0.2">
      <c r="A17" s="45"/>
      <c r="B17" s="48"/>
      <c r="C17" s="48"/>
      <c r="D17" s="53"/>
      <c r="E17" s="53"/>
      <c r="F17" s="55"/>
      <c r="G17" s="55"/>
      <c r="H17" s="60"/>
      <c r="I17" s="66"/>
      <c r="J17" s="68"/>
      <c r="L17" s="73">
        <f t="shared" si="0"/>
        <v>0</v>
      </c>
      <c r="M17" s="73" t="str">
        <f t="shared" si="1"/>
        <v xml:space="preserve"> </v>
      </c>
      <c r="N17" s="100">
        <f t="shared" si="2"/>
        <v>0</v>
      </c>
      <c r="O17" s="100">
        <f t="shared" si="3"/>
        <v>0</v>
      </c>
      <c r="P17" s="108">
        <f t="shared" si="4"/>
        <v>0</v>
      </c>
      <c r="Q17" s="108" t="str">
        <f>IF(OR($C17="LED",$C17="不明"),"",IF(ISERROR(VLOOKUP($M17,#REF!,2,0)),"",VLOOKUP($M17,#REF!,2,0)))</f>
        <v/>
      </c>
      <c r="R17" s="100">
        <f t="shared" si="5"/>
        <v>0</v>
      </c>
      <c r="S17" s="100">
        <f t="shared" si="6"/>
        <v>0</v>
      </c>
      <c r="T17" s="120" t="str">
        <f t="shared" si="7"/>
        <v/>
      </c>
      <c r="U17" s="124"/>
      <c r="V17" s="129" t="s">
        <v>164</v>
      </c>
      <c r="W17" s="131"/>
      <c r="X17" s="75" t="str">
        <f>IF(COUNTIF($M17,"*LED*"),"LED設置済",IF(COUNTIF($M17,"*不明*"),"該当不明",IF(ISERROR(VLOOKUP($M17,#REF!,4,0)),"",VLOOKUP($M17,#REF!,4,0))))</f>
        <v/>
      </c>
      <c r="Y17" s="139">
        <f t="shared" si="8"/>
        <v>0</v>
      </c>
      <c r="Z17" s="144" t="str">
        <f>IF(ISERROR(VLOOKUP($M17,#REF!,5,0)),"",VLOOKUP($M17,#REF!,5,0))</f>
        <v/>
      </c>
      <c r="AA17" s="147" t="str">
        <f t="shared" si="9"/>
        <v/>
      </c>
      <c r="AB17" s="147" t="str">
        <f t="shared" si="10"/>
        <v/>
      </c>
      <c r="AC17" s="147" t="str">
        <f>IF(ISERROR(VLOOKUP($M17,#REF!,6,0)),"",VLOOKUP($M17,#REF!,6,0))</f>
        <v/>
      </c>
      <c r="AD17" s="147" t="str">
        <f>IF(ISERROR(VLOOKUP($M17,#REF!,8,0)),"",VLOOKUP($M17,#REF!,8,0))</f>
        <v/>
      </c>
      <c r="AE17" s="152" t="str">
        <f t="shared" si="11"/>
        <v/>
      </c>
      <c r="AF17" s="155" t="str">
        <f t="shared" si="12"/>
        <v/>
      </c>
      <c r="AG17" s="146" t="str">
        <f t="shared" si="13"/>
        <v/>
      </c>
      <c r="AH17" s="146" t="str">
        <f>IF(ISERROR(VLOOKUP($M17,#REF!,9,0)),"",VLOOKUP($M17,#REF!,9,0))</f>
        <v/>
      </c>
      <c r="AI17" s="146" t="str">
        <f t="shared" si="14"/>
        <v/>
      </c>
      <c r="AJ17" s="168">
        <f t="shared" si="15"/>
        <v>0</v>
      </c>
      <c r="AK17" s="171"/>
      <c r="AL17" s="174" t="str">
        <f t="shared" si="16"/>
        <v/>
      </c>
      <c r="AM17" s="179" t="str">
        <f t="shared" si="17"/>
        <v/>
      </c>
      <c r="AN17" s="183" t="str">
        <f t="shared" si="18"/>
        <v>未入力セル</v>
      </c>
      <c r="AO17" s="186"/>
      <c r="AP17" s="186"/>
      <c r="AQ17" s="39">
        <f t="shared" si="21"/>
        <v>0</v>
      </c>
      <c r="AR17" s="39" t="str">
        <f>IF(ISERROR(VLOOKUP($M17,#REF!,16,0)),"",VLOOKUP($M17,#REF!,16,0))</f>
        <v/>
      </c>
      <c r="AS17" s="196" t="str">
        <f>IF(ISERROR(VLOOKUP($M17,#REF!,7,0)),"",VLOOKUP($M17,#REF!,7,0))</f>
        <v/>
      </c>
      <c r="AT17" s="203">
        <f t="shared" si="22"/>
        <v>0</v>
      </c>
      <c r="AU17" s="208" t="str">
        <f t="shared" si="23"/>
        <v/>
      </c>
      <c r="AW17" s="208" t="str">
        <f>IF(ISERROR(VLOOKUP($M17,#REF!,10,0)),"",VLOOKUP($M17,#REF!,10,0))</f>
        <v/>
      </c>
      <c r="AX17" s="203">
        <f t="shared" si="24"/>
        <v>0</v>
      </c>
      <c r="AY17" s="208" t="str">
        <f t="shared" si="25"/>
        <v/>
      </c>
      <c r="BA17" s="225" t="str">
        <f t="shared" si="26"/>
        <v/>
      </c>
      <c r="BB17" s="225" t="str">
        <f t="shared" si="27"/>
        <v/>
      </c>
    </row>
    <row r="18" spans="1:54" s="39" customFormat="1" ht="25.2" customHeight="1" x14ac:dyDescent="0.2">
      <c r="A18" s="45"/>
      <c r="B18" s="48"/>
      <c r="C18" s="48"/>
      <c r="D18" s="53"/>
      <c r="E18" s="53"/>
      <c r="F18" s="55"/>
      <c r="G18" s="55"/>
      <c r="H18" s="60"/>
      <c r="I18" s="66"/>
      <c r="J18" s="68"/>
      <c r="L18" s="73">
        <f t="shared" si="0"/>
        <v>0</v>
      </c>
      <c r="M18" s="73" t="str">
        <f t="shared" si="1"/>
        <v xml:space="preserve"> </v>
      </c>
      <c r="N18" s="100">
        <f t="shared" si="2"/>
        <v>0</v>
      </c>
      <c r="O18" s="100">
        <f t="shared" si="3"/>
        <v>0</v>
      </c>
      <c r="P18" s="108">
        <f t="shared" si="4"/>
        <v>0</v>
      </c>
      <c r="Q18" s="108" t="str">
        <f>IF(OR($C18="LED",$C18="不明"),"",IF(ISERROR(VLOOKUP($M18,#REF!,2,0)),"",VLOOKUP($M18,#REF!,2,0)))</f>
        <v/>
      </c>
      <c r="R18" s="100">
        <f t="shared" si="5"/>
        <v>0</v>
      </c>
      <c r="S18" s="100">
        <f t="shared" si="6"/>
        <v>0</v>
      </c>
      <c r="T18" s="120" t="str">
        <f t="shared" si="7"/>
        <v/>
      </c>
      <c r="U18" s="124"/>
      <c r="V18" s="129" t="s">
        <v>164</v>
      </c>
      <c r="W18" s="131"/>
      <c r="X18" s="75" t="str">
        <f>IF(COUNTIF($M18,"*LED*"),"LED設置済",IF(COUNTIF($M18,"*不明*"),"該当不明",IF(ISERROR(VLOOKUP($M18,#REF!,4,0)),"",VLOOKUP($M18,#REF!,4,0))))</f>
        <v/>
      </c>
      <c r="Y18" s="139">
        <f t="shared" si="8"/>
        <v>0</v>
      </c>
      <c r="Z18" s="144" t="str">
        <f>IF(ISERROR(VLOOKUP($M18,#REF!,5,0)),"",VLOOKUP($M18,#REF!,5,0))</f>
        <v/>
      </c>
      <c r="AA18" s="147" t="str">
        <f t="shared" si="9"/>
        <v/>
      </c>
      <c r="AB18" s="147" t="str">
        <f t="shared" si="10"/>
        <v/>
      </c>
      <c r="AC18" s="147" t="str">
        <f>IF(ISERROR(VLOOKUP($M18,#REF!,6,0)),"",VLOOKUP($M18,#REF!,6,0))</f>
        <v/>
      </c>
      <c r="AD18" s="147" t="str">
        <f>IF(ISERROR(VLOOKUP($M18,#REF!,8,0)),"",VLOOKUP($M18,#REF!,8,0))</f>
        <v/>
      </c>
      <c r="AE18" s="152" t="str">
        <f t="shared" si="11"/>
        <v/>
      </c>
      <c r="AF18" s="155" t="str">
        <f t="shared" si="12"/>
        <v/>
      </c>
      <c r="AG18" s="146" t="str">
        <f t="shared" si="13"/>
        <v/>
      </c>
      <c r="AH18" s="146" t="str">
        <f>IF(ISERROR(VLOOKUP($M18,#REF!,9,0)),"",VLOOKUP($M18,#REF!,9,0))</f>
        <v/>
      </c>
      <c r="AI18" s="146" t="str">
        <f t="shared" si="14"/>
        <v/>
      </c>
      <c r="AJ18" s="168">
        <f t="shared" si="15"/>
        <v>0</v>
      </c>
      <c r="AK18" s="171"/>
      <c r="AL18" s="174" t="str">
        <f t="shared" si="16"/>
        <v/>
      </c>
      <c r="AM18" s="179" t="str">
        <f t="shared" si="17"/>
        <v/>
      </c>
      <c r="AN18" s="183" t="str">
        <f t="shared" si="18"/>
        <v>未入力セル</v>
      </c>
      <c r="AO18" s="186" t="str">
        <f t="shared" ref="AO18:AO29" si="28">IF(ISERROR((Q18*Y18)/1000),"",((Q18*Y18)/1000))</f>
        <v/>
      </c>
      <c r="AP18" s="186" t="str">
        <f t="shared" ref="AP18:AP29" si="29">IF(ISERROR((Z18*Y18)/1000),"",((Z18*Y18)/1000))</f>
        <v/>
      </c>
      <c r="AQ18" s="39">
        <f t="shared" si="21"/>
        <v>0</v>
      </c>
      <c r="AR18" s="39" t="str">
        <f>IF(ISERROR(VLOOKUP($M18,#REF!,16,0)),"",VLOOKUP($M18,#REF!,16,0))</f>
        <v/>
      </c>
      <c r="AS18" s="196" t="str">
        <f>IF(ISERROR(VLOOKUP($M18,#REF!,7,0)),"",VLOOKUP($M18,#REF!,7,0))</f>
        <v/>
      </c>
      <c r="AT18" s="203">
        <f t="shared" si="22"/>
        <v>0</v>
      </c>
      <c r="AU18" s="208" t="str">
        <f t="shared" si="23"/>
        <v/>
      </c>
      <c r="AW18" s="208" t="str">
        <f>IF(ISERROR(VLOOKUP($M18,#REF!,10,0)),"",VLOOKUP($M18,#REF!,10,0))</f>
        <v/>
      </c>
      <c r="AX18" s="203">
        <f t="shared" si="24"/>
        <v>0</v>
      </c>
      <c r="AY18" s="208" t="str">
        <f t="shared" si="25"/>
        <v/>
      </c>
      <c r="BA18" s="225" t="str">
        <f t="shared" si="26"/>
        <v/>
      </c>
      <c r="BB18" s="225" t="str">
        <f t="shared" si="27"/>
        <v/>
      </c>
    </row>
    <row r="19" spans="1:54" s="39" customFormat="1" ht="25.2" customHeight="1" x14ac:dyDescent="0.2">
      <c r="A19" s="45"/>
      <c r="B19" s="48"/>
      <c r="C19" s="48"/>
      <c r="D19" s="53"/>
      <c r="E19" s="53"/>
      <c r="F19" s="55"/>
      <c r="G19" s="55"/>
      <c r="H19" s="60"/>
      <c r="I19" s="66"/>
      <c r="J19" s="68"/>
      <c r="L19" s="73">
        <f t="shared" si="0"/>
        <v>0</v>
      </c>
      <c r="M19" s="73" t="str">
        <f t="shared" si="1"/>
        <v xml:space="preserve"> </v>
      </c>
      <c r="N19" s="100">
        <f t="shared" si="2"/>
        <v>0</v>
      </c>
      <c r="O19" s="100">
        <f t="shared" si="3"/>
        <v>0</v>
      </c>
      <c r="P19" s="108">
        <f t="shared" si="4"/>
        <v>0</v>
      </c>
      <c r="Q19" s="108" t="str">
        <f>IF(OR($C19="LED",$C19="不明"),"",IF(ISERROR(VLOOKUP($M19,#REF!,2,0)),"",VLOOKUP($M19,#REF!,2,0)))</f>
        <v/>
      </c>
      <c r="R19" s="100">
        <f t="shared" si="5"/>
        <v>0</v>
      </c>
      <c r="S19" s="100">
        <f t="shared" si="6"/>
        <v>0</v>
      </c>
      <c r="T19" s="120" t="str">
        <f t="shared" si="7"/>
        <v/>
      </c>
      <c r="U19" s="124"/>
      <c r="V19" s="129" t="s">
        <v>164</v>
      </c>
      <c r="W19" s="131"/>
      <c r="X19" s="75" t="str">
        <f>IF(COUNTIF($M19,"*LED*"),"LED設置済",IF(COUNTIF($M19,"*不明*"),"該当不明",IF(ISERROR(VLOOKUP($M19,#REF!,4,0)),"",VLOOKUP($M19,#REF!,4,0))))</f>
        <v/>
      </c>
      <c r="Y19" s="139">
        <f t="shared" si="8"/>
        <v>0</v>
      </c>
      <c r="Z19" s="144" t="str">
        <f>IF(ISERROR(VLOOKUP($M19,#REF!,5,0)),"",VLOOKUP($M19,#REF!,5,0))</f>
        <v/>
      </c>
      <c r="AA19" s="147" t="str">
        <f t="shared" si="9"/>
        <v/>
      </c>
      <c r="AB19" s="147" t="str">
        <f t="shared" si="10"/>
        <v/>
      </c>
      <c r="AC19" s="147" t="str">
        <f>IF(ISERROR(VLOOKUP($M19,#REF!,6,0)),"",VLOOKUP($M19,#REF!,6,0))</f>
        <v/>
      </c>
      <c r="AD19" s="147" t="str">
        <f>IF(ISERROR(VLOOKUP($M19,#REF!,8,0)),"",VLOOKUP($M19,#REF!,8,0))</f>
        <v/>
      </c>
      <c r="AE19" s="152" t="str">
        <f t="shared" si="11"/>
        <v/>
      </c>
      <c r="AF19" s="155" t="str">
        <f t="shared" si="12"/>
        <v/>
      </c>
      <c r="AG19" s="146" t="str">
        <f t="shared" si="13"/>
        <v/>
      </c>
      <c r="AH19" s="146" t="str">
        <f>IF(ISERROR(VLOOKUP($M19,#REF!,9,0)),"",VLOOKUP($M19,#REF!,9,0))</f>
        <v/>
      </c>
      <c r="AI19" s="146" t="str">
        <f t="shared" si="14"/>
        <v/>
      </c>
      <c r="AJ19" s="168">
        <f t="shared" si="15"/>
        <v>0</v>
      </c>
      <c r="AK19" s="171"/>
      <c r="AL19" s="174" t="str">
        <f t="shared" si="16"/>
        <v/>
      </c>
      <c r="AM19" s="179" t="str">
        <f t="shared" si="17"/>
        <v/>
      </c>
      <c r="AN19" s="183" t="str">
        <f t="shared" si="18"/>
        <v>未入力セル</v>
      </c>
      <c r="AO19" s="186" t="str">
        <f t="shared" si="28"/>
        <v/>
      </c>
      <c r="AP19" s="186" t="str">
        <f t="shared" si="29"/>
        <v/>
      </c>
      <c r="AQ19" s="39">
        <f t="shared" si="21"/>
        <v>0</v>
      </c>
      <c r="AR19" s="39" t="str">
        <f>IF(ISERROR(VLOOKUP($M19,#REF!,16,0)),"",VLOOKUP($M19,#REF!,16,0))</f>
        <v/>
      </c>
      <c r="AS19" s="196" t="str">
        <f>IF(ISERROR(VLOOKUP($M19,#REF!,7,0)),"",VLOOKUP($M19,#REF!,7,0))</f>
        <v/>
      </c>
      <c r="AT19" s="203">
        <f t="shared" si="22"/>
        <v>0</v>
      </c>
      <c r="AU19" s="208" t="str">
        <f t="shared" si="23"/>
        <v/>
      </c>
      <c r="AW19" s="208" t="str">
        <f>IF(ISERROR(VLOOKUP($M19,#REF!,10,0)),"",VLOOKUP($M19,#REF!,10,0))</f>
        <v/>
      </c>
      <c r="AX19" s="203">
        <f t="shared" si="24"/>
        <v>0</v>
      </c>
      <c r="AY19" s="208" t="str">
        <f t="shared" si="25"/>
        <v/>
      </c>
      <c r="BA19" s="225" t="str">
        <f t="shared" si="26"/>
        <v/>
      </c>
      <c r="BB19" s="225" t="str">
        <f t="shared" si="27"/>
        <v/>
      </c>
    </row>
    <row r="20" spans="1:54" s="39" customFormat="1" ht="25.2" customHeight="1" x14ac:dyDescent="0.2">
      <c r="A20" s="45"/>
      <c r="B20" s="48"/>
      <c r="C20" s="48"/>
      <c r="D20" s="53"/>
      <c r="E20" s="53"/>
      <c r="F20" s="55"/>
      <c r="G20" s="55"/>
      <c r="H20" s="60"/>
      <c r="I20" s="66"/>
      <c r="J20" s="68"/>
      <c r="L20" s="73">
        <f t="shared" si="0"/>
        <v>0</v>
      </c>
      <c r="M20" s="73" t="str">
        <f t="shared" si="1"/>
        <v xml:space="preserve"> </v>
      </c>
      <c r="N20" s="100">
        <f t="shared" si="2"/>
        <v>0</v>
      </c>
      <c r="O20" s="100">
        <f t="shared" si="3"/>
        <v>0</v>
      </c>
      <c r="P20" s="108">
        <f t="shared" si="4"/>
        <v>0</v>
      </c>
      <c r="Q20" s="108" t="str">
        <f>IF(OR($C20="LED",$C20="不明"),"",IF(ISERROR(VLOOKUP($M20,#REF!,2,0)),"",VLOOKUP($M20,#REF!,2,0)))</f>
        <v/>
      </c>
      <c r="R20" s="100">
        <f t="shared" si="5"/>
        <v>0</v>
      </c>
      <c r="S20" s="100">
        <f t="shared" si="6"/>
        <v>0</v>
      </c>
      <c r="T20" s="120" t="str">
        <f t="shared" si="7"/>
        <v/>
      </c>
      <c r="U20" s="124"/>
      <c r="V20" s="129" t="s">
        <v>164</v>
      </c>
      <c r="W20" s="131"/>
      <c r="X20" s="75" t="str">
        <f>IF(COUNTIF($M20,"*LED*"),"LED設置済",IF(COUNTIF($M20,"*不明*"),"該当不明",IF(ISERROR(VLOOKUP($M20,#REF!,4,0)),"",VLOOKUP($M20,#REF!,4,0))))</f>
        <v/>
      </c>
      <c r="Y20" s="139">
        <f t="shared" si="8"/>
        <v>0</v>
      </c>
      <c r="Z20" s="144" t="str">
        <f>IF(ISERROR(VLOOKUP($M20,#REF!,5,0)),"",VLOOKUP($M20,#REF!,5,0))</f>
        <v/>
      </c>
      <c r="AA20" s="147" t="str">
        <f t="shared" si="9"/>
        <v/>
      </c>
      <c r="AB20" s="147" t="str">
        <f t="shared" si="10"/>
        <v/>
      </c>
      <c r="AC20" s="147" t="str">
        <f>IF(ISERROR(VLOOKUP($M20,#REF!,6,0)),"",VLOOKUP($M20,#REF!,6,0))</f>
        <v/>
      </c>
      <c r="AD20" s="147" t="str">
        <f>IF(ISERROR(VLOOKUP($M20,#REF!,8,0)),"",VLOOKUP($M20,#REF!,8,0))</f>
        <v/>
      </c>
      <c r="AE20" s="152" t="str">
        <f t="shared" si="11"/>
        <v/>
      </c>
      <c r="AF20" s="155" t="str">
        <f t="shared" si="12"/>
        <v/>
      </c>
      <c r="AG20" s="146" t="str">
        <f t="shared" si="13"/>
        <v/>
      </c>
      <c r="AH20" s="146" t="str">
        <f>IF(ISERROR(VLOOKUP($M20,#REF!,9,0)),"",VLOOKUP($M20,#REF!,9,0))</f>
        <v/>
      </c>
      <c r="AI20" s="146" t="str">
        <f t="shared" si="14"/>
        <v/>
      </c>
      <c r="AJ20" s="168">
        <f t="shared" si="15"/>
        <v>0</v>
      </c>
      <c r="AK20" s="171"/>
      <c r="AL20" s="174" t="str">
        <f t="shared" si="16"/>
        <v/>
      </c>
      <c r="AM20" s="179" t="str">
        <f t="shared" si="17"/>
        <v/>
      </c>
      <c r="AN20" s="183" t="str">
        <f t="shared" si="18"/>
        <v>未入力セル</v>
      </c>
      <c r="AO20" s="186" t="str">
        <f t="shared" si="28"/>
        <v/>
      </c>
      <c r="AP20" s="186" t="str">
        <f t="shared" si="29"/>
        <v/>
      </c>
      <c r="AQ20" s="39">
        <f t="shared" si="21"/>
        <v>0</v>
      </c>
      <c r="AR20" s="39" t="str">
        <f>IF(ISERROR(VLOOKUP($M20,#REF!,16,0)),"",VLOOKUP($M20,#REF!,16,0))</f>
        <v/>
      </c>
      <c r="AS20" s="196" t="str">
        <f>IF(ISERROR(VLOOKUP($M20,#REF!,7,0)),"",VLOOKUP($M20,#REF!,7,0))</f>
        <v/>
      </c>
      <c r="AT20" s="203">
        <f t="shared" si="22"/>
        <v>0</v>
      </c>
      <c r="AU20" s="208" t="str">
        <f t="shared" si="23"/>
        <v/>
      </c>
      <c r="AW20" s="208" t="str">
        <f>IF(ISERROR(VLOOKUP($M20,#REF!,10,0)),"",VLOOKUP($M20,#REF!,10,0))</f>
        <v/>
      </c>
      <c r="AX20" s="203">
        <f t="shared" si="24"/>
        <v>0</v>
      </c>
      <c r="AY20" s="208" t="str">
        <f t="shared" si="25"/>
        <v/>
      </c>
      <c r="BA20" s="225" t="str">
        <f t="shared" si="26"/>
        <v/>
      </c>
      <c r="BB20" s="225" t="str">
        <f t="shared" si="27"/>
        <v/>
      </c>
    </row>
    <row r="21" spans="1:54" s="39" customFormat="1" ht="25.2" customHeight="1" x14ac:dyDescent="0.2">
      <c r="A21" s="45"/>
      <c r="B21" s="48"/>
      <c r="C21" s="48"/>
      <c r="D21" s="53"/>
      <c r="E21" s="53"/>
      <c r="F21" s="55"/>
      <c r="G21" s="55"/>
      <c r="H21" s="60"/>
      <c r="I21" s="66"/>
      <c r="J21" s="68"/>
      <c r="L21" s="73">
        <f t="shared" si="0"/>
        <v>0</v>
      </c>
      <c r="M21" s="73" t="str">
        <f t="shared" si="1"/>
        <v xml:space="preserve"> </v>
      </c>
      <c r="N21" s="100">
        <f t="shared" si="2"/>
        <v>0</v>
      </c>
      <c r="O21" s="100">
        <f t="shared" si="3"/>
        <v>0</v>
      </c>
      <c r="P21" s="108">
        <f t="shared" si="4"/>
        <v>0</v>
      </c>
      <c r="Q21" s="108" t="str">
        <f>IF(OR($C21="LED",$C21="不明"),"",IF(ISERROR(VLOOKUP($M21,#REF!,2,0)),"",VLOOKUP($M21,#REF!,2,0)))</f>
        <v/>
      </c>
      <c r="R21" s="100">
        <f t="shared" si="5"/>
        <v>0</v>
      </c>
      <c r="S21" s="100">
        <f t="shared" si="6"/>
        <v>0</v>
      </c>
      <c r="T21" s="120" t="str">
        <f t="shared" si="7"/>
        <v/>
      </c>
      <c r="U21" s="124"/>
      <c r="V21" s="129" t="s">
        <v>164</v>
      </c>
      <c r="W21" s="131"/>
      <c r="X21" s="75" t="str">
        <f>IF(COUNTIF($M21,"*LED*"),"LED設置済",IF(COUNTIF($M21,"*不明*"),"該当不明",IF(ISERROR(VLOOKUP($M21,#REF!,4,0)),"",VLOOKUP($M21,#REF!,4,0))))</f>
        <v/>
      </c>
      <c r="Y21" s="139">
        <f t="shared" si="8"/>
        <v>0</v>
      </c>
      <c r="Z21" s="144" t="str">
        <f>IF(ISERROR(VLOOKUP($M21,#REF!,5,0)),"",VLOOKUP($M21,#REF!,5,0))</f>
        <v/>
      </c>
      <c r="AA21" s="147" t="str">
        <f t="shared" si="9"/>
        <v/>
      </c>
      <c r="AB21" s="147" t="str">
        <f t="shared" si="10"/>
        <v/>
      </c>
      <c r="AC21" s="147" t="str">
        <f>IF(ISERROR(VLOOKUP($M21,#REF!,6,0)),"",VLOOKUP($M21,#REF!,6,0))</f>
        <v/>
      </c>
      <c r="AD21" s="147" t="str">
        <f>IF(ISERROR(VLOOKUP($M21,#REF!,8,0)),"",VLOOKUP($M21,#REF!,8,0))</f>
        <v/>
      </c>
      <c r="AE21" s="152" t="str">
        <f t="shared" si="11"/>
        <v/>
      </c>
      <c r="AF21" s="155" t="str">
        <f t="shared" si="12"/>
        <v/>
      </c>
      <c r="AG21" s="146" t="str">
        <f t="shared" si="13"/>
        <v/>
      </c>
      <c r="AH21" s="146" t="str">
        <f>IF(ISERROR(VLOOKUP($M21,#REF!,9,0)),"",VLOOKUP($M21,#REF!,9,0))</f>
        <v/>
      </c>
      <c r="AI21" s="146" t="str">
        <f t="shared" si="14"/>
        <v/>
      </c>
      <c r="AJ21" s="168">
        <f t="shared" si="15"/>
        <v>0</v>
      </c>
      <c r="AK21" s="171"/>
      <c r="AL21" s="174" t="str">
        <f t="shared" si="16"/>
        <v/>
      </c>
      <c r="AM21" s="179" t="str">
        <f t="shared" si="17"/>
        <v/>
      </c>
      <c r="AN21" s="183" t="str">
        <f t="shared" si="18"/>
        <v>未入力セル</v>
      </c>
      <c r="AO21" s="186" t="str">
        <f t="shared" si="28"/>
        <v/>
      </c>
      <c r="AP21" s="186" t="str">
        <f t="shared" si="29"/>
        <v/>
      </c>
      <c r="AQ21" s="39">
        <f t="shared" si="21"/>
        <v>0</v>
      </c>
      <c r="AR21" s="39" t="str">
        <f>IF(ISERROR(VLOOKUP($M21,#REF!,16,0)),"",VLOOKUP($M21,#REF!,16,0))</f>
        <v/>
      </c>
      <c r="AS21" s="196" t="str">
        <f>IF(ISERROR(VLOOKUP($M21,#REF!,7,0)),"",VLOOKUP($M21,#REF!,7,0))</f>
        <v/>
      </c>
      <c r="AT21" s="203">
        <f t="shared" si="22"/>
        <v>0</v>
      </c>
      <c r="AU21" s="208" t="str">
        <f t="shared" si="23"/>
        <v/>
      </c>
      <c r="AW21" s="208" t="str">
        <f>IF(ISERROR(VLOOKUP($M21,#REF!,10,0)),"",VLOOKUP($M21,#REF!,10,0))</f>
        <v/>
      </c>
      <c r="AX21" s="203">
        <f t="shared" si="24"/>
        <v>0</v>
      </c>
      <c r="AY21" s="208" t="str">
        <f t="shared" si="25"/>
        <v/>
      </c>
      <c r="BA21" s="225" t="str">
        <f t="shared" si="26"/>
        <v/>
      </c>
      <c r="BB21" s="225" t="str">
        <f t="shared" si="27"/>
        <v/>
      </c>
    </row>
    <row r="22" spans="1:54" s="39" customFormat="1" ht="25.2" customHeight="1" x14ac:dyDescent="0.2">
      <c r="A22" s="45"/>
      <c r="B22" s="48"/>
      <c r="C22" s="48"/>
      <c r="D22" s="53"/>
      <c r="E22" s="53"/>
      <c r="F22" s="55"/>
      <c r="G22" s="55"/>
      <c r="H22" s="60"/>
      <c r="I22" s="66"/>
      <c r="J22" s="68"/>
      <c r="L22" s="73">
        <f t="shared" si="0"/>
        <v>0</v>
      </c>
      <c r="M22" s="73" t="str">
        <f t="shared" si="1"/>
        <v xml:space="preserve"> </v>
      </c>
      <c r="N22" s="100">
        <f t="shared" si="2"/>
        <v>0</v>
      </c>
      <c r="O22" s="100">
        <f t="shared" si="3"/>
        <v>0</v>
      </c>
      <c r="P22" s="108">
        <f t="shared" si="4"/>
        <v>0</v>
      </c>
      <c r="Q22" s="108" t="str">
        <f>IF(OR($C22="LED",$C22="不明"),"",IF(ISERROR(VLOOKUP($M22,#REF!,2,0)),"",VLOOKUP($M22,#REF!,2,0)))</f>
        <v/>
      </c>
      <c r="R22" s="100">
        <f t="shared" si="5"/>
        <v>0</v>
      </c>
      <c r="S22" s="100">
        <f t="shared" si="6"/>
        <v>0</v>
      </c>
      <c r="T22" s="120" t="str">
        <f t="shared" si="7"/>
        <v/>
      </c>
      <c r="U22" s="124"/>
      <c r="V22" s="129" t="s">
        <v>164</v>
      </c>
      <c r="W22" s="131"/>
      <c r="X22" s="75" t="str">
        <f>IF(COUNTIF($M22,"*LED*"),"LED設置済",IF(COUNTIF($M22,"*不明*"),"該当不明",IF(ISERROR(VLOOKUP($M22,#REF!,4,0)),"",VLOOKUP($M22,#REF!,4,0))))</f>
        <v/>
      </c>
      <c r="Y22" s="139">
        <f t="shared" si="8"/>
        <v>0</v>
      </c>
      <c r="Z22" s="144" t="str">
        <f>IF(ISERROR(VLOOKUP($M22,#REF!,5,0)),"",VLOOKUP($M22,#REF!,5,0))</f>
        <v/>
      </c>
      <c r="AA22" s="147" t="str">
        <f t="shared" si="9"/>
        <v/>
      </c>
      <c r="AB22" s="147" t="str">
        <f t="shared" si="10"/>
        <v/>
      </c>
      <c r="AC22" s="147" t="str">
        <f>IF(ISERROR(VLOOKUP($M22,#REF!,6,0)),"",VLOOKUP($M22,#REF!,6,0))</f>
        <v/>
      </c>
      <c r="AD22" s="147" t="str">
        <f>IF(ISERROR(VLOOKUP($M22,#REF!,8,0)),"",VLOOKUP($M22,#REF!,8,0))</f>
        <v/>
      </c>
      <c r="AE22" s="152" t="str">
        <f t="shared" si="11"/>
        <v/>
      </c>
      <c r="AF22" s="155" t="str">
        <f t="shared" si="12"/>
        <v/>
      </c>
      <c r="AG22" s="146" t="str">
        <f t="shared" si="13"/>
        <v/>
      </c>
      <c r="AH22" s="146" t="str">
        <f>IF(ISERROR(VLOOKUP($M22,#REF!,9,0)),"",VLOOKUP($M22,#REF!,9,0))</f>
        <v/>
      </c>
      <c r="AI22" s="146" t="str">
        <f t="shared" si="14"/>
        <v/>
      </c>
      <c r="AJ22" s="168">
        <f t="shared" si="15"/>
        <v>0</v>
      </c>
      <c r="AK22" s="171"/>
      <c r="AL22" s="174" t="str">
        <f t="shared" si="16"/>
        <v/>
      </c>
      <c r="AM22" s="179" t="str">
        <f t="shared" si="17"/>
        <v/>
      </c>
      <c r="AN22" s="183" t="str">
        <f t="shared" si="18"/>
        <v>未入力セル</v>
      </c>
      <c r="AO22" s="186" t="str">
        <f t="shared" si="28"/>
        <v/>
      </c>
      <c r="AP22" s="186" t="str">
        <f t="shared" si="29"/>
        <v/>
      </c>
      <c r="AQ22" s="39">
        <f t="shared" si="21"/>
        <v>0</v>
      </c>
      <c r="AR22" s="39" t="str">
        <f>IF(ISERROR(VLOOKUP($M22,#REF!,16,0)),"",VLOOKUP($M22,#REF!,16,0))</f>
        <v/>
      </c>
      <c r="AS22" s="196" t="str">
        <f>IF(ISERROR(VLOOKUP($M22,#REF!,7,0)),"",VLOOKUP($M22,#REF!,7,0))</f>
        <v/>
      </c>
      <c r="AT22" s="203">
        <f t="shared" si="22"/>
        <v>0</v>
      </c>
      <c r="AU22" s="208" t="str">
        <f t="shared" si="23"/>
        <v/>
      </c>
      <c r="AW22" s="208" t="str">
        <f>IF(ISERROR(VLOOKUP($M22,#REF!,10,0)),"",VLOOKUP($M22,#REF!,10,0))</f>
        <v/>
      </c>
      <c r="AX22" s="203">
        <f t="shared" si="24"/>
        <v>0</v>
      </c>
      <c r="AY22" s="208" t="str">
        <f t="shared" si="25"/>
        <v/>
      </c>
      <c r="BA22" s="225" t="str">
        <f t="shared" si="26"/>
        <v/>
      </c>
      <c r="BB22" s="225" t="str">
        <f t="shared" si="27"/>
        <v/>
      </c>
    </row>
    <row r="23" spans="1:54" s="39" customFormat="1" ht="25.2" customHeight="1" x14ac:dyDescent="0.2">
      <c r="A23" s="45"/>
      <c r="B23" s="48"/>
      <c r="C23" s="48"/>
      <c r="D23" s="53"/>
      <c r="E23" s="53"/>
      <c r="F23" s="55"/>
      <c r="G23" s="55"/>
      <c r="H23" s="60"/>
      <c r="I23" s="66"/>
      <c r="J23" s="68"/>
      <c r="L23" s="73">
        <f t="shared" si="0"/>
        <v>0</v>
      </c>
      <c r="M23" s="73" t="str">
        <f t="shared" si="1"/>
        <v xml:space="preserve"> </v>
      </c>
      <c r="N23" s="100">
        <f t="shared" si="2"/>
        <v>0</v>
      </c>
      <c r="O23" s="100">
        <f t="shared" si="3"/>
        <v>0</v>
      </c>
      <c r="P23" s="108">
        <f t="shared" si="4"/>
        <v>0</v>
      </c>
      <c r="Q23" s="108" t="str">
        <f>IF(OR($C23="LED",$C23="不明"),"",IF(ISERROR(VLOOKUP($M23,#REF!,2,0)),"",VLOOKUP($M23,#REF!,2,0)))</f>
        <v/>
      </c>
      <c r="R23" s="100">
        <f t="shared" si="5"/>
        <v>0</v>
      </c>
      <c r="S23" s="100">
        <f t="shared" si="6"/>
        <v>0</v>
      </c>
      <c r="T23" s="120" t="str">
        <f t="shared" si="7"/>
        <v/>
      </c>
      <c r="U23" s="124"/>
      <c r="V23" s="129" t="s">
        <v>164</v>
      </c>
      <c r="W23" s="131"/>
      <c r="X23" s="75" t="str">
        <f>IF(COUNTIF($M23,"*LED*"),"LED設置済",IF(COUNTIF($M23,"*不明*"),"該当不明",IF(ISERROR(VLOOKUP($M23,#REF!,4,0)),"",VLOOKUP($M23,#REF!,4,0))))</f>
        <v/>
      </c>
      <c r="Y23" s="139">
        <f t="shared" si="8"/>
        <v>0</v>
      </c>
      <c r="Z23" s="144" t="str">
        <f>IF(ISERROR(VLOOKUP($M23,#REF!,5,0)),"",VLOOKUP($M23,#REF!,5,0))</f>
        <v/>
      </c>
      <c r="AA23" s="147" t="str">
        <f t="shared" si="9"/>
        <v/>
      </c>
      <c r="AB23" s="147" t="str">
        <f t="shared" si="10"/>
        <v/>
      </c>
      <c r="AC23" s="147" t="str">
        <f>IF(ISERROR(VLOOKUP($M23,#REF!,6,0)),"",VLOOKUP($M23,#REF!,6,0))</f>
        <v/>
      </c>
      <c r="AD23" s="147" t="str">
        <f>IF(ISERROR(VLOOKUP($M23,#REF!,8,0)),"",VLOOKUP($M23,#REF!,8,0))</f>
        <v/>
      </c>
      <c r="AE23" s="152" t="str">
        <f t="shared" si="11"/>
        <v/>
      </c>
      <c r="AF23" s="155" t="str">
        <f t="shared" si="12"/>
        <v/>
      </c>
      <c r="AG23" s="146" t="str">
        <f t="shared" si="13"/>
        <v/>
      </c>
      <c r="AH23" s="146" t="str">
        <f>IF(ISERROR(VLOOKUP($M23,#REF!,9,0)),"",VLOOKUP($M23,#REF!,9,0))</f>
        <v/>
      </c>
      <c r="AI23" s="146" t="str">
        <f t="shared" si="14"/>
        <v/>
      </c>
      <c r="AJ23" s="168">
        <f t="shared" si="15"/>
        <v>0</v>
      </c>
      <c r="AK23" s="171"/>
      <c r="AL23" s="174" t="str">
        <f t="shared" si="16"/>
        <v/>
      </c>
      <c r="AM23" s="179" t="str">
        <f t="shared" si="17"/>
        <v/>
      </c>
      <c r="AN23" s="183" t="str">
        <f t="shared" si="18"/>
        <v>未入力セル</v>
      </c>
      <c r="AO23" s="186" t="str">
        <f t="shared" si="28"/>
        <v/>
      </c>
      <c r="AP23" s="186" t="str">
        <f t="shared" si="29"/>
        <v/>
      </c>
      <c r="AQ23" s="39">
        <f t="shared" si="21"/>
        <v>0</v>
      </c>
      <c r="AR23" s="39" t="str">
        <f>IF(ISERROR(VLOOKUP($M23,#REF!,16,0)),"",VLOOKUP($M23,#REF!,16,0))</f>
        <v/>
      </c>
      <c r="AS23" s="196" t="str">
        <f>IF(ISERROR(VLOOKUP($M23,#REF!,7,0)),"",VLOOKUP($M23,#REF!,7,0))</f>
        <v/>
      </c>
      <c r="AT23" s="203">
        <f t="shared" si="22"/>
        <v>0</v>
      </c>
      <c r="AU23" s="208" t="str">
        <f t="shared" si="23"/>
        <v/>
      </c>
      <c r="AW23" s="208" t="str">
        <f>IF(ISERROR(VLOOKUP($M23,#REF!,10,0)),"",VLOOKUP($M23,#REF!,10,0))</f>
        <v/>
      </c>
      <c r="AX23" s="203">
        <f t="shared" si="24"/>
        <v>0</v>
      </c>
      <c r="AY23" s="208" t="str">
        <f t="shared" si="25"/>
        <v/>
      </c>
      <c r="BA23" s="225" t="str">
        <f t="shared" si="26"/>
        <v/>
      </c>
      <c r="BB23" s="225" t="str">
        <f t="shared" si="27"/>
        <v/>
      </c>
    </row>
    <row r="24" spans="1:54" s="39" customFormat="1" ht="25.2" customHeight="1" x14ac:dyDescent="0.2">
      <c r="A24" s="45"/>
      <c r="B24" s="48"/>
      <c r="C24" s="48"/>
      <c r="D24" s="53"/>
      <c r="E24" s="53"/>
      <c r="F24" s="55"/>
      <c r="G24" s="55"/>
      <c r="H24" s="60"/>
      <c r="I24" s="66"/>
      <c r="J24" s="68"/>
      <c r="L24" s="73">
        <f t="shared" si="0"/>
        <v>0</v>
      </c>
      <c r="M24" s="73" t="str">
        <f t="shared" si="1"/>
        <v xml:space="preserve"> </v>
      </c>
      <c r="N24" s="100">
        <f t="shared" si="2"/>
        <v>0</v>
      </c>
      <c r="O24" s="100">
        <f t="shared" si="3"/>
        <v>0</v>
      </c>
      <c r="P24" s="108">
        <f t="shared" si="4"/>
        <v>0</v>
      </c>
      <c r="Q24" s="108" t="str">
        <f>IF(OR($C24="LED",$C24="不明"),"",IF(ISERROR(VLOOKUP($M24,#REF!,2,0)),"",VLOOKUP($M24,#REF!,2,0)))</f>
        <v/>
      </c>
      <c r="R24" s="100">
        <f t="shared" si="5"/>
        <v>0</v>
      </c>
      <c r="S24" s="100">
        <f t="shared" si="6"/>
        <v>0</v>
      </c>
      <c r="T24" s="120" t="str">
        <f t="shared" si="7"/>
        <v/>
      </c>
      <c r="U24" s="124"/>
      <c r="V24" s="129" t="s">
        <v>164</v>
      </c>
      <c r="W24" s="131"/>
      <c r="X24" s="75" t="str">
        <f>IF(COUNTIF($M24,"*LED*"),"LED設置済",IF(COUNTIF($M24,"*不明*"),"該当不明",IF(ISERROR(VLOOKUP($M24,#REF!,4,0)),"",VLOOKUP($M24,#REF!,4,0))))</f>
        <v/>
      </c>
      <c r="Y24" s="139">
        <f t="shared" si="8"/>
        <v>0</v>
      </c>
      <c r="Z24" s="144" t="str">
        <f>IF(ISERROR(VLOOKUP($M24,#REF!,5,0)),"",VLOOKUP($M24,#REF!,5,0))</f>
        <v/>
      </c>
      <c r="AA24" s="147" t="str">
        <f t="shared" si="9"/>
        <v/>
      </c>
      <c r="AB24" s="147" t="str">
        <f t="shared" si="10"/>
        <v/>
      </c>
      <c r="AC24" s="147" t="str">
        <f>IF(ISERROR(VLOOKUP($M24,#REF!,6,0)),"",VLOOKUP($M24,#REF!,6,0))</f>
        <v/>
      </c>
      <c r="AD24" s="147" t="str">
        <f>IF(ISERROR(VLOOKUP($M24,#REF!,8,0)),"",VLOOKUP($M24,#REF!,8,0))</f>
        <v/>
      </c>
      <c r="AE24" s="152" t="str">
        <f t="shared" si="11"/>
        <v/>
      </c>
      <c r="AF24" s="155" t="str">
        <f t="shared" si="12"/>
        <v/>
      </c>
      <c r="AG24" s="146" t="str">
        <f t="shared" si="13"/>
        <v/>
      </c>
      <c r="AH24" s="146" t="str">
        <f>IF(ISERROR(VLOOKUP($M24,#REF!,9,0)),"",VLOOKUP($M24,#REF!,9,0))</f>
        <v/>
      </c>
      <c r="AI24" s="146" t="str">
        <f t="shared" si="14"/>
        <v/>
      </c>
      <c r="AJ24" s="168">
        <f t="shared" si="15"/>
        <v>0</v>
      </c>
      <c r="AK24" s="171"/>
      <c r="AL24" s="174" t="str">
        <f t="shared" si="16"/>
        <v/>
      </c>
      <c r="AM24" s="179" t="str">
        <f t="shared" si="17"/>
        <v/>
      </c>
      <c r="AN24" s="183" t="str">
        <f t="shared" si="18"/>
        <v>未入力セル</v>
      </c>
      <c r="AO24" s="186" t="str">
        <f t="shared" si="28"/>
        <v/>
      </c>
      <c r="AP24" s="186" t="str">
        <f t="shared" si="29"/>
        <v/>
      </c>
      <c r="AQ24" s="39">
        <f t="shared" si="21"/>
        <v>0</v>
      </c>
      <c r="AR24" s="39" t="str">
        <f>IF(ISERROR(VLOOKUP($M24,#REF!,16,0)),"",VLOOKUP($M24,#REF!,16,0))</f>
        <v/>
      </c>
      <c r="AS24" s="196" t="str">
        <f>IF(ISERROR(VLOOKUP($M24,#REF!,7,0)),"",VLOOKUP($M24,#REF!,7,0))</f>
        <v/>
      </c>
      <c r="AT24" s="203">
        <f t="shared" si="22"/>
        <v>0</v>
      </c>
      <c r="AU24" s="208" t="str">
        <f t="shared" si="23"/>
        <v/>
      </c>
      <c r="AW24" s="208" t="str">
        <f>IF(ISERROR(VLOOKUP($M24,#REF!,10,0)),"",VLOOKUP($M24,#REF!,10,0))</f>
        <v/>
      </c>
      <c r="AX24" s="203">
        <f t="shared" si="24"/>
        <v>0</v>
      </c>
      <c r="AY24" s="208" t="str">
        <f t="shared" si="25"/>
        <v/>
      </c>
      <c r="BA24" s="225" t="str">
        <f t="shared" si="26"/>
        <v/>
      </c>
      <c r="BB24" s="225" t="str">
        <f t="shared" si="27"/>
        <v/>
      </c>
    </row>
    <row r="25" spans="1:54" s="39" customFormat="1" ht="25.2" customHeight="1" x14ac:dyDescent="0.2">
      <c r="A25" s="45"/>
      <c r="B25" s="48"/>
      <c r="C25" s="48"/>
      <c r="D25" s="53"/>
      <c r="E25" s="53"/>
      <c r="F25" s="55"/>
      <c r="G25" s="55"/>
      <c r="H25" s="60"/>
      <c r="I25" s="66"/>
      <c r="J25" s="68"/>
      <c r="L25" s="73">
        <f t="shared" si="0"/>
        <v>0</v>
      </c>
      <c r="M25" s="73" t="str">
        <f t="shared" si="1"/>
        <v xml:space="preserve"> </v>
      </c>
      <c r="N25" s="100">
        <f t="shared" si="2"/>
        <v>0</v>
      </c>
      <c r="O25" s="100">
        <f t="shared" si="3"/>
        <v>0</v>
      </c>
      <c r="P25" s="108">
        <f t="shared" si="4"/>
        <v>0</v>
      </c>
      <c r="Q25" s="108" t="str">
        <f>IF(OR($C25="LED",$C25="不明"),"",IF(ISERROR(VLOOKUP($M25,#REF!,2,0)),"",VLOOKUP($M25,#REF!,2,0)))</f>
        <v/>
      </c>
      <c r="R25" s="100">
        <f t="shared" si="5"/>
        <v>0</v>
      </c>
      <c r="S25" s="100">
        <f t="shared" si="6"/>
        <v>0</v>
      </c>
      <c r="T25" s="120" t="str">
        <f t="shared" si="7"/>
        <v/>
      </c>
      <c r="U25" s="124"/>
      <c r="V25" s="129" t="s">
        <v>164</v>
      </c>
      <c r="W25" s="131"/>
      <c r="X25" s="75" t="str">
        <f>IF(COUNTIF($M25,"*LED*"),"LED設置済",IF(COUNTIF($M25,"*不明*"),"該当不明",IF(ISERROR(VLOOKUP($M25,#REF!,4,0)),"",VLOOKUP($M25,#REF!,4,0))))</f>
        <v/>
      </c>
      <c r="Y25" s="139">
        <f t="shared" si="8"/>
        <v>0</v>
      </c>
      <c r="Z25" s="144" t="str">
        <f>IF(ISERROR(VLOOKUP($M25,#REF!,5,0)),"",VLOOKUP($M25,#REF!,5,0))</f>
        <v/>
      </c>
      <c r="AA25" s="147" t="str">
        <f t="shared" si="9"/>
        <v/>
      </c>
      <c r="AB25" s="147" t="str">
        <f t="shared" si="10"/>
        <v/>
      </c>
      <c r="AC25" s="147" t="str">
        <f>IF(ISERROR(VLOOKUP($M25,#REF!,6,0)),"",VLOOKUP($M25,#REF!,6,0))</f>
        <v/>
      </c>
      <c r="AD25" s="147" t="str">
        <f>IF(ISERROR(VLOOKUP($M25,#REF!,8,0)),"",VLOOKUP($M25,#REF!,8,0))</f>
        <v/>
      </c>
      <c r="AE25" s="152" t="str">
        <f t="shared" si="11"/>
        <v/>
      </c>
      <c r="AF25" s="155" t="str">
        <f t="shared" si="12"/>
        <v/>
      </c>
      <c r="AG25" s="146" t="str">
        <f t="shared" si="13"/>
        <v/>
      </c>
      <c r="AH25" s="146" t="str">
        <f>IF(ISERROR(VLOOKUP($M25,#REF!,9,0)),"",VLOOKUP($M25,#REF!,9,0))</f>
        <v/>
      </c>
      <c r="AI25" s="146" t="str">
        <f t="shared" si="14"/>
        <v/>
      </c>
      <c r="AJ25" s="168">
        <f t="shared" si="15"/>
        <v>0</v>
      </c>
      <c r="AK25" s="171"/>
      <c r="AL25" s="174" t="str">
        <f t="shared" si="16"/>
        <v/>
      </c>
      <c r="AM25" s="179" t="str">
        <f t="shared" si="17"/>
        <v/>
      </c>
      <c r="AN25" s="183" t="str">
        <f t="shared" si="18"/>
        <v>未入力セル</v>
      </c>
      <c r="AO25" s="186" t="str">
        <f t="shared" si="28"/>
        <v/>
      </c>
      <c r="AP25" s="186" t="str">
        <f t="shared" si="29"/>
        <v/>
      </c>
      <c r="AQ25" s="39">
        <f t="shared" si="21"/>
        <v>0</v>
      </c>
      <c r="AR25" s="39" t="str">
        <f>IF(ISERROR(VLOOKUP($M25,#REF!,16,0)),"",VLOOKUP($M25,#REF!,16,0))</f>
        <v/>
      </c>
      <c r="AS25" s="196" t="str">
        <f>IF(ISERROR(VLOOKUP($M25,#REF!,7,0)),"",VLOOKUP($M25,#REF!,7,0))</f>
        <v/>
      </c>
      <c r="AT25" s="203">
        <f t="shared" si="22"/>
        <v>0</v>
      </c>
      <c r="AU25" s="208" t="str">
        <f t="shared" si="23"/>
        <v/>
      </c>
      <c r="AW25" s="208" t="str">
        <f>IF(ISERROR(VLOOKUP($M25,#REF!,10,0)),"",VLOOKUP($M25,#REF!,10,0))</f>
        <v/>
      </c>
      <c r="AX25" s="203">
        <f t="shared" si="24"/>
        <v>0</v>
      </c>
      <c r="AY25" s="208" t="str">
        <f t="shared" si="25"/>
        <v/>
      </c>
      <c r="BA25" s="225" t="str">
        <f t="shared" si="26"/>
        <v/>
      </c>
      <c r="BB25" s="225" t="str">
        <f t="shared" si="27"/>
        <v/>
      </c>
    </row>
    <row r="26" spans="1:54" s="39" customFormat="1" ht="25.2" customHeight="1" x14ac:dyDescent="0.2">
      <c r="A26" s="45"/>
      <c r="B26" s="48"/>
      <c r="C26" s="48"/>
      <c r="D26" s="53"/>
      <c r="E26" s="53"/>
      <c r="F26" s="55"/>
      <c r="G26" s="55"/>
      <c r="H26" s="60"/>
      <c r="I26" s="66"/>
      <c r="J26" s="68"/>
      <c r="L26" s="73">
        <f t="shared" si="0"/>
        <v>0</v>
      </c>
      <c r="M26" s="73" t="str">
        <f t="shared" si="1"/>
        <v xml:space="preserve"> </v>
      </c>
      <c r="N26" s="100">
        <f t="shared" si="2"/>
        <v>0</v>
      </c>
      <c r="O26" s="100">
        <f t="shared" si="3"/>
        <v>0</v>
      </c>
      <c r="P26" s="108">
        <f t="shared" si="4"/>
        <v>0</v>
      </c>
      <c r="Q26" s="108" t="str">
        <f>IF(OR($C26="LED",$C26="不明"),"",IF(ISERROR(VLOOKUP($M26,#REF!,2,0)),"",VLOOKUP($M26,#REF!,2,0)))</f>
        <v/>
      </c>
      <c r="R26" s="100">
        <f t="shared" si="5"/>
        <v>0</v>
      </c>
      <c r="S26" s="100">
        <f t="shared" si="6"/>
        <v>0</v>
      </c>
      <c r="T26" s="120" t="str">
        <f t="shared" si="7"/>
        <v/>
      </c>
      <c r="U26" s="124"/>
      <c r="V26" s="129" t="s">
        <v>164</v>
      </c>
      <c r="W26" s="131"/>
      <c r="X26" s="75" t="str">
        <f>IF(COUNTIF($M26,"*LED*"),"LED設置済",IF(COUNTIF($M26,"*不明*"),"該当不明",IF(ISERROR(VLOOKUP($M26,#REF!,4,0)),"",VLOOKUP($M26,#REF!,4,0))))</f>
        <v/>
      </c>
      <c r="Y26" s="139">
        <f t="shared" si="8"/>
        <v>0</v>
      </c>
      <c r="Z26" s="144" t="str">
        <f>IF(ISERROR(VLOOKUP($M26,#REF!,5,0)),"",VLOOKUP($M26,#REF!,5,0))</f>
        <v/>
      </c>
      <c r="AA26" s="147" t="str">
        <f t="shared" si="9"/>
        <v/>
      </c>
      <c r="AB26" s="147" t="str">
        <f t="shared" si="10"/>
        <v/>
      </c>
      <c r="AC26" s="147" t="str">
        <f>IF(ISERROR(VLOOKUP($M26,#REF!,6,0)),"",VLOOKUP($M26,#REF!,6,0))</f>
        <v/>
      </c>
      <c r="AD26" s="147" t="str">
        <f>IF(ISERROR(VLOOKUP($M26,#REF!,8,0)),"",VLOOKUP($M26,#REF!,8,0))</f>
        <v/>
      </c>
      <c r="AE26" s="152" t="str">
        <f t="shared" si="11"/>
        <v/>
      </c>
      <c r="AF26" s="155" t="str">
        <f t="shared" si="12"/>
        <v/>
      </c>
      <c r="AG26" s="146" t="str">
        <f t="shared" si="13"/>
        <v/>
      </c>
      <c r="AH26" s="146" t="str">
        <f>IF(ISERROR(VLOOKUP($M26,#REF!,9,0)),"",VLOOKUP($M26,#REF!,9,0))</f>
        <v/>
      </c>
      <c r="AI26" s="146" t="str">
        <f t="shared" si="14"/>
        <v/>
      </c>
      <c r="AJ26" s="168">
        <f t="shared" si="15"/>
        <v>0</v>
      </c>
      <c r="AK26" s="171"/>
      <c r="AL26" s="174" t="str">
        <f t="shared" si="16"/>
        <v/>
      </c>
      <c r="AM26" s="179" t="str">
        <f t="shared" si="17"/>
        <v/>
      </c>
      <c r="AN26" s="183" t="str">
        <f t="shared" si="18"/>
        <v>未入力セル</v>
      </c>
      <c r="AO26" s="186" t="str">
        <f t="shared" si="28"/>
        <v/>
      </c>
      <c r="AP26" s="186" t="str">
        <f t="shared" si="29"/>
        <v/>
      </c>
      <c r="AQ26" s="39">
        <f t="shared" si="21"/>
        <v>0</v>
      </c>
      <c r="AR26" s="39" t="str">
        <f>IF(ISERROR(VLOOKUP($M26,#REF!,16,0)),"",VLOOKUP($M26,#REF!,16,0))</f>
        <v/>
      </c>
      <c r="AS26" s="196" t="str">
        <f>IF(ISERROR(VLOOKUP($M26,#REF!,7,0)),"",VLOOKUP($M26,#REF!,7,0))</f>
        <v/>
      </c>
      <c r="AT26" s="203">
        <f t="shared" si="22"/>
        <v>0</v>
      </c>
      <c r="AU26" s="208" t="str">
        <f t="shared" si="23"/>
        <v/>
      </c>
      <c r="AW26" s="208" t="str">
        <f>IF(ISERROR(VLOOKUP($M26,#REF!,10,0)),"",VLOOKUP($M26,#REF!,10,0))</f>
        <v/>
      </c>
      <c r="AX26" s="203">
        <f t="shared" si="24"/>
        <v>0</v>
      </c>
      <c r="AY26" s="208" t="str">
        <f t="shared" si="25"/>
        <v/>
      </c>
      <c r="BA26" s="225" t="str">
        <f t="shared" si="26"/>
        <v/>
      </c>
      <c r="BB26" s="225" t="str">
        <f t="shared" si="27"/>
        <v/>
      </c>
    </row>
    <row r="27" spans="1:54" s="39" customFormat="1" ht="25.2" customHeight="1" x14ac:dyDescent="0.2">
      <c r="A27" s="45"/>
      <c r="B27" s="48"/>
      <c r="C27" s="48"/>
      <c r="D27" s="53"/>
      <c r="E27" s="53"/>
      <c r="F27" s="55"/>
      <c r="G27" s="55"/>
      <c r="H27" s="60"/>
      <c r="I27" s="66"/>
      <c r="J27" s="68"/>
      <c r="L27" s="73">
        <f t="shared" si="0"/>
        <v>0</v>
      </c>
      <c r="M27" s="73" t="str">
        <f t="shared" si="1"/>
        <v xml:space="preserve"> </v>
      </c>
      <c r="N27" s="100">
        <f t="shared" si="2"/>
        <v>0</v>
      </c>
      <c r="O27" s="100">
        <f t="shared" si="3"/>
        <v>0</v>
      </c>
      <c r="P27" s="108">
        <f t="shared" si="4"/>
        <v>0</v>
      </c>
      <c r="Q27" s="108" t="str">
        <f>IF(OR($C27="LED",$C27="不明"),"",IF(ISERROR(VLOOKUP($M27,#REF!,2,0)),"",VLOOKUP($M27,#REF!,2,0)))</f>
        <v/>
      </c>
      <c r="R27" s="100">
        <f t="shared" si="5"/>
        <v>0</v>
      </c>
      <c r="S27" s="100">
        <f t="shared" si="6"/>
        <v>0</v>
      </c>
      <c r="T27" s="120" t="str">
        <f t="shared" si="7"/>
        <v/>
      </c>
      <c r="U27" s="124"/>
      <c r="V27" s="129" t="s">
        <v>164</v>
      </c>
      <c r="W27" s="131"/>
      <c r="X27" s="75" t="str">
        <f>IF(COUNTIF($M27,"*LED*"),"LED設置済",IF(COUNTIF($M27,"*不明*"),"該当不明",IF(ISERROR(VLOOKUP($M27,#REF!,4,0)),"",VLOOKUP($M27,#REF!,4,0))))</f>
        <v/>
      </c>
      <c r="Y27" s="139">
        <f t="shared" si="8"/>
        <v>0</v>
      </c>
      <c r="Z27" s="144" t="str">
        <f>IF(ISERROR(VLOOKUP($M27,#REF!,5,0)),"",VLOOKUP($M27,#REF!,5,0))</f>
        <v/>
      </c>
      <c r="AA27" s="147" t="str">
        <f t="shared" si="9"/>
        <v/>
      </c>
      <c r="AB27" s="147" t="str">
        <f t="shared" si="10"/>
        <v/>
      </c>
      <c r="AC27" s="147" t="str">
        <f>IF(ISERROR(VLOOKUP($M27,#REF!,6,0)),"",VLOOKUP($M27,#REF!,6,0))</f>
        <v/>
      </c>
      <c r="AD27" s="147" t="str">
        <f>IF(ISERROR(VLOOKUP($M27,#REF!,8,0)),"",VLOOKUP($M27,#REF!,8,0))</f>
        <v/>
      </c>
      <c r="AE27" s="152" t="str">
        <f t="shared" si="11"/>
        <v/>
      </c>
      <c r="AF27" s="155" t="str">
        <f t="shared" si="12"/>
        <v/>
      </c>
      <c r="AG27" s="146" t="str">
        <f t="shared" si="13"/>
        <v/>
      </c>
      <c r="AH27" s="146" t="str">
        <f>IF(ISERROR(VLOOKUP($M27,#REF!,9,0)),"",VLOOKUP($M27,#REF!,9,0))</f>
        <v/>
      </c>
      <c r="AI27" s="146" t="str">
        <f t="shared" si="14"/>
        <v/>
      </c>
      <c r="AJ27" s="168">
        <f t="shared" si="15"/>
        <v>0</v>
      </c>
      <c r="AK27" s="171"/>
      <c r="AL27" s="174" t="str">
        <f t="shared" si="16"/>
        <v/>
      </c>
      <c r="AM27" s="179" t="str">
        <f t="shared" si="17"/>
        <v/>
      </c>
      <c r="AN27" s="183" t="str">
        <f t="shared" si="18"/>
        <v>未入力セル</v>
      </c>
      <c r="AO27" s="186" t="str">
        <f t="shared" si="28"/>
        <v/>
      </c>
      <c r="AP27" s="186" t="str">
        <f t="shared" si="29"/>
        <v/>
      </c>
      <c r="AQ27" s="39">
        <f t="shared" si="21"/>
        <v>0</v>
      </c>
      <c r="AR27" s="39" t="str">
        <f>IF(ISERROR(VLOOKUP($M27,#REF!,16,0)),"",VLOOKUP($M27,#REF!,16,0))</f>
        <v/>
      </c>
      <c r="AS27" s="196" t="str">
        <f>IF(ISERROR(VLOOKUP($M27,#REF!,7,0)),"",VLOOKUP($M27,#REF!,7,0))</f>
        <v/>
      </c>
      <c r="AT27" s="203">
        <f t="shared" si="22"/>
        <v>0</v>
      </c>
      <c r="AU27" s="208" t="str">
        <f t="shared" si="23"/>
        <v/>
      </c>
      <c r="AW27" s="208" t="str">
        <f>IF(ISERROR(VLOOKUP($M27,#REF!,10,0)),"",VLOOKUP($M27,#REF!,10,0))</f>
        <v/>
      </c>
      <c r="AX27" s="203">
        <f t="shared" si="24"/>
        <v>0</v>
      </c>
      <c r="AY27" s="208" t="str">
        <f t="shared" si="25"/>
        <v/>
      </c>
      <c r="BA27" s="225" t="str">
        <f t="shared" si="26"/>
        <v/>
      </c>
      <c r="BB27" s="225" t="str">
        <f t="shared" si="27"/>
        <v/>
      </c>
    </row>
    <row r="28" spans="1:54" s="39" customFormat="1" ht="25.2" customHeight="1" x14ac:dyDescent="0.2">
      <c r="A28" s="45"/>
      <c r="B28" s="48"/>
      <c r="C28" s="48"/>
      <c r="D28" s="53"/>
      <c r="E28" s="53"/>
      <c r="F28" s="55"/>
      <c r="G28" s="55"/>
      <c r="H28" s="60"/>
      <c r="I28" s="66"/>
      <c r="J28" s="68"/>
      <c r="L28" s="73">
        <f t="shared" si="0"/>
        <v>0</v>
      </c>
      <c r="M28" s="73" t="str">
        <f t="shared" si="1"/>
        <v xml:space="preserve"> </v>
      </c>
      <c r="N28" s="100">
        <f t="shared" si="2"/>
        <v>0</v>
      </c>
      <c r="O28" s="100">
        <f t="shared" si="3"/>
        <v>0</v>
      </c>
      <c r="P28" s="108">
        <f t="shared" si="4"/>
        <v>0</v>
      </c>
      <c r="Q28" s="108" t="str">
        <f>IF(OR($C28="LED",$C28="不明"),"",IF(ISERROR(VLOOKUP($M28,#REF!,2,0)),"",VLOOKUP($M28,#REF!,2,0)))</f>
        <v/>
      </c>
      <c r="R28" s="100">
        <f t="shared" si="5"/>
        <v>0</v>
      </c>
      <c r="S28" s="100">
        <f t="shared" si="6"/>
        <v>0</v>
      </c>
      <c r="T28" s="120" t="str">
        <f t="shared" si="7"/>
        <v/>
      </c>
      <c r="U28" s="124"/>
      <c r="V28" s="129" t="s">
        <v>164</v>
      </c>
      <c r="W28" s="131"/>
      <c r="X28" s="75" t="str">
        <f>IF(COUNTIF($M28,"*LED*"),"LED設置済",IF(COUNTIF($M28,"*不明*"),"該当不明",IF(ISERROR(VLOOKUP($M28,#REF!,4,0)),"",VLOOKUP($M28,#REF!,4,0))))</f>
        <v/>
      </c>
      <c r="Y28" s="139">
        <f t="shared" si="8"/>
        <v>0</v>
      </c>
      <c r="Z28" s="144" t="str">
        <f>IF(ISERROR(VLOOKUP($M28,#REF!,5,0)),"",VLOOKUP($M28,#REF!,5,0))</f>
        <v/>
      </c>
      <c r="AA28" s="147" t="str">
        <f t="shared" si="9"/>
        <v/>
      </c>
      <c r="AB28" s="147" t="str">
        <f t="shared" si="10"/>
        <v/>
      </c>
      <c r="AC28" s="147" t="str">
        <f>IF(ISERROR(VLOOKUP($M28,#REF!,6,0)),"",VLOOKUP($M28,#REF!,6,0))</f>
        <v/>
      </c>
      <c r="AD28" s="147" t="str">
        <f>IF(ISERROR(VLOOKUP($M28,#REF!,8,0)),"",VLOOKUP($M28,#REF!,8,0))</f>
        <v/>
      </c>
      <c r="AE28" s="152" t="str">
        <f t="shared" si="11"/>
        <v/>
      </c>
      <c r="AF28" s="155" t="str">
        <f t="shared" si="12"/>
        <v/>
      </c>
      <c r="AG28" s="146" t="str">
        <f t="shared" si="13"/>
        <v/>
      </c>
      <c r="AH28" s="146" t="str">
        <f>IF(ISERROR(VLOOKUP($M28,#REF!,9,0)),"",VLOOKUP($M28,#REF!,9,0))</f>
        <v/>
      </c>
      <c r="AI28" s="146" t="str">
        <f t="shared" si="14"/>
        <v/>
      </c>
      <c r="AJ28" s="168">
        <f t="shared" si="15"/>
        <v>0</v>
      </c>
      <c r="AK28" s="171"/>
      <c r="AL28" s="174" t="str">
        <f t="shared" si="16"/>
        <v/>
      </c>
      <c r="AM28" s="179" t="str">
        <f t="shared" si="17"/>
        <v/>
      </c>
      <c r="AN28" s="183" t="str">
        <f t="shared" si="18"/>
        <v>未入力セル</v>
      </c>
      <c r="AO28" s="186" t="str">
        <f t="shared" si="28"/>
        <v/>
      </c>
      <c r="AP28" s="186" t="str">
        <f t="shared" si="29"/>
        <v/>
      </c>
      <c r="AQ28" s="39">
        <f t="shared" si="21"/>
        <v>0</v>
      </c>
      <c r="AR28" s="39" t="str">
        <f>IF(ISERROR(VLOOKUP($M28,#REF!,16,0)),"",VLOOKUP($M28,#REF!,16,0))</f>
        <v/>
      </c>
      <c r="AS28" s="196" t="str">
        <f>IF(ISERROR(VLOOKUP($M28,#REF!,7,0)),"",VLOOKUP($M28,#REF!,7,0))</f>
        <v/>
      </c>
      <c r="AT28" s="203">
        <f t="shared" si="22"/>
        <v>0</v>
      </c>
      <c r="AU28" s="208" t="str">
        <f t="shared" si="23"/>
        <v/>
      </c>
      <c r="AW28" s="208" t="str">
        <f>IF(ISERROR(VLOOKUP($M28,#REF!,10,0)),"",VLOOKUP($M28,#REF!,10,0))</f>
        <v/>
      </c>
      <c r="AX28" s="203">
        <f t="shared" si="24"/>
        <v>0</v>
      </c>
      <c r="AY28" s="208" t="str">
        <f t="shared" si="25"/>
        <v/>
      </c>
      <c r="BA28" s="225" t="str">
        <f t="shared" si="26"/>
        <v/>
      </c>
      <c r="BB28" s="225" t="str">
        <f t="shared" si="27"/>
        <v/>
      </c>
    </row>
    <row r="29" spans="1:54" s="39" customFormat="1" ht="25.2" customHeight="1" x14ac:dyDescent="0.2">
      <c r="A29" s="45"/>
      <c r="B29" s="48"/>
      <c r="C29" s="48"/>
      <c r="D29" s="53"/>
      <c r="E29" s="53"/>
      <c r="F29" s="55"/>
      <c r="G29" s="55"/>
      <c r="H29" s="60"/>
      <c r="I29" s="66"/>
      <c r="J29" s="68"/>
      <c r="L29" s="73">
        <f t="shared" si="0"/>
        <v>0</v>
      </c>
      <c r="M29" s="73" t="str">
        <f t="shared" si="1"/>
        <v xml:space="preserve"> </v>
      </c>
      <c r="N29" s="100">
        <f t="shared" si="2"/>
        <v>0</v>
      </c>
      <c r="O29" s="100">
        <f t="shared" si="3"/>
        <v>0</v>
      </c>
      <c r="P29" s="108">
        <f t="shared" si="4"/>
        <v>0</v>
      </c>
      <c r="Q29" s="108" t="str">
        <f>IF(OR($C29="LED",$C29="不明"),"",IF(ISERROR(VLOOKUP($M29,#REF!,2,0)),"",VLOOKUP($M29,#REF!,2,0)))</f>
        <v/>
      </c>
      <c r="R29" s="100">
        <f t="shared" si="5"/>
        <v>0</v>
      </c>
      <c r="S29" s="100">
        <f t="shared" si="6"/>
        <v>0</v>
      </c>
      <c r="T29" s="120" t="str">
        <f t="shared" si="7"/>
        <v/>
      </c>
      <c r="U29" s="124"/>
      <c r="V29" s="129" t="s">
        <v>164</v>
      </c>
      <c r="W29" s="131"/>
      <c r="X29" s="75" t="str">
        <f>IF(COUNTIF($M29,"*LED*"),"LED設置済",IF(COUNTIF($M29,"*不明*"),"該当不明",IF(ISERROR(VLOOKUP($M29,#REF!,4,0)),"",VLOOKUP($M29,#REF!,4,0))))</f>
        <v/>
      </c>
      <c r="Y29" s="139">
        <f t="shared" si="8"/>
        <v>0</v>
      </c>
      <c r="Z29" s="144" t="str">
        <f>IF(ISERROR(VLOOKUP($M29,#REF!,5,0)),"",VLOOKUP($M29,#REF!,5,0))</f>
        <v/>
      </c>
      <c r="AA29" s="147" t="str">
        <f t="shared" si="9"/>
        <v/>
      </c>
      <c r="AB29" s="147" t="str">
        <f t="shared" si="10"/>
        <v/>
      </c>
      <c r="AC29" s="147" t="str">
        <f>IF(ISERROR(VLOOKUP($M29,#REF!,6,0)),"",VLOOKUP($M29,#REF!,6,0))</f>
        <v/>
      </c>
      <c r="AD29" s="147" t="str">
        <f>IF(ISERROR(VLOOKUP($M29,#REF!,8,0)),"",VLOOKUP($M29,#REF!,8,0))</f>
        <v/>
      </c>
      <c r="AE29" s="152" t="str">
        <f t="shared" si="11"/>
        <v/>
      </c>
      <c r="AF29" s="155" t="str">
        <f t="shared" si="12"/>
        <v/>
      </c>
      <c r="AG29" s="146" t="str">
        <f t="shared" si="13"/>
        <v/>
      </c>
      <c r="AH29" s="146" t="str">
        <f>IF(ISERROR(VLOOKUP($M29,#REF!,9,0)),"",VLOOKUP($M29,#REF!,9,0))</f>
        <v/>
      </c>
      <c r="AI29" s="146" t="str">
        <f t="shared" si="14"/>
        <v/>
      </c>
      <c r="AJ29" s="168">
        <f t="shared" si="15"/>
        <v>0</v>
      </c>
      <c r="AK29" s="171"/>
      <c r="AL29" s="174" t="str">
        <f t="shared" si="16"/>
        <v/>
      </c>
      <c r="AM29" s="179" t="str">
        <f t="shared" si="17"/>
        <v/>
      </c>
      <c r="AN29" s="183" t="str">
        <f t="shared" si="18"/>
        <v>未入力セル</v>
      </c>
      <c r="AO29" s="186" t="str">
        <f t="shared" si="28"/>
        <v/>
      </c>
      <c r="AP29" s="186" t="str">
        <f t="shared" si="29"/>
        <v/>
      </c>
      <c r="AQ29" s="39">
        <f t="shared" si="21"/>
        <v>0</v>
      </c>
      <c r="AR29" s="39" t="str">
        <f>IF(ISERROR(VLOOKUP($M29,#REF!,16,0)),"",VLOOKUP($M29,#REF!,16,0))</f>
        <v/>
      </c>
      <c r="AS29" s="196" t="str">
        <f>IF(ISERROR(VLOOKUP($M29,#REF!,7,0)),"",VLOOKUP($M29,#REF!,7,0))</f>
        <v/>
      </c>
      <c r="AT29" s="203">
        <f t="shared" si="22"/>
        <v>0</v>
      </c>
      <c r="AU29" s="208" t="str">
        <f t="shared" si="23"/>
        <v/>
      </c>
      <c r="AW29" s="208" t="str">
        <f>IF(ISERROR(VLOOKUP($M29,#REF!,10,0)),"",VLOOKUP($M29,#REF!,10,0))</f>
        <v/>
      </c>
      <c r="AX29" s="203">
        <f t="shared" si="24"/>
        <v>0</v>
      </c>
      <c r="AY29" s="208" t="str">
        <f t="shared" si="25"/>
        <v/>
      </c>
      <c r="BA29" s="225" t="str">
        <f t="shared" si="26"/>
        <v/>
      </c>
      <c r="BB29" s="225" t="str">
        <f t="shared" si="27"/>
        <v/>
      </c>
    </row>
    <row r="30" spans="1:54" s="39" customFormat="1" ht="25.2" customHeight="1" x14ac:dyDescent="0.2">
      <c r="A30" s="45"/>
      <c r="B30" s="48"/>
      <c r="C30" s="48"/>
      <c r="D30" s="53"/>
      <c r="E30" s="53"/>
      <c r="F30" s="55"/>
      <c r="G30" s="55"/>
      <c r="H30" s="60"/>
      <c r="I30" s="66"/>
      <c r="J30" s="68"/>
      <c r="L30" s="73">
        <f t="shared" si="0"/>
        <v>0</v>
      </c>
      <c r="M30" s="73" t="str">
        <f t="shared" si="1"/>
        <v xml:space="preserve"> </v>
      </c>
      <c r="N30" s="100">
        <f t="shared" si="2"/>
        <v>0</v>
      </c>
      <c r="O30" s="100">
        <f t="shared" si="3"/>
        <v>0</v>
      </c>
      <c r="P30" s="108">
        <f t="shared" si="4"/>
        <v>0</v>
      </c>
      <c r="Q30" s="108" t="str">
        <f>IF(OR($C30="LED",$C30="不明"),"",IF(ISERROR(VLOOKUP($M30,#REF!,2,0)),"",VLOOKUP($M30,#REF!,2,0)))</f>
        <v/>
      </c>
      <c r="R30" s="100">
        <f t="shared" si="5"/>
        <v>0</v>
      </c>
      <c r="S30" s="100">
        <f t="shared" si="6"/>
        <v>0</v>
      </c>
      <c r="T30" s="120" t="str">
        <f t="shared" si="7"/>
        <v/>
      </c>
      <c r="U30" s="124"/>
      <c r="V30" s="129" t="s">
        <v>164</v>
      </c>
      <c r="W30" s="131"/>
      <c r="X30" s="75" t="str">
        <f>IF(COUNTIF($M30,"*LED*"),"LED設置済",IF(COUNTIF($M30,"*不明*"),"該当不明",IF(ISERROR(VLOOKUP($M30,#REF!,4,0)),"",VLOOKUP($M30,#REF!,4,0))))</f>
        <v/>
      </c>
      <c r="Y30" s="139">
        <f t="shared" si="8"/>
        <v>0</v>
      </c>
      <c r="Z30" s="144" t="str">
        <f>IF(ISERROR(VLOOKUP($M30,#REF!,5,0)),"",VLOOKUP($M30,#REF!,5,0))</f>
        <v/>
      </c>
      <c r="AA30" s="147" t="str">
        <f t="shared" si="9"/>
        <v/>
      </c>
      <c r="AB30" s="147" t="str">
        <f t="shared" si="10"/>
        <v/>
      </c>
      <c r="AC30" s="147" t="str">
        <f>IF(ISERROR(VLOOKUP($M30,#REF!,6,0)),"",VLOOKUP($M30,#REF!,6,0))</f>
        <v/>
      </c>
      <c r="AD30" s="147" t="str">
        <f>IF(ISERROR(VLOOKUP($M30,#REF!,8,0)),"",VLOOKUP($M30,#REF!,8,0))</f>
        <v/>
      </c>
      <c r="AE30" s="152" t="str">
        <f t="shared" si="11"/>
        <v/>
      </c>
      <c r="AF30" s="155" t="str">
        <f t="shared" si="12"/>
        <v/>
      </c>
      <c r="AG30" s="146" t="str">
        <f t="shared" si="13"/>
        <v/>
      </c>
      <c r="AH30" s="146" t="str">
        <f>IF(ISERROR(VLOOKUP($M30,#REF!,9,0)),"",VLOOKUP($M30,#REF!,9,0))</f>
        <v/>
      </c>
      <c r="AI30" s="146" t="str">
        <f t="shared" si="14"/>
        <v/>
      </c>
      <c r="AJ30" s="168">
        <f t="shared" si="15"/>
        <v>0</v>
      </c>
      <c r="AK30" s="171"/>
      <c r="AL30" s="174" t="str">
        <f t="shared" si="16"/>
        <v/>
      </c>
      <c r="AM30" s="179" t="str">
        <f t="shared" si="17"/>
        <v/>
      </c>
      <c r="AN30" s="183" t="str">
        <f t="shared" si="18"/>
        <v>未入力セル</v>
      </c>
      <c r="AO30" s="186"/>
      <c r="AP30" s="186"/>
      <c r="AR30" s="39" t="str">
        <f>IF(ISERROR(VLOOKUP($M30,#REF!,16,0)),"",VLOOKUP($M30,#REF!,16,0))</f>
        <v/>
      </c>
      <c r="AS30" s="196" t="str">
        <f>IF(ISERROR(VLOOKUP($M30,#REF!,7,0)),"",VLOOKUP($M30,#REF!,7,0))</f>
        <v/>
      </c>
      <c r="AT30" s="203">
        <f t="shared" si="22"/>
        <v>0</v>
      </c>
      <c r="AU30" s="208" t="str">
        <f t="shared" si="23"/>
        <v/>
      </c>
      <c r="AW30" s="208" t="str">
        <f>IF(ISERROR(VLOOKUP($M30,#REF!,10,0)),"",VLOOKUP($M30,#REF!,10,0))</f>
        <v/>
      </c>
      <c r="AX30" s="203">
        <f t="shared" si="24"/>
        <v>0</v>
      </c>
      <c r="AY30" s="208" t="str">
        <f t="shared" si="25"/>
        <v/>
      </c>
      <c r="BA30" s="225" t="str">
        <f t="shared" si="26"/>
        <v/>
      </c>
      <c r="BB30" s="225" t="str">
        <f t="shared" si="27"/>
        <v/>
      </c>
    </row>
    <row r="31" spans="1:54" s="39" customFormat="1" ht="25.2" customHeight="1" x14ac:dyDescent="0.2">
      <c r="A31" s="45"/>
      <c r="B31" s="48"/>
      <c r="C31" s="48"/>
      <c r="D31" s="53"/>
      <c r="E31" s="53"/>
      <c r="F31" s="55"/>
      <c r="G31" s="55"/>
      <c r="H31" s="60"/>
      <c r="I31" s="66"/>
      <c r="J31" s="68"/>
      <c r="L31" s="73">
        <f t="shared" si="0"/>
        <v>0</v>
      </c>
      <c r="M31" s="73" t="str">
        <f t="shared" si="1"/>
        <v xml:space="preserve"> </v>
      </c>
      <c r="N31" s="100">
        <f t="shared" si="2"/>
        <v>0</v>
      </c>
      <c r="O31" s="100">
        <f t="shared" si="3"/>
        <v>0</v>
      </c>
      <c r="P31" s="108">
        <f t="shared" si="4"/>
        <v>0</v>
      </c>
      <c r="Q31" s="108" t="str">
        <f>IF(OR($C31="LED",$C31="不明"),"",IF(ISERROR(VLOOKUP($M31,#REF!,2,0)),"",VLOOKUP($M31,#REF!,2,0)))</f>
        <v/>
      </c>
      <c r="R31" s="100">
        <f t="shared" si="5"/>
        <v>0</v>
      </c>
      <c r="S31" s="100">
        <f t="shared" si="6"/>
        <v>0</v>
      </c>
      <c r="T31" s="120" t="str">
        <f t="shared" si="7"/>
        <v/>
      </c>
      <c r="U31" s="124"/>
      <c r="V31" s="129" t="s">
        <v>164</v>
      </c>
      <c r="W31" s="131"/>
      <c r="X31" s="75" t="str">
        <f>IF(COUNTIF($M31,"*LED*"),"LED設置済",IF(COUNTIF($M31,"*不明*"),"該当不明",IF(ISERROR(VLOOKUP($M31,#REF!,4,0)),"",VLOOKUP($M31,#REF!,4,0))))</f>
        <v/>
      </c>
      <c r="Y31" s="139">
        <f t="shared" si="8"/>
        <v>0</v>
      </c>
      <c r="Z31" s="144" t="str">
        <f>IF(ISERROR(VLOOKUP($M31,#REF!,5,0)),"",VLOOKUP($M31,#REF!,5,0))</f>
        <v/>
      </c>
      <c r="AA31" s="147" t="str">
        <f t="shared" si="9"/>
        <v/>
      </c>
      <c r="AB31" s="147" t="str">
        <f t="shared" si="10"/>
        <v/>
      </c>
      <c r="AC31" s="147" t="str">
        <f>IF(ISERROR(VLOOKUP($M31,#REF!,6,0)),"",VLOOKUP($M31,#REF!,6,0))</f>
        <v/>
      </c>
      <c r="AD31" s="147" t="str">
        <f>IF(ISERROR(VLOOKUP($M31,#REF!,8,0)),"",VLOOKUP($M31,#REF!,8,0))</f>
        <v/>
      </c>
      <c r="AE31" s="152" t="str">
        <f t="shared" si="11"/>
        <v/>
      </c>
      <c r="AF31" s="155" t="str">
        <f t="shared" si="12"/>
        <v/>
      </c>
      <c r="AG31" s="146" t="str">
        <f t="shared" si="13"/>
        <v/>
      </c>
      <c r="AH31" s="146" t="str">
        <f>IF(ISERROR(VLOOKUP($M31,#REF!,9,0)),"",VLOOKUP($M31,#REF!,9,0))</f>
        <v/>
      </c>
      <c r="AI31" s="146" t="str">
        <f t="shared" si="14"/>
        <v/>
      </c>
      <c r="AJ31" s="168">
        <f t="shared" si="15"/>
        <v>0</v>
      </c>
      <c r="AK31" s="171"/>
      <c r="AL31" s="174" t="str">
        <f t="shared" si="16"/>
        <v/>
      </c>
      <c r="AM31" s="179" t="str">
        <f t="shared" si="17"/>
        <v/>
      </c>
      <c r="AN31" s="183" t="str">
        <f t="shared" si="18"/>
        <v>未入力セル</v>
      </c>
      <c r="AO31" s="186" t="str">
        <f t="shared" ref="AO31:AO63" si="30">IF(ISERROR((Q31*Y31)/1000),"",((Q31*Y31)/1000))</f>
        <v/>
      </c>
      <c r="AP31" s="186" t="str">
        <f t="shared" ref="AP31:AP63" si="31">IF(ISERROR((Z31*Y31)/1000),"",((Z31*Y31)/1000))</f>
        <v/>
      </c>
      <c r="AQ31" s="39">
        <f t="shared" ref="AQ31:AQ94" si="32">R31*S31*N31</f>
        <v>0</v>
      </c>
      <c r="AR31" s="39" t="str">
        <f>IF(ISERROR(VLOOKUP($M31,#REF!,16,0)),"",VLOOKUP($M31,#REF!,16,0))</f>
        <v/>
      </c>
      <c r="AS31" s="196" t="str">
        <f>IF(ISERROR(VLOOKUP($M31,#REF!,7,0)),"",VLOOKUP($M31,#REF!,7,0))</f>
        <v/>
      </c>
      <c r="AT31" s="203">
        <f t="shared" si="22"/>
        <v>0</v>
      </c>
      <c r="AU31" s="208" t="str">
        <f t="shared" si="23"/>
        <v/>
      </c>
      <c r="AW31" s="208" t="str">
        <f>IF(ISERROR(VLOOKUP($M31,#REF!,10,0)),"",VLOOKUP($M31,#REF!,10,0))</f>
        <v/>
      </c>
      <c r="AX31" s="203">
        <f t="shared" si="24"/>
        <v>0</v>
      </c>
      <c r="AY31" s="208" t="str">
        <f t="shared" si="25"/>
        <v/>
      </c>
      <c r="BA31" s="225" t="str">
        <f t="shared" si="26"/>
        <v/>
      </c>
      <c r="BB31" s="225" t="str">
        <f t="shared" si="27"/>
        <v/>
      </c>
    </row>
    <row r="32" spans="1:54" s="39" customFormat="1" ht="25.2" customHeight="1" x14ac:dyDescent="0.2">
      <c r="A32" s="45"/>
      <c r="B32" s="48"/>
      <c r="C32" s="48"/>
      <c r="D32" s="53"/>
      <c r="E32" s="53"/>
      <c r="F32" s="55"/>
      <c r="G32" s="55"/>
      <c r="H32" s="60"/>
      <c r="I32" s="66"/>
      <c r="J32" s="68"/>
      <c r="L32" s="73">
        <f t="shared" si="0"/>
        <v>0</v>
      </c>
      <c r="M32" s="73" t="str">
        <f t="shared" si="1"/>
        <v xml:space="preserve"> </v>
      </c>
      <c r="N32" s="100">
        <f t="shared" si="2"/>
        <v>0</v>
      </c>
      <c r="O32" s="100">
        <f t="shared" si="3"/>
        <v>0</v>
      </c>
      <c r="P32" s="108">
        <f t="shared" si="4"/>
        <v>0</v>
      </c>
      <c r="Q32" s="108" t="str">
        <f>IF(OR($C32="LED",$C32="不明"),"",IF(ISERROR(VLOOKUP($M32,#REF!,2,0)),"",VLOOKUP($M32,#REF!,2,0)))</f>
        <v/>
      </c>
      <c r="R32" s="100">
        <f t="shared" si="5"/>
        <v>0</v>
      </c>
      <c r="S32" s="100">
        <f t="shared" si="6"/>
        <v>0</v>
      </c>
      <c r="T32" s="120" t="str">
        <f t="shared" si="7"/>
        <v/>
      </c>
      <c r="U32" s="124"/>
      <c r="V32" s="129" t="s">
        <v>164</v>
      </c>
      <c r="W32" s="131"/>
      <c r="X32" s="75" t="str">
        <f>IF(COUNTIF($M32,"*LED*"),"LED設置済",IF(COUNTIF($M32,"*不明*"),"該当不明",IF(ISERROR(VLOOKUP($M32,#REF!,4,0)),"",VLOOKUP($M32,#REF!,4,0))))</f>
        <v/>
      </c>
      <c r="Y32" s="139">
        <f t="shared" si="8"/>
        <v>0</v>
      </c>
      <c r="Z32" s="144" t="str">
        <f>IF(ISERROR(VLOOKUP($M32,#REF!,5,0)),"",VLOOKUP($M32,#REF!,5,0))</f>
        <v/>
      </c>
      <c r="AA32" s="147" t="str">
        <f t="shared" si="9"/>
        <v/>
      </c>
      <c r="AB32" s="147" t="str">
        <f t="shared" si="10"/>
        <v/>
      </c>
      <c r="AC32" s="147" t="str">
        <f>IF(ISERROR(VLOOKUP($M32,#REF!,6,0)),"",VLOOKUP($M32,#REF!,6,0))</f>
        <v/>
      </c>
      <c r="AD32" s="147" t="str">
        <f>IF(ISERROR(VLOOKUP($M32,#REF!,8,0)),"",VLOOKUP($M32,#REF!,8,0))</f>
        <v/>
      </c>
      <c r="AE32" s="152" t="str">
        <f t="shared" si="11"/>
        <v/>
      </c>
      <c r="AF32" s="155" t="str">
        <f t="shared" si="12"/>
        <v/>
      </c>
      <c r="AG32" s="146" t="str">
        <f t="shared" si="13"/>
        <v/>
      </c>
      <c r="AH32" s="146" t="str">
        <f>IF(ISERROR(VLOOKUP($M32,#REF!,9,0)),"",VLOOKUP($M32,#REF!,9,0))</f>
        <v/>
      </c>
      <c r="AI32" s="146" t="str">
        <f t="shared" si="14"/>
        <v/>
      </c>
      <c r="AJ32" s="168">
        <f t="shared" si="15"/>
        <v>0</v>
      </c>
      <c r="AK32" s="171"/>
      <c r="AL32" s="174" t="str">
        <f t="shared" si="16"/>
        <v/>
      </c>
      <c r="AM32" s="179" t="str">
        <f t="shared" si="17"/>
        <v/>
      </c>
      <c r="AN32" s="183" t="str">
        <f t="shared" si="18"/>
        <v>未入力セル</v>
      </c>
      <c r="AO32" s="186" t="str">
        <f t="shared" si="30"/>
        <v/>
      </c>
      <c r="AP32" s="186" t="str">
        <f t="shared" si="31"/>
        <v/>
      </c>
      <c r="AQ32" s="39">
        <f t="shared" si="32"/>
        <v>0</v>
      </c>
      <c r="AR32" s="39" t="str">
        <f>IF(ISERROR(VLOOKUP($M32,#REF!,16,0)),"",VLOOKUP($M32,#REF!,16,0))</f>
        <v/>
      </c>
      <c r="AS32" s="196" t="str">
        <f>IF(ISERROR(VLOOKUP($M32,#REF!,7,0)),"",VLOOKUP($M32,#REF!,7,0))</f>
        <v/>
      </c>
      <c r="AT32" s="203">
        <f t="shared" si="22"/>
        <v>0</v>
      </c>
      <c r="AU32" s="208" t="str">
        <f t="shared" si="23"/>
        <v/>
      </c>
      <c r="AW32" s="208" t="str">
        <f>IF(ISERROR(VLOOKUP($M32,#REF!,10,0)),"",VLOOKUP($M32,#REF!,10,0))</f>
        <v/>
      </c>
      <c r="AX32" s="203">
        <f t="shared" si="24"/>
        <v>0</v>
      </c>
      <c r="AY32" s="208" t="str">
        <f t="shared" si="25"/>
        <v/>
      </c>
      <c r="BA32" s="225" t="str">
        <f t="shared" si="26"/>
        <v/>
      </c>
      <c r="BB32" s="225" t="str">
        <f t="shared" si="27"/>
        <v/>
      </c>
    </row>
    <row r="33" spans="1:54" s="39" customFormat="1" ht="25.2" customHeight="1" x14ac:dyDescent="0.2">
      <c r="A33" s="45"/>
      <c r="B33" s="48"/>
      <c r="C33" s="48"/>
      <c r="D33" s="53"/>
      <c r="E33" s="53"/>
      <c r="F33" s="55"/>
      <c r="G33" s="55"/>
      <c r="H33" s="60"/>
      <c r="I33" s="66"/>
      <c r="J33" s="68"/>
      <c r="L33" s="73">
        <f t="shared" si="0"/>
        <v>0</v>
      </c>
      <c r="M33" s="73" t="str">
        <f t="shared" si="1"/>
        <v xml:space="preserve"> </v>
      </c>
      <c r="N33" s="100">
        <f t="shared" si="2"/>
        <v>0</v>
      </c>
      <c r="O33" s="100">
        <f t="shared" si="3"/>
        <v>0</v>
      </c>
      <c r="P33" s="108">
        <f t="shared" si="4"/>
        <v>0</v>
      </c>
      <c r="Q33" s="108" t="str">
        <f>IF(OR($C33="LED",$C33="不明"),"",IF(ISERROR(VLOOKUP($M33,#REF!,2,0)),"",VLOOKUP($M33,#REF!,2,0)))</f>
        <v/>
      </c>
      <c r="R33" s="100">
        <f t="shared" si="5"/>
        <v>0</v>
      </c>
      <c r="S33" s="100">
        <f t="shared" si="6"/>
        <v>0</v>
      </c>
      <c r="T33" s="120" t="str">
        <f t="shared" si="7"/>
        <v/>
      </c>
      <c r="U33" s="124"/>
      <c r="V33" s="129" t="s">
        <v>164</v>
      </c>
      <c r="W33" s="131"/>
      <c r="X33" s="75" t="str">
        <f>IF(COUNTIF($M33,"*LED*"),"LED設置済",IF(COUNTIF($M33,"*不明*"),"該当不明",IF(ISERROR(VLOOKUP($M33,#REF!,4,0)),"",VLOOKUP($M33,#REF!,4,0))))</f>
        <v/>
      </c>
      <c r="Y33" s="139">
        <f t="shared" si="8"/>
        <v>0</v>
      </c>
      <c r="Z33" s="144" t="str">
        <f>IF(ISERROR(VLOOKUP($M33,#REF!,5,0)),"",VLOOKUP($M33,#REF!,5,0))</f>
        <v/>
      </c>
      <c r="AA33" s="147" t="str">
        <f t="shared" si="9"/>
        <v/>
      </c>
      <c r="AB33" s="147" t="str">
        <f t="shared" si="10"/>
        <v/>
      </c>
      <c r="AC33" s="147" t="str">
        <f>IF(ISERROR(VLOOKUP($M33,#REF!,6,0)),"",VLOOKUP($M33,#REF!,6,0))</f>
        <v/>
      </c>
      <c r="AD33" s="147" t="str">
        <f>IF(ISERROR(VLOOKUP($M33,#REF!,8,0)),"",VLOOKUP($M33,#REF!,8,0))</f>
        <v/>
      </c>
      <c r="AE33" s="152" t="str">
        <f t="shared" si="11"/>
        <v/>
      </c>
      <c r="AF33" s="155" t="str">
        <f t="shared" si="12"/>
        <v/>
      </c>
      <c r="AG33" s="146" t="str">
        <f t="shared" si="13"/>
        <v/>
      </c>
      <c r="AH33" s="146" t="str">
        <f>IF(ISERROR(VLOOKUP($M33,#REF!,9,0)),"",VLOOKUP($M33,#REF!,9,0))</f>
        <v/>
      </c>
      <c r="AI33" s="146" t="str">
        <f t="shared" si="14"/>
        <v/>
      </c>
      <c r="AJ33" s="168">
        <f t="shared" si="15"/>
        <v>0</v>
      </c>
      <c r="AK33" s="171"/>
      <c r="AL33" s="174" t="str">
        <f t="shared" si="16"/>
        <v/>
      </c>
      <c r="AM33" s="179" t="str">
        <f t="shared" si="17"/>
        <v/>
      </c>
      <c r="AN33" s="183" t="str">
        <f t="shared" si="18"/>
        <v>未入力セル</v>
      </c>
      <c r="AO33" s="186" t="str">
        <f t="shared" si="30"/>
        <v/>
      </c>
      <c r="AP33" s="186" t="str">
        <f t="shared" si="31"/>
        <v/>
      </c>
      <c r="AQ33" s="39">
        <f t="shared" si="32"/>
        <v>0</v>
      </c>
      <c r="AR33" s="39" t="str">
        <f>IF(ISERROR(VLOOKUP($M33,#REF!,16,0)),"",VLOOKUP($M33,#REF!,16,0))</f>
        <v/>
      </c>
      <c r="AS33" s="196" t="str">
        <f>IF(ISERROR(VLOOKUP($M33,#REF!,7,0)),"",VLOOKUP($M33,#REF!,7,0))</f>
        <v/>
      </c>
      <c r="AT33" s="203">
        <f t="shared" si="22"/>
        <v>0</v>
      </c>
      <c r="AU33" s="208" t="str">
        <f t="shared" si="23"/>
        <v/>
      </c>
      <c r="AW33" s="208" t="str">
        <f>IF(ISERROR(VLOOKUP($M33,#REF!,10,0)),"",VLOOKUP($M33,#REF!,10,0))</f>
        <v/>
      </c>
      <c r="AX33" s="203">
        <f t="shared" si="24"/>
        <v>0</v>
      </c>
      <c r="AY33" s="208" t="str">
        <f t="shared" si="25"/>
        <v/>
      </c>
      <c r="BA33" s="225" t="str">
        <f t="shared" si="26"/>
        <v/>
      </c>
      <c r="BB33" s="225" t="str">
        <f t="shared" si="27"/>
        <v/>
      </c>
    </row>
    <row r="34" spans="1:54" s="39" customFormat="1" ht="25.2" customHeight="1" x14ac:dyDescent="0.2">
      <c r="A34" s="45"/>
      <c r="B34" s="48"/>
      <c r="C34" s="48"/>
      <c r="D34" s="53"/>
      <c r="E34" s="53"/>
      <c r="F34" s="55"/>
      <c r="G34" s="55"/>
      <c r="H34" s="60"/>
      <c r="I34" s="66"/>
      <c r="J34" s="68"/>
      <c r="L34" s="73">
        <f t="shared" si="0"/>
        <v>0</v>
      </c>
      <c r="M34" s="73" t="str">
        <f t="shared" si="1"/>
        <v xml:space="preserve"> </v>
      </c>
      <c r="N34" s="100">
        <f t="shared" si="2"/>
        <v>0</v>
      </c>
      <c r="O34" s="100">
        <f t="shared" si="3"/>
        <v>0</v>
      </c>
      <c r="P34" s="108">
        <f t="shared" si="4"/>
        <v>0</v>
      </c>
      <c r="Q34" s="108" t="str">
        <f>IF(OR($C34="LED",$C34="不明"),"",IF(ISERROR(VLOOKUP($M34,#REF!,2,0)),"",VLOOKUP($M34,#REF!,2,0)))</f>
        <v/>
      </c>
      <c r="R34" s="100">
        <f t="shared" si="5"/>
        <v>0</v>
      </c>
      <c r="S34" s="100">
        <f t="shared" si="6"/>
        <v>0</v>
      </c>
      <c r="T34" s="120" t="str">
        <f t="shared" si="7"/>
        <v/>
      </c>
      <c r="U34" s="124"/>
      <c r="V34" s="129" t="s">
        <v>164</v>
      </c>
      <c r="W34" s="131"/>
      <c r="X34" s="75" t="str">
        <f>IF(COUNTIF($M34,"*LED*"),"LED設置済",IF(COUNTIF($M34,"*不明*"),"該当不明",IF(ISERROR(VLOOKUP($M34,#REF!,4,0)),"",VLOOKUP($M34,#REF!,4,0))))</f>
        <v/>
      </c>
      <c r="Y34" s="139">
        <f t="shared" si="8"/>
        <v>0</v>
      </c>
      <c r="Z34" s="144" t="str">
        <f>IF(ISERROR(VLOOKUP($M34,#REF!,5,0)),"",VLOOKUP($M34,#REF!,5,0))</f>
        <v/>
      </c>
      <c r="AA34" s="147" t="str">
        <f t="shared" si="9"/>
        <v/>
      </c>
      <c r="AB34" s="147" t="str">
        <f t="shared" si="10"/>
        <v/>
      </c>
      <c r="AC34" s="147" t="str">
        <f>IF(ISERROR(VLOOKUP($M34,#REF!,6,0)),"",VLOOKUP($M34,#REF!,6,0))</f>
        <v/>
      </c>
      <c r="AD34" s="147" t="str">
        <f>IF(ISERROR(VLOOKUP($M34,#REF!,8,0)),"",VLOOKUP($M34,#REF!,8,0))</f>
        <v/>
      </c>
      <c r="AE34" s="152" t="str">
        <f t="shared" si="11"/>
        <v/>
      </c>
      <c r="AF34" s="155" t="str">
        <f t="shared" si="12"/>
        <v/>
      </c>
      <c r="AG34" s="146" t="str">
        <f t="shared" si="13"/>
        <v/>
      </c>
      <c r="AH34" s="146" t="str">
        <f>IF(ISERROR(VLOOKUP($M34,#REF!,9,0)),"",VLOOKUP($M34,#REF!,9,0))</f>
        <v/>
      </c>
      <c r="AI34" s="146" t="str">
        <f t="shared" si="14"/>
        <v/>
      </c>
      <c r="AJ34" s="168">
        <f t="shared" si="15"/>
        <v>0</v>
      </c>
      <c r="AK34" s="171"/>
      <c r="AL34" s="174" t="str">
        <f t="shared" si="16"/>
        <v/>
      </c>
      <c r="AM34" s="179" t="str">
        <f t="shared" si="17"/>
        <v/>
      </c>
      <c r="AN34" s="183" t="str">
        <f t="shared" si="18"/>
        <v>未入力セル</v>
      </c>
      <c r="AO34" s="186" t="str">
        <f t="shared" si="30"/>
        <v/>
      </c>
      <c r="AP34" s="186" t="str">
        <f t="shared" si="31"/>
        <v/>
      </c>
      <c r="AQ34" s="39">
        <f t="shared" si="32"/>
        <v>0</v>
      </c>
      <c r="AR34" s="39" t="str">
        <f>IF(ISERROR(VLOOKUP($M34,#REF!,16,0)),"",VLOOKUP($M34,#REF!,16,0))</f>
        <v/>
      </c>
      <c r="AS34" s="196" t="str">
        <f>IF(ISERROR(VLOOKUP($M34,#REF!,7,0)),"",VLOOKUP($M34,#REF!,7,0))</f>
        <v/>
      </c>
      <c r="AT34" s="203">
        <f t="shared" si="22"/>
        <v>0</v>
      </c>
      <c r="AU34" s="208" t="str">
        <f t="shared" si="23"/>
        <v/>
      </c>
      <c r="AW34" s="208" t="str">
        <f>IF(ISERROR(VLOOKUP($M34,#REF!,10,0)),"",VLOOKUP($M34,#REF!,10,0))</f>
        <v/>
      </c>
      <c r="AX34" s="203">
        <f t="shared" si="24"/>
        <v>0</v>
      </c>
      <c r="AY34" s="208" t="str">
        <f t="shared" si="25"/>
        <v/>
      </c>
      <c r="BA34" s="225" t="str">
        <f t="shared" si="26"/>
        <v/>
      </c>
      <c r="BB34" s="225" t="str">
        <f t="shared" si="27"/>
        <v/>
      </c>
    </row>
    <row r="35" spans="1:54" s="39" customFormat="1" ht="25.2" customHeight="1" x14ac:dyDescent="0.2">
      <c r="A35" s="45"/>
      <c r="B35" s="48"/>
      <c r="C35" s="48"/>
      <c r="D35" s="53"/>
      <c r="E35" s="53"/>
      <c r="F35" s="55"/>
      <c r="G35" s="55"/>
      <c r="H35" s="60"/>
      <c r="I35" s="66"/>
      <c r="J35" s="68"/>
      <c r="L35" s="73">
        <f t="shared" si="0"/>
        <v>0</v>
      </c>
      <c r="M35" s="73" t="str">
        <f t="shared" si="1"/>
        <v xml:space="preserve"> </v>
      </c>
      <c r="N35" s="100">
        <f t="shared" si="2"/>
        <v>0</v>
      </c>
      <c r="O35" s="100">
        <f t="shared" si="3"/>
        <v>0</v>
      </c>
      <c r="P35" s="108">
        <f t="shared" si="4"/>
        <v>0</v>
      </c>
      <c r="Q35" s="108" t="str">
        <f>IF(OR($C35="LED",$C35="不明"),"",IF(ISERROR(VLOOKUP($M35,#REF!,2,0)),"",VLOOKUP($M35,#REF!,2,0)))</f>
        <v/>
      </c>
      <c r="R35" s="100">
        <f t="shared" si="5"/>
        <v>0</v>
      </c>
      <c r="S35" s="100">
        <f t="shared" si="6"/>
        <v>0</v>
      </c>
      <c r="T35" s="120" t="str">
        <f t="shared" si="7"/>
        <v/>
      </c>
      <c r="U35" s="124"/>
      <c r="V35" s="129" t="s">
        <v>164</v>
      </c>
      <c r="W35" s="131"/>
      <c r="X35" s="75" t="str">
        <f>IF(COUNTIF($M35,"*LED*"),"LED設置済",IF(COUNTIF($M35,"*不明*"),"該当不明",IF(ISERROR(VLOOKUP($M35,#REF!,4,0)),"",VLOOKUP($M35,#REF!,4,0))))</f>
        <v/>
      </c>
      <c r="Y35" s="139">
        <f t="shared" si="8"/>
        <v>0</v>
      </c>
      <c r="Z35" s="144" t="str">
        <f>IF(ISERROR(VLOOKUP($M35,#REF!,5,0)),"",VLOOKUP($M35,#REF!,5,0))</f>
        <v/>
      </c>
      <c r="AA35" s="147" t="str">
        <f t="shared" si="9"/>
        <v/>
      </c>
      <c r="AB35" s="147" t="str">
        <f t="shared" si="10"/>
        <v/>
      </c>
      <c r="AC35" s="147" t="str">
        <f>IF(ISERROR(VLOOKUP($M35,#REF!,6,0)),"",VLOOKUP($M35,#REF!,6,0))</f>
        <v/>
      </c>
      <c r="AD35" s="147" t="str">
        <f>IF(ISERROR(VLOOKUP($M35,#REF!,8,0)),"",VLOOKUP($M35,#REF!,8,0))</f>
        <v/>
      </c>
      <c r="AE35" s="152" t="str">
        <f t="shared" si="11"/>
        <v/>
      </c>
      <c r="AF35" s="155" t="str">
        <f t="shared" si="12"/>
        <v/>
      </c>
      <c r="AG35" s="146" t="str">
        <f t="shared" si="13"/>
        <v/>
      </c>
      <c r="AH35" s="146" t="str">
        <f>IF(ISERROR(VLOOKUP($M35,#REF!,9,0)),"",VLOOKUP($M35,#REF!,9,0))</f>
        <v/>
      </c>
      <c r="AI35" s="146" t="str">
        <f t="shared" si="14"/>
        <v/>
      </c>
      <c r="AJ35" s="168">
        <f t="shared" si="15"/>
        <v>0</v>
      </c>
      <c r="AK35" s="171"/>
      <c r="AL35" s="174" t="str">
        <f t="shared" si="16"/>
        <v/>
      </c>
      <c r="AM35" s="179" t="str">
        <f t="shared" si="17"/>
        <v/>
      </c>
      <c r="AN35" s="183" t="str">
        <f t="shared" si="18"/>
        <v>未入力セル</v>
      </c>
      <c r="AO35" s="186" t="str">
        <f t="shared" si="30"/>
        <v/>
      </c>
      <c r="AP35" s="186" t="str">
        <f t="shared" si="31"/>
        <v/>
      </c>
      <c r="AQ35" s="39">
        <f t="shared" si="32"/>
        <v>0</v>
      </c>
      <c r="AR35" s="39" t="str">
        <f>IF(ISERROR(VLOOKUP($M35,#REF!,16,0)),"",VLOOKUP($M35,#REF!,16,0))</f>
        <v/>
      </c>
      <c r="AS35" s="196" t="str">
        <f>IF(ISERROR(VLOOKUP($M35,#REF!,7,0)),"",VLOOKUP($M35,#REF!,7,0))</f>
        <v/>
      </c>
      <c r="AT35" s="203">
        <f t="shared" si="22"/>
        <v>0</v>
      </c>
      <c r="AU35" s="208" t="str">
        <f t="shared" si="23"/>
        <v/>
      </c>
      <c r="AW35" s="208" t="str">
        <f>IF(ISERROR(VLOOKUP($M35,#REF!,10,0)),"",VLOOKUP($M35,#REF!,10,0))</f>
        <v/>
      </c>
      <c r="AX35" s="203">
        <f t="shared" si="24"/>
        <v>0</v>
      </c>
      <c r="AY35" s="208" t="str">
        <f t="shared" si="25"/>
        <v/>
      </c>
      <c r="BA35" s="225" t="str">
        <f t="shared" si="26"/>
        <v/>
      </c>
      <c r="BB35" s="225" t="str">
        <f t="shared" si="27"/>
        <v/>
      </c>
    </row>
    <row r="36" spans="1:54" s="39" customFormat="1" ht="25.2" customHeight="1" x14ac:dyDescent="0.2">
      <c r="A36" s="45"/>
      <c r="B36" s="48"/>
      <c r="C36" s="48"/>
      <c r="D36" s="53"/>
      <c r="E36" s="53"/>
      <c r="F36" s="55"/>
      <c r="G36" s="55"/>
      <c r="H36" s="60"/>
      <c r="I36" s="66"/>
      <c r="J36" s="68"/>
      <c r="L36" s="73">
        <f t="shared" si="0"/>
        <v>0</v>
      </c>
      <c r="M36" s="73" t="str">
        <f t="shared" si="1"/>
        <v xml:space="preserve"> </v>
      </c>
      <c r="N36" s="100">
        <f t="shared" si="2"/>
        <v>0</v>
      </c>
      <c r="O36" s="100">
        <f t="shared" si="3"/>
        <v>0</v>
      </c>
      <c r="P36" s="108">
        <f t="shared" si="4"/>
        <v>0</v>
      </c>
      <c r="Q36" s="108" t="str">
        <f>IF(OR($C36="LED",$C36="不明"),"",IF(ISERROR(VLOOKUP($M36,#REF!,2,0)),"",VLOOKUP($M36,#REF!,2,0)))</f>
        <v/>
      </c>
      <c r="R36" s="100">
        <f t="shared" si="5"/>
        <v>0</v>
      </c>
      <c r="S36" s="100">
        <f t="shared" si="6"/>
        <v>0</v>
      </c>
      <c r="T36" s="120" t="str">
        <f t="shared" si="7"/>
        <v/>
      </c>
      <c r="U36" s="124"/>
      <c r="V36" s="129" t="s">
        <v>164</v>
      </c>
      <c r="W36" s="131"/>
      <c r="X36" s="75" t="str">
        <f>IF(COUNTIF($M36,"*LED*"),"LED設置済",IF(COUNTIF($M36,"*不明*"),"該当不明",IF(ISERROR(VLOOKUP($M36,#REF!,4,0)),"",VLOOKUP($M36,#REF!,4,0))))</f>
        <v/>
      </c>
      <c r="Y36" s="139">
        <f t="shared" si="8"/>
        <v>0</v>
      </c>
      <c r="Z36" s="144" t="str">
        <f>IF(ISERROR(VLOOKUP($M36,#REF!,5,0)),"",VLOOKUP($M36,#REF!,5,0))</f>
        <v/>
      </c>
      <c r="AA36" s="147" t="str">
        <f t="shared" si="9"/>
        <v/>
      </c>
      <c r="AB36" s="147" t="str">
        <f t="shared" si="10"/>
        <v/>
      </c>
      <c r="AC36" s="147" t="str">
        <f>IF(ISERROR(VLOOKUP($M36,#REF!,6,0)),"",VLOOKUP($M36,#REF!,6,0))</f>
        <v/>
      </c>
      <c r="AD36" s="147" t="str">
        <f>IF(ISERROR(VLOOKUP($M36,#REF!,8,0)),"",VLOOKUP($M36,#REF!,8,0))</f>
        <v/>
      </c>
      <c r="AE36" s="152" t="str">
        <f t="shared" si="11"/>
        <v/>
      </c>
      <c r="AF36" s="155" t="str">
        <f t="shared" si="12"/>
        <v/>
      </c>
      <c r="AG36" s="146" t="str">
        <f t="shared" si="13"/>
        <v/>
      </c>
      <c r="AH36" s="146" t="str">
        <f>IF(ISERROR(VLOOKUP($M36,#REF!,9,0)),"",VLOOKUP($M36,#REF!,9,0))</f>
        <v/>
      </c>
      <c r="AI36" s="146" t="str">
        <f t="shared" si="14"/>
        <v/>
      </c>
      <c r="AJ36" s="168">
        <f t="shared" si="15"/>
        <v>0</v>
      </c>
      <c r="AK36" s="171"/>
      <c r="AL36" s="174" t="str">
        <f t="shared" si="16"/>
        <v/>
      </c>
      <c r="AM36" s="179" t="str">
        <f t="shared" si="17"/>
        <v/>
      </c>
      <c r="AN36" s="183" t="str">
        <f t="shared" si="18"/>
        <v>未入力セル</v>
      </c>
      <c r="AO36" s="186" t="str">
        <f t="shared" si="30"/>
        <v/>
      </c>
      <c r="AP36" s="186" t="str">
        <f t="shared" si="31"/>
        <v/>
      </c>
      <c r="AQ36" s="39">
        <f t="shared" si="32"/>
        <v>0</v>
      </c>
      <c r="AR36" s="39" t="str">
        <f>IF(ISERROR(VLOOKUP($M36,#REF!,16,0)),"",VLOOKUP($M36,#REF!,16,0))</f>
        <v/>
      </c>
      <c r="AS36" s="196" t="str">
        <f>IF(ISERROR(VLOOKUP($M36,#REF!,7,0)),"",VLOOKUP($M36,#REF!,7,0))</f>
        <v/>
      </c>
      <c r="AT36" s="203">
        <f t="shared" si="22"/>
        <v>0</v>
      </c>
      <c r="AU36" s="208" t="str">
        <f t="shared" si="23"/>
        <v/>
      </c>
      <c r="AW36" s="208" t="str">
        <f>IF(ISERROR(VLOOKUP($M36,#REF!,10,0)),"",VLOOKUP($M36,#REF!,10,0))</f>
        <v/>
      </c>
      <c r="AX36" s="203">
        <f t="shared" si="24"/>
        <v>0</v>
      </c>
      <c r="AY36" s="208" t="str">
        <f t="shared" si="25"/>
        <v/>
      </c>
      <c r="BA36" s="225" t="str">
        <f t="shared" si="26"/>
        <v/>
      </c>
      <c r="BB36" s="225" t="str">
        <f t="shared" si="27"/>
        <v/>
      </c>
    </row>
    <row r="37" spans="1:54" s="39" customFormat="1" ht="25.2" customHeight="1" x14ac:dyDescent="0.2">
      <c r="A37" s="45"/>
      <c r="B37" s="48"/>
      <c r="C37" s="48"/>
      <c r="D37" s="53"/>
      <c r="E37" s="53"/>
      <c r="F37" s="55"/>
      <c r="G37" s="55"/>
      <c r="H37" s="60"/>
      <c r="I37" s="66"/>
      <c r="J37" s="68"/>
      <c r="L37" s="73">
        <f t="shared" si="0"/>
        <v>0</v>
      </c>
      <c r="M37" s="73" t="str">
        <f t="shared" si="1"/>
        <v xml:space="preserve"> </v>
      </c>
      <c r="N37" s="100">
        <f t="shared" si="2"/>
        <v>0</v>
      </c>
      <c r="O37" s="100">
        <f t="shared" si="3"/>
        <v>0</v>
      </c>
      <c r="P37" s="108">
        <f t="shared" si="4"/>
        <v>0</v>
      </c>
      <c r="Q37" s="108" t="str">
        <f>IF(OR($C37="LED",$C37="不明"),"",IF(ISERROR(VLOOKUP($M37,#REF!,2,0)),"",VLOOKUP($M37,#REF!,2,0)))</f>
        <v/>
      </c>
      <c r="R37" s="100">
        <f t="shared" si="5"/>
        <v>0</v>
      </c>
      <c r="S37" s="100">
        <f t="shared" si="6"/>
        <v>0</v>
      </c>
      <c r="T37" s="120" t="str">
        <f t="shared" si="7"/>
        <v/>
      </c>
      <c r="U37" s="124"/>
      <c r="V37" s="129" t="s">
        <v>164</v>
      </c>
      <c r="W37" s="131"/>
      <c r="X37" s="75" t="str">
        <f>IF(COUNTIF($M37,"*LED*"),"LED設置済",IF(COUNTIF($M37,"*不明*"),"該当不明",IF(ISERROR(VLOOKUP($M37,#REF!,4,0)),"",VLOOKUP($M37,#REF!,4,0))))</f>
        <v/>
      </c>
      <c r="Y37" s="139">
        <f t="shared" si="8"/>
        <v>0</v>
      </c>
      <c r="Z37" s="144" t="str">
        <f>IF(ISERROR(VLOOKUP($M37,#REF!,5,0)),"",VLOOKUP($M37,#REF!,5,0))</f>
        <v/>
      </c>
      <c r="AA37" s="147" t="str">
        <f t="shared" si="9"/>
        <v/>
      </c>
      <c r="AB37" s="147" t="str">
        <f t="shared" si="10"/>
        <v/>
      </c>
      <c r="AC37" s="147" t="str">
        <f>IF(ISERROR(VLOOKUP($M37,#REF!,6,0)),"",VLOOKUP($M37,#REF!,6,0))</f>
        <v/>
      </c>
      <c r="AD37" s="147" t="str">
        <f>IF(ISERROR(VLOOKUP($M37,#REF!,8,0)),"",VLOOKUP($M37,#REF!,8,0))</f>
        <v/>
      </c>
      <c r="AE37" s="152" t="str">
        <f t="shared" si="11"/>
        <v/>
      </c>
      <c r="AF37" s="155" t="str">
        <f t="shared" si="12"/>
        <v/>
      </c>
      <c r="AG37" s="146" t="str">
        <f t="shared" si="13"/>
        <v/>
      </c>
      <c r="AH37" s="146" t="str">
        <f>IF(ISERROR(VLOOKUP($M37,#REF!,9,0)),"",VLOOKUP($M37,#REF!,9,0))</f>
        <v/>
      </c>
      <c r="AI37" s="146" t="str">
        <f t="shared" si="14"/>
        <v/>
      </c>
      <c r="AJ37" s="168">
        <f t="shared" si="15"/>
        <v>0</v>
      </c>
      <c r="AK37" s="171"/>
      <c r="AL37" s="174" t="str">
        <f t="shared" si="16"/>
        <v/>
      </c>
      <c r="AM37" s="179" t="str">
        <f t="shared" si="17"/>
        <v/>
      </c>
      <c r="AN37" s="183" t="str">
        <f t="shared" si="18"/>
        <v>未入力セル</v>
      </c>
      <c r="AO37" s="186" t="str">
        <f t="shared" si="30"/>
        <v/>
      </c>
      <c r="AP37" s="186" t="str">
        <f t="shared" si="31"/>
        <v/>
      </c>
      <c r="AQ37" s="39">
        <f t="shared" si="32"/>
        <v>0</v>
      </c>
      <c r="AR37" s="39" t="str">
        <f>IF(ISERROR(VLOOKUP($M37,#REF!,16,0)),"",VLOOKUP($M37,#REF!,16,0))</f>
        <v/>
      </c>
      <c r="AS37" s="196" t="str">
        <f>IF(ISERROR(VLOOKUP($M37,#REF!,7,0)),"",VLOOKUP($M37,#REF!,7,0))</f>
        <v/>
      </c>
      <c r="AT37" s="203">
        <f t="shared" si="22"/>
        <v>0</v>
      </c>
      <c r="AU37" s="208" t="str">
        <f t="shared" si="23"/>
        <v/>
      </c>
      <c r="AW37" s="208" t="str">
        <f>IF(ISERROR(VLOOKUP($M37,#REF!,10,0)),"",VLOOKUP($M37,#REF!,10,0))</f>
        <v/>
      </c>
      <c r="AX37" s="203">
        <f t="shared" si="24"/>
        <v>0</v>
      </c>
      <c r="AY37" s="208" t="str">
        <f t="shared" si="25"/>
        <v/>
      </c>
      <c r="BA37" s="225" t="str">
        <f t="shared" si="26"/>
        <v/>
      </c>
      <c r="BB37" s="225" t="str">
        <f t="shared" si="27"/>
        <v/>
      </c>
    </row>
    <row r="38" spans="1:54" s="39" customFormat="1" ht="25.2" customHeight="1" x14ac:dyDescent="0.2">
      <c r="A38" s="45"/>
      <c r="B38" s="48"/>
      <c r="C38" s="48"/>
      <c r="D38" s="53"/>
      <c r="E38" s="53"/>
      <c r="F38" s="55"/>
      <c r="G38" s="55"/>
      <c r="H38" s="60"/>
      <c r="I38" s="66"/>
      <c r="J38" s="68"/>
      <c r="L38" s="73">
        <f t="shared" si="0"/>
        <v>0</v>
      </c>
      <c r="M38" s="73" t="str">
        <f t="shared" si="1"/>
        <v xml:space="preserve"> </v>
      </c>
      <c r="N38" s="100">
        <f t="shared" si="2"/>
        <v>0</v>
      </c>
      <c r="O38" s="100">
        <f t="shared" si="3"/>
        <v>0</v>
      </c>
      <c r="P38" s="108">
        <f t="shared" si="4"/>
        <v>0</v>
      </c>
      <c r="Q38" s="108" t="str">
        <f>IF(OR($C38="LED",$C38="不明"),"",IF(ISERROR(VLOOKUP($M38,#REF!,2,0)),"",VLOOKUP($M38,#REF!,2,0)))</f>
        <v/>
      </c>
      <c r="R38" s="100">
        <f t="shared" si="5"/>
        <v>0</v>
      </c>
      <c r="S38" s="100">
        <f t="shared" si="6"/>
        <v>0</v>
      </c>
      <c r="T38" s="120" t="str">
        <f t="shared" si="7"/>
        <v/>
      </c>
      <c r="U38" s="124"/>
      <c r="V38" s="129" t="s">
        <v>164</v>
      </c>
      <c r="W38" s="131"/>
      <c r="X38" s="75" t="str">
        <f>IF(COUNTIF($M38,"*LED*"),"LED設置済",IF(COUNTIF($M38,"*不明*"),"該当不明",IF(ISERROR(VLOOKUP($M38,#REF!,4,0)),"",VLOOKUP($M38,#REF!,4,0))))</f>
        <v/>
      </c>
      <c r="Y38" s="139">
        <f t="shared" si="8"/>
        <v>0</v>
      </c>
      <c r="Z38" s="144" t="str">
        <f>IF(ISERROR(VLOOKUP($M38,#REF!,5,0)),"",VLOOKUP($M38,#REF!,5,0))</f>
        <v/>
      </c>
      <c r="AA38" s="147" t="str">
        <f t="shared" si="9"/>
        <v/>
      </c>
      <c r="AB38" s="147" t="str">
        <f t="shared" si="10"/>
        <v/>
      </c>
      <c r="AC38" s="147" t="str">
        <f>IF(ISERROR(VLOOKUP($M38,#REF!,6,0)),"",VLOOKUP($M38,#REF!,6,0))</f>
        <v/>
      </c>
      <c r="AD38" s="147" t="str">
        <f>IF(ISERROR(VLOOKUP($M38,#REF!,8,0)),"",VLOOKUP($M38,#REF!,8,0))</f>
        <v/>
      </c>
      <c r="AE38" s="152" t="str">
        <f t="shared" si="11"/>
        <v/>
      </c>
      <c r="AF38" s="155" t="str">
        <f t="shared" si="12"/>
        <v/>
      </c>
      <c r="AG38" s="146" t="str">
        <f t="shared" si="13"/>
        <v/>
      </c>
      <c r="AH38" s="146" t="str">
        <f>IF(ISERROR(VLOOKUP($M38,#REF!,9,0)),"",VLOOKUP($M38,#REF!,9,0))</f>
        <v/>
      </c>
      <c r="AI38" s="146" t="str">
        <f t="shared" si="14"/>
        <v/>
      </c>
      <c r="AJ38" s="168">
        <f t="shared" si="15"/>
        <v>0</v>
      </c>
      <c r="AK38" s="171"/>
      <c r="AL38" s="174" t="str">
        <f t="shared" si="16"/>
        <v/>
      </c>
      <c r="AM38" s="179" t="str">
        <f t="shared" si="17"/>
        <v/>
      </c>
      <c r="AN38" s="183" t="str">
        <f t="shared" si="18"/>
        <v>未入力セル</v>
      </c>
      <c r="AO38" s="186" t="str">
        <f t="shared" si="30"/>
        <v/>
      </c>
      <c r="AP38" s="186" t="str">
        <f t="shared" si="31"/>
        <v/>
      </c>
      <c r="AQ38" s="39">
        <f t="shared" si="32"/>
        <v>0</v>
      </c>
      <c r="AR38" s="39" t="str">
        <f>IF(ISERROR(VLOOKUP($M38,#REF!,16,0)),"",VLOOKUP($M38,#REF!,16,0))</f>
        <v/>
      </c>
      <c r="AS38" s="196" t="str">
        <f>IF(ISERROR(VLOOKUP($M38,#REF!,7,0)),"",VLOOKUP($M38,#REF!,7,0))</f>
        <v/>
      </c>
      <c r="AT38" s="203">
        <f t="shared" si="22"/>
        <v>0</v>
      </c>
      <c r="AU38" s="208" t="str">
        <f t="shared" si="23"/>
        <v/>
      </c>
      <c r="AW38" s="208" t="str">
        <f>IF(ISERROR(VLOOKUP($M38,#REF!,10,0)),"",VLOOKUP($M38,#REF!,10,0))</f>
        <v/>
      </c>
      <c r="AX38" s="203">
        <f t="shared" si="24"/>
        <v>0</v>
      </c>
      <c r="AY38" s="208" t="str">
        <f t="shared" si="25"/>
        <v/>
      </c>
      <c r="BA38" s="225" t="str">
        <f t="shared" si="26"/>
        <v/>
      </c>
      <c r="BB38" s="225" t="str">
        <f t="shared" si="27"/>
        <v/>
      </c>
    </row>
    <row r="39" spans="1:54" s="39" customFormat="1" ht="25.2" customHeight="1" x14ac:dyDescent="0.2">
      <c r="A39" s="45"/>
      <c r="B39" s="48"/>
      <c r="C39" s="48"/>
      <c r="D39" s="53"/>
      <c r="E39" s="53"/>
      <c r="F39" s="55"/>
      <c r="G39" s="55"/>
      <c r="H39" s="60"/>
      <c r="I39" s="66"/>
      <c r="J39" s="68"/>
      <c r="L39" s="73">
        <f t="shared" si="0"/>
        <v>0</v>
      </c>
      <c r="M39" s="73" t="str">
        <f t="shared" si="1"/>
        <v xml:space="preserve"> </v>
      </c>
      <c r="N39" s="100">
        <f t="shared" si="2"/>
        <v>0</v>
      </c>
      <c r="O39" s="100">
        <f t="shared" si="3"/>
        <v>0</v>
      </c>
      <c r="P39" s="108">
        <f t="shared" si="4"/>
        <v>0</v>
      </c>
      <c r="Q39" s="108" t="str">
        <f>IF(OR($C39="LED",$C39="不明"),"",IF(ISERROR(VLOOKUP($M39,#REF!,2,0)),"",VLOOKUP($M39,#REF!,2,0)))</f>
        <v/>
      </c>
      <c r="R39" s="100">
        <f t="shared" si="5"/>
        <v>0</v>
      </c>
      <c r="S39" s="100">
        <f t="shared" si="6"/>
        <v>0</v>
      </c>
      <c r="T39" s="120" t="str">
        <f t="shared" si="7"/>
        <v/>
      </c>
      <c r="U39" s="124"/>
      <c r="V39" s="129" t="s">
        <v>164</v>
      </c>
      <c r="W39" s="131"/>
      <c r="X39" s="75" t="str">
        <f>IF(COUNTIF($M39,"*LED*"),"LED設置済",IF(COUNTIF($M39,"*不明*"),"該当不明",IF(ISERROR(VLOOKUP($M39,#REF!,4,0)),"",VLOOKUP($M39,#REF!,4,0))))</f>
        <v/>
      </c>
      <c r="Y39" s="139">
        <f t="shared" si="8"/>
        <v>0</v>
      </c>
      <c r="Z39" s="144" t="str">
        <f>IF(ISERROR(VLOOKUP($M39,#REF!,5,0)),"",VLOOKUP($M39,#REF!,5,0))</f>
        <v/>
      </c>
      <c r="AA39" s="147" t="str">
        <f t="shared" si="9"/>
        <v/>
      </c>
      <c r="AB39" s="147" t="str">
        <f t="shared" si="10"/>
        <v/>
      </c>
      <c r="AC39" s="147" t="str">
        <f>IF(ISERROR(VLOOKUP($M39,#REF!,6,0)),"",VLOOKUP($M39,#REF!,6,0))</f>
        <v/>
      </c>
      <c r="AD39" s="147" t="str">
        <f>IF(ISERROR(VLOOKUP($M39,#REF!,8,0)),"",VLOOKUP($M39,#REF!,8,0))</f>
        <v/>
      </c>
      <c r="AE39" s="152" t="str">
        <f t="shared" si="11"/>
        <v/>
      </c>
      <c r="AF39" s="155" t="str">
        <f t="shared" si="12"/>
        <v/>
      </c>
      <c r="AG39" s="146" t="str">
        <f t="shared" si="13"/>
        <v/>
      </c>
      <c r="AH39" s="146" t="str">
        <f>IF(ISERROR(VLOOKUP($M39,#REF!,9,0)),"",VLOOKUP($M39,#REF!,9,0))</f>
        <v/>
      </c>
      <c r="AI39" s="146" t="str">
        <f t="shared" si="14"/>
        <v/>
      </c>
      <c r="AJ39" s="168">
        <f t="shared" si="15"/>
        <v>0</v>
      </c>
      <c r="AK39" s="171"/>
      <c r="AL39" s="174" t="str">
        <f t="shared" si="16"/>
        <v/>
      </c>
      <c r="AM39" s="179" t="str">
        <f t="shared" si="17"/>
        <v/>
      </c>
      <c r="AN39" s="183" t="str">
        <f t="shared" si="18"/>
        <v>未入力セル</v>
      </c>
      <c r="AO39" s="186" t="str">
        <f t="shared" si="30"/>
        <v/>
      </c>
      <c r="AP39" s="186" t="str">
        <f t="shared" si="31"/>
        <v/>
      </c>
      <c r="AQ39" s="39">
        <f t="shared" si="32"/>
        <v>0</v>
      </c>
      <c r="AR39" s="39" t="str">
        <f>IF(ISERROR(VLOOKUP($M39,#REF!,16,0)),"",VLOOKUP($M39,#REF!,16,0))</f>
        <v/>
      </c>
      <c r="AS39" s="196" t="str">
        <f>IF(ISERROR(VLOOKUP($M39,#REF!,7,0)),"",VLOOKUP($M39,#REF!,7,0))</f>
        <v/>
      </c>
      <c r="AT39" s="203">
        <f t="shared" si="22"/>
        <v>0</v>
      </c>
      <c r="AU39" s="208" t="str">
        <f t="shared" si="23"/>
        <v/>
      </c>
      <c r="AW39" s="208" t="str">
        <f>IF(ISERROR(VLOOKUP($M39,#REF!,10,0)),"",VLOOKUP($M39,#REF!,10,0))</f>
        <v/>
      </c>
      <c r="AX39" s="203">
        <f t="shared" si="24"/>
        <v>0</v>
      </c>
      <c r="AY39" s="208" t="str">
        <f t="shared" si="25"/>
        <v/>
      </c>
      <c r="BA39" s="225" t="str">
        <f t="shared" si="26"/>
        <v/>
      </c>
      <c r="BB39" s="225" t="str">
        <f t="shared" si="27"/>
        <v/>
      </c>
    </row>
    <row r="40" spans="1:54" s="39" customFormat="1" ht="25.2" customHeight="1" x14ac:dyDescent="0.2">
      <c r="A40" s="45"/>
      <c r="B40" s="48"/>
      <c r="C40" s="48"/>
      <c r="D40" s="53"/>
      <c r="E40" s="53"/>
      <c r="F40" s="55"/>
      <c r="G40" s="55"/>
      <c r="H40" s="60"/>
      <c r="I40" s="66"/>
      <c r="J40" s="68"/>
      <c r="L40" s="73">
        <f t="shared" si="0"/>
        <v>0</v>
      </c>
      <c r="M40" s="73" t="str">
        <f t="shared" si="1"/>
        <v xml:space="preserve"> </v>
      </c>
      <c r="N40" s="100">
        <f t="shared" si="2"/>
        <v>0</v>
      </c>
      <c r="O40" s="100">
        <f t="shared" si="3"/>
        <v>0</v>
      </c>
      <c r="P40" s="108">
        <f t="shared" si="4"/>
        <v>0</v>
      </c>
      <c r="Q40" s="108" t="str">
        <f>IF(OR($C40="LED",$C40="不明"),"",IF(ISERROR(VLOOKUP($M40,#REF!,2,0)),"",VLOOKUP($M40,#REF!,2,0)))</f>
        <v/>
      </c>
      <c r="R40" s="100">
        <f t="shared" si="5"/>
        <v>0</v>
      </c>
      <c r="S40" s="100">
        <f t="shared" si="6"/>
        <v>0</v>
      </c>
      <c r="T40" s="120" t="str">
        <f t="shared" si="7"/>
        <v/>
      </c>
      <c r="U40" s="124"/>
      <c r="V40" s="129" t="s">
        <v>164</v>
      </c>
      <c r="W40" s="131"/>
      <c r="X40" s="75" t="str">
        <f>IF(COUNTIF($M40,"*LED*"),"LED設置済",IF(COUNTIF($M40,"*不明*"),"該当不明",IF(ISERROR(VLOOKUP($M40,#REF!,4,0)),"",VLOOKUP($M40,#REF!,4,0))))</f>
        <v/>
      </c>
      <c r="Y40" s="139">
        <f t="shared" si="8"/>
        <v>0</v>
      </c>
      <c r="Z40" s="144" t="str">
        <f>IF(ISERROR(VLOOKUP($M40,#REF!,5,0)),"",VLOOKUP($M40,#REF!,5,0))</f>
        <v/>
      </c>
      <c r="AA40" s="147" t="str">
        <f t="shared" si="9"/>
        <v/>
      </c>
      <c r="AB40" s="147" t="str">
        <f t="shared" si="10"/>
        <v/>
      </c>
      <c r="AC40" s="147" t="str">
        <f>IF(ISERROR(VLOOKUP($M40,#REF!,6,0)),"",VLOOKUP($M40,#REF!,6,0))</f>
        <v/>
      </c>
      <c r="AD40" s="147" t="str">
        <f>IF(ISERROR(VLOOKUP($M40,#REF!,8,0)),"",VLOOKUP($M40,#REF!,8,0))</f>
        <v/>
      </c>
      <c r="AE40" s="152" t="str">
        <f t="shared" si="11"/>
        <v/>
      </c>
      <c r="AF40" s="155" t="str">
        <f t="shared" si="12"/>
        <v/>
      </c>
      <c r="AG40" s="146" t="str">
        <f t="shared" si="13"/>
        <v/>
      </c>
      <c r="AH40" s="146" t="str">
        <f>IF(ISERROR(VLOOKUP($M40,#REF!,9,0)),"",VLOOKUP($M40,#REF!,9,0))</f>
        <v/>
      </c>
      <c r="AI40" s="146" t="str">
        <f t="shared" si="14"/>
        <v/>
      </c>
      <c r="AJ40" s="168">
        <f t="shared" si="15"/>
        <v>0</v>
      </c>
      <c r="AK40" s="171"/>
      <c r="AL40" s="174" t="str">
        <f t="shared" si="16"/>
        <v/>
      </c>
      <c r="AM40" s="179" t="str">
        <f t="shared" si="17"/>
        <v/>
      </c>
      <c r="AN40" s="183" t="str">
        <f t="shared" si="18"/>
        <v>未入力セル</v>
      </c>
      <c r="AO40" s="186" t="str">
        <f t="shared" si="30"/>
        <v/>
      </c>
      <c r="AP40" s="186" t="str">
        <f t="shared" si="31"/>
        <v/>
      </c>
      <c r="AQ40" s="39">
        <f t="shared" si="32"/>
        <v>0</v>
      </c>
      <c r="AR40" s="39" t="str">
        <f>IF(ISERROR(VLOOKUP($M40,#REF!,16,0)),"",VLOOKUP($M40,#REF!,16,0))</f>
        <v/>
      </c>
      <c r="AS40" s="196" t="str">
        <f>IF(ISERROR(VLOOKUP($M40,#REF!,7,0)),"",VLOOKUP($M40,#REF!,7,0))</f>
        <v/>
      </c>
      <c r="AT40" s="203">
        <f t="shared" si="22"/>
        <v>0</v>
      </c>
      <c r="AU40" s="208" t="str">
        <f t="shared" si="23"/>
        <v/>
      </c>
      <c r="AW40" s="208" t="str">
        <f>IF(ISERROR(VLOOKUP($M40,#REF!,10,0)),"",VLOOKUP($M40,#REF!,10,0))</f>
        <v/>
      </c>
      <c r="AX40" s="203">
        <f t="shared" si="24"/>
        <v>0</v>
      </c>
      <c r="AY40" s="208" t="str">
        <f t="shared" si="25"/>
        <v/>
      </c>
      <c r="BA40" s="225" t="str">
        <f t="shared" si="26"/>
        <v/>
      </c>
      <c r="BB40" s="225" t="str">
        <f t="shared" si="27"/>
        <v/>
      </c>
    </row>
    <row r="41" spans="1:54" s="39" customFormat="1" ht="25.2" customHeight="1" x14ac:dyDescent="0.2">
      <c r="A41" s="45"/>
      <c r="B41" s="48"/>
      <c r="C41" s="48"/>
      <c r="D41" s="53"/>
      <c r="E41" s="53"/>
      <c r="F41" s="55"/>
      <c r="G41" s="55"/>
      <c r="H41" s="60"/>
      <c r="I41" s="66"/>
      <c r="J41" s="68"/>
      <c r="L41" s="73">
        <f t="shared" si="0"/>
        <v>0</v>
      </c>
      <c r="M41" s="73" t="str">
        <f t="shared" si="1"/>
        <v xml:space="preserve"> </v>
      </c>
      <c r="N41" s="100">
        <f t="shared" si="2"/>
        <v>0</v>
      </c>
      <c r="O41" s="100">
        <f t="shared" si="3"/>
        <v>0</v>
      </c>
      <c r="P41" s="108">
        <f t="shared" si="4"/>
        <v>0</v>
      </c>
      <c r="Q41" s="108" t="str">
        <f>IF(OR($C41="LED",$C41="不明"),"",IF(ISERROR(VLOOKUP($M41,#REF!,2,0)),"",VLOOKUP($M41,#REF!,2,0)))</f>
        <v/>
      </c>
      <c r="R41" s="100">
        <f t="shared" si="5"/>
        <v>0</v>
      </c>
      <c r="S41" s="100">
        <f t="shared" si="6"/>
        <v>0</v>
      </c>
      <c r="T41" s="120" t="str">
        <f t="shared" si="7"/>
        <v/>
      </c>
      <c r="U41" s="124"/>
      <c r="V41" s="129" t="s">
        <v>164</v>
      </c>
      <c r="W41" s="131"/>
      <c r="X41" s="75" t="str">
        <f>IF(COUNTIF($M41,"*LED*"),"LED設置済",IF(COUNTIF($M41,"*不明*"),"該当不明",IF(ISERROR(VLOOKUP($M41,#REF!,4,0)),"",VLOOKUP($M41,#REF!,4,0))))</f>
        <v/>
      </c>
      <c r="Y41" s="139">
        <f t="shared" si="8"/>
        <v>0</v>
      </c>
      <c r="Z41" s="144" t="str">
        <f>IF(ISERROR(VLOOKUP($M41,#REF!,5,0)),"",VLOOKUP($M41,#REF!,5,0))</f>
        <v/>
      </c>
      <c r="AA41" s="147" t="str">
        <f t="shared" si="9"/>
        <v/>
      </c>
      <c r="AB41" s="147" t="str">
        <f t="shared" si="10"/>
        <v/>
      </c>
      <c r="AC41" s="147" t="str">
        <f>IF(ISERROR(VLOOKUP($M41,#REF!,6,0)),"",VLOOKUP($M41,#REF!,6,0))</f>
        <v/>
      </c>
      <c r="AD41" s="147" t="str">
        <f>IF(ISERROR(VLOOKUP($M41,#REF!,8,0)),"",VLOOKUP($M41,#REF!,8,0))</f>
        <v/>
      </c>
      <c r="AE41" s="152" t="str">
        <f t="shared" si="11"/>
        <v/>
      </c>
      <c r="AF41" s="155" t="str">
        <f t="shared" si="12"/>
        <v/>
      </c>
      <c r="AG41" s="146" t="str">
        <f t="shared" si="13"/>
        <v/>
      </c>
      <c r="AH41" s="146" t="str">
        <f>IF(ISERROR(VLOOKUP($M41,#REF!,9,0)),"",VLOOKUP($M41,#REF!,9,0))</f>
        <v/>
      </c>
      <c r="AI41" s="146" t="str">
        <f t="shared" si="14"/>
        <v/>
      </c>
      <c r="AJ41" s="168">
        <f t="shared" si="15"/>
        <v>0</v>
      </c>
      <c r="AK41" s="171"/>
      <c r="AL41" s="174" t="str">
        <f t="shared" si="16"/>
        <v/>
      </c>
      <c r="AM41" s="179" t="str">
        <f t="shared" si="17"/>
        <v/>
      </c>
      <c r="AN41" s="183" t="str">
        <f t="shared" si="18"/>
        <v>未入力セル</v>
      </c>
      <c r="AO41" s="186" t="str">
        <f t="shared" si="30"/>
        <v/>
      </c>
      <c r="AP41" s="186" t="str">
        <f t="shared" si="31"/>
        <v/>
      </c>
      <c r="AQ41" s="39">
        <f t="shared" si="32"/>
        <v>0</v>
      </c>
      <c r="AR41" s="39" t="str">
        <f>IF(ISERROR(VLOOKUP($M41,#REF!,16,0)),"",VLOOKUP($M41,#REF!,16,0))</f>
        <v/>
      </c>
      <c r="AS41" s="196" t="str">
        <f>IF(ISERROR(VLOOKUP($M41,#REF!,7,0)),"",VLOOKUP($M41,#REF!,7,0))</f>
        <v/>
      </c>
      <c r="AT41" s="203">
        <f t="shared" si="22"/>
        <v>0</v>
      </c>
      <c r="AU41" s="208" t="str">
        <f t="shared" si="23"/>
        <v/>
      </c>
      <c r="AW41" s="208" t="str">
        <f>IF(ISERROR(VLOOKUP($M41,#REF!,10,0)),"",VLOOKUP($M41,#REF!,10,0))</f>
        <v/>
      </c>
      <c r="AX41" s="203">
        <f t="shared" si="24"/>
        <v>0</v>
      </c>
      <c r="AY41" s="208" t="str">
        <f t="shared" si="25"/>
        <v/>
      </c>
      <c r="BA41" s="225" t="str">
        <f t="shared" si="26"/>
        <v/>
      </c>
      <c r="BB41" s="225" t="str">
        <f t="shared" si="27"/>
        <v/>
      </c>
    </row>
    <row r="42" spans="1:54" s="39" customFormat="1" ht="25.2" customHeight="1" x14ac:dyDescent="0.2">
      <c r="A42" s="45"/>
      <c r="B42" s="48"/>
      <c r="C42" s="48"/>
      <c r="D42" s="53"/>
      <c r="E42" s="53"/>
      <c r="F42" s="55"/>
      <c r="G42" s="55"/>
      <c r="H42" s="60"/>
      <c r="I42" s="66"/>
      <c r="J42" s="68"/>
      <c r="L42" s="73">
        <f t="shared" si="0"/>
        <v>0</v>
      </c>
      <c r="M42" s="73" t="str">
        <f t="shared" si="1"/>
        <v xml:space="preserve"> </v>
      </c>
      <c r="N42" s="100">
        <f t="shared" si="2"/>
        <v>0</v>
      </c>
      <c r="O42" s="100">
        <f t="shared" si="3"/>
        <v>0</v>
      </c>
      <c r="P42" s="108">
        <f t="shared" si="4"/>
        <v>0</v>
      </c>
      <c r="Q42" s="108" t="str">
        <f>IF(OR($C42="LED",$C42="不明"),"",IF(ISERROR(VLOOKUP($M42,#REF!,2,0)),"",VLOOKUP($M42,#REF!,2,0)))</f>
        <v/>
      </c>
      <c r="R42" s="100">
        <f t="shared" si="5"/>
        <v>0</v>
      </c>
      <c r="S42" s="100">
        <f t="shared" si="6"/>
        <v>0</v>
      </c>
      <c r="T42" s="120" t="str">
        <f t="shared" si="7"/>
        <v/>
      </c>
      <c r="U42" s="124"/>
      <c r="V42" s="129" t="s">
        <v>164</v>
      </c>
      <c r="W42" s="131"/>
      <c r="X42" s="75" t="str">
        <f>IF(COUNTIF($M42,"*LED*"),"LED設置済",IF(COUNTIF($M42,"*不明*"),"該当不明",IF(ISERROR(VLOOKUP($M42,#REF!,4,0)),"",VLOOKUP($M42,#REF!,4,0))))</f>
        <v/>
      </c>
      <c r="Y42" s="139">
        <f t="shared" si="8"/>
        <v>0</v>
      </c>
      <c r="Z42" s="144" t="str">
        <f>IF(ISERROR(VLOOKUP($M42,#REF!,5,0)),"",VLOOKUP($M42,#REF!,5,0))</f>
        <v/>
      </c>
      <c r="AA42" s="147" t="str">
        <f t="shared" si="9"/>
        <v/>
      </c>
      <c r="AB42" s="147" t="str">
        <f t="shared" si="10"/>
        <v/>
      </c>
      <c r="AC42" s="147" t="str">
        <f>IF(ISERROR(VLOOKUP($M42,#REF!,6,0)),"",VLOOKUP($M42,#REF!,6,0))</f>
        <v/>
      </c>
      <c r="AD42" s="147" t="str">
        <f>IF(ISERROR(VLOOKUP($M42,#REF!,8,0)),"",VLOOKUP($M42,#REF!,8,0))</f>
        <v/>
      </c>
      <c r="AE42" s="152" t="str">
        <f t="shared" si="11"/>
        <v/>
      </c>
      <c r="AF42" s="155" t="str">
        <f t="shared" si="12"/>
        <v/>
      </c>
      <c r="AG42" s="146" t="str">
        <f t="shared" si="13"/>
        <v/>
      </c>
      <c r="AH42" s="146" t="str">
        <f>IF(ISERROR(VLOOKUP($M42,#REF!,9,0)),"",VLOOKUP($M42,#REF!,9,0))</f>
        <v/>
      </c>
      <c r="AI42" s="146" t="str">
        <f t="shared" si="14"/>
        <v/>
      </c>
      <c r="AJ42" s="168">
        <f t="shared" si="15"/>
        <v>0</v>
      </c>
      <c r="AK42" s="171"/>
      <c r="AL42" s="174" t="str">
        <f t="shared" si="16"/>
        <v/>
      </c>
      <c r="AM42" s="179" t="str">
        <f t="shared" si="17"/>
        <v/>
      </c>
      <c r="AN42" s="183" t="str">
        <f t="shared" si="18"/>
        <v>未入力セル</v>
      </c>
      <c r="AO42" s="186" t="str">
        <f t="shared" si="30"/>
        <v/>
      </c>
      <c r="AP42" s="186" t="str">
        <f t="shared" si="31"/>
        <v/>
      </c>
      <c r="AQ42" s="39">
        <f t="shared" si="32"/>
        <v>0</v>
      </c>
      <c r="AR42" s="39" t="str">
        <f>IF(ISERROR(VLOOKUP($M42,#REF!,16,0)),"",VLOOKUP($M42,#REF!,16,0))</f>
        <v/>
      </c>
      <c r="AS42" s="196" t="str">
        <f>IF(ISERROR(VLOOKUP($M42,#REF!,7,0)),"",VLOOKUP($M42,#REF!,7,0))</f>
        <v/>
      </c>
      <c r="AT42" s="203">
        <f t="shared" si="22"/>
        <v>0</v>
      </c>
      <c r="AU42" s="208" t="str">
        <f t="shared" si="23"/>
        <v/>
      </c>
      <c r="AW42" s="208" t="str">
        <f>IF(ISERROR(VLOOKUP($M42,#REF!,10,0)),"",VLOOKUP($M42,#REF!,10,0))</f>
        <v/>
      </c>
      <c r="AX42" s="203">
        <f t="shared" si="24"/>
        <v>0</v>
      </c>
      <c r="AY42" s="208" t="str">
        <f t="shared" si="25"/>
        <v/>
      </c>
      <c r="BA42" s="225" t="str">
        <f t="shared" si="26"/>
        <v/>
      </c>
      <c r="BB42" s="225" t="str">
        <f t="shared" si="27"/>
        <v/>
      </c>
    </row>
    <row r="43" spans="1:54" s="39" customFormat="1" ht="25.2" customHeight="1" x14ac:dyDescent="0.2">
      <c r="A43" s="45"/>
      <c r="B43" s="48"/>
      <c r="C43" s="48"/>
      <c r="D43" s="53"/>
      <c r="E43" s="53"/>
      <c r="F43" s="55"/>
      <c r="G43" s="55"/>
      <c r="H43" s="60"/>
      <c r="I43" s="66"/>
      <c r="J43" s="68"/>
      <c r="L43" s="73">
        <f t="shared" si="0"/>
        <v>0</v>
      </c>
      <c r="M43" s="73" t="str">
        <f t="shared" si="1"/>
        <v xml:space="preserve"> </v>
      </c>
      <c r="N43" s="100">
        <f t="shared" si="2"/>
        <v>0</v>
      </c>
      <c r="O43" s="100">
        <f t="shared" si="3"/>
        <v>0</v>
      </c>
      <c r="P43" s="108">
        <f t="shared" si="4"/>
        <v>0</v>
      </c>
      <c r="Q43" s="108" t="str">
        <f>IF(OR($C43="LED",$C43="不明"),"",IF(ISERROR(VLOOKUP($M43,#REF!,2,0)),"",VLOOKUP($M43,#REF!,2,0)))</f>
        <v/>
      </c>
      <c r="R43" s="100">
        <f t="shared" si="5"/>
        <v>0</v>
      </c>
      <c r="S43" s="100">
        <f t="shared" si="6"/>
        <v>0</v>
      </c>
      <c r="T43" s="120" t="str">
        <f t="shared" si="7"/>
        <v/>
      </c>
      <c r="U43" s="124"/>
      <c r="V43" s="129" t="s">
        <v>164</v>
      </c>
      <c r="W43" s="131"/>
      <c r="X43" s="75" t="str">
        <f>IF(COUNTIF($M43,"*LED*"),"LED設置済",IF(COUNTIF($M43,"*不明*"),"該当不明",IF(ISERROR(VLOOKUP($M43,#REF!,4,0)),"",VLOOKUP($M43,#REF!,4,0))))</f>
        <v/>
      </c>
      <c r="Y43" s="139">
        <f t="shared" si="8"/>
        <v>0</v>
      </c>
      <c r="Z43" s="144" t="str">
        <f>IF(ISERROR(VLOOKUP($M43,#REF!,5,0)),"",VLOOKUP($M43,#REF!,5,0))</f>
        <v/>
      </c>
      <c r="AA43" s="147" t="str">
        <f t="shared" si="9"/>
        <v/>
      </c>
      <c r="AB43" s="147" t="str">
        <f t="shared" si="10"/>
        <v/>
      </c>
      <c r="AC43" s="147" t="str">
        <f>IF(ISERROR(VLOOKUP($M43,#REF!,6,0)),"",VLOOKUP($M43,#REF!,6,0))</f>
        <v/>
      </c>
      <c r="AD43" s="147" t="str">
        <f>IF(ISERROR(VLOOKUP($M43,#REF!,8,0)),"",VLOOKUP($M43,#REF!,8,0))</f>
        <v/>
      </c>
      <c r="AE43" s="152" t="str">
        <f t="shared" si="11"/>
        <v/>
      </c>
      <c r="AF43" s="155" t="str">
        <f t="shared" si="12"/>
        <v/>
      </c>
      <c r="AG43" s="146" t="str">
        <f t="shared" si="13"/>
        <v/>
      </c>
      <c r="AH43" s="146" t="str">
        <f>IF(ISERROR(VLOOKUP($M43,#REF!,9,0)),"",VLOOKUP($M43,#REF!,9,0))</f>
        <v/>
      </c>
      <c r="AI43" s="146" t="str">
        <f t="shared" si="14"/>
        <v/>
      </c>
      <c r="AJ43" s="168">
        <f t="shared" si="15"/>
        <v>0</v>
      </c>
      <c r="AK43" s="171"/>
      <c r="AL43" s="174" t="str">
        <f t="shared" si="16"/>
        <v/>
      </c>
      <c r="AM43" s="179" t="str">
        <f t="shared" si="17"/>
        <v/>
      </c>
      <c r="AN43" s="183" t="str">
        <f t="shared" si="18"/>
        <v>未入力セル</v>
      </c>
      <c r="AO43" s="186" t="str">
        <f t="shared" si="30"/>
        <v/>
      </c>
      <c r="AP43" s="186" t="str">
        <f t="shared" si="31"/>
        <v/>
      </c>
      <c r="AQ43" s="39">
        <f t="shared" si="32"/>
        <v>0</v>
      </c>
      <c r="AR43" s="39" t="str">
        <f>IF(ISERROR(VLOOKUP($M43,#REF!,16,0)),"",VLOOKUP($M43,#REF!,16,0))</f>
        <v/>
      </c>
      <c r="AS43" s="196" t="str">
        <f>IF(ISERROR(VLOOKUP($M43,#REF!,7,0)),"",VLOOKUP($M43,#REF!,7,0))</f>
        <v/>
      </c>
      <c r="AT43" s="203">
        <f t="shared" si="22"/>
        <v>0</v>
      </c>
      <c r="AU43" s="208" t="str">
        <f t="shared" si="23"/>
        <v/>
      </c>
      <c r="AW43" s="208" t="str">
        <f>IF(ISERROR(VLOOKUP($M43,#REF!,10,0)),"",VLOOKUP($M43,#REF!,10,0))</f>
        <v/>
      </c>
      <c r="AX43" s="203">
        <f t="shared" si="24"/>
        <v>0</v>
      </c>
      <c r="AY43" s="208" t="str">
        <f t="shared" si="25"/>
        <v/>
      </c>
      <c r="BA43" s="225" t="str">
        <f t="shared" si="26"/>
        <v/>
      </c>
      <c r="BB43" s="225" t="str">
        <f t="shared" si="27"/>
        <v/>
      </c>
    </row>
    <row r="44" spans="1:54" s="39" customFormat="1" ht="25.2" customHeight="1" x14ac:dyDescent="0.2">
      <c r="A44" s="45"/>
      <c r="B44" s="48"/>
      <c r="C44" s="48"/>
      <c r="D44" s="53"/>
      <c r="E44" s="53"/>
      <c r="F44" s="55"/>
      <c r="G44" s="55"/>
      <c r="H44" s="60"/>
      <c r="I44" s="66"/>
      <c r="J44" s="68"/>
      <c r="L44" s="73">
        <f t="shared" si="0"/>
        <v>0</v>
      </c>
      <c r="M44" s="73" t="str">
        <f t="shared" si="1"/>
        <v xml:space="preserve"> </v>
      </c>
      <c r="N44" s="100">
        <f t="shared" si="2"/>
        <v>0</v>
      </c>
      <c r="O44" s="100">
        <f t="shared" si="3"/>
        <v>0</v>
      </c>
      <c r="P44" s="108">
        <f t="shared" si="4"/>
        <v>0</v>
      </c>
      <c r="Q44" s="108" t="str">
        <f>IF(OR($C44="LED",$C44="不明"),"",IF(ISERROR(VLOOKUP($M44,#REF!,2,0)),"",VLOOKUP($M44,#REF!,2,0)))</f>
        <v/>
      </c>
      <c r="R44" s="100">
        <f t="shared" si="5"/>
        <v>0</v>
      </c>
      <c r="S44" s="100">
        <f t="shared" si="6"/>
        <v>0</v>
      </c>
      <c r="T44" s="120" t="str">
        <f t="shared" si="7"/>
        <v/>
      </c>
      <c r="U44" s="124"/>
      <c r="V44" s="129" t="s">
        <v>164</v>
      </c>
      <c r="W44" s="131"/>
      <c r="X44" s="75" t="str">
        <f>IF(COUNTIF($M44,"*LED*"),"LED設置済",IF(COUNTIF($M44,"*不明*"),"該当不明",IF(ISERROR(VLOOKUP($M44,#REF!,4,0)),"",VLOOKUP($M44,#REF!,4,0))))</f>
        <v/>
      </c>
      <c r="Y44" s="139">
        <f t="shared" si="8"/>
        <v>0</v>
      </c>
      <c r="Z44" s="144" t="str">
        <f>IF(ISERROR(VLOOKUP($M44,#REF!,5,0)),"",VLOOKUP($M44,#REF!,5,0))</f>
        <v/>
      </c>
      <c r="AA44" s="147" t="str">
        <f t="shared" si="9"/>
        <v/>
      </c>
      <c r="AB44" s="147" t="str">
        <f t="shared" si="10"/>
        <v/>
      </c>
      <c r="AC44" s="147" t="str">
        <f>IF(ISERROR(VLOOKUP($M44,#REF!,6,0)),"",VLOOKUP($M44,#REF!,6,0))</f>
        <v/>
      </c>
      <c r="AD44" s="147" t="str">
        <f>IF(ISERROR(VLOOKUP($M44,#REF!,8,0)),"",VLOOKUP($M44,#REF!,8,0))</f>
        <v/>
      </c>
      <c r="AE44" s="152" t="str">
        <f t="shared" si="11"/>
        <v/>
      </c>
      <c r="AF44" s="155" t="str">
        <f t="shared" si="12"/>
        <v/>
      </c>
      <c r="AG44" s="146" t="str">
        <f t="shared" si="13"/>
        <v/>
      </c>
      <c r="AH44" s="146" t="str">
        <f>IF(ISERROR(VLOOKUP($M44,#REF!,9,0)),"",VLOOKUP($M44,#REF!,9,0))</f>
        <v/>
      </c>
      <c r="AI44" s="146" t="str">
        <f t="shared" si="14"/>
        <v/>
      </c>
      <c r="AJ44" s="168">
        <f t="shared" si="15"/>
        <v>0</v>
      </c>
      <c r="AK44" s="171"/>
      <c r="AL44" s="174" t="str">
        <f t="shared" si="16"/>
        <v/>
      </c>
      <c r="AM44" s="179" t="str">
        <f t="shared" si="17"/>
        <v/>
      </c>
      <c r="AN44" s="183" t="str">
        <f t="shared" si="18"/>
        <v>未入力セル</v>
      </c>
      <c r="AO44" s="186" t="str">
        <f t="shared" si="30"/>
        <v/>
      </c>
      <c r="AP44" s="186" t="str">
        <f t="shared" si="31"/>
        <v/>
      </c>
      <c r="AQ44" s="39">
        <f t="shared" si="32"/>
        <v>0</v>
      </c>
      <c r="AR44" s="39" t="str">
        <f>IF(ISERROR(VLOOKUP($M44,#REF!,16,0)),"",VLOOKUP($M44,#REF!,16,0))</f>
        <v/>
      </c>
      <c r="AS44" s="196" t="str">
        <f>IF(ISERROR(VLOOKUP($M44,#REF!,7,0)),"",VLOOKUP($M44,#REF!,7,0))</f>
        <v/>
      </c>
      <c r="AT44" s="203">
        <f t="shared" si="22"/>
        <v>0</v>
      </c>
      <c r="AU44" s="208" t="str">
        <f t="shared" si="23"/>
        <v/>
      </c>
      <c r="AW44" s="208" t="str">
        <f>IF(ISERROR(VLOOKUP($M44,#REF!,10,0)),"",VLOOKUP($M44,#REF!,10,0))</f>
        <v/>
      </c>
      <c r="AX44" s="203">
        <f t="shared" si="24"/>
        <v>0</v>
      </c>
      <c r="AY44" s="208" t="str">
        <f t="shared" si="25"/>
        <v/>
      </c>
      <c r="BA44" s="225" t="str">
        <f t="shared" si="26"/>
        <v/>
      </c>
      <c r="BB44" s="225" t="str">
        <f t="shared" si="27"/>
        <v/>
      </c>
    </row>
    <row r="45" spans="1:54" s="39" customFormat="1" ht="25.2" customHeight="1" x14ac:dyDescent="0.2">
      <c r="A45" s="45"/>
      <c r="B45" s="48"/>
      <c r="C45" s="48"/>
      <c r="D45" s="53"/>
      <c r="E45" s="53"/>
      <c r="F45" s="55"/>
      <c r="G45" s="55"/>
      <c r="H45" s="60"/>
      <c r="I45" s="66"/>
      <c r="J45" s="68"/>
      <c r="L45" s="73">
        <f t="shared" si="0"/>
        <v>0</v>
      </c>
      <c r="M45" s="73" t="str">
        <f t="shared" si="1"/>
        <v xml:space="preserve"> </v>
      </c>
      <c r="N45" s="100">
        <f t="shared" si="2"/>
        <v>0</v>
      </c>
      <c r="O45" s="100">
        <f t="shared" si="3"/>
        <v>0</v>
      </c>
      <c r="P45" s="108">
        <f t="shared" si="4"/>
        <v>0</v>
      </c>
      <c r="Q45" s="108" t="str">
        <f>IF(OR($C45="LED",$C45="不明"),"",IF(ISERROR(VLOOKUP($M45,#REF!,2,0)),"",VLOOKUP($M45,#REF!,2,0)))</f>
        <v/>
      </c>
      <c r="R45" s="100">
        <f t="shared" si="5"/>
        <v>0</v>
      </c>
      <c r="S45" s="100">
        <f t="shared" si="6"/>
        <v>0</v>
      </c>
      <c r="T45" s="120" t="str">
        <f t="shared" si="7"/>
        <v/>
      </c>
      <c r="U45" s="124"/>
      <c r="V45" s="129" t="s">
        <v>164</v>
      </c>
      <c r="W45" s="131"/>
      <c r="X45" s="75" t="str">
        <f>IF(COUNTIF($M45,"*LED*"),"LED設置済",IF(COUNTIF($M45,"*不明*"),"該当不明",IF(ISERROR(VLOOKUP($M45,#REF!,4,0)),"",VLOOKUP($M45,#REF!,4,0))))</f>
        <v/>
      </c>
      <c r="Y45" s="139">
        <f t="shared" si="8"/>
        <v>0</v>
      </c>
      <c r="Z45" s="144" t="str">
        <f>IF(ISERROR(VLOOKUP($M45,#REF!,5,0)),"",VLOOKUP($M45,#REF!,5,0))</f>
        <v/>
      </c>
      <c r="AA45" s="147" t="str">
        <f t="shared" si="9"/>
        <v/>
      </c>
      <c r="AB45" s="147" t="str">
        <f t="shared" si="10"/>
        <v/>
      </c>
      <c r="AC45" s="147" t="str">
        <f>IF(ISERROR(VLOOKUP($M45,#REF!,6,0)),"",VLOOKUP($M45,#REF!,6,0))</f>
        <v/>
      </c>
      <c r="AD45" s="147" t="str">
        <f>IF(ISERROR(VLOOKUP($M45,#REF!,8,0)),"",VLOOKUP($M45,#REF!,8,0))</f>
        <v/>
      </c>
      <c r="AE45" s="152" t="str">
        <f t="shared" si="11"/>
        <v/>
      </c>
      <c r="AF45" s="155" t="str">
        <f t="shared" si="12"/>
        <v/>
      </c>
      <c r="AG45" s="146" t="str">
        <f t="shared" si="13"/>
        <v/>
      </c>
      <c r="AH45" s="146" t="str">
        <f>IF(ISERROR(VLOOKUP($M45,#REF!,9,0)),"",VLOOKUP($M45,#REF!,9,0))</f>
        <v/>
      </c>
      <c r="AI45" s="146" t="str">
        <f t="shared" si="14"/>
        <v/>
      </c>
      <c r="AJ45" s="168">
        <f t="shared" si="15"/>
        <v>0</v>
      </c>
      <c r="AK45" s="171"/>
      <c r="AL45" s="174" t="str">
        <f t="shared" si="16"/>
        <v/>
      </c>
      <c r="AM45" s="179" t="str">
        <f t="shared" si="17"/>
        <v/>
      </c>
      <c r="AN45" s="183" t="str">
        <f t="shared" si="18"/>
        <v>未入力セル</v>
      </c>
      <c r="AO45" s="186" t="str">
        <f t="shared" si="30"/>
        <v/>
      </c>
      <c r="AP45" s="186" t="str">
        <f t="shared" si="31"/>
        <v/>
      </c>
      <c r="AQ45" s="39">
        <f t="shared" si="32"/>
        <v>0</v>
      </c>
      <c r="AR45" s="39" t="str">
        <f>IF(ISERROR(VLOOKUP($M45,#REF!,16,0)),"",VLOOKUP($M45,#REF!,16,0))</f>
        <v/>
      </c>
      <c r="AS45" s="196" t="str">
        <f>IF(ISERROR(VLOOKUP($M45,#REF!,7,0)),"",VLOOKUP($M45,#REF!,7,0))</f>
        <v/>
      </c>
      <c r="AT45" s="203">
        <f t="shared" si="22"/>
        <v>0</v>
      </c>
      <c r="AU45" s="208" t="str">
        <f t="shared" si="23"/>
        <v/>
      </c>
      <c r="AW45" s="208" t="str">
        <f>IF(ISERROR(VLOOKUP($M45,#REF!,10,0)),"",VLOOKUP($M45,#REF!,10,0))</f>
        <v/>
      </c>
      <c r="AX45" s="203">
        <f t="shared" si="24"/>
        <v>0</v>
      </c>
      <c r="AY45" s="208" t="str">
        <f t="shared" si="25"/>
        <v/>
      </c>
      <c r="BA45" s="225" t="str">
        <f t="shared" si="26"/>
        <v/>
      </c>
      <c r="BB45" s="225" t="str">
        <f t="shared" si="27"/>
        <v/>
      </c>
    </row>
    <row r="46" spans="1:54" s="39" customFormat="1" ht="25.2" customHeight="1" x14ac:dyDescent="0.2">
      <c r="A46" s="45"/>
      <c r="B46" s="48"/>
      <c r="C46" s="48"/>
      <c r="D46" s="53"/>
      <c r="E46" s="53"/>
      <c r="F46" s="55"/>
      <c r="G46" s="55"/>
      <c r="H46" s="60"/>
      <c r="I46" s="66"/>
      <c r="J46" s="68"/>
      <c r="L46" s="73">
        <f t="shared" si="0"/>
        <v>0</v>
      </c>
      <c r="M46" s="73" t="str">
        <f t="shared" si="1"/>
        <v xml:space="preserve"> </v>
      </c>
      <c r="N46" s="100">
        <f t="shared" si="2"/>
        <v>0</v>
      </c>
      <c r="O46" s="100">
        <f t="shared" si="3"/>
        <v>0</v>
      </c>
      <c r="P46" s="108">
        <f t="shared" si="4"/>
        <v>0</v>
      </c>
      <c r="Q46" s="108" t="str">
        <f>IF(OR($C46="LED",$C46="不明"),"",IF(ISERROR(VLOOKUP($M46,#REF!,2,0)),"",VLOOKUP($M46,#REF!,2,0)))</f>
        <v/>
      </c>
      <c r="R46" s="100">
        <f t="shared" si="5"/>
        <v>0</v>
      </c>
      <c r="S46" s="100">
        <f t="shared" si="6"/>
        <v>0</v>
      </c>
      <c r="T46" s="120" t="str">
        <f t="shared" si="7"/>
        <v/>
      </c>
      <c r="U46" s="124"/>
      <c r="V46" s="129" t="s">
        <v>164</v>
      </c>
      <c r="W46" s="131"/>
      <c r="X46" s="75" t="str">
        <f>IF(COUNTIF($M46,"*LED*"),"LED設置済",IF(COUNTIF($M46,"*不明*"),"該当不明",IF(ISERROR(VLOOKUP($M46,#REF!,4,0)),"",VLOOKUP($M46,#REF!,4,0))))</f>
        <v/>
      </c>
      <c r="Y46" s="139">
        <f t="shared" si="8"/>
        <v>0</v>
      </c>
      <c r="Z46" s="144" t="str">
        <f>IF(ISERROR(VLOOKUP($M46,#REF!,5,0)),"",VLOOKUP($M46,#REF!,5,0))</f>
        <v/>
      </c>
      <c r="AA46" s="147" t="str">
        <f t="shared" si="9"/>
        <v/>
      </c>
      <c r="AB46" s="147" t="str">
        <f t="shared" si="10"/>
        <v/>
      </c>
      <c r="AC46" s="147" t="str">
        <f>IF(ISERROR(VLOOKUP($M46,#REF!,6,0)),"",VLOOKUP($M46,#REF!,6,0))</f>
        <v/>
      </c>
      <c r="AD46" s="147" t="str">
        <f>IF(ISERROR(VLOOKUP($M46,#REF!,8,0)),"",VLOOKUP($M46,#REF!,8,0))</f>
        <v/>
      </c>
      <c r="AE46" s="152" t="str">
        <f t="shared" si="11"/>
        <v/>
      </c>
      <c r="AF46" s="155" t="str">
        <f t="shared" si="12"/>
        <v/>
      </c>
      <c r="AG46" s="146" t="str">
        <f t="shared" si="13"/>
        <v/>
      </c>
      <c r="AH46" s="146" t="str">
        <f>IF(ISERROR(VLOOKUP($M46,#REF!,9,0)),"",VLOOKUP($M46,#REF!,9,0))</f>
        <v/>
      </c>
      <c r="AI46" s="146" t="str">
        <f t="shared" si="14"/>
        <v/>
      </c>
      <c r="AJ46" s="168">
        <f t="shared" si="15"/>
        <v>0</v>
      </c>
      <c r="AK46" s="171"/>
      <c r="AL46" s="174" t="str">
        <f t="shared" si="16"/>
        <v/>
      </c>
      <c r="AM46" s="179" t="str">
        <f t="shared" si="17"/>
        <v/>
      </c>
      <c r="AN46" s="183" t="str">
        <f t="shared" si="18"/>
        <v>未入力セル</v>
      </c>
      <c r="AO46" s="186" t="str">
        <f t="shared" si="30"/>
        <v/>
      </c>
      <c r="AP46" s="186" t="str">
        <f t="shared" si="31"/>
        <v/>
      </c>
      <c r="AQ46" s="39">
        <f t="shared" si="32"/>
        <v>0</v>
      </c>
      <c r="AR46" s="39" t="str">
        <f>IF(ISERROR(VLOOKUP($M46,#REF!,16,0)),"",VLOOKUP($M46,#REF!,16,0))</f>
        <v/>
      </c>
      <c r="AS46" s="196" t="str">
        <f>IF(ISERROR(VLOOKUP($M46,#REF!,7,0)),"",VLOOKUP($M46,#REF!,7,0))</f>
        <v/>
      </c>
      <c r="AT46" s="203">
        <f t="shared" si="22"/>
        <v>0</v>
      </c>
      <c r="AU46" s="208" t="str">
        <f t="shared" si="23"/>
        <v/>
      </c>
      <c r="AW46" s="208" t="str">
        <f>IF(ISERROR(VLOOKUP($M46,#REF!,10,0)),"",VLOOKUP($M46,#REF!,10,0))</f>
        <v/>
      </c>
      <c r="AX46" s="203">
        <f t="shared" si="24"/>
        <v>0</v>
      </c>
      <c r="AY46" s="208" t="str">
        <f t="shared" si="25"/>
        <v/>
      </c>
      <c r="BA46" s="225" t="str">
        <f t="shared" si="26"/>
        <v/>
      </c>
      <c r="BB46" s="225" t="str">
        <f t="shared" si="27"/>
        <v/>
      </c>
    </row>
    <row r="47" spans="1:54" s="39" customFormat="1" ht="25.2" customHeight="1" x14ac:dyDescent="0.2">
      <c r="A47" s="45"/>
      <c r="B47" s="48"/>
      <c r="C47" s="48"/>
      <c r="D47" s="53"/>
      <c r="E47" s="53"/>
      <c r="F47" s="55"/>
      <c r="G47" s="55"/>
      <c r="H47" s="60"/>
      <c r="I47" s="66"/>
      <c r="J47" s="68"/>
      <c r="L47" s="73">
        <f t="shared" si="0"/>
        <v>0</v>
      </c>
      <c r="M47" s="73" t="str">
        <f t="shared" si="1"/>
        <v xml:space="preserve"> </v>
      </c>
      <c r="N47" s="100">
        <f t="shared" si="2"/>
        <v>0</v>
      </c>
      <c r="O47" s="100">
        <f t="shared" si="3"/>
        <v>0</v>
      </c>
      <c r="P47" s="108">
        <f t="shared" si="4"/>
        <v>0</v>
      </c>
      <c r="Q47" s="108" t="str">
        <f>IF(OR($C47="LED",$C47="不明"),"",IF(ISERROR(VLOOKUP($M47,#REF!,2,0)),"",VLOOKUP($M47,#REF!,2,0)))</f>
        <v/>
      </c>
      <c r="R47" s="100">
        <f t="shared" si="5"/>
        <v>0</v>
      </c>
      <c r="S47" s="100">
        <f t="shared" si="6"/>
        <v>0</v>
      </c>
      <c r="T47" s="120" t="str">
        <f t="shared" si="7"/>
        <v/>
      </c>
      <c r="U47" s="124"/>
      <c r="V47" s="129" t="s">
        <v>164</v>
      </c>
      <c r="W47" s="131"/>
      <c r="X47" s="75" t="str">
        <f>IF(COUNTIF($M47,"*LED*"),"LED設置済",IF(COUNTIF($M47,"*不明*"),"該当不明",IF(ISERROR(VLOOKUP($M47,#REF!,4,0)),"",VLOOKUP($M47,#REF!,4,0))))</f>
        <v/>
      </c>
      <c r="Y47" s="139">
        <f t="shared" si="8"/>
        <v>0</v>
      </c>
      <c r="Z47" s="144" t="str">
        <f>IF(ISERROR(VLOOKUP($M47,#REF!,5,0)),"",VLOOKUP($M47,#REF!,5,0))</f>
        <v/>
      </c>
      <c r="AA47" s="147" t="str">
        <f t="shared" si="9"/>
        <v/>
      </c>
      <c r="AB47" s="147" t="str">
        <f t="shared" si="10"/>
        <v/>
      </c>
      <c r="AC47" s="147" t="str">
        <f>IF(ISERROR(VLOOKUP($M47,#REF!,6,0)),"",VLOOKUP($M47,#REF!,6,0))</f>
        <v/>
      </c>
      <c r="AD47" s="147" t="str">
        <f>IF(ISERROR(VLOOKUP($M47,#REF!,8,0)),"",VLOOKUP($M47,#REF!,8,0))</f>
        <v/>
      </c>
      <c r="AE47" s="152" t="str">
        <f t="shared" si="11"/>
        <v/>
      </c>
      <c r="AF47" s="155" t="str">
        <f t="shared" si="12"/>
        <v/>
      </c>
      <c r="AG47" s="146" t="str">
        <f t="shared" si="13"/>
        <v/>
      </c>
      <c r="AH47" s="146" t="str">
        <f>IF(ISERROR(VLOOKUP($M47,#REF!,9,0)),"",VLOOKUP($M47,#REF!,9,0))</f>
        <v/>
      </c>
      <c r="AI47" s="146" t="str">
        <f t="shared" si="14"/>
        <v/>
      </c>
      <c r="AJ47" s="168">
        <f t="shared" si="15"/>
        <v>0</v>
      </c>
      <c r="AK47" s="171"/>
      <c r="AL47" s="174" t="str">
        <f t="shared" si="16"/>
        <v/>
      </c>
      <c r="AM47" s="179" t="str">
        <f t="shared" si="17"/>
        <v/>
      </c>
      <c r="AN47" s="183" t="str">
        <f t="shared" si="18"/>
        <v>未入力セル</v>
      </c>
      <c r="AO47" s="186" t="str">
        <f t="shared" si="30"/>
        <v/>
      </c>
      <c r="AP47" s="186" t="str">
        <f t="shared" si="31"/>
        <v/>
      </c>
      <c r="AQ47" s="39">
        <f t="shared" si="32"/>
        <v>0</v>
      </c>
      <c r="AR47" s="39" t="str">
        <f>IF(ISERROR(VLOOKUP($M47,#REF!,16,0)),"",VLOOKUP($M47,#REF!,16,0))</f>
        <v/>
      </c>
      <c r="AS47" s="196" t="str">
        <f>IF(ISERROR(VLOOKUP($M47,#REF!,7,0)),"",VLOOKUP($M47,#REF!,7,0))</f>
        <v/>
      </c>
      <c r="AT47" s="203">
        <f t="shared" si="22"/>
        <v>0</v>
      </c>
      <c r="AU47" s="208" t="str">
        <f t="shared" si="23"/>
        <v/>
      </c>
      <c r="AW47" s="208" t="str">
        <f>IF(ISERROR(VLOOKUP($M47,#REF!,10,0)),"",VLOOKUP($M47,#REF!,10,0))</f>
        <v/>
      </c>
      <c r="AX47" s="203">
        <f t="shared" si="24"/>
        <v>0</v>
      </c>
      <c r="AY47" s="208" t="str">
        <f t="shared" si="25"/>
        <v/>
      </c>
      <c r="BA47" s="225" t="str">
        <f t="shared" si="26"/>
        <v/>
      </c>
      <c r="BB47" s="225" t="str">
        <f t="shared" si="27"/>
        <v/>
      </c>
    </row>
    <row r="48" spans="1:54" s="39" customFormat="1" ht="25.2" customHeight="1" x14ac:dyDescent="0.2">
      <c r="A48" s="45"/>
      <c r="B48" s="48"/>
      <c r="C48" s="48"/>
      <c r="D48" s="53"/>
      <c r="E48" s="53"/>
      <c r="F48" s="55"/>
      <c r="G48" s="55"/>
      <c r="H48" s="60"/>
      <c r="I48" s="66"/>
      <c r="J48" s="68"/>
      <c r="L48" s="73">
        <f t="shared" si="0"/>
        <v>0</v>
      </c>
      <c r="M48" s="73" t="str">
        <f t="shared" si="1"/>
        <v xml:space="preserve"> </v>
      </c>
      <c r="N48" s="100">
        <f t="shared" si="2"/>
        <v>0</v>
      </c>
      <c r="O48" s="100">
        <f t="shared" si="3"/>
        <v>0</v>
      </c>
      <c r="P48" s="108">
        <f t="shared" si="4"/>
        <v>0</v>
      </c>
      <c r="Q48" s="108" t="str">
        <f>IF(OR($C48="LED",$C48="不明"),"",IF(ISERROR(VLOOKUP($M48,#REF!,2,0)),"",VLOOKUP($M48,#REF!,2,0)))</f>
        <v/>
      </c>
      <c r="R48" s="100">
        <f t="shared" si="5"/>
        <v>0</v>
      </c>
      <c r="S48" s="100">
        <f t="shared" si="6"/>
        <v>0</v>
      </c>
      <c r="T48" s="120" t="str">
        <f t="shared" si="7"/>
        <v/>
      </c>
      <c r="U48" s="124"/>
      <c r="V48" s="129" t="s">
        <v>164</v>
      </c>
      <c r="W48" s="131"/>
      <c r="X48" s="75" t="str">
        <f>IF(COUNTIF($M48,"*LED*"),"LED設置済",IF(COUNTIF($M48,"*不明*"),"該当不明",IF(ISERROR(VLOOKUP($M48,#REF!,4,0)),"",VLOOKUP($M48,#REF!,4,0))))</f>
        <v/>
      </c>
      <c r="Y48" s="139">
        <f t="shared" si="8"/>
        <v>0</v>
      </c>
      <c r="Z48" s="144" t="str">
        <f>IF(ISERROR(VLOOKUP($M48,#REF!,5,0)),"",VLOOKUP($M48,#REF!,5,0))</f>
        <v/>
      </c>
      <c r="AA48" s="147" t="str">
        <f t="shared" si="9"/>
        <v/>
      </c>
      <c r="AB48" s="147" t="str">
        <f t="shared" si="10"/>
        <v/>
      </c>
      <c r="AC48" s="147" t="str">
        <f>IF(ISERROR(VLOOKUP($M48,#REF!,6,0)),"",VLOOKUP($M48,#REF!,6,0))</f>
        <v/>
      </c>
      <c r="AD48" s="147" t="str">
        <f>IF(ISERROR(VLOOKUP($M48,#REF!,8,0)),"",VLOOKUP($M48,#REF!,8,0))</f>
        <v/>
      </c>
      <c r="AE48" s="152" t="str">
        <f t="shared" si="11"/>
        <v/>
      </c>
      <c r="AF48" s="155" t="str">
        <f t="shared" si="12"/>
        <v/>
      </c>
      <c r="AG48" s="146" t="str">
        <f t="shared" si="13"/>
        <v/>
      </c>
      <c r="AH48" s="146" t="str">
        <f>IF(ISERROR(VLOOKUP($M48,#REF!,9,0)),"",VLOOKUP($M48,#REF!,9,0))</f>
        <v/>
      </c>
      <c r="AI48" s="146" t="str">
        <f t="shared" si="14"/>
        <v/>
      </c>
      <c r="AJ48" s="168">
        <f t="shared" si="15"/>
        <v>0</v>
      </c>
      <c r="AK48" s="171"/>
      <c r="AL48" s="174" t="str">
        <f t="shared" si="16"/>
        <v/>
      </c>
      <c r="AM48" s="179" t="str">
        <f t="shared" si="17"/>
        <v/>
      </c>
      <c r="AN48" s="183" t="str">
        <f t="shared" si="18"/>
        <v>未入力セル</v>
      </c>
      <c r="AO48" s="186" t="str">
        <f t="shared" si="30"/>
        <v/>
      </c>
      <c r="AP48" s="186" t="str">
        <f t="shared" si="31"/>
        <v/>
      </c>
      <c r="AQ48" s="39">
        <f t="shared" si="32"/>
        <v>0</v>
      </c>
      <c r="AR48" s="39" t="str">
        <f>IF(ISERROR(VLOOKUP($M48,#REF!,16,0)),"",VLOOKUP($M48,#REF!,16,0))</f>
        <v/>
      </c>
      <c r="AS48" s="196" t="str">
        <f>IF(ISERROR(VLOOKUP($M48,#REF!,7,0)),"",VLOOKUP($M48,#REF!,7,0))</f>
        <v/>
      </c>
      <c r="AT48" s="203">
        <f t="shared" si="22"/>
        <v>0</v>
      </c>
      <c r="AU48" s="208" t="str">
        <f t="shared" si="23"/>
        <v/>
      </c>
      <c r="AW48" s="208" t="str">
        <f>IF(ISERROR(VLOOKUP($M48,#REF!,10,0)),"",VLOOKUP($M48,#REF!,10,0))</f>
        <v/>
      </c>
      <c r="AX48" s="203">
        <f t="shared" si="24"/>
        <v>0</v>
      </c>
      <c r="AY48" s="208" t="str">
        <f t="shared" si="25"/>
        <v/>
      </c>
      <c r="BA48" s="225" t="str">
        <f t="shared" si="26"/>
        <v/>
      </c>
      <c r="BB48" s="225" t="str">
        <f t="shared" si="27"/>
        <v/>
      </c>
    </row>
    <row r="49" spans="1:54" s="39" customFormat="1" ht="25.2" customHeight="1" x14ac:dyDescent="0.2">
      <c r="A49" s="45"/>
      <c r="B49" s="48"/>
      <c r="C49" s="48"/>
      <c r="D49" s="53"/>
      <c r="E49" s="53"/>
      <c r="F49" s="55"/>
      <c r="G49" s="55"/>
      <c r="H49" s="60"/>
      <c r="I49" s="66"/>
      <c r="J49" s="68"/>
      <c r="L49" s="73">
        <f t="shared" si="0"/>
        <v>0</v>
      </c>
      <c r="M49" s="73" t="str">
        <f t="shared" si="1"/>
        <v xml:space="preserve"> </v>
      </c>
      <c r="N49" s="100">
        <f t="shared" si="2"/>
        <v>0</v>
      </c>
      <c r="O49" s="100">
        <f t="shared" si="3"/>
        <v>0</v>
      </c>
      <c r="P49" s="108">
        <f t="shared" si="4"/>
        <v>0</v>
      </c>
      <c r="Q49" s="108" t="str">
        <f>IF(OR($C49="LED",$C49="不明"),"",IF(ISERROR(VLOOKUP($M49,#REF!,2,0)),"",VLOOKUP($M49,#REF!,2,0)))</f>
        <v/>
      </c>
      <c r="R49" s="100">
        <f t="shared" si="5"/>
        <v>0</v>
      </c>
      <c r="S49" s="100">
        <f t="shared" si="6"/>
        <v>0</v>
      </c>
      <c r="T49" s="120" t="str">
        <f t="shared" si="7"/>
        <v/>
      </c>
      <c r="U49" s="124"/>
      <c r="V49" s="129" t="s">
        <v>164</v>
      </c>
      <c r="W49" s="131"/>
      <c r="X49" s="75" t="str">
        <f>IF(COUNTIF($M49,"*LED*"),"LED設置済",IF(COUNTIF($M49,"*不明*"),"該当不明",IF(ISERROR(VLOOKUP($M49,#REF!,4,0)),"",VLOOKUP($M49,#REF!,4,0))))</f>
        <v/>
      </c>
      <c r="Y49" s="139">
        <f t="shared" si="8"/>
        <v>0</v>
      </c>
      <c r="Z49" s="144" t="str">
        <f>IF(ISERROR(VLOOKUP($M49,#REF!,5,0)),"",VLOOKUP($M49,#REF!,5,0))</f>
        <v/>
      </c>
      <c r="AA49" s="147" t="str">
        <f t="shared" si="9"/>
        <v/>
      </c>
      <c r="AB49" s="147" t="str">
        <f t="shared" si="10"/>
        <v/>
      </c>
      <c r="AC49" s="147" t="str">
        <f>IF(ISERROR(VLOOKUP($M49,#REF!,6,0)),"",VLOOKUP($M49,#REF!,6,0))</f>
        <v/>
      </c>
      <c r="AD49" s="147" t="str">
        <f>IF(ISERROR(VLOOKUP($M49,#REF!,8,0)),"",VLOOKUP($M49,#REF!,8,0))</f>
        <v/>
      </c>
      <c r="AE49" s="152" t="str">
        <f t="shared" si="11"/>
        <v/>
      </c>
      <c r="AF49" s="155" t="str">
        <f t="shared" si="12"/>
        <v/>
      </c>
      <c r="AG49" s="146" t="str">
        <f t="shared" si="13"/>
        <v/>
      </c>
      <c r="AH49" s="146" t="str">
        <f>IF(ISERROR(VLOOKUP($M49,#REF!,9,0)),"",VLOOKUP($M49,#REF!,9,0))</f>
        <v/>
      </c>
      <c r="AI49" s="146" t="str">
        <f t="shared" si="14"/>
        <v/>
      </c>
      <c r="AJ49" s="168">
        <f t="shared" si="15"/>
        <v>0</v>
      </c>
      <c r="AK49" s="171"/>
      <c r="AL49" s="174" t="str">
        <f t="shared" si="16"/>
        <v/>
      </c>
      <c r="AM49" s="179" t="str">
        <f t="shared" si="17"/>
        <v/>
      </c>
      <c r="AN49" s="183" t="str">
        <f t="shared" si="18"/>
        <v>未入力セル</v>
      </c>
      <c r="AO49" s="186" t="str">
        <f t="shared" si="30"/>
        <v/>
      </c>
      <c r="AP49" s="186" t="str">
        <f t="shared" si="31"/>
        <v/>
      </c>
      <c r="AQ49" s="39">
        <f t="shared" si="32"/>
        <v>0</v>
      </c>
      <c r="AR49" s="39" t="str">
        <f>IF(ISERROR(VLOOKUP($M49,#REF!,16,0)),"",VLOOKUP($M49,#REF!,16,0))</f>
        <v/>
      </c>
      <c r="AS49" s="196" t="str">
        <f>IF(ISERROR(VLOOKUP($M49,#REF!,7,0)),"",VLOOKUP($M49,#REF!,7,0))</f>
        <v/>
      </c>
      <c r="AT49" s="203">
        <f t="shared" si="22"/>
        <v>0</v>
      </c>
      <c r="AU49" s="208" t="str">
        <f t="shared" si="23"/>
        <v/>
      </c>
      <c r="AW49" s="208" t="str">
        <f>IF(ISERROR(VLOOKUP($M49,#REF!,10,0)),"",VLOOKUP($M49,#REF!,10,0))</f>
        <v/>
      </c>
      <c r="AX49" s="203">
        <f t="shared" si="24"/>
        <v>0</v>
      </c>
      <c r="AY49" s="208" t="str">
        <f t="shared" si="25"/>
        <v/>
      </c>
      <c r="BA49" s="225" t="str">
        <f t="shared" si="26"/>
        <v/>
      </c>
      <c r="BB49" s="225" t="str">
        <f t="shared" si="27"/>
        <v/>
      </c>
    </row>
    <row r="50" spans="1:54" s="39" customFormat="1" ht="25.2" customHeight="1" x14ac:dyDescent="0.2">
      <c r="A50" s="45"/>
      <c r="B50" s="48"/>
      <c r="C50" s="48"/>
      <c r="D50" s="53"/>
      <c r="E50" s="53"/>
      <c r="F50" s="55"/>
      <c r="G50" s="55"/>
      <c r="H50" s="60"/>
      <c r="I50" s="66"/>
      <c r="J50" s="68"/>
      <c r="L50" s="73">
        <f t="shared" si="0"/>
        <v>0</v>
      </c>
      <c r="M50" s="73" t="str">
        <f t="shared" si="1"/>
        <v xml:space="preserve"> </v>
      </c>
      <c r="N50" s="100">
        <f t="shared" si="2"/>
        <v>0</v>
      </c>
      <c r="O50" s="100">
        <f t="shared" si="3"/>
        <v>0</v>
      </c>
      <c r="P50" s="108">
        <f t="shared" si="4"/>
        <v>0</v>
      </c>
      <c r="Q50" s="108" t="str">
        <f>IF(OR($C50="LED",$C50="不明"),"",IF(ISERROR(VLOOKUP($M50,#REF!,2,0)),"",VLOOKUP($M50,#REF!,2,0)))</f>
        <v/>
      </c>
      <c r="R50" s="100">
        <f t="shared" si="5"/>
        <v>0</v>
      </c>
      <c r="S50" s="100">
        <f t="shared" si="6"/>
        <v>0</v>
      </c>
      <c r="T50" s="120" t="str">
        <f t="shared" si="7"/>
        <v/>
      </c>
      <c r="U50" s="124"/>
      <c r="V50" s="129" t="s">
        <v>164</v>
      </c>
      <c r="W50" s="131"/>
      <c r="X50" s="75" t="str">
        <f>IF(COUNTIF($M50,"*LED*"),"LED設置済",IF(COUNTIF($M50,"*不明*"),"該当不明",IF(ISERROR(VLOOKUP($M50,#REF!,4,0)),"",VLOOKUP($M50,#REF!,4,0))))</f>
        <v/>
      </c>
      <c r="Y50" s="139">
        <f t="shared" si="8"/>
        <v>0</v>
      </c>
      <c r="Z50" s="144" t="str">
        <f>IF(ISERROR(VLOOKUP($M50,#REF!,5,0)),"",VLOOKUP($M50,#REF!,5,0))</f>
        <v/>
      </c>
      <c r="AA50" s="147" t="str">
        <f t="shared" si="9"/>
        <v/>
      </c>
      <c r="AB50" s="147" t="str">
        <f t="shared" si="10"/>
        <v/>
      </c>
      <c r="AC50" s="147" t="str">
        <f>IF(ISERROR(VLOOKUP($M50,#REF!,6,0)),"",VLOOKUP($M50,#REF!,6,0))</f>
        <v/>
      </c>
      <c r="AD50" s="147" t="str">
        <f>IF(ISERROR(VLOOKUP($M50,#REF!,8,0)),"",VLOOKUP($M50,#REF!,8,0))</f>
        <v/>
      </c>
      <c r="AE50" s="152" t="str">
        <f t="shared" si="11"/>
        <v/>
      </c>
      <c r="AF50" s="155" t="str">
        <f t="shared" si="12"/>
        <v/>
      </c>
      <c r="AG50" s="146" t="str">
        <f t="shared" si="13"/>
        <v/>
      </c>
      <c r="AH50" s="146" t="str">
        <f>IF(ISERROR(VLOOKUP($M50,#REF!,9,0)),"",VLOOKUP($M50,#REF!,9,0))</f>
        <v/>
      </c>
      <c r="AI50" s="146" t="str">
        <f t="shared" si="14"/>
        <v/>
      </c>
      <c r="AJ50" s="168">
        <f t="shared" si="15"/>
        <v>0</v>
      </c>
      <c r="AK50" s="171"/>
      <c r="AL50" s="174" t="str">
        <f t="shared" si="16"/>
        <v/>
      </c>
      <c r="AM50" s="179" t="str">
        <f t="shared" si="17"/>
        <v/>
      </c>
      <c r="AN50" s="183" t="str">
        <f t="shared" si="18"/>
        <v>未入力セル</v>
      </c>
      <c r="AO50" s="186" t="str">
        <f t="shared" si="30"/>
        <v/>
      </c>
      <c r="AP50" s="186" t="str">
        <f t="shared" si="31"/>
        <v/>
      </c>
      <c r="AQ50" s="39">
        <f t="shared" si="32"/>
        <v>0</v>
      </c>
      <c r="AR50" s="39" t="str">
        <f>IF(ISERROR(VLOOKUP($M50,#REF!,16,0)),"",VLOOKUP($M50,#REF!,16,0))</f>
        <v/>
      </c>
      <c r="AS50" s="196" t="str">
        <f>IF(ISERROR(VLOOKUP($M50,#REF!,7,0)),"",VLOOKUP($M50,#REF!,7,0))</f>
        <v/>
      </c>
      <c r="AT50" s="203">
        <f t="shared" si="22"/>
        <v>0</v>
      </c>
      <c r="AU50" s="208" t="str">
        <f t="shared" si="23"/>
        <v/>
      </c>
      <c r="AW50" s="208" t="str">
        <f>IF(ISERROR(VLOOKUP($M50,#REF!,10,0)),"",VLOOKUP($M50,#REF!,10,0))</f>
        <v/>
      </c>
      <c r="AX50" s="203">
        <f t="shared" si="24"/>
        <v>0</v>
      </c>
      <c r="AY50" s="208" t="str">
        <f t="shared" si="25"/>
        <v/>
      </c>
      <c r="BA50" s="225" t="str">
        <f t="shared" si="26"/>
        <v/>
      </c>
      <c r="BB50" s="225" t="str">
        <f t="shared" si="27"/>
        <v/>
      </c>
    </row>
    <row r="51" spans="1:54" s="39" customFormat="1" ht="25.2" customHeight="1" x14ac:dyDescent="0.2">
      <c r="A51" s="45"/>
      <c r="B51" s="48"/>
      <c r="C51" s="48"/>
      <c r="D51" s="53"/>
      <c r="E51" s="53"/>
      <c r="F51" s="55"/>
      <c r="G51" s="55"/>
      <c r="H51" s="60"/>
      <c r="I51" s="66"/>
      <c r="J51" s="68"/>
      <c r="L51" s="73">
        <f t="shared" si="0"/>
        <v>0</v>
      </c>
      <c r="M51" s="73" t="str">
        <f t="shared" si="1"/>
        <v xml:space="preserve"> </v>
      </c>
      <c r="N51" s="100">
        <f t="shared" si="2"/>
        <v>0</v>
      </c>
      <c r="O51" s="100">
        <f t="shared" si="3"/>
        <v>0</v>
      </c>
      <c r="P51" s="108">
        <f t="shared" si="4"/>
        <v>0</v>
      </c>
      <c r="Q51" s="108" t="str">
        <f>IF(OR($C51="LED",$C51="不明"),"",IF(ISERROR(VLOOKUP($M51,#REF!,2,0)),"",VLOOKUP($M51,#REF!,2,0)))</f>
        <v/>
      </c>
      <c r="R51" s="100">
        <f t="shared" si="5"/>
        <v>0</v>
      </c>
      <c r="S51" s="100">
        <f t="shared" si="6"/>
        <v>0</v>
      </c>
      <c r="T51" s="120" t="str">
        <f t="shared" si="7"/>
        <v/>
      </c>
      <c r="U51" s="124"/>
      <c r="V51" s="129" t="s">
        <v>164</v>
      </c>
      <c r="W51" s="131"/>
      <c r="X51" s="75" t="str">
        <f>IF(COUNTIF($M51,"*LED*"),"LED設置済",IF(COUNTIF($M51,"*不明*"),"該当不明",IF(ISERROR(VLOOKUP($M51,#REF!,4,0)),"",VLOOKUP($M51,#REF!,4,0))))</f>
        <v/>
      </c>
      <c r="Y51" s="139">
        <f t="shared" si="8"/>
        <v>0</v>
      </c>
      <c r="Z51" s="144" t="str">
        <f>IF(ISERROR(VLOOKUP($M51,#REF!,5,0)),"",VLOOKUP($M51,#REF!,5,0))</f>
        <v/>
      </c>
      <c r="AA51" s="147" t="str">
        <f t="shared" si="9"/>
        <v/>
      </c>
      <c r="AB51" s="147" t="str">
        <f t="shared" si="10"/>
        <v/>
      </c>
      <c r="AC51" s="147" t="str">
        <f>IF(ISERROR(VLOOKUP($M51,#REF!,6,0)),"",VLOOKUP($M51,#REF!,6,0))</f>
        <v/>
      </c>
      <c r="AD51" s="147" t="str">
        <f>IF(ISERROR(VLOOKUP($M51,#REF!,8,0)),"",VLOOKUP($M51,#REF!,8,0))</f>
        <v/>
      </c>
      <c r="AE51" s="152" t="str">
        <f t="shared" si="11"/>
        <v/>
      </c>
      <c r="AF51" s="155" t="str">
        <f t="shared" si="12"/>
        <v/>
      </c>
      <c r="AG51" s="146" t="str">
        <f t="shared" si="13"/>
        <v/>
      </c>
      <c r="AH51" s="146" t="str">
        <f>IF(ISERROR(VLOOKUP($M51,#REF!,9,0)),"",VLOOKUP($M51,#REF!,9,0))</f>
        <v/>
      </c>
      <c r="AI51" s="146" t="str">
        <f t="shared" si="14"/>
        <v/>
      </c>
      <c r="AJ51" s="168">
        <f t="shared" si="15"/>
        <v>0</v>
      </c>
      <c r="AK51" s="171"/>
      <c r="AL51" s="174" t="str">
        <f t="shared" si="16"/>
        <v/>
      </c>
      <c r="AM51" s="179" t="str">
        <f t="shared" si="17"/>
        <v/>
      </c>
      <c r="AN51" s="183" t="str">
        <f t="shared" si="18"/>
        <v>未入力セル</v>
      </c>
      <c r="AO51" s="186" t="str">
        <f t="shared" si="30"/>
        <v/>
      </c>
      <c r="AP51" s="186" t="str">
        <f t="shared" si="31"/>
        <v/>
      </c>
      <c r="AQ51" s="39">
        <f t="shared" si="32"/>
        <v>0</v>
      </c>
      <c r="AR51" s="39" t="str">
        <f>IF(ISERROR(VLOOKUP($M51,#REF!,16,0)),"",VLOOKUP($M51,#REF!,16,0))</f>
        <v/>
      </c>
      <c r="AS51" s="196" t="str">
        <f>IF(ISERROR(VLOOKUP($M51,#REF!,7,0)),"",VLOOKUP($M51,#REF!,7,0))</f>
        <v/>
      </c>
      <c r="AT51" s="203">
        <f t="shared" si="22"/>
        <v>0</v>
      </c>
      <c r="AU51" s="208" t="str">
        <f t="shared" si="23"/>
        <v/>
      </c>
      <c r="AW51" s="208" t="str">
        <f>IF(ISERROR(VLOOKUP($M51,#REF!,10,0)),"",VLOOKUP($M51,#REF!,10,0))</f>
        <v/>
      </c>
      <c r="AX51" s="203">
        <f t="shared" si="24"/>
        <v>0</v>
      </c>
      <c r="AY51" s="208" t="str">
        <f t="shared" si="25"/>
        <v/>
      </c>
      <c r="BA51" s="225" t="str">
        <f t="shared" si="26"/>
        <v/>
      </c>
      <c r="BB51" s="225" t="str">
        <f t="shared" si="27"/>
        <v/>
      </c>
    </row>
    <row r="52" spans="1:54" s="39" customFormat="1" ht="25.2" customHeight="1" x14ac:dyDescent="0.2">
      <c r="A52" s="45"/>
      <c r="B52" s="48"/>
      <c r="C52" s="48"/>
      <c r="D52" s="53"/>
      <c r="E52" s="53"/>
      <c r="F52" s="55"/>
      <c r="G52" s="55"/>
      <c r="H52" s="60"/>
      <c r="I52" s="66"/>
      <c r="J52" s="68"/>
      <c r="L52" s="73">
        <f t="shared" si="0"/>
        <v>0</v>
      </c>
      <c r="M52" s="73" t="str">
        <f t="shared" si="1"/>
        <v xml:space="preserve"> </v>
      </c>
      <c r="N52" s="100">
        <f t="shared" si="2"/>
        <v>0</v>
      </c>
      <c r="O52" s="100">
        <f t="shared" si="3"/>
        <v>0</v>
      </c>
      <c r="P52" s="108">
        <f t="shared" si="4"/>
        <v>0</v>
      </c>
      <c r="Q52" s="108" t="str">
        <f>IF(OR($C52="LED",$C52="不明"),"",IF(ISERROR(VLOOKUP($M52,#REF!,2,0)),"",VLOOKUP($M52,#REF!,2,0)))</f>
        <v/>
      </c>
      <c r="R52" s="100">
        <f t="shared" si="5"/>
        <v>0</v>
      </c>
      <c r="S52" s="100">
        <f t="shared" si="6"/>
        <v>0</v>
      </c>
      <c r="T52" s="120" t="str">
        <f t="shared" si="7"/>
        <v/>
      </c>
      <c r="U52" s="124"/>
      <c r="V52" s="129" t="s">
        <v>164</v>
      </c>
      <c r="W52" s="131"/>
      <c r="X52" s="75" t="str">
        <f>IF(COUNTIF($M52,"*LED*"),"LED設置済",IF(COUNTIF($M52,"*不明*"),"該当不明",IF(ISERROR(VLOOKUP($M52,#REF!,4,0)),"",VLOOKUP($M52,#REF!,4,0))))</f>
        <v/>
      </c>
      <c r="Y52" s="139">
        <f t="shared" si="8"/>
        <v>0</v>
      </c>
      <c r="Z52" s="144" t="str">
        <f>IF(ISERROR(VLOOKUP($M52,#REF!,5,0)),"",VLOOKUP($M52,#REF!,5,0))</f>
        <v/>
      </c>
      <c r="AA52" s="147" t="str">
        <f t="shared" si="9"/>
        <v/>
      </c>
      <c r="AB52" s="147" t="str">
        <f t="shared" si="10"/>
        <v/>
      </c>
      <c r="AC52" s="147" t="str">
        <f>IF(ISERROR(VLOOKUP($M52,#REF!,6,0)),"",VLOOKUP($M52,#REF!,6,0))</f>
        <v/>
      </c>
      <c r="AD52" s="147" t="str">
        <f>IF(ISERROR(VLOOKUP($M52,#REF!,8,0)),"",VLOOKUP($M52,#REF!,8,0))</f>
        <v/>
      </c>
      <c r="AE52" s="152" t="str">
        <f t="shared" si="11"/>
        <v/>
      </c>
      <c r="AF52" s="155" t="str">
        <f t="shared" si="12"/>
        <v/>
      </c>
      <c r="AG52" s="146" t="str">
        <f t="shared" si="13"/>
        <v/>
      </c>
      <c r="AH52" s="146" t="str">
        <f>IF(ISERROR(VLOOKUP($M52,#REF!,9,0)),"",VLOOKUP($M52,#REF!,9,0))</f>
        <v/>
      </c>
      <c r="AI52" s="146" t="str">
        <f t="shared" si="14"/>
        <v/>
      </c>
      <c r="AJ52" s="168">
        <f t="shared" si="15"/>
        <v>0</v>
      </c>
      <c r="AK52" s="171"/>
      <c r="AL52" s="174" t="str">
        <f t="shared" si="16"/>
        <v/>
      </c>
      <c r="AM52" s="179" t="str">
        <f t="shared" si="17"/>
        <v/>
      </c>
      <c r="AN52" s="183" t="str">
        <f t="shared" si="18"/>
        <v>未入力セル</v>
      </c>
      <c r="AO52" s="186" t="str">
        <f t="shared" si="30"/>
        <v/>
      </c>
      <c r="AP52" s="186" t="str">
        <f t="shared" si="31"/>
        <v/>
      </c>
      <c r="AQ52" s="39">
        <f t="shared" si="32"/>
        <v>0</v>
      </c>
      <c r="AR52" s="39" t="str">
        <f>IF(ISERROR(VLOOKUP($M52,#REF!,16,0)),"",VLOOKUP($M52,#REF!,16,0))</f>
        <v/>
      </c>
      <c r="AS52" s="196" t="str">
        <f>IF(ISERROR(VLOOKUP($M52,#REF!,7,0)),"",VLOOKUP($M52,#REF!,7,0))</f>
        <v/>
      </c>
      <c r="AT52" s="203">
        <f t="shared" si="22"/>
        <v>0</v>
      </c>
      <c r="AU52" s="208" t="str">
        <f t="shared" si="23"/>
        <v/>
      </c>
      <c r="AW52" s="208" t="str">
        <f>IF(ISERROR(VLOOKUP($M52,#REF!,10,0)),"",VLOOKUP($M52,#REF!,10,0))</f>
        <v/>
      </c>
      <c r="AX52" s="203">
        <f t="shared" si="24"/>
        <v>0</v>
      </c>
      <c r="AY52" s="208" t="str">
        <f t="shared" si="25"/>
        <v/>
      </c>
      <c r="BA52" s="225" t="str">
        <f t="shared" si="26"/>
        <v/>
      </c>
      <c r="BB52" s="225" t="str">
        <f t="shared" si="27"/>
        <v/>
      </c>
    </row>
    <row r="53" spans="1:54" s="39" customFormat="1" ht="25.2" customHeight="1" x14ac:dyDescent="0.2">
      <c r="A53" s="45"/>
      <c r="B53" s="48"/>
      <c r="C53" s="48"/>
      <c r="D53" s="53"/>
      <c r="E53" s="53"/>
      <c r="F53" s="55"/>
      <c r="G53" s="55"/>
      <c r="H53" s="60"/>
      <c r="I53" s="66"/>
      <c r="J53" s="68"/>
      <c r="L53" s="73">
        <f t="shared" si="0"/>
        <v>0</v>
      </c>
      <c r="M53" s="73" t="str">
        <f t="shared" si="1"/>
        <v xml:space="preserve"> </v>
      </c>
      <c r="N53" s="100">
        <f t="shared" si="2"/>
        <v>0</v>
      </c>
      <c r="O53" s="100">
        <f t="shared" si="3"/>
        <v>0</v>
      </c>
      <c r="P53" s="108">
        <f t="shared" si="4"/>
        <v>0</v>
      </c>
      <c r="Q53" s="108" t="str">
        <f>IF(OR($C53="LED",$C53="不明"),"",IF(ISERROR(VLOOKUP($M53,#REF!,2,0)),"",VLOOKUP($M53,#REF!,2,0)))</f>
        <v/>
      </c>
      <c r="R53" s="100">
        <f t="shared" si="5"/>
        <v>0</v>
      </c>
      <c r="S53" s="100">
        <f t="shared" si="6"/>
        <v>0</v>
      </c>
      <c r="T53" s="120" t="str">
        <f t="shared" si="7"/>
        <v/>
      </c>
      <c r="U53" s="124"/>
      <c r="V53" s="129" t="s">
        <v>164</v>
      </c>
      <c r="W53" s="131"/>
      <c r="X53" s="75" t="str">
        <f>IF(COUNTIF($M53,"*LED*"),"LED設置済",IF(COUNTIF($M53,"*不明*"),"該当不明",IF(ISERROR(VLOOKUP($M53,#REF!,4,0)),"",VLOOKUP($M53,#REF!,4,0))))</f>
        <v/>
      </c>
      <c r="Y53" s="139">
        <f t="shared" si="8"/>
        <v>0</v>
      </c>
      <c r="Z53" s="144" t="str">
        <f>IF(ISERROR(VLOOKUP($M53,#REF!,5,0)),"",VLOOKUP($M53,#REF!,5,0))</f>
        <v/>
      </c>
      <c r="AA53" s="147" t="str">
        <f t="shared" si="9"/>
        <v/>
      </c>
      <c r="AB53" s="147" t="str">
        <f t="shared" si="10"/>
        <v/>
      </c>
      <c r="AC53" s="147" t="str">
        <f>IF(ISERROR(VLOOKUP($M53,#REF!,6,0)),"",VLOOKUP($M53,#REF!,6,0))</f>
        <v/>
      </c>
      <c r="AD53" s="147" t="str">
        <f>IF(ISERROR(VLOOKUP($M53,#REF!,8,0)),"",VLOOKUP($M53,#REF!,8,0))</f>
        <v/>
      </c>
      <c r="AE53" s="152" t="str">
        <f t="shared" si="11"/>
        <v/>
      </c>
      <c r="AF53" s="155" t="str">
        <f t="shared" si="12"/>
        <v/>
      </c>
      <c r="AG53" s="146" t="str">
        <f t="shared" si="13"/>
        <v/>
      </c>
      <c r="AH53" s="146" t="str">
        <f>IF(ISERROR(VLOOKUP($M53,#REF!,9,0)),"",VLOOKUP($M53,#REF!,9,0))</f>
        <v/>
      </c>
      <c r="AI53" s="146" t="str">
        <f t="shared" si="14"/>
        <v/>
      </c>
      <c r="AJ53" s="168">
        <f t="shared" si="15"/>
        <v>0</v>
      </c>
      <c r="AK53" s="171"/>
      <c r="AL53" s="174" t="str">
        <f t="shared" si="16"/>
        <v/>
      </c>
      <c r="AM53" s="179" t="str">
        <f t="shared" si="17"/>
        <v/>
      </c>
      <c r="AN53" s="183" t="str">
        <f t="shared" si="18"/>
        <v>未入力セル</v>
      </c>
      <c r="AO53" s="186" t="str">
        <f t="shared" si="30"/>
        <v/>
      </c>
      <c r="AP53" s="186" t="str">
        <f t="shared" si="31"/>
        <v/>
      </c>
      <c r="AQ53" s="39">
        <f t="shared" si="32"/>
        <v>0</v>
      </c>
      <c r="AR53" s="39" t="str">
        <f>IF(ISERROR(VLOOKUP($M53,#REF!,16,0)),"",VLOOKUP($M53,#REF!,16,0))</f>
        <v/>
      </c>
      <c r="AS53" s="196" t="str">
        <f>IF(ISERROR(VLOOKUP($M53,#REF!,7,0)),"",VLOOKUP($M53,#REF!,7,0))</f>
        <v/>
      </c>
      <c r="AT53" s="203">
        <f t="shared" si="22"/>
        <v>0</v>
      </c>
      <c r="AU53" s="208" t="str">
        <f t="shared" si="23"/>
        <v/>
      </c>
      <c r="AW53" s="208" t="str">
        <f>IF(ISERROR(VLOOKUP($M53,#REF!,10,0)),"",VLOOKUP($M53,#REF!,10,0))</f>
        <v/>
      </c>
      <c r="AX53" s="203">
        <f t="shared" si="24"/>
        <v>0</v>
      </c>
      <c r="AY53" s="208" t="str">
        <f t="shared" si="25"/>
        <v/>
      </c>
      <c r="BA53" s="225" t="str">
        <f t="shared" si="26"/>
        <v/>
      </c>
      <c r="BB53" s="225" t="str">
        <f t="shared" si="27"/>
        <v/>
      </c>
    </row>
    <row r="54" spans="1:54" s="39" customFormat="1" ht="25.2" customHeight="1" x14ac:dyDescent="0.2">
      <c r="A54" s="45"/>
      <c r="B54" s="48"/>
      <c r="C54" s="48"/>
      <c r="D54" s="53"/>
      <c r="E54" s="53"/>
      <c r="F54" s="55"/>
      <c r="G54" s="55"/>
      <c r="H54" s="60"/>
      <c r="I54" s="66"/>
      <c r="J54" s="68"/>
      <c r="L54" s="73">
        <f t="shared" si="0"/>
        <v>0</v>
      </c>
      <c r="M54" s="73" t="str">
        <f t="shared" si="1"/>
        <v xml:space="preserve"> </v>
      </c>
      <c r="N54" s="100">
        <f t="shared" si="2"/>
        <v>0</v>
      </c>
      <c r="O54" s="100">
        <f t="shared" si="3"/>
        <v>0</v>
      </c>
      <c r="P54" s="108">
        <f t="shared" si="4"/>
        <v>0</v>
      </c>
      <c r="Q54" s="108" t="str">
        <f>IF(OR($C54="LED",$C54="不明"),"",IF(ISERROR(VLOOKUP($M54,#REF!,2,0)),"",VLOOKUP($M54,#REF!,2,0)))</f>
        <v/>
      </c>
      <c r="R54" s="100">
        <f t="shared" si="5"/>
        <v>0</v>
      </c>
      <c r="S54" s="100">
        <f t="shared" si="6"/>
        <v>0</v>
      </c>
      <c r="T54" s="120" t="str">
        <f t="shared" si="7"/>
        <v/>
      </c>
      <c r="U54" s="124"/>
      <c r="V54" s="129" t="s">
        <v>164</v>
      </c>
      <c r="W54" s="131"/>
      <c r="X54" s="75" t="str">
        <f>IF(COUNTIF($M54,"*LED*"),"LED設置済",IF(COUNTIF($M54,"*不明*"),"該当不明",IF(ISERROR(VLOOKUP($M54,#REF!,4,0)),"",VLOOKUP($M54,#REF!,4,0))))</f>
        <v/>
      </c>
      <c r="Y54" s="139">
        <f t="shared" si="8"/>
        <v>0</v>
      </c>
      <c r="Z54" s="144" t="str">
        <f>IF(ISERROR(VLOOKUP($M54,#REF!,5,0)),"",VLOOKUP($M54,#REF!,5,0))</f>
        <v/>
      </c>
      <c r="AA54" s="147" t="str">
        <f t="shared" si="9"/>
        <v/>
      </c>
      <c r="AB54" s="147" t="str">
        <f t="shared" si="10"/>
        <v/>
      </c>
      <c r="AC54" s="147" t="str">
        <f>IF(ISERROR(VLOOKUP($M54,#REF!,6,0)),"",VLOOKUP($M54,#REF!,6,0))</f>
        <v/>
      </c>
      <c r="AD54" s="147" t="str">
        <f>IF(ISERROR(VLOOKUP($M54,#REF!,8,0)),"",VLOOKUP($M54,#REF!,8,0))</f>
        <v/>
      </c>
      <c r="AE54" s="152" t="str">
        <f t="shared" si="11"/>
        <v/>
      </c>
      <c r="AF54" s="155" t="str">
        <f t="shared" si="12"/>
        <v/>
      </c>
      <c r="AG54" s="146" t="str">
        <f t="shared" si="13"/>
        <v/>
      </c>
      <c r="AH54" s="146" t="str">
        <f>IF(ISERROR(VLOOKUP($M54,#REF!,9,0)),"",VLOOKUP($M54,#REF!,9,0))</f>
        <v/>
      </c>
      <c r="AI54" s="146" t="str">
        <f t="shared" si="14"/>
        <v/>
      </c>
      <c r="AJ54" s="168">
        <f t="shared" si="15"/>
        <v>0</v>
      </c>
      <c r="AK54" s="171"/>
      <c r="AL54" s="174" t="str">
        <f t="shared" si="16"/>
        <v/>
      </c>
      <c r="AM54" s="179" t="str">
        <f t="shared" si="17"/>
        <v/>
      </c>
      <c r="AN54" s="183" t="str">
        <f t="shared" si="18"/>
        <v>未入力セル</v>
      </c>
      <c r="AO54" s="186" t="str">
        <f t="shared" si="30"/>
        <v/>
      </c>
      <c r="AP54" s="186" t="str">
        <f t="shared" si="31"/>
        <v/>
      </c>
      <c r="AQ54" s="39">
        <f t="shared" si="32"/>
        <v>0</v>
      </c>
      <c r="AR54" s="39" t="str">
        <f>IF(ISERROR(VLOOKUP($M54,#REF!,16,0)),"",VLOOKUP($M54,#REF!,16,0))</f>
        <v/>
      </c>
      <c r="AS54" s="196" t="str">
        <f>IF(ISERROR(VLOOKUP($M54,#REF!,7,0)),"",VLOOKUP($M54,#REF!,7,0))</f>
        <v/>
      </c>
      <c r="AT54" s="203">
        <f t="shared" si="22"/>
        <v>0</v>
      </c>
      <c r="AU54" s="208" t="str">
        <f t="shared" si="23"/>
        <v/>
      </c>
      <c r="AW54" s="208" t="str">
        <f>IF(ISERROR(VLOOKUP($M54,#REF!,10,0)),"",VLOOKUP($M54,#REF!,10,0))</f>
        <v/>
      </c>
      <c r="AX54" s="203">
        <f t="shared" si="24"/>
        <v>0</v>
      </c>
      <c r="AY54" s="208" t="str">
        <f t="shared" si="25"/>
        <v/>
      </c>
      <c r="BA54" s="225" t="str">
        <f t="shared" si="26"/>
        <v/>
      </c>
      <c r="BB54" s="225" t="str">
        <f t="shared" si="27"/>
        <v/>
      </c>
    </row>
    <row r="55" spans="1:54" s="39" customFormat="1" ht="25.2" customHeight="1" x14ac:dyDescent="0.2">
      <c r="A55" s="45"/>
      <c r="B55" s="48"/>
      <c r="C55" s="48"/>
      <c r="D55" s="53"/>
      <c r="E55" s="53"/>
      <c r="F55" s="55"/>
      <c r="G55" s="55"/>
      <c r="H55" s="60"/>
      <c r="I55" s="66"/>
      <c r="J55" s="68"/>
      <c r="L55" s="73">
        <f t="shared" si="0"/>
        <v>0</v>
      </c>
      <c r="M55" s="73" t="str">
        <f t="shared" si="1"/>
        <v xml:space="preserve"> </v>
      </c>
      <c r="N55" s="100">
        <f t="shared" si="2"/>
        <v>0</v>
      </c>
      <c r="O55" s="100">
        <f t="shared" si="3"/>
        <v>0</v>
      </c>
      <c r="P55" s="108">
        <f t="shared" si="4"/>
        <v>0</v>
      </c>
      <c r="Q55" s="108" t="str">
        <f>IF(OR($C55="LED",$C55="不明"),"",IF(ISERROR(VLOOKUP($M55,#REF!,2,0)),"",VLOOKUP($M55,#REF!,2,0)))</f>
        <v/>
      </c>
      <c r="R55" s="100">
        <f t="shared" si="5"/>
        <v>0</v>
      </c>
      <c r="S55" s="100">
        <f t="shared" si="6"/>
        <v>0</v>
      </c>
      <c r="T55" s="120" t="str">
        <f t="shared" si="7"/>
        <v/>
      </c>
      <c r="U55" s="124"/>
      <c r="V55" s="129" t="s">
        <v>164</v>
      </c>
      <c r="W55" s="131"/>
      <c r="X55" s="75" t="str">
        <f>IF(COUNTIF($M55,"*LED*"),"LED設置済",IF(COUNTIF($M55,"*不明*"),"該当不明",IF(ISERROR(VLOOKUP($M55,#REF!,4,0)),"",VLOOKUP($M55,#REF!,4,0))))</f>
        <v/>
      </c>
      <c r="Y55" s="139">
        <f t="shared" si="8"/>
        <v>0</v>
      </c>
      <c r="Z55" s="144" t="str">
        <f>IF(ISERROR(VLOOKUP($M55,#REF!,5,0)),"",VLOOKUP($M55,#REF!,5,0))</f>
        <v/>
      </c>
      <c r="AA55" s="147" t="str">
        <f t="shared" si="9"/>
        <v/>
      </c>
      <c r="AB55" s="147" t="str">
        <f t="shared" si="10"/>
        <v/>
      </c>
      <c r="AC55" s="147" t="str">
        <f>IF(ISERROR(VLOOKUP($M55,#REF!,6,0)),"",VLOOKUP($M55,#REF!,6,0))</f>
        <v/>
      </c>
      <c r="AD55" s="147" t="str">
        <f>IF(ISERROR(VLOOKUP($M55,#REF!,8,0)),"",VLOOKUP($M55,#REF!,8,0))</f>
        <v/>
      </c>
      <c r="AE55" s="152" t="str">
        <f t="shared" si="11"/>
        <v/>
      </c>
      <c r="AF55" s="155" t="str">
        <f t="shared" si="12"/>
        <v/>
      </c>
      <c r="AG55" s="146" t="str">
        <f t="shared" si="13"/>
        <v/>
      </c>
      <c r="AH55" s="146" t="str">
        <f>IF(ISERROR(VLOOKUP($M55,#REF!,9,0)),"",VLOOKUP($M55,#REF!,9,0))</f>
        <v/>
      </c>
      <c r="AI55" s="146" t="str">
        <f t="shared" si="14"/>
        <v/>
      </c>
      <c r="AJ55" s="168">
        <f t="shared" si="15"/>
        <v>0</v>
      </c>
      <c r="AK55" s="171"/>
      <c r="AL55" s="174" t="str">
        <f t="shared" si="16"/>
        <v/>
      </c>
      <c r="AM55" s="179" t="str">
        <f t="shared" si="17"/>
        <v/>
      </c>
      <c r="AN55" s="183" t="str">
        <f t="shared" si="18"/>
        <v>未入力セル</v>
      </c>
      <c r="AO55" s="186" t="str">
        <f t="shared" si="30"/>
        <v/>
      </c>
      <c r="AP55" s="186" t="str">
        <f t="shared" si="31"/>
        <v/>
      </c>
      <c r="AQ55" s="39">
        <f t="shared" si="32"/>
        <v>0</v>
      </c>
      <c r="AR55" s="39" t="str">
        <f>IF(ISERROR(VLOOKUP($M55,#REF!,16,0)),"",VLOOKUP($M55,#REF!,16,0))</f>
        <v/>
      </c>
      <c r="AS55" s="196" t="str">
        <f>IF(ISERROR(VLOOKUP($M55,#REF!,7,0)),"",VLOOKUP($M55,#REF!,7,0))</f>
        <v/>
      </c>
      <c r="AT55" s="203">
        <f t="shared" si="22"/>
        <v>0</v>
      </c>
      <c r="AU55" s="208" t="str">
        <f t="shared" si="23"/>
        <v/>
      </c>
      <c r="AW55" s="208" t="str">
        <f>IF(ISERROR(VLOOKUP($M55,#REF!,10,0)),"",VLOOKUP($M55,#REF!,10,0))</f>
        <v/>
      </c>
      <c r="AX55" s="203">
        <f t="shared" si="24"/>
        <v>0</v>
      </c>
      <c r="AY55" s="208" t="str">
        <f t="shared" si="25"/>
        <v/>
      </c>
      <c r="BA55" s="225" t="str">
        <f t="shared" si="26"/>
        <v/>
      </c>
      <c r="BB55" s="225" t="str">
        <f t="shared" si="27"/>
        <v/>
      </c>
    </row>
    <row r="56" spans="1:54" s="39" customFormat="1" ht="25.2" customHeight="1" x14ac:dyDescent="0.2">
      <c r="A56" s="45"/>
      <c r="B56" s="48"/>
      <c r="C56" s="48"/>
      <c r="D56" s="53"/>
      <c r="E56" s="53"/>
      <c r="F56" s="55"/>
      <c r="G56" s="55"/>
      <c r="H56" s="60"/>
      <c r="I56" s="66"/>
      <c r="J56" s="68"/>
      <c r="L56" s="73">
        <f t="shared" si="0"/>
        <v>0</v>
      </c>
      <c r="M56" s="73" t="str">
        <f t="shared" si="1"/>
        <v xml:space="preserve"> </v>
      </c>
      <c r="N56" s="100">
        <f t="shared" si="2"/>
        <v>0</v>
      </c>
      <c r="O56" s="100">
        <f t="shared" si="3"/>
        <v>0</v>
      </c>
      <c r="P56" s="108">
        <f t="shared" si="4"/>
        <v>0</v>
      </c>
      <c r="Q56" s="108" t="str">
        <f>IF(OR($C56="LED",$C56="不明"),"",IF(ISERROR(VLOOKUP($M56,#REF!,2,0)),"",VLOOKUP($M56,#REF!,2,0)))</f>
        <v/>
      </c>
      <c r="R56" s="100">
        <f t="shared" si="5"/>
        <v>0</v>
      </c>
      <c r="S56" s="100">
        <f t="shared" si="6"/>
        <v>0</v>
      </c>
      <c r="T56" s="120" t="str">
        <f t="shared" si="7"/>
        <v/>
      </c>
      <c r="U56" s="124"/>
      <c r="V56" s="129" t="s">
        <v>164</v>
      </c>
      <c r="W56" s="131"/>
      <c r="X56" s="75" t="str">
        <f>IF(COUNTIF($M56,"*LED*"),"LED設置済",IF(COUNTIF($M56,"*不明*"),"該当不明",IF(ISERROR(VLOOKUP($M56,#REF!,4,0)),"",VLOOKUP($M56,#REF!,4,0))))</f>
        <v/>
      </c>
      <c r="Y56" s="139">
        <f t="shared" si="8"/>
        <v>0</v>
      </c>
      <c r="Z56" s="144" t="str">
        <f>IF(ISERROR(VLOOKUP($M56,#REF!,5,0)),"",VLOOKUP($M56,#REF!,5,0))</f>
        <v/>
      </c>
      <c r="AA56" s="147" t="str">
        <f t="shared" si="9"/>
        <v/>
      </c>
      <c r="AB56" s="147" t="str">
        <f t="shared" si="10"/>
        <v/>
      </c>
      <c r="AC56" s="147" t="str">
        <f>IF(ISERROR(VLOOKUP($M56,#REF!,6,0)),"",VLOOKUP($M56,#REF!,6,0))</f>
        <v/>
      </c>
      <c r="AD56" s="147" t="str">
        <f>IF(ISERROR(VLOOKUP($M56,#REF!,8,0)),"",VLOOKUP($M56,#REF!,8,0))</f>
        <v/>
      </c>
      <c r="AE56" s="152" t="str">
        <f t="shared" si="11"/>
        <v/>
      </c>
      <c r="AF56" s="155" t="str">
        <f t="shared" si="12"/>
        <v/>
      </c>
      <c r="AG56" s="146" t="str">
        <f t="shared" si="13"/>
        <v/>
      </c>
      <c r="AH56" s="146" t="str">
        <f>IF(ISERROR(VLOOKUP($M56,#REF!,9,0)),"",VLOOKUP($M56,#REF!,9,0))</f>
        <v/>
      </c>
      <c r="AI56" s="146" t="str">
        <f t="shared" si="14"/>
        <v/>
      </c>
      <c r="AJ56" s="168">
        <f t="shared" si="15"/>
        <v>0</v>
      </c>
      <c r="AK56" s="171"/>
      <c r="AL56" s="174" t="str">
        <f t="shared" si="16"/>
        <v/>
      </c>
      <c r="AM56" s="179" t="str">
        <f t="shared" si="17"/>
        <v/>
      </c>
      <c r="AN56" s="183" t="str">
        <f t="shared" si="18"/>
        <v>未入力セル</v>
      </c>
      <c r="AO56" s="186" t="str">
        <f t="shared" si="30"/>
        <v/>
      </c>
      <c r="AP56" s="186" t="str">
        <f t="shared" si="31"/>
        <v/>
      </c>
      <c r="AQ56" s="39">
        <f t="shared" si="32"/>
        <v>0</v>
      </c>
      <c r="AR56" s="39" t="str">
        <f>IF(ISERROR(VLOOKUP($M56,#REF!,16,0)),"",VLOOKUP($M56,#REF!,16,0))</f>
        <v/>
      </c>
      <c r="AS56" s="196" t="str">
        <f>IF(ISERROR(VLOOKUP($M56,#REF!,7,0)),"",VLOOKUP($M56,#REF!,7,0))</f>
        <v/>
      </c>
      <c r="AT56" s="203">
        <f t="shared" si="22"/>
        <v>0</v>
      </c>
      <c r="AU56" s="208" t="str">
        <f t="shared" si="23"/>
        <v/>
      </c>
      <c r="AW56" s="208" t="str">
        <f>IF(ISERROR(VLOOKUP($M56,#REF!,10,0)),"",VLOOKUP($M56,#REF!,10,0))</f>
        <v/>
      </c>
      <c r="AX56" s="203">
        <f t="shared" si="24"/>
        <v>0</v>
      </c>
      <c r="AY56" s="208" t="str">
        <f t="shared" si="25"/>
        <v/>
      </c>
      <c r="BA56" s="225" t="str">
        <f t="shared" si="26"/>
        <v/>
      </c>
      <c r="BB56" s="225" t="str">
        <f t="shared" si="27"/>
        <v/>
      </c>
    </row>
    <row r="57" spans="1:54" s="39" customFormat="1" ht="25.2" customHeight="1" x14ac:dyDescent="0.2">
      <c r="A57" s="45"/>
      <c r="B57" s="48"/>
      <c r="C57" s="48"/>
      <c r="D57" s="53"/>
      <c r="E57" s="53"/>
      <c r="F57" s="55"/>
      <c r="G57" s="55"/>
      <c r="H57" s="60"/>
      <c r="I57" s="66"/>
      <c r="J57" s="68"/>
      <c r="L57" s="73">
        <f t="shared" si="0"/>
        <v>0</v>
      </c>
      <c r="M57" s="73" t="str">
        <f t="shared" si="1"/>
        <v xml:space="preserve"> </v>
      </c>
      <c r="N57" s="100">
        <f t="shared" si="2"/>
        <v>0</v>
      </c>
      <c r="O57" s="100">
        <f t="shared" si="3"/>
        <v>0</v>
      </c>
      <c r="P57" s="108">
        <f t="shared" si="4"/>
        <v>0</v>
      </c>
      <c r="Q57" s="108" t="str">
        <f>IF(OR($C57="LED",$C57="不明"),"",IF(ISERROR(VLOOKUP($M57,#REF!,2,0)),"",VLOOKUP($M57,#REF!,2,0)))</f>
        <v/>
      </c>
      <c r="R57" s="100">
        <f t="shared" si="5"/>
        <v>0</v>
      </c>
      <c r="S57" s="100">
        <f t="shared" si="6"/>
        <v>0</v>
      </c>
      <c r="T57" s="120" t="str">
        <f t="shared" si="7"/>
        <v/>
      </c>
      <c r="U57" s="124"/>
      <c r="V57" s="129" t="s">
        <v>164</v>
      </c>
      <c r="W57" s="131"/>
      <c r="X57" s="75" t="str">
        <f>IF(COUNTIF($M57,"*LED*"),"LED設置済",IF(COUNTIF($M57,"*不明*"),"該当不明",IF(ISERROR(VLOOKUP($M57,#REF!,4,0)),"",VLOOKUP($M57,#REF!,4,0))))</f>
        <v/>
      </c>
      <c r="Y57" s="139">
        <f t="shared" si="8"/>
        <v>0</v>
      </c>
      <c r="Z57" s="144" t="str">
        <f>IF(ISERROR(VLOOKUP($M57,#REF!,5,0)),"",VLOOKUP($M57,#REF!,5,0))</f>
        <v/>
      </c>
      <c r="AA57" s="147" t="str">
        <f t="shared" si="9"/>
        <v/>
      </c>
      <c r="AB57" s="147" t="str">
        <f t="shared" si="10"/>
        <v/>
      </c>
      <c r="AC57" s="147" t="str">
        <f>IF(ISERROR(VLOOKUP($M57,#REF!,6,0)),"",VLOOKUP($M57,#REF!,6,0))</f>
        <v/>
      </c>
      <c r="AD57" s="147" t="str">
        <f>IF(ISERROR(VLOOKUP($M57,#REF!,8,0)),"",VLOOKUP($M57,#REF!,8,0))</f>
        <v/>
      </c>
      <c r="AE57" s="152" t="str">
        <f t="shared" si="11"/>
        <v/>
      </c>
      <c r="AF57" s="155" t="str">
        <f t="shared" si="12"/>
        <v/>
      </c>
      <c r="AG57" s="146" t="str">
        <f t="shared" si="13"/>
        <v/>
      </c>
      <c r="AH57" s="146" t="str">
        <f>IF(ISERROR(VLOOKUP($M57,#REF!,9,0)),"",VLOOKUP($M57,#REF!,9,0))</f>
        <v/>
      </c>
      <c r="AI57" s="146" t="str">
        <f t="shared" si="14"/>
        <v/>
      </c>
      <c r="AJ57" s="168">
        <f t="shared" si="15"/>
        <v>0</v>
      </c>
      <c r="AK57" s="171"/>
      <c r="AL57" s="174" t="str">
        <f t="shared" si="16"/>
        <v/>
      </c>
      <c r="AM57" s="179" t="str">
        <f t="shared" si="17"/>
        <v/>
      </c>
      <c r="AN57" s="183" t="str">
        <f t="shared" si="18"/>
        <v>未入力セル</v>
      </c>
      <c r="AO57" s="186" t="str">
        <f t="shared" si="30"/>
        <v/>
      </c>
      <c r="AP57" s="186" t="str">
        <f t="shared" si="31"/>
        <v/>
      </c>
      <c r="AQ57" s="39">
        <f t="shared" si="32"/>
        <v>0</v>
      </c>
      <c r="AR57" s="39" t="str">
        <f>IF(ISERROR(VLOOKUP($M57,#REF!,16,0)),"",VLOOKUP($M57,#REF!,16,0))</f>
        <v/>
      </c>
      <c r="AS57" s="196" t="str">
        <f>IF(ISERROR(VLOOKUP($M57,#REF!,7,0)),"",VLOOKUP($M57,#REF!,7,0))</f>
        <v/>
      </c>
      <c r="AT57" s="203">
        <f t="shared" si="22"/>
        <v>0</v>
      </c>
      <c r="AU57" s="208" t="str">
        <f t="shared" si="23"/>
        <v/>
      </c>
      <c r="AW57" s="208" t="str">
        <f>IF(ISERROR(VLOOKUP($M57,#REF!,10,0)),"",VLOOKUP($M57,#REF!,10,0))</f>
        <v/>
      </c>
      <c r="AX57" s="203">
        <f t="shared" si="24"/>
        <v>0</v>
      </c>
      <c r="AY57" s="208" t="str">
        <f t="shared" si="25"/>
        <v/>
      </c>
      <c r="BA57" s="225" t="str">
        <f t="shared" si="26"/>
        <v/>
      </c>
      <c r="BB57" s="225" t="str">
        <f t="shared" si="27"/>
        <v/>
      </c>
    </row>
    <row r="58" spans="1:54" s="39" customFormat="1" ht="25.2" customHeight="1" x14ac:dyDescent="0.2">
      <c r="A58" s="45"/>
      <c r="B58" s="48"/>
      <c r="C58" s="48"/>
      <c r="D58" s="53"/>
      <c r="E58" s="53"/>
      <c r="F58" s="55"/>
      <c r="G58" s="55"/>
      <c r="H58" s="60"/>
      <c r="I58" s="66"/>
      <c r="J58" s="68"/>
      <c r="L58" s="73">
        <f t="shared" si="0"/>
        <v>0</v>
      </c>
      <c r="M58" s="73" t="str">
        <f t="shared" si="1"/>
        <v xml:space="preserve"> </v>
      </c>
      <c r="N58" s="100">
        <f t="shared" si="2"/>
        <v>0</v>
      </c>
      <c r="O58" s="100">
        <f t="shared" si="3"/>
        <v>0</v>
      </c>
      <c r="P58" s="108">
        <f t="shared" si="4"/>
        <v>0</v>
      </c>
      <c r="Q58" s="108" t="str">
        <f>IF(OR($C58="LED",$C58="不明"),"",IF(ISERROR(VLOOKUP($M58,#REF!,2,0)),"",VLOOKUP($M58,#REF!,2,0)))</f>
        <v/>
      </c>
      <c r="R58" s="100">
        <f t="shared" si="5"/>
        <v>0</v>
      </c>
      <c r="S58" s="100">
        <f t="shared" si="6"/>
        <v>0</v>
      </c>
      <c r="T58" s="120" t="str">
        <f t="shared" si="7"/>
        <v/>
      </c>
      <c r="U58" s="124"/>
      <c r="V58" s="129" t="s">
        <v>164</v>
      </c>
      <c r="W58" s="131"/>
      <c r="X58" s="75" t="str">
        <f>IF(COUNTIF($M58,"*LED*"),"LED設置済",IF(COUNTIF($M58,"*不明*"),"該当不明",IF(ISERROR(VLOOKUP($M58,#REF!,4,0)),"",VLOOKUP($M58,#REF!,4,0))))</f>
        <v/>
      </c>
      <c r="Y58" s="139">
        <f t="shared" si="8"/>
        <v>0</v>
      </c>
      <c r="Z58" s="144" t="str">
        <f>IF(ISERROR(VLOOKUP($M58,#REF!,5,0)),"",VLOOKUP($M58,#REF!,5,0))</f>
        <v/>
      </c>
      <c r="AA58" s="147" t="str">
        <f t="shared" si="9"/>
        <v/>
      </c>
      <c r="AB58" s="147" t="str">
        <f t="shared" si="10"/>
        <v/>
      </c>
      <c r="AC58" s="147" t="str">
        <f>IF(ISERROR(VLOOKUP($M58,#REF!,6,0)),"",VLOOKUP($M58,#REF!,6,0))</f>
        <v/>
      </c>
      <c r="AD58" s="147" t="str">
        <f>IF(ISERROR(VLOOKUP($M58,#REF!,8,0)),"",VLOOKUP($M58,#REF!,8,0))</f>
        <v/>
      </c>
      <c r="AE58" s="152" t="str">
        <f t="shared" si="11"/>
        <v/>
      </c>
      <c r="AF58" s="155" t="str">
        <f t="shared" si="12"/>
        <v/>
      </c>
      <c r="AG58" s="146" t="str">
        <f t="shared" si="13"/>
        <v/>
      </c>
      <c r="AH58" s="146" t="str">
        <f>IF(ISERROR(VLOOKUP($M58,#REF!,9,0)),"",VLOOKUP($M58,#REF!,9,0))</f>
        <v/>
      </c>
      <c r="AI58" s="146" t="str">
        <f t="shared" si="14"/>
        <v/>
      </c>
      <c r="AJ58" s="168">
        <f t="shared" si="15"/>
        <v>0</v>
      </c>
      <c r="AK58" s="171"/>
      <c r="AL58" s="174" t="str">
        <f t="shared" si="16"/>
        <v/>
      </c>
      <c r="AM58" s="179" t="str">
        <f t="shared" si="17"/>
        <v/>
      </c>
      <c r="AN58" s="183" t="str">
        <f t="shared" si="18"/>
        <v>未入力セル</v>
      </c>
      <c r="AO58" s="186" t="str">
        <f t="shared" si="30"/>
        <v/>
      </c>
      <c r="AP58" s="186" t="str">
        <f t="shared" si="31"/>
        <v/>
      </c>
      <c r="AQ58" s="39">
        <f t="shared" si="32"/>
        <v>0</v>
      </c>
      <c r="AR58" s="39" t="str">
        <f>IF(ISERROR(VLOOKUP($M58,#REF!,16,0)),"",VLOOKUP($M58,#REF!,16,0))</f>
        <v/>
      </c>
      <c r="AS58" s="196" t="str">
        <f>IF(ISERROR(VLOOKUP($M58,#REF!,7,0)),"",VLOOKUP($M58,#REF!,7,0))</f>
        <v/>
      </c>
      <c r="AT58" s="203">
        <f t="shared" si="22"/>
        <v>0</v>
      </c>
      <c r="AU58" s="208" t="str">
        <f t="shared" si="23"/>
        <v/>
      </c>
      <c r="AW58" s="208" t="str">
        <f>IF(ISERROR(VLOOKUP($M58,#REF!,10,0)),"",VLOOKUP($M58,#REF!,10,0))</f>
        <v/>
      </c>
      <c r="AX58" s="203">
        <f t="shared" si="24"/>
        <v>0</v>
      </c>
      <c r="AY58" s="208" t="str">
        <f t="shared" si="25"/>
        <v/>
      </c>
      <c r="BA58" s="225" t="str">
        <f t="shared" si="26"/>
        <v/>
      </c>
      <c r="BB58" s="225" t="str">
        <f t="shared" si="27"/>
        <v/>
      </c>
    </row>
    <row r="59" spans="1:54" s="39" customFormat="1" ht="25.2" customHeight="1" x14ac:dyDescent="0.2">
      <c r="A59" s="45"/>
      <c r="B59" s="48"/>
      <c r="C59" s="48"/>
      <c r="D59" s="53"/>
      <c r="E59" s="53"/>
      <c r="F59" s="55"/>
      <c r="G59" s="55"/>
      <c r="H59" s="60"/>
      <c r="I59" s="66"/>
      <c r="J59" s="68"/>
      <c r="L59" s="73">
        <f t="shared" si="0"/>
        <v>0</v>
      </c>
      <c r="M59" s="73" t="str">
        <f t="shared" si="1"/>
        <v xml:space="preserve"> </v>
      </c>
      <c r="N59" s="100">
        <f t="shared" si="2"/>
        <v>0</v>
      </c>
      <c r="O59" s="100">
        <f t="shared" si="3"/>
        <v>0</v>
      </c>
      <c r="P59" s="108">
        <f t="shared" si="4"/>
        <v>0</v>
      </c>
      <c r="Q59" s="108" t="str">
        <f>IF(OR($C59="LED",$C59="不明"),"",IF(ISERROR(VLOOKUP($M59,#REF!,2,0)),"",VLOOKUP($M59,#REF!,2,0)))</f>
        <v/>
      </c>
      <c r="R59" s="100">
        <f t="shared" si="5"/>
        <v>0</v>
      </c>
      <c r="S59" s="100">
        <f t="shared" si="6"/>
        <v>0</v>
      </c>
      <c r="T59" s="120" t="str">
        <f t="shared" si="7"/>
        <v/>
      </c>
      <c r="U59" s="124"/>
      <c r="V59" s="129" t="s">
        <v>164</v>
      </c>
      <c r="W59" s="131"/>
      <c r="X59" s="75" t="str">
        <f>IF(COUNTIF($M59,"*LED*"),"LED設置済",IF(COUNTIF($M59,"*不明*"),"該当不明",IF(ISERROR(VLOOKUP($M59,#REF!,4,0)),"",VLOOKUP($M59,#REF!,4,0))))</f>
        <v/>
      </c>
      <c r="Y59" s="139">
        <f t="shared" si="8"/>
        <v>0</v>
      </c>
      <c r="Z59" s="144" t="str">
        <f>IF(ISERROR(VLOOKUP($M59,#REF!,5,0)),"",VLOOKUP($M59,#REF!,5,0))</f>
        <v/>
      </c>
      <c r="AA59" s="147" t="str">
        <f t="shared" si="9"/>
        <v/>
      </c>
      <c r="AB59" s="147" t="str">
        <f t="shared" si="10"/>
        <v/>
      </c>
      <c r="AC59" s="147" t="str">
        <f>IF(ISERROR(VLOOKUP($M59,#REF!,6,0)),"",VLOOKUP($M59,#REF!,6,0))</f>
        <v/>
      </c>
      <c r="AD59" s="147" t="str">
        <f>IF(ISERROR(VLOOKUP($M59,#REF!,8,0)),"",VLOOKUP($M59,#REF!,8,0))</f>
        <v/>
      </c>
      <c r="AE59" s="152" t="str">
        <f t="shared" si="11"/>
        <v/>
      </c>
      <c r="AF59" s="155" t="str">
        <f t="shared" si="12"/>
        <v/>
      </c>
      <c r="AG59" s="146" t="str">
        <f t="shared" si="13"/>
        <v/>
      </c>
      <c r="AH59" s="146" t="str">
        <f>IF(ISERROR(VLOOKUP($M59,#REF!,9,0)),"",VLOOKUP($M59,#REF!,9,0))</f>
        <v/>
      </c>
      <c r="AI59" s="146" t="str">
        <f t="shared" si="14"/>
        <v/>
      </c>
      <c r="AJ59" s="168">
        <f t="shared" si="15"/>
        <v>0</v>
      </c>
      <c r="AK59" s="171"/>
      <c r="AL59" s="174" t="str">
        <f t="shared" si="16"/>
        <v/>
      </c>
      <c r="AM59" s="179" t="str">
        <f t="shared" si="17"/>
        <v/>
      </c>
      <c r="AN59" s="183" t="str">
        <f t="shared" si="18"/>
        <v>未入力セル</v>
      </c>
      <c r="AO59" s="186" t="str">
        <f t="shared" si="30"/>
        <v/>
      </c>
      <c r="AP59" s="186" t="str">
        <f t="shared" si="31"/>
        <v/>
      </c>
      <c r="AQ59" s="39">
        <f t="shared" si="32"/>
        <v>0</v>
      </c>
      <c r="AR59" s="39" t="str">
        <f>IF(ISERROR(VLOOKUP($M59,#REF!,16,0)),"",VLOOKUP($M59,#REF!,16,0))</f>
        <v/>
      </c>
      <c r="AS59" s="196" t="str">
        <f>IF(ISERROR(VLOOKUP($M59,#REF!,7,0)),"",VLOOKUP($M59,#REF!,7,0))</f>
        <v/>
      </c>
      <c r="AT59" s="203">
        <f t="shared" si="22"/>
        <v>0</v>
      </c>
      <c r="AU59" s="208" t="str">
        <f t="shared" si="23"/>
        <v/>
      </c>
      <c r="AW59" s="208" t="str">
        <f>IF(ISERROR(VLOOKUP($M59,#REF!,10,0)),"",VLOOKUP($M59,#REF!,10,0))</f>
        <v/>
      </c>
      <c r="AX59" s="203">
        <f t="shared" si="24"/>
        <v>0</v>
      </c>
      <c r="AY59" s="208" t="str">
        <f t="shared" si="25"/>
        <v/>
      </c>
      <c r="BA59" s="225" t="str">
        <f t="shared" si="26"/>
        <v/>
      </c>
      <c r="BB59" s="225" t="str">
        <f t="shared" si="27"/>
        <v/>
      </c>
    </row>
    <row r="60" spans="1:54" s="39" customFormat="1" ht="25.2" customHeight="1" x14ac:dyDescent="0.2">
      <c r="A60" s="45"/>
      <c r="B60" s="48"/>
      <c r="C60" s="48"/>
      <c r="D60" s="53"/>
      <c r="E60" s="53"/>
      <c r="F60" s="55"/>
      <c r="G60" s="55"/>
      <c r="H60" s="60"/>
      <c r="I60" s="66"/>
      <c r="J60" s="68"/>
      <c r="L60" s="73">
        <f t="shared" si="0"/>
        <v>0</v>
      </c>
      <c r="M60" s="73" t="str">
        <f t="shared" si="1"/>
        <v xml:space="preserve"> </v>
      </c>
      <c r="N60" s="100">
        <f t="shared" si="2"/>
        <v>0</v>
      </c>
      <c r="O60" s="100">
        <f t="shared" si="3"/>
        <v>0</v>
      </c>
      <c r="P60" s="108">
        <f t="shared" si="4"/>
        <v>0</v>
      </c>
      <c r="Q60" s="108" t="str">
        <f>IF(OR($C60="LED",$C60="不明"),"",IF(ISERROR(VLOOKUP($M60,#REF!,2,0)),"",VLOOKUP($M60,#REF!,2,0)))</f>
        <v/>
      </c>
      <c r="R60" s="100">
        <f t="shared" si="5"/>
        <v>0</v>
      </c>
      <c r="S60" s="100">
        <f t="shared" si="6"/>
        <v>0</v>
      </c>
      <c r="T60" s="120" t="str">
        <f t="shared" si="7"/>
        <v/>
      </c>
      <c r="U60" s="124"/>
      <c r="V60" s="129" t="s">
        <v>164</v>
      </c>
      <c r="W60" s="131"/>
      <c r="X60" s="75" t="str">
        <f>IF(COUNTIF($M60,"*LED*"),"LED設置済",IF(COUNTIF($M60,"*不明*"),"該当不明",IF(ISERROR(VLOOKUP($M60,#REF!,4,0)),"",VLOOKUP($M60,#REF!,4,0))))</f>
        <v/>
      </c>
      <c r="Y60" s="139">
        <f t="shared" si="8"/>
        <v>0</v>
      </c>
      <c r="Z60" s="144" t="str">
        <f>IF(ISERROR(VLOOKUP($M60,#REF!,5,0)),"",VLOOKUP($M60,#REF!,5,0))</f>
        <v/>
      </c>
      <c r="AA60" s="147" t="str">
        <f t="shared" si="9"/>
        <v/>
      </c>
      <c r="AB60" s="147" t="str">
        <f t="shared" si="10"/>
        <v/>
      </c>
      <c r="AC60" s="147" t="str">
        <f>IF(ISERROR(VLOOKUP($M60,#REF!,6,0)),"",VLOOKUP($M60,#REF!,6,0))</f>
        <v/>
      </c>
      <c r="AD60" s="147" t="str">
        <f>IF(ISERROR(VLOOKUP($M60,#REF!,8,0)),"",VLOOKUP($M60,#REF!,8,0))</f>
        <v/>
      </c>
      <c r="AE60" s="152" t="str">
        <f t="shared" si="11"/>
        <v/>
      </c>
      <c r="AF60" s="155" t="str">
        <f t="shared" si="12"/>
        <v/>
      </c>
      <c r="AG60" s="146" t="str">
        <f t="shared" si="13"/>
        <v/>
      </c>
      <c r="AH60" s="146" t="str">
        <f>IF(ISERROR(VLOOKUP($M60,#REF!,9,0)),"",VLOOKUP($M60,#REF!,9,0))</f>
        <v/>
      </c>
      <c r="AI60" s="146" t="str">
        <f t="shared" si="14"/>
        <v/>
      </c>
      <c r="AJ60" s="168">
        <f t="shared" si="15"/>
        <v>0</v>
      </c>
      <c r="AK60" s="171"/>
      <c r="AL60" s="174" t="str">
        <f t="shared" si="16"/>
        <v/>
      </c>
      <c r="AM60" s="179" t="str">
        <f t="shared" si="17"/>
        <v/>
      </c>
      <c r="AN60" s="183" t="str">
        <f t="shared" si="18"/>
        <v>未入力セル</v>
      </c>
      <c r="AO60" s="186" t="str">
        <f t="shared" si="30"/>
        <v/>
      </c>
      <c r="AP60" s="186" t="str">
        <f t="shared" si="31"/>
        <v/>
      </c>
      <c r="AQ60" s="39">
        <f t="shared" si="32"/>
        <v>0</v>
      </c>
      <c r="AR60" s="39" t="str">
        <f>IF(ISERROR(VLOOKUP($M60,#REF!,16,0)),"",VLOOKUP($M60,#REF!,16,0))</f>
        <v/>
      </c>
      <c r="AS60" s="196" t="str">
        <f>IF(ISERROR(VLOOKUP($M60,#REF!,7,0)),"",VLOOKUP($M60,#REF!,7,0))</f>
        <v/>
      </c>
      <c r="AT60" s="203">
        <f t="shared" si="22"/>
        <v>0</v>
      </c>
      <c r="AU60" s="208" t="str">
        <f t="shared" si="23"/>
        <v/>
      </c>
      <c r="AW60" s="208" t="str">
        <f>IF(ISERROR(VLOOKUP($M60,#REF!,10,0)),"",VLOOKUP($M60,#REF!,10,0))</f>
        <v/>
      </c>
      <c r="AX60" s="203">
        <f t="shared" si="24"/>
        <v>0</v>
      </c>
      <c r="AY60" s="208" t="str">
        <f t="shared" si="25"/>
        <v/>
      </c>
      <c r="BA60" s="225" t="str">
        <f t="shared" si="26"/>
        <v/>
      </c>
      <c r="BB60" s="225" t="str">
        <f t="shared" si="27"/>
        <v/>
      </c>
    </row>
    <row r="61" spans="1:54" s="39" customFormat="1" ht="25.2" customHeight="1" x14ac:dyDescent="0.2">
      <c r="A61" s="45"/>
      <c r="B61" s="48"/>
      <c r="C61" s="48"/>
      <c r="D61" s="53"/>
      <c r="E61" s="53"/>
      <c r="F61" s="55"/>
      <c r="G61" s="55"/>
      <c r="H61" s="60"/>
      <c r="I61" s="66"/>
      <c r="J61" s="68"/>
      <c r="L61" s="73">
        <f t="shared" si="0"/>
        <v>0</v>
      </c>
      <c r="M61" s="73" t="str">
        <f t="shared" si="1"/>
        <v xml:space="preserve"> </v>
      </c>
      <c r="N61" s="100">
        <f t="shared" si="2"/>
        <v>0</v>
      </c>
      <c r="O61" s="100">
        <f t="shared" si="3"/>
        <v>0</v>
      </c>
      <c r="P61" s="108">
        <f t="shared" si="4"/>
        <v>0</v>
      </c>
      <c r="Q61" s="108" t="str">
        <f>IF(OR($C61="LED",$C61="不明"),"",IF(ISERROR(VLOOKUP($M61,#REF!,2,0)),"",VLOOKUP($M61,#REF!,2,0)))</f>
        <v/>
      </c>
      <c r="R61" s="100">
        <f t="shared" si="5"/>
        <v>0</v>
      </c>
      <c r="S61" s="100">
        <f t="shared" si="6"/>
        <v>0</v>
      </c>
      <c r="T61" s="120" t="str">
        <f t="shared" si="7"/>
        <v/>
      </c>
      <c r="U61" s="124"/>
      <c r="V61" s="129" t="s">
        <v>164</v>
      </c>
      <c r="W61" s="131"/>
      <c r="X61" s="75" t="str">
        <f>IF(COUNTIF($M61,"*LED*"),"LED設置済",IF(COUNTIF($M61,"*不明*"),"該当不明",IF(ISERROR(VLOOKUP($M61,#REF!,4,0)),"",VLOOKUP($M61,#REF!,4,0))))</f>
        <v/>
      </c>
      <c r="Y61" s="139">
        <f t="shared" si="8"/>
        <v>0</v>
      </c>
      <c r="Z61" s="144" t="str">
        <f>IF(ISERROR(VLOOKUP($M61,#REF!,5,0)),"",VLOOKUP($M61,#REF!,5,0))</f>
        <v/>
      </c>
      <c r="AA61" s="147" t="str">
        <f t="shared" si="9"/>
        <v/>
      </c>
      <c r="AB61" s="147" t="str">
        <f t="shared" si="10"/>
        <v/>
      </c>
      <c r="AC61" s="147" t="str">
        <f>IF(ISERROR(VLOOKUP($M61,#REF!,6,0)),"",VLOOKUP($M61,#REF!,6,0))</f>
        <v/>
      </c>
      <c r="AD61" s="147" t="str">
        <f>IF(ISERROR(VLOOKUP($M61,#REF!,8,0)),"",VLOOKUP($M61,#REF!,8,0))</f>
        <v/>
      </c>
      <c r="AE61" s="152" t="str">
        <f t="shared" si="11"/>
        <v/>
      </c>
      <c r="AF61" s="155" t="str">
        <f t="shared" si="12"/>
        <v/>
      </c>
      <c r="AG61" s="146" t="str">
        <f t="shared" si="13"/>
        <v/>
      </c>
      <c r="AH61" s="146" t="str">
        <f>IF(ISERROR(VLOOKUP($M61,#REF!,9,0)),"",VLOOKUP($M61,#REF!,9,0))</f>
        <v/>
      </c>
      <c r="AI61" s="146" t="str">
        <f t="shared" si="14"/>
        <v/>
      </c>
      <c r="AJ61" s="168">
        <f t="shared" si="15"/>
        <v>0</v>
      </c>
      <c r="AK61" s="171"/>
      <c r="AL61" s="174" t="str">
        <f t="shared" si="16"/>
        <v/>
      </c>
      <c r="AM61" s="179" t="str">
        <f t="shared" si="17"/>
        <v/>
      </c>
      <c r="AN61" s="183" t="str">
        <f t="shared" si="18"/>
        <v>未入力セル</v>
      </c>
      <c r="AO61" s="186" t="str">
        <f t="shared" si="30"/>
        <v/>
      </c>
      <c r="AP61" s="186" t="str">
        <f t="shared" si="31"/>
        <v/>
      </c>
      <c r="AQ61" s="39">
        <f t="shared" si="32"/>
        <v>0</v>
      </c>
      <c r="AR61" s="39" t="str">
        <f>IF(ISERROR(VLOOKUP($M61,#REF!,16,0)),"",VLOOKUP($M61,#REF!,16,0))</f>
        <v/>
      </c>
      <c r="AS61" s="196" t="str">
        <f>IF(ISERROR(VLOOKUP($M61,#REF!,7,0)),"",VLOOKUP($M61,#REF!,7,0))</f>
        <v/>
      </c>
      <c r="AT61" s="203">
        <f t="shared" si="22"/>
        <v>0</v>
      </c>
      <c r="AU61" s="208" t="str">
        <f t="shared" si="23"/>
        <v/>
      </c>
      <c r="AW61" s="208" t="str">
        <f>IF(ISERROR(VLOOKUP($M61,#REF!,10,0)),"",VLOOKUP($M61,#REF!,10,0))</f>
        <v/>
      </c>
      <c r="AX61" s="203">
        <f t="shared" si="24"/>
        <v>0</v>
      </c>
      <c r="AY61" s="208" t="str">
        <f t="shared" si="25"/>
        <v/>
      </c>
      <c r="BA61" s="225" t="str">
        <f t="shared" si="26"/>
        <v/>
      </c>
      <c r="BB61" s="225" t="str">
        <f t="shared" si="27"/>
        <v/>
      </c>
    </row>
    <row r="62" spans="1:54" s="39" customFormat="1" ht="25.2" customHeight="1" x14ac:dyDescent="0.2">
      <c r="A62" s="45"/>
      <c r="B62" s="48"/>
      <c r="C62" s="48"/>
      <c r="D62" s="53"/>
      <c r="E62" s="53"/>
      <c r="F62" s="55"/>
      <c r="G62" s="55"/>
      <c r="H62" s="60"/>
      <c r="I62" s="66"/>
      <c r="J62" s="68"/>
      <c r="L62" s="73">
        <f t="shared" si="0"/>
        <v>0</v>
      </c>
      <c r="M62" s="73" t="str">
        <f t="shared" si="1"/>
        <v xml:space="preserve"> </v>
      </c>
      <c r="N62" s="100">
        <f t="shared" si="2"/>
        <v>0</v>
      </c>
      <c r="O62" s="100">
        <f t="shared" si="3"/>
        <v>0</v>
      </c>
      <c r="P62" s="108">
        <f t="shared" si="4"/>
        <v>0</v>
      </c>
      <c r="Q62" s="108" t="str">
        <f>IF(OR($C62="LED",$C62="不明"),"",IF(ISERROR(VLOOKUP($M62,#REF!,2,0)),"",VLOOKUP($M62,#REF!,2,0)))</f>
        <v/>
      </c>
      <c r="R62" s="100">
        <f t="shared" si="5"/>
        <v>0</v>
      </c>
      <c r="S62" s="100">
        <f t="shared" si="6"/>
        <v>0</v>
      </c>
      <c r="T62" s="120" t="str">
        <f t="shared" si="7"/>
        <v/>
      </c>
      <c r="U62" s="124"/>
      <c r="V62" s="129" t="s">
        <v>164</v>
      </c>
      <c r="W62" s="131"/>
      <c r="X62" s="75" t="str">
        <f>IF(COUNTIF($M62,"*LED*"),"LED設置済",IF(COUNTIF($M62,"*不明*"),"該当不明",IF(ISERROR(VLOOKUP($M62,#REF!,4,0)),"",VLOOKUP($M62,#REF!,4,0))))</f>
        <v/>
      </c>
      <c r="Y62" s="139">
        <f t="shared" si="8"/>
        <v>0</v>
      </c>
      <c r="Z62" s="144" t="str">
        <f>IF(ISERROR(VLOOKUP($M62,#REF!,5,0)),"",VLOOKUP($M62,#REF!,5,0))</f>
        <v/>
      </c>
      <c r="AA62" s="147" t="str">
        <f t="shared" si="9"/>
        <v/>
      </c>
      <c r="AB62" s="147" t="str">
        <f t="shared" si="10"/>
        <v/>
      </c>
      <c r="AC62" s="147" t="str">
        <f>IF(ISERROR(VLOOKUP($M62,#REF!,6,0)),"",VLOOKUP($M62,#REF!,6,0))</f>
        <v/>
      </c>
      <c r="AD62" s="147" t="str">
        <f>IF(ISERROR(VLOOKUP($M62,#REF!,8,0)),"",VLOOKUP($M62,#REF!,8,0))</f>
        <v/>
      </c>
      <c r="AE62" s="152" t="str">
        <f t="shared" si="11"/>
        <v/>
      </c>
      <c r="AF62" s="155" t="str">
        <f t="shared" si="12"/>
        <v/>
      </c>
      <c r="AG62" s="146" t="str">
        <f t="shared" si="13"/>
        <v/>
      </c>
      <c r="AH62" s="146" t="str">
        <f>IF(ISERROR(VLOOKUP($M62,#REF!,9,0)),"",VLOOKUP($M62,#REF!,9,0))</f>
        <v/>
      </c>
      <c r="AI62" s="146" t="str">
        <f t="shared" si="14"/>
        <v/>
      </c>
      <c r="AJ62" s="168">
        <f t="shared" si="15"/>
        <v>0</v>
      </c>
      <c r="AK62" s="171"/>
      <c r="AL62" s="174" t="str">
        <f t="shared" si="16"/>
        <v/>
      </c>
      <c r="AM62" s="179" t="str">
        <f t="shared" si="17"/>
        <v/>
      </c>
      <c r="AN62" s="183" t="str">
        <f t="shared" si="18"/>
        <v>未入力セル</v>
      </c>
      <c r="AO62" s="186" t="str">
        <f t="shared" si="30"/>
        <v/>
      </c>
      <c r="AP62" s="186" t="str">
        <f t="shared" si="31"/>
        <v/>
      </c>
      <c r="AQ62" s="39">
        <f t="shared" si="32"/>
        <v>0</v>
      </c>
      <c r="AR62" s="39" t="str">
        <f>IF(ISERROR(VLOOKUP($M62,#REF!,16,0)),"",VLOOKUP($M62,#REF!,16,0))</f>
        <v/>
      </c>
      <c r="AS62" s="196" t="str">
        <f>IF(ISERROR(VLOOKUP($M62,#REF!,7,0)),"",VLOOKUP($M62,#REF!,7,0))</f>
        <v/>
      </c>
      <c r="AT62" s="203">
        <f t="shared" si="22"/>
        <v>0</v>
      </c>
      <c r="AU62" s="208" t="str">
        <f t="shared" si="23"/>
        <v/>
      </c>
      <c r="AW62" s="208" t="str">
        <f>IF(ISERROR(VLOOKUP($M62,#REF!,10,0)),"",VLOOKUP($M62,#REF!,10,0))</f>
        <v/>
      </c>
      <c r="AX62" s="203">
        <f t="shared" si="24"/>
        <v>0</v>
      </c>
      <c r="AY62" s="208" t="str">
        <f t="shared" si="25"/>
        <v/>
      </c>
      <c r="BA62" s="225" t="str">
        <f t="shared" si="26"/>
        <v/>
      </c>
      <c r="BB62" s="225" t="str">
        <f t="shared" si="27"/>
        <v/>
      </c>
    </row>
    <row r="63" spans="1:54" s="39" customFormat="1" ht="25.2" customHeight="1" x14ac:dyDescent="0.2">
      <c r="A63" s="45"/>
      <c r="B63" s="48"/>
      <c r="C63" s="48"/>
      <c r="D63" s="53"/>
      <c r="E63" s="53"/>
      <c r="F63" s="55"/>
      <c r="G63" s="55"/>
      <c r="H63" s="60"/>
      <c r="I63" s="66"/>
      <c r="J63" s="68"/>
      <c r="L63" s="73">
        <f t="shared" si="0"/>
        <v>0</v>
      </c>
      <c r="M63" s="73" t="str">
        <f t="shared" si="1"/>
        <v xml:space="preserve"> </v>
      </c>
      <c r="N63" s="100">
        <f t="shared" si="2"/>
        <v>0</v>
      </c>
      <c r="O63" s="100">
        <f t="shared" si="3"/>
        <v>0</v>
      </c>
      <c r="P63" s="108">
        <f t="shared" si="4"/>
        <v>0</v>
      </c>
      <c r="Q63" s="108" t="str">
        <f>IF(OR($C63="LED",$C63="不明"),"",IF(ISERROR(VLOOKUP($M63,#REF!,2,0)),"",VLOOKUP($M63,#REF!,2,0)))</f>
        <v/>
      </c>
      <c r="R63" s="100">
        <f t="shared" si="5"/>
        <v>0</v>
      </c>
      <c r="S63" s="100">
        <f t="shared" si="6"/>
        <v>0</v>
      </c>
      <c r="T63" s="120" t="str">
        <f t="shared" si="7"/>
        <v/>
      </c>
      <c r="U63" s="124"/>
      <c r="V63" s="129" t="s">
        <v>164</v>
      </c>
      <c r="W63" s="131"/>
      <c r="X63" s="75" t="str">
        <f>IF(COUNTIF($M63,"*LED*"),"LED設置済",IF(COUNTIF($M63,"*不明*"),"該当不明",IF(ISERROR(VLOOKUP($M63,#REF!,4,0)),"",VLOOKUP($M63,#REF!,4,0))))</f>
        <v/>
      </c>
      <c r="Y63" s="139">
        <f t="shared" si="8"/>
        <v>0</v>
      </c>
      <c r="Z63" s="144" t="str">
        <f>IF(ISERROR(VLOOKUP($M63,#REF!,5,0)),"",VLOOKUP($M63,#REF!,5,0))</f>
        <v/>
      </c>
      <c r="AA63" s="147" t="str">
        <f t="shared" si="9"/>
        <v/>
      </c>
      <c r="AB63" s="147" t="str">
        <f t="shared" si="10"/>
        <v/>
      </c>
      <c r="AC63" s="147" t="str">
        <f>IF(ISERROR(VLOOKUP($M63,#REF!,6,0)),"",VLOOKUP($M63,#REF!,6,0))</f>
        <v/>
      </c>
      <c r="AD63" s="147" t="str">
        <f>IF(ISERROR(VLOOKUP($M63,#REF!,8,0)),"",VLOOKUP($M63,#REF!,8,0))</f>
        <v/>
      </c>
      <c r="AE63" s="152" t="str">
        <f t="shared" si="11"/>
        <v/>
      </c>
      <c r="AF63" s="155" t="str">
        <f t="shared" si="12"/>
        <v/>
      </c>
      <c r="AG63" s="146" t="str">
        <f t="shared" si="13"/>
        <v/>
      </c>
      <c r="AH63" s="146" t="str">
        <f>IF(ISERROR(VLOOKUP($M63,#REF!,9,0)),"",VLOOKUP($M63,#REF!,9,0))</f>
        <v/>
      </c>
      <c r="AI63" s="146" t="str">
        <f t="shared" si="14"/>
        <v/>
      </c>
      <c r="AJ63" s="168">
        <f t="shared" si="15"/>
        <v>0</v>
      </c>
      <c r="AK63" s="171"/>
      <c r="AL63" s="174" t="str">
        <f t="shared" si="16"/>
        <v/>
      </c>
      <c r="AM63" s="179" t="str">
        <f t="shared" si="17"/>
        <v/>
      </c>
      <c r="AN63" s="183" t="str">
        <f t="shared" si="18"/>
        <v>未入力セル</v>
      </c>
      <c r="AO63" s="186" t="str">
        <f t="shared" si="30"/>
        <v/>
      </c>
      <c r="AP63" s="186" t="str">
        <f t="shared" si="31"/>
        <v/>
      </c>
      <c r="AQ63" s="39">
        <f t="shared" si="32"/>
        <v>0</v>
      </c>
      <c r="AR63" s="39" t="str">
        <f>IF(ISERROR(VLOOKUP($M63,#REF!,16,0)),"",VLOOKUP($M63,#REF!,16,0))</f>
        <v/>
      </c>
      <c r="AS63" s="196" t="str">
        <f>IF(ISERROR(VLOOKUP($M63,#REF!,7,0)),"",VLOOKUP($M63,#REF!,7,0))</f>
        <v/>
      </c>
      <c r="AT63" s="203">
        <f t="shared" si="22"/>
        <v>0</v>
      </c>
      <c r="AU63" s="208" t="str">
        <f t="shared" si="23"/>
        <v/>
      </c>
      <c r="AW63" s="208" t="str">
        <f>IF(ISERROR(VLOOKUP($M63,#REF!,10,0)),"",VLOOKUP($M63,#REF!,10,0))</f>
        <v/>
      </c>
      <c r="AX63" s="203">
        <f t="shared" si="24"/>
        <v>0</v>
      </c>
      <c r="AY63" s="208" t="str">
        <f t="shared" si="25"/>
        <v/>
      </c>
      <c r="BA63" s="225" t="str">
        <f t="shared" si="26"/>
        <v/>
      </c>
      <c r="BB63" s="225" t="str">
        <f t="shared" si="27"/>
        <v/>
      </c>
    </row>
    <row r="64" spans="1:54" s="39" customFormat="1" ht="25.2" customHeight="1" x14ac:dyDescent="0.2">
      <c r="A64" s="45"/>
      <c r="B64" s="48"/>
      <c r="C64" s="48"/>
      <c r="D64" s="53"/>
      <c r="E64" s="53"/>
      <c r="F64" s="55"/>
      <c r="G64" s="55"/>
      <c r="H64" s="60"/>
      <c r="I64" s="66"/>
      <c r="J64" s="68"/>
      <c r="L64" s="73">
        <f t="shared" si="0"/>
        <v>0</v>
      </c>
      <c r="M64" s="73" t="str">
        <f t="shared" si="1"/>
        <v xml:space="preserve"> </v>
      </c>
      <c r="N64" s="100">
        <f t="shared" si="2"/>
        <v>0</v>
      </c>
      <c r="O64" s="100">
        <f t="shared" si="3"/>
        <v>0</v>
      </c>
      <c r="P64" s="108">
        <f t="shared" si="4"/>
        <v>0</v>
      </c>
      <c r="Q64" s="108" t="str">
        <f>IF(OR($C64="LED",$C64="不明"),"",IF(ISERROR(VLOOKUP($M64,#REF!,2,0)),"",VLOOKUP($M64,#REF!,2,0)))</f>
        <v/>
      </c>
      <c r="R64" s="100">
        <f t="shared" si="5"/>
        <v>0</v>
      </c>
      <c r="S64" s="100">
        <f t="shared" si="6"/>
        <v>0</v>
      </c>
      <c r="T64" s="120" t="str">
        <f t="shared" si="7"/>
        <v/>
      </c>
      <c r="U64" s="124"/>
      <c r="V64" s="129" t="s">
        <v>164</v>
      </c>
      <c r="W64" s="131"/>
      <c r="X64" s="75" t="str">
        <f>IF(COUNTIF($M64,"*LED*"),"LED設置済",IF(COUNTIF($M64,"*不明*"),"該当不明",IF(ISERROR(VLOOKUP($M64,#REF!,4,0)),"",VLOOKUP($M64,#REF!,4,0))))</f>
        <v/>
      </c>
      <c r="Y64" s="139">
        <f t="shared" si="8"/>
        <v>0</v>
      </c>
      <c r="Z64" s="144" t="str">
        <f>IF(ISERROR(VLOOKUP($M64,#REF!,5,0)),"",VLOOKUP($M64,#REF!,5,0))</f>
        <v/>
      </c>
      <c r="AA64" s="147" t="str">
        <f t="shared" si="9"/>
        <v/>
      </c>
      <c r="AB64" s="147" t="str">
        <f t="shared" si="10"/>
        <v/>
      </c>
      <c r="AC64" s="147" t="str">
        <f>IF(ISERROR(VLOOKUP($M64,#REF!,6,0)),"",VLOOKUP($M64,#REF!,6,0))</f>
        <v/>
      </c>
      <c r="AD64" s="147" t="str">
        <f>IF(ISERROR(VLOOKUP($M64,#REF!,8,0)),"",VLOOKUP($M64,#REF!,8,0))</f>
        <v/>
      </c>
      <c r="AE64" s="152" t="str">
        <f t="shared" si="11"/>
        <v/>
      </c>
      <c r="AF64" s="155" t="str">
        <f t="shared" si="12"/>
        <v/>
      </c>
      <c r="AG64" s="146" t="str">
        <f t="shared" si="13"/>
        <v/>
      </c>
      <c r="AH64" s="146" t="str">
        <f>IF(ISERROR(VLOOKUP($M64,#REF!,9,0)),"",VLOOKUP($M64,#REF!,9,0))</f>
        <v/>
      </c>
      <c r="AI64" s="146" t="str">
        <f t="shared" si="14"/>
        <v/>
      </c>
      <c r="AJ64" s="168">
        <f t="shared" si="15"/>
        <v>0</v>
      </c>
      <c r="AK64" s="171"/>
      <c r="AL64" s="174" t="str">
        <f t="shared" si="16"/>
        <v/>
      </c>
      <c r="AM64" s="179" t="str">
        <f t="shared" si="17"/>
        <v/>
      </c>
      <c r="AN64" s="183" t="str">
        <f t="shared" si="18"/>
        <v>未入力セル</v>
      </c>
      <c r="AO64" s="186"/>
      <c r="AP64" s="186"/>
      <c r="AQ64" s="39">
        <f t="shared" si="32"/>
        <v>0</v>
      </c>
      <c r="AR64" s="39" t="str">
        <f>IF(ISERROR(VLOOKUP($M64,#REF!,16,0)),"",VLOOKUP($M64,#REF!,16,0))</f>
        <v/>
      </c>
      <c r="AS64" s="196" t="str">
        <f>IF(ISERROR(VLOOKUP($M64,#REF!,7,0)),"",VLOOKUP($M64,#REF!,7,0))</f>
        <v/>
      </c>
      <c r="AT64" s="203">
        <f t="shared" si="22"/>
        <v>0</v>
      </c>
      <c r="AU64" s="208" t="str">
        <f t="shared" si="23"/>
        <v/>
      </c>
      <c r="AW64" s="208" t="str">
        <f>IF(ISERROR(VLOOKUP($M64,#REF!,10,0)),"",VLOOKUP($M64,#REF!,10,0))</f>
        <v/>
      </c>
      <c r="AX64" s="203">
        <f t="shared" si="24"/>
        <v>0</v>
      </c>
      <c r="AY64" s="208" t="str">
        <f t="shared" si="25"/>
        <v/>
      </c>
      <c r="BA64" s="225" t="str">
        <f t="shared" si="26"/>
        <v/>
      </c>
      <c r="BB64" s="225" t="str">
        <f t="shared" si="27"/>
        <v/>
      </c>
    </row>
    <row r="65" spans="1:54" s="39" customFormat="1" ht="25.2" customHeight="1" x14ac:dyDescent="0.2">
      <c r="A65" s="45"/>
      <c r="B65" s="48"/>
      <c r="C65" s="48"/>
      <c r="D65" s="53"/>
      <c r="E65" s="53"/>
      <c r="F65" s="55"/>
      <c r="G65" s="55"/>
      <c r="H65" s="60"/>
      <c r="I65" s="66"/>
      <c r="J65" s="68"/>
      <c r="L65" s="73">
        <f t="shared" si="0"/>
        <v>0</v>
      </c>
      <c r="M65" s="73" t="str">
        <f t="shared" si="1"/>
        <v xml:space="preserve"> </v>
      </c>
      <c r="N65" s="100">
        <f t="shared" si="2"/>
        <v>0</v>
      </c>
      <c r="O65" s="100">
        <f t="shared" si="3"/>
        <v>0</v>
      </c>
      <c r="P65" s="108">
        <f t="shared" si="4"/>
        <v>0</v>
      </c>
      <c r="Q65" s="108" t="str">
        <f>IF(OR($C65="LED",$C65="不明"),"",IF(ISERROR(VLOOKUP($M65,#REF!,2,0)),"",VLOOKUP($M65,#REF!,2,0)))</f>
        <v/>
      </c>
      <c r="R65" s="100">
        <f t="shared" si="5"/>
        <v>0</v>
      </c>
      <c r="S65" s="100">
        <f t="shared" si="6"/>
        <v>0</v>
      </c>
      <c r="T65" s="120" t="str">
        <f t="shared" si="7"/>
        <v/>
      </c>
      <c r="U65" s="124"/>
      <c r="V65" s="129" t="s">
        <v>164</v>
      </c>
      <c r="W65" s="131"/>
      <c r="X65" s="75" t="str">
        <f>IF(COUNTIF($M65,"*LED*"),"LED設置済",IF(COUNTIF($M65,"*不明*"),"該当不明",IF(ISERROR(VLOOKUP($M65,#REF!,4,0)),"",VLOOKUP($M65,#REF!,4,0))))</f>
        <v/>
      </c>
      <c r="Y65" s="139">
        <f t="shared" si="8"/>
        <v>0</v>
      </c>
      <c r="Z65" s="144" t="str">
        <f>IF(ISERROR(VLOOKUP($M65,#REF!,5,0)),"",VLOOKUP($M65,#REF!,5,0))</f>
        <v/>
      </c>
      <c r="AA65" s="147" t="str">
        <f t="shared" si="9"/>
        <v/>
      </c>
      <c r="AB65" s="147" t="str">
        <f t="shared" si="10"/>
        <v/>
      </c>
      <c r="AC65" s="147" t="str">
        <f>IF(ISERROR(VLOOKUP($M65,#REF!,6,0)),"",VLOOKUP($M65,#REF!,6,0))</f>
        <v/>
      </c>
      <c r="AD65" s="147" t="str">
        <f>IF(ISERROR(VLOOKUP($M65,#REF!,8,0)),"",VLOOKUP($M65,#REF!,8,0))</f>
        <v/>
      </c>
      <c r="AE65" s="152" t="str">
        <f t="shared" si="11"/>
        <v/>
      </c>
      <c r="AF65" s="155" t="str">
        <f t="shared" si="12"/>
        <v/>
      </c>
      <c r="AG65" s="146" t="str">
        <f t="shared" si="13"/>
        <v/>
      </c>
      <c r="AH65" s="146" t="str">
        <f>IF(ISERROR(VLOOKUP($M65,#REF!,9,0)),"",VLOOKUP($M65,#REF!,9,0))</f>
        <v/>
      </c>
      <c r="AI65" s="146" t="str">
        <f t="shared" si="14"/>
        <v/>
      </c>
      <c r="AJ65" s="168">
        <f t="shared" si="15"/>
        <v>0</v>
      </c>
      <c r="AK65" s="171"/>
      <c r="AL65" s="174" t="str">
        <f t="shared" si="16"/>
        <v/>
      </c>
      <c r="AM65" s="179" t="str">
        <f t="shared" si="17"/>
        <v/>
      </c>
      <c r="AN65" s="183" t="str">
        <f t="shared" si="18"/>
        <v>未入力セル</v>
      </c>
      <c r="AO65" s="186" t="str">
        <f t="shared" ref="AO65:AO128" si="33">IF(ISERROR((Q65*Y65)/1000),"",((Q65*Y65)/1000))</f>
        <v/>
      </c>
      <c r="AP65" s="186" t="str">
        <f t="shared" ref="AP65:AP128" si="34">IF(ISERROR((Z65*Y65)/1000),"",((Z65*Y65)/1000))</f>
        <v/>
      </c>
      <c r="AQ65" s="39">
        <f t="shared" si="32"/>
        <v>0</v>
      </c>
      <c r="AR65" s="39" t="str">
        <f>IF(ISERROR(VLOOKUP($M65,#REF!,16,0)),"",VLOOKUP($M65,#REF!,16,0))</f>
        <v/>
      </c>
      <c r="AS65" s="196" t="str">
        <f>IF(ISERROR(VLOOKUP($M65,#REF!,7,0)),"",VLOOKUP($M65,#REF!,7,0))</f>
        <v/>
      </c>
      <c r="AT65" s="203">
        <f t="shared" si="22"/>
        <v>0</v>
      </c>
      <c r="AU65" s="208" t="str">
        <f t="shared" si="23"/>
        <v/>
      </c>
      <c r="AW65" s="208" t="str">
        <f>IF(ISERROR(VLOOKUP($M65,#REF!,10,0)),"",VLOOKUP($M65,#REF!,10,0))</f>
        <v/>
      </c>
      <c r="AX65" s="203">
        <f t="shared" si="24"/>
        <v>0</v>
      </c>
      <c r="AY65" s="208" t="str">
        <f t="shared" si="25"/>
        <v/>
      </c>
      <c r="BA65" s="225" t="str">
        <f t="shared" si="26"/>
        <v/>
      </c>
      <c r="BB65" s="225" t="str">
        <f t="shared" si="27"/>
        <v/>
      </c>
    </row>
    <row r="66" spans="1:54" s="39" customFormat="1" ht="25.2" customHeight="1" x14ac:dyDescent="0.2">
      <c r="A66" s="45"/>
      <c r="B66" s="48"/>
      <c r="C66" s="48"/>
      <c r="D66" s="53"/>
      <c r="E66" s="53"/>
      <c r="F66" s="55"/>
      <c r="G66" s="55"/>
      <c r="H66" s="60"/>
      <c r="I66" s="66"/>
      <c r="J66" s="68"/>
      <c r="L66" s="73">
        <f t="shared" si="0"/>
        <v>0</v>
      </c>
      <c r="M66" s="73" t="str">
        <f t="shared" si="1"/>
        <v xml:space="preserve"> </v>
      </c>
      <c r="N66" s="100">
        <f t="shared" si="2"/>
        <v>0</v>
      </c>
      <c r="O66" s="100">
        <f t="shared" si="3"/>
        <v>0</v>
      </c>
      <c r="P66" s="108">
        <f t="shared" si="4"/>
        <v>0</v>
      </c>
      <c r="Q66" s="108" t="str">
        <f>IF(OR($C66="LED",$C66="不明"),"",IF(ISERROR(VLOOKUP($M66,#REF!,2,0)),"",VLOOKUP($M66,#REF!,2,0)))</f>
        <v/>
      </c>
      <c r="R66" s="100">
        <f t="shared" si="5"/>
        <v>0</v>
      </c>
      <c r="S66" s="100">
        <f t="shared" si="6"/>
        <v>0</v>
      </c>
      <c r="T66" s="120" t="str">
        <f t="shared" si="7"/>
        <v/>
      </c>
      <c r="U66" s="124"/>
      <c r="V66" s="129" t="s">
        <v>164</v>
      </c>
      <c r="W66" s="131"/>
      <c r="X66" s="75" t="str">
        <f>IF(COUNTIF($M66,"*LED*"),"LED設置済",IF(COUNTIF($M66,"*不明*"),"該当不明",IF(ISERROR(VLOOKUP($M66,#REF!,4,0)),"",VLOOKUP($M66,#REF!,4,0))))</f>
        <v/>
      </c>
      <c r="Y66" s="139">
        <f t="shared" si="8"/>
        <v>0</v>
      </c>
      <c r="Z66" s="144" t="str">
        <f>IF(ISERROR(VLOOKUP($M66,#REF!,5,0)),"",VLOOKUP($M66,#REF!,5,0))</f>
        <v/>
      </c>
      <c r="AA66" s="147" t="str">
        <f t="shared" si="9"/>
        <v/>
      </c>
      <c r="AB66" s="147" t="str">
        <f t="shared" si="10"/>
        <v/>
      </c>
      <c r="AC66" s="147" t="str">
        <f>IF(ISERROR(VLOOKUP($M66,#REF!,6,0)),"",VLOOKUP($M66,#REF!,6,0))</f>
        <v/>
      </c>
      <c r="AD66" s="147" t="str">
        <f>IF(ISERROR(VLOOKUP($M66,#REF!,8,0)),"",VLOOKUP($M66,#REF!,8,0))</f>
        <v/>
      </c>
      <c r="AE66" s="152" t="str">
        <f t="shared" si="11"/>
        <v/>
      </c>
      <c r="AF66" s="155" t="str">
        <f t="shared" si="12"/>
        <v/>
      </c>
      <c r="AG66" s="146" t="str">
        <f t="shared" si="13"/>
        <v/>
      </c>
      <c r="AH66" s="146" t="str">
        <f>IF(ISERROR(VLOOKUP($M66,#REF!,9,0)),"",VLOOKUP($M66,#REF!,9,0))</f>
        <v/>
      </c>
      <c r="AI66" s="146" t="str">
        <f t="shared" si="14"/>
        <v/>
      </c>
      <c r="AJ66" s="168">
        <f t="shared" si="15"/>
        <v>0</v>
      </c>
      <c r="AK66" s="171"/>
      <c r="AL66" s="174" t="str">
        <f t="shared" si="16"/>
        <v/>
      </c>
      <c r="AM66" s="179" t="str">
        <f t="shared" si="17"/>
        <v/>
      </c>
      <c r="AN66" s="183" t="str">
        <f t="shared" si="18"/>
        <v>未入力セル</v>
      </c>
      <c r="AO66" s="186" t="str">
        <f t="shared" si="33"/>
        <v/>
      </c>
      <c r="AP66" s="186" t="str">
        <f t="shared" si="34"/>
        <v/>
      </c>
      <c r="AQ66" s="39">
        <f t="shared" si="32"/>
        <v>0</v>
      </c>
      <c r="AR66" s="39" t="str">
        <f>IF(ISERROR(VLOOKUP($M66,#REF!,16,0)),"",VLOOKUP($M66,#REF!,16,0))</f>
        <v/>
      </c>
      <c r="AS66" s="196" t="str">
        <f>IF(ISERROR(VLOOKUP($M66,#REF!,7,0)),"",VLOOKUP($M66,#REF!,7,0))</f>
        <v/>
      </c>
      <c r="AT66" s="203">
        <f t="shared" si="22"/>
        <v>0</v>
      </c>
      <c r="AU66" s="208" t="str">
        <f t="shared" si="23"/>
        <v/>
      </c>
      <c r="AW66" s="208" t="str">
        <f>IF(ISERROR(VLOOKUP($M66,#REF!,10,0)),"",VLOOKUP($M66,#REF!,10,0))</f>
        <v/>
      </c>
      <c r="AX66" s="203">
        <f t="shared" si="24"/>
        <v>0</v>
      </c>
      <c r="AY66" s="208" t="str">
        <f t="shared" si="25"/>
        <v/>
      </c>
      <c r="BA66" s="225" t="str">
        <f t="shared" si="26"/>
        <v/>
      </c>
      <c r="BB66" s="225" t="str">
        <f t="shared" si="27"/>
        <v/>
      </c>
    </row>
    <row r="67" spans="1:54" s="39" customFormat="1" ht="25.2" customHeight="1" x14ac:dyDescent="0.2">
      <c r="A67" s="45"/>
      <c r="B67" s="48"/>
      <c r="C67" s="48"/>
      <c r="D67" s="53"/>
      <c r="E67" s="53"/>
      <c r="F67" s="55"/>
      <c r="G67" s="55"/>
      <c r="H67" s="60"/>
      <c r="I67" s="66"/>
      <c r="J67" s="68"/>
      <c r="L67" s="73">
        <f t="shared" si="0"/>
        <v>0</v>
      </c>
      <c r="M67" s="73" t="str">
        <f t="shared" si="1"/>
        <v xml:space="preserve"> </v>
      </c>
      <c r="N67" s="100">
        <f t="shared" si="2"/>
        <v>0</v>
      </c>
      <c r="O67" s="100">
        <f t="shared" si="3"/>
        <v>0</v>
      </c>
      <c r="P67" s="108">
        <f t="shared" si="4"/>
        <v>0</v>
      </c>
      <c r="Q67" s="108" t="str">
        <f>IF(OR($C67="LED",$C67="不明"),"",IF(ISERROR(VLOOKUP($M67,#REF!,2,0)),"",VLOOKUP($M67,#REF!,2,0)))</f>
        <v/>
      </c>
      <c r="R67" s="100">
        <f t="shared" si="5"/>
        <v>0</v>
      </c>
      <c r="S67" s="100">
        <f t="shared" si="6"/>
        <v>0</v>
      </c>
      <c r="T67" s="120" t="str">
        <f t="shared" si="7"/>
        <v/>
      </c>
      <c r="U67" s="124"/>
      <c r="V67" s="129" t="s">
        <v>164</v>
      </c>
      <c r="W67" s="131"/>
      <c r="X67" s="75" t="str">
        <f>IF(COUNTIF($M67,"*LED*"),"LED設置済",IF(COUNTIF($M67,"*不明*"),"該当不明",IF(ISERROR(VLOOKUP($M67,#REF!,4,0)),"",VLOOKUP($M67,#REF!,4,0))))</f>
        <v/>
      </c>
      <c r="Y67" s="139">
        <f t="shared" si="8"/>
        <v>0</v>
      </c>
      <c r="Z67" s="144" t="str">
        <f>IF(ISERROR(VLOOKUP($M67,#REF!,5,0)),"",VLOOKUP($M67,#REF!,5,0))</f>
        <v/>
      </c>
      <c r="AA67" s="147" t="str">
        <f t="shared" si="9"/>
        <v/>
      </c>
      <c r="AB67" s="147" t="str">
        <f t="shared" si="10"/>
        <v/>
      </c>
      <c r="AC67" s="147" t="str">
        <f>IF(ISERROR(VLOOKUP($M67,#REF!,6,0)),"",VLOOKUP($M67,#REF!,6,0))</f>
        <v/>
      </c>
      <c r="AD67" s="147" t="str">
        <f>IF(ISERROR(VLOOKUP($M67,#REF!,8,0)),"",VLOOKUP($M67,#REF!,8,0))</f>
        <v/>
      </c>
      <c r="AE67" s="152" t="str">
        <f t="shared" si="11"/>
        <v/>
      </c>
      <c r="AF67" s="155" t="str">
        <f t="shared" si="12"/>
        <v/>
      </c>
      <c r="AG67" s="146" t="str">
        <f t="shared" si="13"/>
        <v/>
      </c>
      <c r="AH67" s="146" t="str">
        <f>IF(ISERROR(VLOOKUP($M67,#REF!,9,0)),"",VLOOKUP($M67,#REF!,9,0))</f>
        <v/>
      </c>
      <c r="AI67" s="146" t="str">
        <f t="shared" si="14"/>
        <v/>
      </c>
      <c r="AJ67" s="168">
        <f t="shared" si="15"/>
        <v>0</v>
      </c>
      <c r="AK67" s="171"/>
      <c r="AL67" s="174" t="str">
        <f t="shared" si="16"/>
        <v/>
      </c>
      <c r="AM67" s="179" t="str">
        <f t="shared" si="17"/>
        <v/>
      </c>
      <c r="AN67" s="183" t="str">
        <f t="shared" si="18"/>
        <v>未入力セル</v>
      </c>
      <c r="AO67" s="186" t="str">
        <f t="shared" si="33"/>
        <v/>
      </c>
      <c r="AP67" s="186" t="str">
        <f t="shared" si="34"/>
        <v/>
      </c>
      <c r="AQ67" s="39">
        <f t="shared" si="32"/>
        <v>0</v>
      </c>
      <c r="AR67" s="39" t="str">
        <f>IF(ISERROR(VLOOKUP($M67,#REF!,16,0)),"",VLOOKUP($M67,#REF!,16,0))</f>
        <v/>
      </c>
      <c r="AS67" s="196" t="str">
        <f>IF(ISERROR(VLOOKUP($M67,#REF!,7,0)),"",VLOOKUP($M67,#REF!,7,0))</f>
        <v/>
      </c>
      <c r="AT67" s="203">
        <f t="shared" si="22"/>
        <v>0</v>
      </c>
      <c r="AU67" s="208" t="str">
        <f t="shared" si="23"/>
        <v/>
      </c>
      <c r="AW67" s="208" t="str">
        <f>IF(ISERROR(VLOOKUP($M67,#REF!,10,0)),"",VLOOKUP($M67,#REF!,10,0))</f>
        <v/>
      </c>
      <c r="AX67" s="203">
        <f t="shared" si="24"/>
        <v>0</v>
      </c>
      <c r="AY67" s="208" t="str">
        <f t="shared" si="25"/>
        <v/>
      </c>
      <c r="BA67" s="225" t="str">
        <f t="shared" si="26"/>
        <v/>
      </c>
      <c r="BB67" s="225" t="str">
        <f t="shared" si="27"/>
        <v/>
      </c>
    </row>
    <row r="68" spans="1:54" s="39" customFormat="1" ht="25.2" customHeight="1" x14ac:dyDescent="0.2">
      <c r="A68" s="45"/>
      <c r="B68" s="48"/>
      <c r="C68" s="48"/>
      <c r="D68" s="53"/>
      <c r="E68" s="53"/>
      <c r="F68" s="55"/>
      <c r="G68" s="55"/>
      <c r="H68" s="60"/>
      <c r="I68" s="66"/>
      <c r="J68" s="68"/>
      <c r="L68" s="73">
        <f t="shared" si="0"/>
        <v>0</v>
      </c>
      <c r="M68" s="73" t="str">
        <f t="shared" si="1"/>
        <v xml:space="preserve"> </v>
      </c>
      <c r="N68" s="100">
        <f t="shared" si="2"/>
        <v>0</v>
      </c>
      <c r="O68" s="100">
        <f t="shared" si="3"/>
        <v>0</v>
      </c>
      <c r="P68" s="108">
        <f t="shared" si="4"/>
        <v>0</v>
      </c>
      <c r="Q68" s="108" t="str">
        <f>IF(OR($C68="LED",$C68="不明"),"",IF(ISERROR(VLOOKUP($M68,#REF!,2,0)),"",VLOOKUP($M68,#REF!,2,0)))</f>
        <v/>
      </c>
      <c r="R68" s="100">
        <f t="shared" si="5"/>
        <v>0</v>
      </c>
      <c r="S68" s="100">
        <f t="shared" si="6"/>
        <v>0</v>
      </c>
      <c r="T68" s="120" t="str">
        <f t="shared" si="7"/>
        <v/>
      </c>
      <c r="U68" s="124"/>
      <c r="V68" s="129" t="s">
        <v>164</v>
      </c>
      <c r="W68" s="131"/>
      <c r="X68" s="75" t="str">
        <f>IF(COUNTIF($M68,"*LED*"),"LED設置済",IF(COUNTIF($M68,"*不明*"),"該当不明",IF(ISERROR(VLOOKUP($M68,#REF!,4,0)),"",VLOOKUP($M68,#REF!,4,0))))</f>
        <v/>
      </c>
      <c r="Y68" s="139">
        <f t="shared" si="8"/>
        <v>0</v>
      </c>
      <c r="Z68" s="144" t="str">
        <f>IF(ISERROR(VLOOKUP($M68,#REF!,5,0)),"",VLOOKUP($M68,#REF!,5,0))</f>
        <v/>
      </c>
      <c r="AA68" s="147" t="str">
        <f t="shared" si="9"/>
        <v/>
      </c>
      <c r="AB68" s="147" t="str">
        <f t="shared" si="10"/>
        <v/>
      </c>
      <c r="AC68" s="147" t="str">
        <f>IF(ISERROR(VLOOKUP($M68,#REF!,6,0)),"",VLOOKUP($M68,#REF!,6,0))</f>
        <v/>
      </c>
      <c r="AD68" s="147" t="str">
        <f>IF(ISERROR(VLOOKUP($M68,#REF!,8,0)),"",VLOOKUP($M68,#REF!,8,0))</f>
        <v/>
      </c>
      <c r="AE68" s="152" t="str">
        <f t="shared" si="11"/>
        <v/>
      </c>
      <c r="AF68" s="155" t="str">
        <f t="shared" si="12"/>
        <v/>
      </c>
      <c r="AG68" s="146" t="str">
        <f t="shared" si="13"/>
        <v/>
      </c>
      <c r="AH68" s="146" t="str">
        <f>IF(ISERROR(VLOOKUP($M68,#REF!,9,0)),"",VLOOKUP($M68,#REF!,9,0))</f>
        <v/>
      </c>
      <c r="AI68" s="146" t="str">
        <f t="shared" si="14"/>
        <v/>
      </c>
      <c r="AJ68" s="168">
        <f t="shared" si="15"/>
        <v>0</v>
      </c>
      <c r="AK68" s="171"/>
      <c r="AL68" s="174" t="str">
        <f t="shared" si="16"/>
        <v/>
      </c>
      <c r="AM68" s="179" t="str">
        <f t="shared" si="17"/>
        <v/>
      </c>
      <c r="AN68" s="183" t="str">
        <f t="shared" si="18"/>
        <v>未入力セル</v>
      </c>
      <c r="AO68" s="186" t="str">
        <f t="shared" si="33"/>
        <v/>
      </c>
      <c r="AP68" s="186" t="str">
        <f t="shared" si="34"/>
        <v/>
      </c>
      <c r="AQ68" s="39">
        <f t="shared" si="32"/>
        <v>0</v>
      </c>
      <c r="AR68" s="39" t="str">
        <f>IF(ISERROR(VLOOKUP($M68,#REF!,16,0)),"",VLOOKUP($M68,#REF!,16,0))</f>
        <v/>
      </c>
      <c r="AS68" s="196" t="str">
        <f>IF(ISERROR(VLOOKUP($M68,#REF!,7,0)),"",VLOOKUP($M68,#REF!,7,0))</f>
        <v/>
      </c>
      <c r="AT68" s="203">
        <f t="shared" si="22"/>
        <v>0</v>
      </c>
      <c r="AU68" s="208" t="str">
        <f t="shared" si="23"/>
        <v/>
      </c>
      <c r="AW68" s="208" t="str">
        <f>IF(ISERROR(VLOOKUP($M68,#REF!,10,0)),"",VLOOKUP($M68,#REF!,10,0))</f>
        <v/>
      </c>
      <c r="AX68" s="203">
        <f t="shared" si="24"/>
        <v>0</v>
      </c>
      <c r="AY68" s="208" t="str">
        <f t="shared" si="25"/>
        <v/>
      </c>
      <c r="BA68" s="225" t="str">
        <f t="shared" si="26"/>
        <v/>
      </c>
      <c r="BB68" s="225" t="str">
        <f t="shared" si="27"/>
        <v/>
      </c>
    </row>
    <row r="69" spans="1:54" s="39" customFormat="1" ht="25.2" customHeight="1" x14ac:dyDescent="0.2">
      <c r="A69" s="45"/>
      <c r="B69" s="48"/>
      <c r="C69" s="48"/>
      <c r="D69" s="53"/>
      <c r="E69" s="53"/>
      <c r="F69" s="55"/>
      <c r="G69" s="55"/>
      <c r="H69" s="60"/>
      <c r="I69" s="66"/>
      <c r="J69" s="68"/>
      <c r="L69" s="73">
        <f t="shared" si="0"/>
        <v>0</v>
      </c>
      <c r="M69" s="73" t="str">
        <f t="shared" si="1"/>
        <v xml:space="preserve"> </v>
      </c>
      <c r="N69" s="100">
        <f t="shared" si="2"/>
        <v>0</v>
      </c>
      <c r="O69" s="100">
        <f t="shared" si="3"/>
        <v>0</v>
      </c>
      <c r="P69" s="108">
        <f t="shared" si="4"/>
        <v>0</v>
      </c>
      <c r="Q69" s="108" t="str">
        <f>IF(OR($C69="LED",$C69="不明"),"",IF(ISERROR(VLOOKUP($M69,#REF!,2,0)),"",VLOOKUP($M69,#REF!,2,0)))</f>
        <v/>
      </c>
      <c r="R69" s="100">
        <f t="shared" si="5"/>
        <v>0</v>
      </c>
      <c r="S69" s="100">
        <f t="shared" si="6"/>
        <v>0</v>
      </c>
      <c r="T69" s="120" t="str">
        <f t="shared" si="7"/>
        <v/>
      </c>
      <c r="U69" s="124"/>
      <c r="V69" s="129" t="s">
        <v>164</v>
      </c>
      <c r="W69" s="131"/>
      <c r="X69" s="75" t="str">
        <f>IF(COUNTIF($M69,"*LED*"),"LED設置済",IF(COUNTIF($M69,"*不明*"),"該当不明",IF(ISERROR(VLOOKUP($M69,#REF!,4,0)),"",VLOOKUP($M69,#REF!,4,0))))</f>
        <v/>
      </c>
      <c r="Y69" s="139">
        <f t="shared" si="8"/>
        <v>0</v>
      </c>
      <c r="Z69" s="144" t="str">
        <f>IF(ISERROR(VLOOKUP($M69,#REF!,5,0)),"",VLOOKUP($M69,#REF!,5,0))</f>
        <v/>
      </c>
      <c r="AA69" s="147" t="str">
        <f t="shared" si="9"/>
        <v/>
      </c>
      <c r="AB69" s="147" t="str">
        <f t="shared" si="10"/>
        <v/>
      </c>
      <c r="AC69" s="147" t="str">
        <f>IF(ISERROR(VLOOKUP($M69,#REF!,6,0)),"",VLOOKUP($M69,#REF!,6,0))</f>
        <v/>
      </c>
      <c r="AD69" s="147" t="str">
        <f>IF(ISERROR(VLOOKUP($M69,#REF!,8,0)),"",VLOOKUP($M69,#REF!,8,0))</f>
        <v/>
      </c>
      <c r="AE69" s="152" t="str">
        <f t="shared" si="11"/>
        <v/>
      </c>
      <c r="AF69" s="155" t="str">
        <f t="shared" si="12"/>
        <v/>
      </c>
      <c r="AG69" s="146" t="str">
        <f t="shared" si="13"/>
        <v/>
      </c>
      <c r="AH69" s="146" t="str">
        <f>IF(ISERROR(VLOOKUP($M69,#REF!,9,0)),"",VLOOKUP($M69,#REF!,9,0))</f>
        <v/>
      </c>
      <c r="AI69" s="146" t="str">
        <f t="shared" si="14"/>
        <v/>
      </c>
      <c r="AJ69" s="168">
        <f t="shared" si="15"/>
        <v>0</v>
      </c>
      <c r="AK69" s="171"/>
      <c r="AL69" s="174" t="str">
        <f t="shared" si="16"/>
        <v/>
      </c>
      <c r="AM69" s="179" t="str">
        <f t="shared" si="17"/>
        <v/>
      </c>
      <c r="AN69" s="183" t="str">
        <f t="shared" si="18"/>
        <v>未入力セル</v>
      </c>
      <c r="AO69" s="186" t="str">
        <f t="shared" si="33"/>
        <v/>
      </c>
      <c r="AP69" s="186" t="str">
        <f t="shared" si="34"/>
        <v/>
      </c>
      <c r="AQ69" s="39">
        <f t="shared" si="32"/>
        <v>0</v>
      </c>
      <c r="AR69" s="39" t="str">
        <f>IF(ISERROR(VLOOKUP($M69,#REF!,16,0)),"",VLOOKUP($M69,#REF!,16,0))</f>
        <v/>
      </c>
      <c r="AS69" s="196" t="str">
        <f>IF(ISERROR(VLOOKUP($M69,#REF!,7,0)),"",VLOOKUP($M69,#REF!,7,0))</f>
        <v/>
      </c>
      <c r="AT69" s="203">
        <f t="shared" si="22"/>
        <v>0</v>
      </c>
      <c r="AU69" s="208" t="str">
        <f t="shared" si="23"/>
        <v/>
      </c>
      <c r="AW69" s="208" t="str">
        <f>IF(ISERROR(VLOOKUP($M69,#REF!,10,0)),"",VLOOKUP($M69,#REF!,10,0))</f>
        <v/>
      </c>
      <c r="AX69" s="203">
        <f t="shared" si="24"/>
        <v>0</v>
      </c>
      <c r="AY69" s="208" t="str">
        <f t="shared" si="25"/>
        <v/>
      </c>
      <c r="BA69" s="225" t="str">
        <f t="shared" si="26"/>
        <v/>
      </c>
      <c r="BB69" s="225" t="str">
        <f t="shared" si="27"/>
        <v/>
      </c>
    </row>
    <row r="70" spans="1:54" s="39" customFormat="1" ht="25.2" customHeight="1" x14ac:dyDescent="0.2">
      <c r="A70" s="45"/>
      <c r="B70" s="48"/>
      <c r="C70" s="48"/>
      <c r="D70" s="53"/>
      <c r="E70" s="53"/>
      <c r="F70" s="55"/>
      <c r="G70" s="55"/>
      <c r="H70" s="60"/>
      <c r="I70" s="66"/>
      <c r="J70" s="68"/>
      <c r="L70" s="73">
        <f t="shared" si="0"/>
        <v>0</v>
      </c>
      <c r="M70" s="73" t="str">
        <f t="shared" si="1"/>
        <v xml:space="preserve"> </v>
      </c>
      <c r="N70" s="100">
        <f t="shared" si="2"/>
        <v>0</v>
      </c>
      <c r="O70" s="100">
        <f t="shared" si="3"/>
        <v>0</v>
      </c>
      <c r="P70" s="108">
        <f t="shared" si="4"/>
        <v>0</v>
      </c>
      <c r="Q70" s="108" t="str">
        <f>IF(OR($C70="LED",$C70="不明"),"",IF(ISERROR(VLOOKUP($M70,#REF!,2,0)),"",VLOOKUP($M70,#REF!,2,0)))</f>
        <v/>
      </c>
      <c r="R70" s="100">
        <f t="shared" si="5"/>
        <v>0</v>
      </c>
      <c r="S70" s="100">
        <f t="shared" si="6"/>
        <v>0</v>
      </c>
      <c r="T70" s="120" t="str">
        <f t="shared" si="7"/>
        <v/>
      </c>
      <c r="U70" s="124"/>
      <c r="V70" s="129" t="s">
        <v>164</v>
      </c>
      <c r="W70" s="131"/>
      <c r="X70" s="75" t="str">
        <f>IF(COUNTIF($M70,"*LED*"),"LED設置済",IF(COUNTIF($M70,"*不明*"),"該当不明",IF(ISERROR(VLOOKUP($M70,#REF!,4,0)),"",VLOOKUP($M70,#REF!,4,0))))</f>
        <v/>
      </c>
      <c r="Y70" s="139">
        <f t="shared" si="8"/>
        <v>0</v>
      </c>
      <c r="Z70" s="144" t="str">
        <f>IF(ISERROR(VLOOKUP($M70,#REF!,5,0)),"",VLOOKUP($M70,#REF!,5,0))</f>
        <v/>
      </c>
      <c r="AA70" s="147" t="str">
        <f t="shared" si="9"/>
        <v/>
      </c>
      <c r="AB70" s="147" t="str">
        <f t="shared" si="10"/>
        <v/>
      </c>
      <c r="AC70" s="147" t="str">
        <f>IF(ISERROR(VLOOKUP($M70,#REF!,6,0)),"",VLOOKUP($M70,#REF!,6,0))</f>
        <v/>
      </c>
      <c r="AD70" s="147" t="str">
        <f>IF(ISERROR(VLOOKUP($M70,#REF!,8,0)),"",VLOOKUP($M70,#REF!,8,0))</f>
        <v/>
      </c>
      <c r="AE70" s="152" t="str">
        <f t="shared" si="11"/>
        <v/>
      </c>
      <c r="AF70" s="155" t="str">
        <f t="shared" si="12"/>
        <v/>
      </c>
      <c r="AG70" s="146" t="str">
        <f t="shared" si="13"/>
        <v/>
      </c>
      <c r="AH70" s="146" t="str">
        <f>IF(ISERROR(VLOOKUP($M70,#REF!,9,0)),"",VLOOKUP($M70,#REF!,9,0))</f>
        <v/>
      </c>
      <c r="AI70" s="146" t="str">
        <f t="shared" si="14"/>
        <v/>
      </c>
      <c r="AJ70" s="168">
        <f t="shared" si="15"/>
        <v>0</v>
      </c>
      <c r="AK70" s="171"/>
      <c r="AL70" s="174" t="str">
        <f t="shared" si="16"/>
        <v/>
      </c>
      <c r="AM70" s="179" t="str">
        <f t="shared" si="17"/>
        <v/>
      </c>
      <c r="AN70" s="183" t="str">
        <f t="shared" si="18"/>
        <v>未入力セル</v>
      </c>
      <c r="AO70" s="186" t="str">
        <f t="shared" si="33"/>
        <v/>
      </c>
      <c r="AP70" s="186" t="str">
        <f t="shared" si="34"/>
        <v/>
      </c>
      <c r="AQ70" s="39">
        <f t="shared" si="32"/>
        <v>0</v>
      </c>
      <c r="AR70" s="39" t="str">
        <f>IF(ISERROR(VLOOKUP($M70,#REF!,16,0)),"",VLOOKUP($M70,#REF!,16,0))</f>
        <v/>
      </c>
      <c r="AS70" s="196" t="str">
        <f>IF(ISERROR(VLOOKUP($M70,#REF!,7,0)),"",VLOOKUP($M70,#REF!,7,0))</f>
        <v/>
      </c>
      <c r="AT70" s="203">
        <f t="shared" si="22"/>
        <v>0</v>
      </c>
      <c r="AU70" s="208" t="str">
        <f t="shared" si="23"/>
        <v/>
      </c>
      <c r="AW70" s="208" t="str">
        <f>IF(ISERROR(VLOOKUP($M70,#REF!,10,0)),"",VLOOKUP($M70,#REF!,10,0))</f>
        <v/>
      </c>
      <c r="AX70" s="203">
        <f t="shared" si="24"/>
        <v>0</v>
      </c>
      <c r="AY70" s="208" t="str">
        <f t="shared" si="25"/>
        <v/>
      </c>
      <c r="BA70" s="225" t="str">
        <f t="shared" si="26"/>
        <v/>
      </c>
      <c r="BB70" s="225" t="str">
        <f t="shared" si="27"/>
        <v/>
      </c>
    </row>
    <row r="71" spans="1:54" s="39" customFormat="1" ht="25.2" customHeight="1" x14ac:dyDescent="0.2">
      <c r="A71" s="45"/>
      <c r="B71" s="48"/>
      <c r="C71" s="48"/>
      <c r="D71" s="53"/>
      <c r="E71" s="53"/>
      <c r="F71" s="55"/>
      <c r="G71" s="55"/>
      <c r="H71" s="60"/>
      <c r="I71" s="66"/>
      <c r="J71" s="68"/>
      <c r="L71" s="73">
        <f t="shared" si="0"/>
        <v>0</v>
      </c>
      <c r="M71" s="73" t="str">
        <f t="shared" si="1"/>
        <v xml:space="preserve"> </v>
      </c>
      <c r="N71" s="100">
        <f t="shared" si="2"/>
        <v>0</v>
      </c>
      <c r="O71" s="100">
        <f t="shared" si="3"/>
        <v>0</v>
      </c>
      <c r="P71" s="108">
        <f t="shared" si="4"/>
        <v>0</v>
      </c>
      <c r="Q71" s="108" t="str">
        <f>IF(OR($C71="LED",$C71="不明"),"",IF(ISERROR(VLOOKUP($M71,#REF!,2,0)),"",VLOOKUP($M71,#REF!,2,0)))</f>
        <v/>
      </c>
      <c r="R71" s="100">
        <f t="shared" si="5"/>
        <v>0</v>
      </c>
      <c r="S71" s="100">
        <f t="shared" si="6"/>
        <v>0</v>
      </c>
      <c r="T71" s="120" t="str">
        <f t="shared" si="7"/>
        <v/>
      </c>
      <c r="U71" s="124"/>
      <c r="V71" s="129" t="s">
        <v>164</v>
      </c>
      <c r="W71" s="131"/>
      <c r="X71" s="75" t="str">
        <f>IF(COUNTIF($M71,"*LED*"),"LED設置済",IF(COUNTIF($M71,"*不明*"),"該当不明",IF(ISERROR(VLOOKUP($M71,#REF!,4,0)),"",VLOOKUP($M71,#REF!,4,0))))</f>
        <v/>
      </c>
      <c r="Y71" s="139">
        <f t="shared" si="8"/>
        <v>0</v>
      </c>
      <c r="Z71" s="144" t="str">
        <f>IF(ISERROR(VLOOKUP($M71,#REF!,5,0)),"",VLOOKUP($M71,#REF!,5,0))</f>
        <v/>
      </c>
      <c r="AA71" s="147" t="str">
        <f t="shared" si="9"/>
        <v/>
      </c>
      <c r="AB71" s="147" t="str">
        <f t="shared" si="10"/>
        <v/>
      </c>
      <c r="AC71" s="147" t="str">
        <f>IF(ISERROR(VLOOKUP($M71,#REF!,6,0)),"",VLOOKUP($M71,#REF!,6,0))</f>
        <v/>
      </c>
      <c r="AD71" s="147" t="str">
        <f>IF(ISERROR(VLOOKUP($M71,#REF!,8,0)),"",VLOOKUP($M71,#REF!,8,0))</f>
        <v/>
      </c>
      <c r="AE71" s="152" t="str">
        <f t="shared" si="11"/>
        <v/>
      </c>
      <c r="AF71" s="155" t="str">
        <f t="shared" si="12"/>
        <v/>
      </c>
      <c r="AG71" s="146" t="str">
        <f t="shared" si="13"/>
        <v/>
      </c>
      <c r="AH71" s="146" t="str">
        <f>IF(ISERROR(VLOOKUP($M71,#REF!,9,0)),"",VLOOKUP($M71,#REF!,9,0))</f>
        <v/>
      </c>
      <c r="AI71" s="146" t="str">
        <f t="shared" si="14"/>
        <v/>
      </c>
      <c r="AJ71" s="168">
        <f t="shared" si="15"/>
        <v>0</v>
      </c>
      <c r="AK71" s="171"/>
      <c r="AL71" s="174" t="str">
        <f t="shared" si="16"/>
        <v/>
      </c>
      <c r="AM71" s="179" t="str">
        <f t="shared" si="17"/>
        <v/>
      </c>
      <c r="AN71" s="183" t="str">
        <f t="shared" si="18"/>
        <v>未入力セル</v>
      </c>
      <c r="AO71" s="186" t="str">
        <f t="shared" si="33"/>
        <v/>
      </c>
      <c r="AP71" s="186" t="str">
        <f t="shared" si="34"/>
        <v/>
      </c>
      <c r="AQ71" s="39">
        <f t="shared" si="32"/>
        <v>0</v>
      </c>
      <c r="AR71" s="39" t="str">
        <f>IF(ISERROR(VLOOKUP($M71,#REF!,16,0)),"",VLOOKUP($M71,#REF!,16,0))</f>
        <v/>
      </c>
      <c r="AS71" s="196" t="str">
        <f>IF(ISERROR(VLOOKUP($M71,#REF!,7,0)),"",VLOOKUP($M71,#REF!,7,0))</f>
        <v/>
      </c>
      <c r="AT71" s="203">
        <f t="shared" si="22"/>
        <v>0</v>
      </c>
      <c r="AU71" s="208" t="str">
        <f t="shared" si="23"/>
        <v/>
      </c>
      <c r="AW71" s="208" t="str">
        <f>IF(ISERROR(VLOOKUP($M71,#REF!,10,0)),"",VLOOKUP($M71,#REF!,10,0))</f>
        <v/>
      </c>
      <c r="AX71" s="203">
        <f t="shared" si="24"/>
        <v>0</v>
      </c>
      <c r="AY71" s="208" t="str">
        <f t="shared" si="25"/>
        <v/>
      </c>
      <c r="BA71" s="225" t="str">
        <f t="shared" si="26"/>
        <v/>
      </c>
      <c r="BB71" s="225" t="str">
        <f t="shared" si="27"/>
        <v/>
      </c>
    </row>
    <row r="72" spans="1:54" s="39" customFormat="1" ht="25.2" customHeight="1" x14ac:dyDescent="0.2">
      <c r="A72" s="45"/>
      <c r="B72" s="48"/>
      <c r="C72" s="48"/>
      <c r="D72" s="53"/>
      <c r="E72" s="53"/>
      <c r="F72" s="55"/>
      <c r="G72" s="55"/>
      <c r="H72" s="60"/>
      <c r="I72" s="66"/>
      <c r="J72" s="68"/>
      <c r="L72" s="73">
        <f t="shared" si="0"/>
        <v>0</v>
      </c>
      <c r="M72" s="73" t="str">
        <f t="shared" si="1"/>
        <v xml:space="preserve"> </v>
      </c>
      <c r="N72" s="100">
        <f t="shared" si="2"/>
        <v>0</v>
      </c>
      <c r="O72" s="100">
        <f t="shared" si="3"/>
        <v>0</v>
      </c>
      <c r="P72" s="108">
        <f t="shared" si="4"/>
        <v>0</v>
      </c>
      <c r="Q72" s="108" t="str">
        <f>IF(OR($C72="LED",$C72="不明"),"",IF(ISERROR(VLOOKUP($M72,#REF!,2,0)),"",VLOOKUP($M72,#REF!,2,0)))</f>
        <v/>
      </c>
      <c r="R72" s="100">
        <f t="shared" si="5"/>
        <v>0</v>
      </c>
      <c r="S72" s="100">
        <f t="shared" si="6"/>
        <v>0</v>
      </c>
      <c r="T72" s="120" t="str">
        <f t="shared" si="7"/>
        <v/>
      </c>
      <c r="U72" s="124"/>
      <c r="V72" s="129" t="s">
        <v>164</v>
      </c>
      <c r="W72" s="131"/>
      <c r="X72" s="75" t="str">
        <f>IF(COUNTIF($M72,"*LED*"),"LED設置済",IF(COUNTIF($M72,"*不明*"),"該当不明",IF(ISERROR(VLOOKUP($M72,#REF!,4,0)),"",VLOOKUP($M72,#REF!,4,0))))</f>
        <v/>
      </c>
      <c r="Y72" s="139">
        <f t="shared" si="8"/>
        <v>0</v>
      </c>
      <c r="Z72" s="144" t="str">
        <f>IF(ISERROR(VLOOKUP($M72,#REF!,5,0)),"",VLOOKUP($M72,#REF!,5,0))</f>
        <v/>
      </c>
      <c r="AA72" s="147" t="str">
        <f t="shared" si="9"/>
        <v/>
      </c>
      <c r="AB72" s="147" t="str">
        <f t="shared" si="10"/>
        <v/>
      </c>
      <c r="AC72" s="147" t="str">
        <f>IF(ISERROR(VLOOKUP($M72,#REF!,6,0)),"",VLOOKUP($M72,#REF!,6,0))</f>
        <v/>
      </c>
      <c r="AD72" s="147" t="str">
        <f>IF(ISERROR(VLOOKUP($M72,#REF!,8,0)),"",VLOOKUP($M72,#REF!,8,0))</f>
        <v/>
      </c>
      <c r="AE72" s="152" t="str">
        <f t="shared" si="11"/>
        <v/>
      </c>
      <c r="AF72" s="155" t="str">
        <f t="shared" si="12"/>
        <v/>
      </c>
      <c r="AG72" s="146" t="str">
        <f t="shared" si="13"/>
        <v/>
      </c>
      <c r="AH72" s="146" t="str">
        <f>IF(ISERROR(VLOOKUP($M72,#REF!,9,0)),"",VLOOKUP($M72,#REF!,9,0))</f>
        <v/>
      </c>
      <c r="AI72" s="146" t="str">
        <f t="shared" si="14"/>
        <v/>
      </c>
      <c r="AJ72" s="168">
        <f t="shared" si="15"/>
        <v>0</v>
      </c>
      <c r="AK72" s="171"/>
      <c r="AL72" s="174" t="str">
        <f t="shared" si="16"/>
        <v/>
      </c>
      <c r="AM72" s="179" t="str">
        <f t="shared" si="17"/>
        <v/>
      </c>
      <c r="AN72" s="183" t="str">
        <f t="shared" si="18"/>
        <v>未入力セル</v>
      </c>
      <c r="AO72" s="186" t="str">
        <f t="shared" si="33"/>
        <v/>
      </c>
      <c r="AP72" s="186" t="str">
        <f t="shared" si="34"/>
        <v/>
      </c>
      <c r="AQ72" s="39">
        <f t="shared" si="32"/>
        <v>0</v>
      </c>
      <c r="AR72" s="39" t="str">
        <f>IF(ISERROR(VLOOKUP($M72,#REF!,16,0)),"",VLOOKUP($M72,#REF!,16,0))</f>
        <v/>
      </c>
      <c r="AS72" s="196" t="str">
        <f>IF(ISERROR(VLOOKUP($M72,#REF!,7,0)),"",VLOOKUP($M72,#REF!,7,0))</f>
        <v/>
      </c>
      <c r="AT72" s="203">
        <f t="shared" si="22"/>
        <v>0</v>
      </c>
      <c r="AU72" s="208" t="str">
        <f t="shared" si="23"/>
        <v/>
      </c>
      <c r="AW72" s="208" t="str">
        <f>IF(ISERROR(VLOOKUP($M72,#REF!,10,0)),"",VLOOKUP($M72,#REF!,10,0))</f>
        <v/>
      </c>
      <c r="AX72" s="203">
        <f t="shared" si="24"/>
        <v>0</v>
      </c>
      <c r="AY72" s="208" t="str">
        <f t="shared" si="25"/>
        <v/>
      </c>
      <c r="BA72" s="225" t="str">
        <f t="shared" si="26"/>
        <v/>
      </c>
      <c r="BB72" s="225" t="str">
        <f t="shared" si="27"/>
        <v/>
      </c>
    </row>
    <row r="73" spans="1:54" s="39" customFormat="1" ht="25.2" customHeight="1" x14ac:dyDescent="0.2">
      <c r="A73" s="45"/>
      <c r="B73" s="48"/>
      <c r="C73" s="48"/>
      <c r="D73" s="53"/>
      <c r="E73" s="53"/>
      <c r="F73" s="55"/>
      <c r="G73" s="55"/>
      <c r="H73" s="60"/>
      <c r="I73" s="66"/>
      <c r="J73" s="68"/>
      <c r="L73" s="73">
        <f t="shared" si="0"/>
        <v>0</v>
      </c>
      <c r="M73" s="73" t="str">
        <f t="shared" si="1"/>
        <v xml:space="preserve"> </v>
      </c>
      <c r="N73" s="100">
        <f t="shared" si="2"/>
        <v>0</v>
      </c>
      <c r="O73" s="100">
        <f t="shared" si="3"/>
        <v>0</v>
      </c>
      <c r="P73" s="108">
        <f t="shared" si="4"/>
        <v>0</v>
      </c>
      <c r="Q73" s="108" t="str">
        <f>IF(OR($C73="LED",$C73="不明"),"",IF(ISERROR(VLOOKUP($M73,#REF!,2,0)),"",VLOOKUP($M73,#REF!,2,0)))</f>
        <v/>
      </c>
      <c r="R73" s="100">
        <f t="shared" si="5"/>
        <v>0</v>
      </c>
      <c r="S73" s="100">
        <f t="shared" si="6"/>
        <v>0</v>
      </c>
      <c r="T73" s="120" t="str">
        <f t="shared" si="7"/>
        <v/>
      </c>
      <c r="U73" s="124"/>
      <c r="V73" s="129" t="s">
        <v>164</v>
      </c>
      <c r="W73" s="131"/>
      <c r="X73" s="75" t="str">
        <f>IF(COUNTIF($M73,"*LED*"),"LED設置済",IF(COUNTIF($M73,"*不明*"),"該当不明",IF(ISERROR(VLOOKUP($M73,#REF!,4,0)),"",VLOOKUP($M73,#REF!,4,0))))</f>
        <v/>
      </c>
      <c r="Y73" s="139">
        <f t="shared" si="8"/>
        <v>0</v>
      </c>
      <c r="Z73" s="144" t="str">
        <f>IF(ISERROR(VLOOKUP($M73,#REF!,5,0)),"",VLOOKUP($M73,#REF!,5,0))</f>
        <v/>
      </c>
      <c r="AA73" s="147" t="str">
        <f t="shared" si="9"/>
        <v/>
      </c>
      <c r="AB73" s="147" t="str">
        <f t="shared" si="10"/>
        <v/>
      </c>
      <c r="AC73" s="147" t="str">
        <f>IF(ISERROR(VLOOKUP($M73,#REF!,6,0)),"",VLOOKUP($M73,#REF!,6,0))</f>
        <v/>
      </c>
      <c r="AD73" s="147" t="str">
        <f>IF(ISERROR(VLOOKUP($M73,#REF!,8,0)),"",VLOOKUP($M73,#REF!,8,0))</f>
        <v/>
      </c>
      <c r="AE73" s="152" t="str">
        <f t="shared" si="11"/>
        <v/>
      </c>
      <c r="AF73" s="155" t="str">
        <f t="shared" si="12"/>
        <v/>
      </c>
      <c r="AG73" s="146" t="str">
        <f t="shared" si="13"/>
        <v/>
      </c>
      <c r="AH73" s="146" t="str">
        <f>IF(ISERROR(VLOOKUP($M73,#REF!,9,0)),"",VLOOKUP($M73,#REF!,9,0))</f>
        <v/>
      </c>
      <c r="AI73" s="146" t="str">
        <f t="shared" si="14"/>
        <v/>
      </c>
      <c r="AJ73" s="168">
        <f t="shared" si="15"/>
        <v>0</v>
      </c>
      <c r="AK73" s="171"/>
      <c r="AL73" s="174" t="str">
        <f t="shared" si="16"/>
        <v/>
      </c>
      <c r="AM73" s="179" t="str">
        <f t="shared" si="17"/>
        <v/>
      </c>
      <c r="AN73" s="183" t="str">
        <f t="shared" si="18"/>
        <v>未入力セル</v>
      </c>
      <c r="AO73" s="186" t="str">
        <f t="shared" si="33"/>
        <v/>
      </c>
      <c r="AP73" s="186" t="str">
        <f t="shared" si="34"/>
        <v/>
      </c>
      <c r="AQ73" s="39">
        <f t="shared" si="32"/>
        <v>0</v>
      </c>
      <c r="AR73" s="39" t="str">
        <f>IF(ISERROR(VLOOKUP($M73,#REF!,16,0)),"",VLOOKUP($M73,#REF!,16,0))</f>
        <v/>
      </c>
      <c r="AS73" s="196" t="str">
        <f>IF(ISERROR(VLOOKUP($M73,#REF!,7,0)),"",VLOOKUP($M73,#REF!,7,0))</f>
        <v/>
      </c>
      <c r="AT73" s="203">
        <f t="shared" si="22"/>
        <v>0</v>
      </c>
      <c r="AU73" s="208" t="str">
        <f t="shared" si="23"/>
        <v/>
      </c>
      <c r="AW73" s="208" t="str">
        <f>IF(ISERROR(VLOOKUP($M73,#REF!,10,0)),"",VLOOKUP($M73,#REF!,10,0))</f>
        <v/>
      </c>
      <c r="AX73" s="203">
        <f t="shared" si="24"/>
        <v>0</v>
      </c>
      <c r="AY73" s="208" t="str">
        <f t="shared" si="25"/>
        <v/>
      </c>
      <c r="BA73" s="225" t="str">
        <f t="shared" si="26"/>
        <v/>
      </c>
      <c r="BB73" s="225" t="str">
        <f t="shared" si="27"/>
        <v/>
      </c>
    </row>
    <row r="74" spans="1:54" s="39" customFormat="1" ht="25.2" customHeight="1" x14ac:dyDescent="0.2">
      <c r="A74" s="45"/>
      <c r="B74" s="48"/>
      <c r="C74" s="48"/>
      <c r="D74" s="53"/>
      <c r="E74" s="53"/>
      <c r="F74" s="55"/>
      <c r="G74" s="55"/>
      <c r="H74" s="60"/>
      <c r="I74" s="66"/>
      <c r="J74" s="68"/>
      <c r="L74" s="73">
        <f t="shared" ref="L74:L137" si="35">IFERROR($A74,"")</f>
        <v>0</v>
      </c>
      <c r="M74" s="73" t="str">
        <f t="shared" ref="M74:M137" si="36">IFERROR($B74&amp;" "&amp;$C74,"")</f>
        <v xml:space="preserve"> </v>
      </c>
      <c r="N74" s="100">
        <f t="shared" ref="N74:N137" si="37">IFERROR($E74,"")</f>
        <v>0</v>
      </c>
      <c r="O74" s="100">
        <f t="shared" ref="O74:O137" si="38">IFERROR($D74*$E74,"")</f>
        <v>0</v>
      </c>
      <c r="P74" s="108">
        <f t="shared" ref="P74:P137" si="39">O74</f>
        <v>0</v>
      </c>
      <c r="Q74" s="108" t="str">
        <f>IF(OR($C74="LED",$C74="不明"),"",IF(ISERROR(VLOOKUP($M74,#REF!,2,0)),"",VLOOKUP($M74,#REF!,2,0)))</f>
        <v/>
      </c>
      <c r="R74" s="100">
        <f t="shared" ref="R74:R137" si="40">IFERROR($F74,"")</f>
        <v>0</v>
      </c>
      <c r="S74" s="100">
        <f t="shared" ref="S74:S137" si="41">IFERROR($G74,"")</f>
        <v>0</v>
      </c>
      <c r="T74" s="120" t="str">
        <f t="shared" ref="T74:T137" si="42">IF(ISERROR(P74*Q74*R74*S74/1000),"",(P74*Q74*R74*S74/1000))</f>
        <v/>
      </c>
      <c r="U74" s="124"/>
      <c r="V74" s="129" t="s">
        <v>164</v>
      </c>
      <c r="W74" s="131"/>
      <c r="X74" s="75" t="str">
        <f>IF(COUNTIF($M74,"*LED*"),"LED設置済",IF(COUNTIF($M74,"*不明*"),"該当不明",IF(ISERROR(VLOOKUP($M74,#REF!,4,0)),"",VLOOKUP($M74,#REF!,4,0))))</f>
        <v/>
      </c>
      <c r="Y74" s="139">
        <f t="shared" ref="Y74:Y137" si="43">O74</f>
        <v>0</v>
      </c>
      <c r="Z74" s="144" t="str">
        <f>IF(ISERROR(VLOOKUP($M74,#REF!,5,0)),"",VLOOKUP($M74,#REF!,5,0))</f>
        <v/>
      </c>
      <c r="AA74" s="147" t="str">
        <f t="shared" ref="AA74:AA137" si="44">IF(ISERROR(R74*S74*Y74*Z74/1000),"",(R74*S74*Y74*Z74/1000))</f>
        <v/>
      </c>
      <c r="AB74" s="147" t="str">
        <f t="shared" ref="AB74:AB137" si="45">IF(ISERROR(T74-AA74),"",(T74-AA74))</f>
        <v/>
      </c>
      <c r="AC74" s="147" t="str">
        <f>IF(ISERROR(VLOOKUP($M74,#REF!,6,0)),"",VLOOKUP($M74,#REF!,6,0))</f>
        <v/>
      </c>
      <c r="AD74" s="147" t="str">
        <f>IF(ISERROR(VLOOKUP($M74,#REF!,8,0)),"",VLOOKUP($M74,#REF!,8,0))</f>
        <v/>
      </c>
      <c r="AE74" s="152" t="str">
        <f t="shared" ref="AE74:AE137" si="46">IF(AF74="","","▲")</f>
        <v/>
      </c>
      <c r="AF74" s="155" t="str">
        <f t="shared" ref="AF74:AF137" si="47">IF(ISERROR(1-(AD74/AC74)),"",(1-(AD74/AC74)))</f>
        <v/>
      </c>
      <c r="AG74" s="146" t="str">
        <f t="shared" ref="AG74:AG137" si="48">IF(ISERROR(Y74*AD74),"",(Y74*AD74))</f>
        <v/>
      </c>
      <c r="AH74" s="146" t="str">
        <f>IF(ISERROR(VLOOKUP($M74,#REF!,9,0)),"",VLOOKUP($M74,#REF!,9,0))</f>
        <v/>
      </c>
      <c r="AI74" s="146" t="str">
        <f t="shared" ref="AI74:AI137" si="49">IF(ISERROR(Y74*AH74),"",(Y74*AH74))</f>
        <v/>
      </c>
      <c r="AJ74" s="168">
        <f t="shared" ref="AJ74:AJ137" si="50">IFERROR($J74,"")</f>
        <v>0</v>
      </c>
      <c r="AK74" s="171"/>
      <c r="AL74" s="174" t="str">
        <f t="shared" ref="AL74:AL137" si="51">IF(ISERROR(Q74-Z74),"",(Q74-Z74))</f>
        <v/>
      </c>
      <c r="AM74" s="179" t="str">
        <f t="shared" ref="AM74:AM137" si="52">IF(ISERROR((AL74*Y74)/1000),"",((AL74*Y74)/1000))</f>
        <v/>
      </c>
      <c r="AN74" s="183" t="str">
        <f t="shared" ref="AN74:AN137" si="53">IF(L74=0,IF(M74=" ","未入力セル",""),"")</f>
        <v>未入力セル</v>
      </c>
      <c r="AO74" s="186" t="str">
        <f t="shared" si="33"/>
        <v/>
      </c>
      <c r="AP74" s="186" t="str">
        <f t="shared" si="34"/>
        <v/>
      </c>
      <c r="AQ74" s="39">
        <f t="shared" si="32"/>
        <v>0</v>
      </c>
      <c r="AR74" s="39" t="str">
        <f>IF(ISERROR(VLOOKUP($M74,#REF!,16,0)),"",VLOOKUP($M74,#REF!,16,0))</f>
        <v/>
      </c>
      <c r="AS74" s="196" t="str">
        <f>IF(ISERROR(VLOOKUP($M74,#REF!,7,0)),"",VLOOKUP($M74,#REF!,7,0))</f>
        <v/>
      </c>
      <c r="AT74" s="203">
        <f t="shared" ref="AT74:AT137" si="54">Y74</f>
        <v>0</v>
      </c>
      <c r="AU74" s="208" t="str">
        <f t="shared" ref="AU74:AU137" si="55">IF(ISERROR(AS74*AT74),"",(AS74*AT74))</f>
        <v/>
      </c>
      <c r="AW74" s="208" t="str">
        <f>IF(ISERROR(VLOOKUP($M74,#REF!,10,0)),"",VLOOKUP($M74,#REF!,10,0))</f>
        <v/>
      </c>
      <c r="AX74" s="203">
        <f t="shared" ref="AX74:AX137" si="56">Y74</f>
        <v>0</v>
      </c>
      <c r="AY74" s="208" t="str">
        <f t="shared" ref="AY74:AY137" si="57">IF(ISERROR(AW74*AX74),"",(AW74*AX74))</f>
        <v/>
      </c>
      <c r="BA74" s="225" t="str">
        <f t="shared" ref="BA74:BA137" si="58">IF(ISERROR((Q74*P74)/1000),"",((Q74*P74)/1000))</f>
        <v/>
      </c>
      <c r="BB74" s="225" t="str">
        <f t="shared" ref="BB74:BB137" si="59">IF(ISERROR((Z74*Y74)/1000),"",((Z74*Y74)/1000))</f>
        <v/>
      </c>
    </row>
    <row r="75" spans="1:54" s="39" customFormat="1" ht="25.2" customHeight="1" x14ac:dyDescent="0.2">
      <c r="A75" s="45"/>
      <c r="B75" s="48"/>
      <c r="C75" s="48"/>
      <c r="D75" s="53"/>
      <c r="E75" s="53"/>
      <c r="F75" s="55"/>
      <c r="G75" s="55"/>
      <c r="H75" s="60"/>
      <c r="I75" s="66"/>
      <c r="J75" s="68"/>
      <c r="L75" s="73">
        <f t="shared" si="35"/>
        <v>0</v>
      </c>
      <c r="M75" s="73" t="str">
        <f t="shared" si="36"/>
        <v xml:space="preserve"> </v>
      </c>
      <c r="N75" s="100">
        <f t="shared" si="37"/>
        <v>0</v>
      </c>
      <c r="O75" s="100">
        <f t="shared" si="38"/>
        <v>0</v>
      </c>
      <c r="P75" s="108">
        <f t="shared" si="39"/>
        <v>0</v>
      </c>
      <c r="Q75" s="108" t="str">
        <f>IF(OR($C75="LED",$C75="不明"),"",IF(ISERROR(VLOOKUP($M75,#REF!,2,0)),"",VLOOKUP($M75,#REF!,2,0)))</f>
        <v/>
      </c>
      <c r="R75" s="100">
        <f t="shared" si="40"/>
        <v>0</v>
      </c>
      <c r="S75" s="100">
        <f t="shared" si="41"/>
        <v>0</v>
      </c>
      <c r="T75" s="120" t="str">
        <f t="shared" si="42"/>
        <v/>
      </c>
      <c r="U75" s="124"/>
      <c r="V75" s="129" t="s">
        <v>164</v>
      </c>
      <c r="W75" s="131"/>
      <c r="X75" s="75" t="str">
        <f>IF(COUNTIF($M75,"*LED*"),"LED設置済",IF(COUNTIF($M75,"*不明*"),"該当不明",IF(ISERROR(VLOOKUP($M75,#REF!,4,0)),"",VLOOKUP($M75,#REF!,4,0))))</f>
        <v/>
      </c>
      <c r="Y75" s="139">
        <f t="shared" si="43"/>
        <v>0</v>
      </c>
      <c r="Z75" s="144" t="str">
        <f>IF(ISERROR(VLOOKUP($M75,#REF!,5,0)),"",VLOOKUP($M75,#REF!,5,0))</f>
        <v/>
      </c>
      <c r="AA75" s="147" t="str">
        <f t="shared" si="44"/>
        <v/>
      </c>
      <c r="AB75" s="147" t="str">
        <f t="shared" si="45"/>
        <v/>
      </c>
      <c r="AC75" s="147" t="str">
        <f>IF(ISERROR(VLOOKUP($M75,#REF!,6,0)),"",VLOOKUP($M75,#REF!,6,0))</f>
        <v/>
      </c>
      <c r="AD75" s="147" t="str">
        <f>IF(ISERROR(VLOOKUP($M75,#REF!,8,0)),"",VLOOKUP($M75,#REF!,8,0))</f>
        <v/>
      </c>
      <c r="AE75" s="152" t="str">
        <f t="shared" si="46"/>
        <v/>
      </c>
      <c r="AF75" s="155" t="str">
        <f t="shared" si="47"/>
        <v/>
      </c>
      <c r="AG75" s="146" t="str">
        <f t="shared" si="48"/>
        <v/>
      </c>
      <c r="AH75" s="146" t="str">
        <f>IF(ISERROR(VLOOKUP($M75,#REF!,9,0)),"",VLOOKUP($M75,#REF!,9,0))</f>
        <v/>
      </c>
      <c r="AI75" s="146" t="str">
        <f t="shared" si="49"/>
        <v/>
      </c>
      <c r="AJ75" s="168">
        <f t="shared" si="50"/>
        <v>0</v>
      </c>
      <c r="AK75" s="171"/>
      <c r="AL75" s="174" t="str">
        <f t="shared" si="51"/>
        <v/>
      </c>
      <c r="AM75" s="179" t="str">
        <f t="shared" si="52"/>
        <v/>
      </c>
      <c r="AN75" s="183" t="str">
        <f t="shared" si="53"/>
        <v>未入力セル</v>
      </c>
      <c r="AO75" s="186" t="str">
        <f t="shared" si="33"/>
        <v/>
      </c>
      <c r="AP75" s="186" t="str">
        <f t="shared" si="34"/>
        <v/>
      </c>
      <c r="AQ75" s="39">
        <f t="shared" si="32"/>
        <v>0</v>
      </c>
      <c r="AR75" s="39" t="str">
        <f>IF(ISERROR(VLOOKUP($M75,#REF!,16,0)),"",VLOOKUP($M75,#REF!,16,0))</f>
        <v/>
      </c>
      <c r="AS75" s="196" t="str">
        <f>IF(ISERROR(VLOOKUP($M75,#REF!,7,0)),"",VLOOKUP($M75,#REF!,7,0))</f>
        <v/>
      </c>
      <c r="AT75" s="203">
        <f t="shared" si="54"/>
        <v>0</v>
      </c>
      <c r="AU75" s="208" t="str">
        <f t="shared" si="55"/>
        <v/>
      </c>
      <c r="AW75" s="208" t="str">
        <f>IF(ISERROR(VLOOKUP($M75,#REF!,10,0)),"",VLOOKUP($M75,#REF!,10,0))</f>
        <v/>
      </c>
      <c r="AX75" s="203">
        <f t="shared" si="56"/>
        <v>0</v>
      </c>
      <c r="AY75" s="208" t="str">
        <f t="shared" si="57"/>
        <v/>
      </c>
      <c r="BA75" s="225" t="str">
        <f t="shared" si="58"/>
        <v/>
      </c>
      <c r="BB75" s="225" t="str">
        <f t="shared" si="59"/>
        <v/>
      </c>
    </row>
    <row r="76" spans="1:54" s="39" customFormat="1" ht="25.2" customHeight="1" x14ac:dyDescent="0.2">
      <c r="A76" s="45"/>
      <c r="B76" s="48"/>
      <c r="C76" s="48"/>
      <c r="D76" s="53"/>
      <c r="E76" s="53"/>
      <c r="F76" s="55"/>
      <c r="G76" s="55"/>
      <c r="H76" s="60"/>
      <c r="I76" s="66"/>
      <c r="J76" s="68"/>
      <c r="L76" s="73">
        <f t="shared" si="35"/>
        <v>0</v>
      </c>
      <c r="M76" s="73" t="str">
        <f t="shared" si="36"/>
        <v xml:space="preserve"> </v>
      </c>
      <c r="N76" s="100">
        <f t="shared" si="37"/>
        <v>0</v>
      </c>
      <c r="O76" s="100">
        <f t="shared" si="38"/>
        <v>0</v>
      </c>
      <c r="P76" s="108">
        <f t="shared" si="39"/>
        <v>0</v>
      </c>
      <c r="Q76" s="108" t="str">
        <f>IF(OR($C76="LED",$C76="不明"),"",IF(ISERROR(VLOOKUP($M76,#REF!,2,0)),"",VLOOKUP($M76,#REF!,2,0)))</f>
        <v/>
      </c>
      <c r="R76" s="100">
        <f t="shared" si="40"/>
        <v>0</v>
      </c>
      <c r="S76" s="100">
        <f t="shared" si="41"/>
        <v>0</v>
      </c>
      <c r="T76" s="120" t="str">
        <f t="shared" si="42"/>
        <v/>
      </c>
      <c r="U76" s="124"/>
      <c r="V76" s="129" t="s">
        <v>164</v>
      </c>
      <c r="W76" s="131"/>
      <c r="X76" s="75" t="str">
        <f>IF(COUNTIF($M76,"*LED*"),"LED設置済",IF(COUNTIF($M76,"*不明*"),"該当不明",IF(ISERROR(VLOOKUP($M76,#REF!,4,0)),"",VLOOKUP($M76,#REF!,4,0))))</f>
        <v/>
      </c>
      <c r="Y76" s="139">
        <f t="shared" si="43"/>
        <v>0</v>
      </c>
      <c r="Z76" s="144" t="str">
        <f>IF(ISERROR(VLOOKUP($M76,#REF!,5,0)),"",VLOOKUP($M76,#REF!,5,0))</f>
        <v/>
      </c>
      <c r="AA76" s="147" t="str">
        <f t="shared" si="44"/>
        <v/>
      </c>
      <c r="AB76" s="147" t="str">
        <f t="shared" si="45"/>
        <v/>
      </c>
      <c r="AC76" s="147" t="str">
        <f>IF(ISERROR(VLOOKUP($M76,#REF!,6,0)),"",VLOOKUP($M76,#REF!,6,0))</f>
        <v/>
      </c>
      <c r="AD76" s="147" t="str">
        <f>IF(ISERROR(VLOOKUP($M76,#REF!,8,0)),"",VLOOKUP($M76,#REF!,8,0))</f>
        <v/>
      </c>
      <c r="AE76" s="152" t="str">
        <f t="shared" si="46"/>
        <v/>
      </c>
      <c r="AF76" s="155" t="str">
        <f t="shared" si="47"/>
        <v/>
      </c>
      <c r="AG76" s="146" t="str">
        <f t="shared" si="48"/>
        <v/>
      </c>
      <c r="AH76" s="146" t="str">
        <f>IF(ISERROR(VLOOKUP($M76,#REF!,9,0)),"",VLOOKUP($M76,#REF!,9,0))</f>
        <v/>
      </c>
      <c r="AI76" s="146" t="str">
        <f t="shared" si="49"/>
        <v/>
      </c>
      <c r="AJ76" s="168">
        <f t="shared" si="50"/>
        <v>0</v>
      </c>
      <c r="AK76" s="171"/>
      <c r="AL76" s="174" t="str">
        <f t="shared" si="51"/>
        <v/>
      </c>
      <c r="AM76" s="179" t="str">
        <f t="shared" si="52"/>
        <v/>
      </c>
      <c r="AN76" s="183" t="str">
        <f t="shared" si="53"/>
        <v>未入力セル</v>
      </c>
      <c r="AO76" s="186" t="str">
        <f t="shared" si="33"/>
        <v/>
      </c>
      <c r="AP76" s="186" t="str">
        <f t="shared" si="34"/>
        <v/>
      </c>
      <c r="AQ76" s="39">
        <f t="shared" si="32"/>
        <v>0</v>
      </c>
      <c r="AR76" s="39" t="str">
        <f>IF(ISERROR(VLOOKUP($M76,#REF!,16,0)),"",VLOOKUP($M76,#REF!,16,0))</f>
        <v/>
      </c>
      <c r="AS76" s="196" t="str">
        <f>IF(ISERROR(VLOOKUP($M76,#REF!,7,0)),"",VLOOKUP($M76,#REF!,7,0))</f>
        <v/>
      </c>
      <c r="AT76" s="203">
        <f t="shared" si="54"/>
        <v>0</v>
      </c>
      <c r="AU76" s="208" t="str">
        <f t="shared" si="55"/>
        <v/>
      </c>
      <c r="AW76" s="208" t="str">
        <f>IF(ISERROR(VLOOKUP($M76,#REF!,10,0)),"",VLOOKUP($M76,#REF!,10,0))</f>
        <v/>
      </c>
      <c r="AX76" s="203">
        <f t="shared" si="56"/>
        <v>0</v>
      </c>
      <c r="AY76" s="208" t="str">
        <f t="shared" si="57"/>
        <v/>
      </c>
      <c r="BA76" s="225" t="str">
        <f t="shared" si="58"/>
        <v/>
      </c>
      <c r="BB76" s="225" t="str">
        <f t="shared" si="59"/>
        <v/>
      </c>
    </row>
    <row r="77" spans="1:54" s="39" customFormat="1" ht="25.2" customHeight="1" x14ac:dyDescent="0.2">
      <c r="A77" s="45"/>
      <c r="B77" s="48"/>
      <c r="C77" s="48"/>
      <c r="D77" s="53"/>
      <c r="E77" s="53"/>
      <c r="F77" s="55"/>
      <c r="G77" s="55"/>
      <c r="H77" s="60"/>
      <c r="I77" s="66"/>
      <c r="J77" s="68"/>
      <c r="L77" s="73">
        <f t="shared" si="35"/>
        <v>0</v>
      </c>
      <c r="M77" s="73" t="str">
        <f t="shared" si="36"/>
        <v xml:space="preserve"> </v>
      </c>
      <c r="N77" s="100">
        <f t="shared" si="37"/>
        <v>0</v>
      </c>
      <c r="O77" s="100">
        <f t="shared" si="38"/>
        <v>0</v>
      </c>
      <c r="P77" s="108">
        <f t="shared" si="39"/>
        <v>0</v>
      </c>
      <c r="Q77" s="108" t="str">
        <f>IF(OR($C77="LED",$C77="不明"),"",IF(ISERROR(VLOOKUP($M77,#REF!,2,0)),"",VLOOKUP($M77,#REF!,2,0)))</f>
        <v/>
      </c>
      <c r="R77" s="100">
        <f t="shared" si="40"/>
        <v>0</v>
      </c>
      <c r="S77" s="100">
        <f t="shared" si="41"/>
        <v>0</v>
      </c>
      <c r="T77" s="120" t="str">
        <f t="shared" si="42"/>
        <v/>
      </c>
      <c r="U77" s="124"/>
      <c r="V77" s="129" t="s">
        <v>164</v>
      </c>
      <c r="W77" s="131"/>
      <c r="X77" s="75" t="str">
        <f>IF(COUNTIF($M77,"*LED*"),"LED設置済",IF(COUNTIF($M77,"*不明*"),"該当不明",IF(ISERROR(VLOOKUP($M77,#REF!,4,0)),"",VLOOKUP($M77,#REF!,4,0))))</f>
        <v/>
      </c>
      <c r="Y77" s="139">
        <f t="shared" si="43"/>
        <v>0</v>
      </c>
      <c r="Z77" s="144" t="str">
        <f>IF(ISERROR(VLOOKUP($M77,#REF!,5,0)),"",VLOOKUP($M77,#REF!,5,0))</f>
        <v/>
      </c>
      <c r="AA77" s="147" t="str">
        <f t="shared" si="44"/>
        <v/>
      </c>
      <c r="AB77" s="147" t="str">
        <f t="shared" si="45"/>
        <v/>
      </c>
      <c r="AC77" s="147" t="str">
        <f>IF(ISERROR(VLOOKUP($M77,#REF!,6,0)),"",VLOOKUP($M77,#REF!,6,0))</f>
        <v/>
      </c>
      <c r="AD77" s="147" t="str">
        <f>IF(ISERROR(VLOOKUP($M77,#REF!,8,0)),"",VLOOKUP($M77,#REF!,8,0))</f>
        <v/>
      </c>
      <c r="AE77" s="152" t="str">
        <f t="shared" si="46"/>
        <v/>
      </c>
      <c r="AF77" s="155" t="str">
        <f t="shared" si="47"/>
        <v/>
      </c>
      <c r="AG77" s="146" t="str">
        <f t="shared" si="48"/>
        <v/>
      </c>
      <c r="AH77" s="146" t="str">
        <f>IF(ISERROR(VLOOKUP($M77,#REF!,9,0)),"",VLOOKUP($M77,#REF!,9,0))</f>
        <v/>
      </c>
      <c r="AI77" s="146" t="str">
        <f t="shared" si="49"/>
        <v/>
      </c>
      <c r="AJ77" s="168">
        <f t="shared" si="50"/>
        <v>0</v>
      </c>
      <c r="AK77" s="171"/>
      <c r="AL77" s="174" t="str">
        <f t="shared" si="51"/>
        <v/>
      </c>
      <c r="AM77" s="179" t="str">
        <f t="shared" si="52"/>
        <v/>
      </c>
      <c r="AN77" s="183" t="str">
        <f t="shared" si="53"/>
        <v>未入力セル</v>
      </c>
      <c r="AO77" s="186" t="str">
        <f t="shared" si="33"/>
        <v/>
      </c>
      <c r="AP77" s="186" t="str">
        <f t="shared" si="34"/>
        <v/>
      </c>
      <c r="AQ77" s="39">
        <f t="shared" si="32"/>
        <v>0</v>
      </c>
      <c r="AR77" s="39" t="str">
        <f>IF(ISERROR(VLOOKUP($M77,#REF!,16,0)),"",VLOOKUP($M77,#REF!,16,0))</f>
        <v/>
      </c>
      <c r="AS77" s="196" t="str">
        <f>IF(ISERROR(VLOOKUP($M77,#REF!,7,0)),"",VLOOKUP($M77,#REF!,7,0))</f>
        <v/>
      </c>
      <c r="AT77" s="203">
        <f t="shared" si="54"/>
        <v>0</v>
      </c>
      <c r="AU77" s="208" t="str">
        <f t="shared" si="55"/>
        <v/>
      </c>
      <c r="AW77" s="208" t="str">
        <f>IF(ISERROR(VLOOKUP($M77,#REF!,10,0)),"",VLOOKUP($M77,#REF!,10,0))</f>
        <v/>
      </c>
      <c r="AX77" s="203">
        <f t="shared" si="56"/>
        <v>0</v>
      </c>
      <c r="AY77" s="208" t="str">
        <f t="shared" si="57"/>
        <v/>
      </c>
      <c r="BA77" s="225" t="str">
        <f t="shared" si="58"/>
        <v/>
      </c>
      <c r="BB77" s="225" t="str">
        <f t="shared" si="59"/>
        <v/>
      </c>
    </row>
    <row r="78" spans="1:54" s="39" customFormat="1" ht="25.2" customHeight="1" x14ac:dyDescent="0.2">
      <c r="A78" s="45"/>
      <c r="B78" s="48"/>
      <c r="C78" s="48"/>
      <c r="D78" s="53"/>
      <c r="E78" s="53"/>
      <c r="F78" s="55"/>
      <c r="G78" s="55"/>
      <c r="H78" s="60"/>
      <c r="I78" s="66"/>
      <c r="J78" s="68"/>
      <c r="L78" s="73">
        <f t="shared" si="35"/>
        <v>0</v>
      </c>
      <c r="M78" s="73" t="str">
        <f t="shared" si="36"/>
        <v xml:space="preserve"> </v>
      </c>
      <c r="N78" s="100">
        <f t="shared" si="37"/>
        <v>0</v>
      </c>
      <c r="O78" s="100">
        <f t="shared" si="38"/>
        <v>0</v>
      </c>
      <c r="P78" s="108">
        <f t="shared" si="39"/>
        <v>0</v>
      </c>
      <c r="Q78" s="108" t="str">
        <f>IF(OR($C78="LED",$C78="不明"),"",IF(ISERROR(VLOOKUP($M78,#REF!,2,0)),"",VLOOKUP($M78,#REF!,2,0)))</f>
        <v/>
      </c>
      <c r="R78" s="100">
        <f t="shared" si="40"/>
        <v>0</v>
      </c>
      <c r="S78" s="100">
        <f t="shared" si="41"/>
        <v>0</v>
      </c>
      <c r="T78" s="120" t="str">
        <f t="shared" si="42"/>
        <v/>
      </c>
      <c r="U78" s="124"/>
      <c r="V78" s="129" t="s">
        <v>164</v>
      </c>
      <c r="W78" s="131"/>
      <c r="X78" s="75" t="str">
        <f>IF(COUNTIF($M78,"*LED*"),"LED設置済",IF(COUNTIF($M78,"*不明*"),"該当不明",IF(ISERROR(VLOOKUP($M78,#REF!,4,0)),"",VLOOKUP($M78,#REF!,4,0))))</f>
        <v/>
      </c>
      <c r="Y78" s="139">
        <f t="shared" si="43"/>
        <v>0</v>
      </c>
      <c r="Z78" s="144" t="str">
        <f>IF(ISERROR(VLOOKUP($M78,#REF!,5,0)),"",VLOOKUP($M78,#REF!,5,0))</f>
        <v/>
      </c>
      <c r="AA78" s="147" t="str">
        <f t="shared" si="44"/>
        <v/>
      </c>
      <c r="AB78" s="147" t="str">
        <f t="shared" si="45"/>
        <v/>
      </c>
      <c r="AC78" s="147" t="str">
        <f>IF(ISERROR(VLOOKUP($M78,#REF!,6,0)),"",VLOOKUP($M78,#REF!,6,0))</f>
        <v/>
      </c>
      <c r="AD78" s="147" t="str">
        <f>IF(ISERROR(VLOOKUP($M78,#REF!,8,0)),"",VLOOKUP($M78,#REF!,8,0))</f>
        <v/>
      </c>
      <c r="AE78" s="152" t="str">
        <f t="shared" si="46"/>
        <v/>
      </c>
      <c r="AF78" s="155" t="str">
        <f t="shared" si="47"/>
        <v/>
      </c>
      <c r="AG78" s="146" t="str">
        <f t="shared" si="48"/>
        <v/>
      </c>
      <c r="AH78" s="146" t="str">
        <f>IF(ISERROR(VLOOKUP($M78,#REF!,9,0)),"",VLOOKUP($M78,#REF!,9,0))</f>
        <v/>
      </c>
      <c r="AI78" s="146" t="str">
        <f t="shared" si="49"/>
        <v/>
      </c>
      <c r="AJ78" s="168">
        <f t="shared" si="50"/>
        <v>0</v>
      </c>
      <c r="AK78" s="171"/>
      <c r="AL78" s="174" t="str">
        <f t="shared" si="51"/>
        <v/>
      </c>
      <c r="AM78" s="179" t="str">
        <f t="shared" si="52"/>
        <v/>
      </c>
      <c r="AN78" s="183" t="str">
        <f t="shared" si="53"/>
        <v>未入力セル</v>
      </c>
      <c r="AO78" s="186" t="str">
        <f t="shared" si="33"/>
        <v/>
      </c>
      <c r="AP78" s="186" t="str">
        <f t="shared" si="34"/>
        <v/>
      </c>
      <c r="AQ78" s="39">
        <f t="shared" si="32"/>
        <v>0</v>
      </c>
      <c r="AR78" s="39" t="str">
        <f>IF(ISERROR(VLOOKUP($M78,#REF!,16,0)),"",VLOOKUP($M78,#REF!,16,0))</f>
        <v/>
      </c>
      <c r="AS78" s="196" t="str">
        <f>IF(ISERROR(VLOOKUP($M78,#REF!,7,0)),"",VLOOKUP($M78,#REF!,7,0))</f>
        <v/>
      </c>
      <c r="AT78" s="203">
        <f t="shared" si="54"/>
        <v>0</v>
      </c>
      <c r="AU78" s="208" t="str">
        <f t="shared" si="55"/>
        <v/>
      </c>
      <c r="AW78" s="208" t="str">
        <f>IF(ISERROR(VLOOKUP($M78,#REF!,10,0)),"",VLOOKUP($M78,#REF!,10,0))</f>
        <v/>
      </c>
      <c r="AX78" s="203">
        <f t="shared" si="56"/>
        <v>0</v>
      </c>
      <c r="AY78" s="208" t="str">
        <f t="shared" si="57"/>
        <v/>
      </c>
      <c r="BA78" s="225" t="str">
        <f t="shared" si="58"/>
        <v/>
      </c>
      <c r="BB78" s="225" t="str">
        <f t="shared" si="59"/>
        <v/>
      </c>
    </row>
    <row r="79" spans="1:54" s="39" customFormat="1" ht="25.2" customHeight="1" x14ac:dyDescent="0.2">
      <c r="A79" s="45"/>
      <c r="B79" s="48"/>
      <c r="C79" s="48"/>
      <c r="D79" s="53"/>
      <c r="E79" s="53"/>
      <c r="F79" s="55"/>
      <c r="G79" s="55"/>
      <c r="H79" s="60"/>
      <c r="I79" s="66"/>
      <c r="J79" s="68"/>
      <c r="L79" s="73">
        <f t="shared" si="35"/>
        <v>0</v>
      </c>
      <c r="M79" s="73" t="str">
        <f t="shared" si="36"/>
        <v xml:space="preserve"> </v>
      </c>
      <c r="N79" s="100">
        <f t="shared" si="37"/>
        <v>0</v>
      </c>
      <c r="O79" s="100">
        <f t="shared" si="38"/>
        <v>0</v>
      </c>
      <c r="P79" s="108">
        <f t="shared" si="39"/>
        <v>0</v>
      </c>
      <c r="Q79" s="108" t="str">
        <f>IF(OR($C79="LED",$C79="不明"),"",IF(ISERROR(VLOOKUP($M79,#REF!,2,0)),"",VLOOKUP($M79,#REF!,2,0)))</f>
        <v/>
      </c>
      <c r="R79" s="100">
        <f t="shared" si="40"/>
        <v>0</v>
      </c>
      <c r="S79" s="100">
        <f t="shared" si="41"/>
        <v>0</v>
      </c>
      <c r="T79" s="120" t="str">
        <f t="shared" si="42"/>
        <v/>
      </c>
      <c r="U79" s="124"/>
      <c r="V79" s="129" t="s">
        <v>164</v>
      </c>
      <c r="W79" s="131"/>
      <c r="X79" s="75" t="str">
        <f>IF(COUNTIF($M79,"*LED*"),"LED設置済",IF(COUNTIF($M79,"*不明*"),"該当不明",IF(ISERROR(VLOOKUP($M79,#REF!,4,0)),"",VLOOKUP($M79,#REF!,4,0))))</f>
        <v/>
      </c>
      <c r="Y79" s="139">
        <f t="shared" si="43"/>
        <v>0</v>
      </c>
      <c r="Z79" s="144" t="str">
        <f>IF(ISERROR(VLOOKUP($M79,#REF!,5,0)),"",VLOOKUP($M79,#REF!,5,0))</f>
        <v/>
      </c>
      <c r="AA79" s="147" t="str">
        <f t="shared" si="44"/>
        <v/>
      </c>
      <c r="AB79" s="147" t="str">
        <f t="shared" si="45"/>
        <v/>
      </c>
      <c r="AC79" s="147" t="str">
        <f>IF(ISERROR(VLOOKUP($M79,#REF!,6,0)),"",VLOOKUP($M79,#REF!,6,0))</f>
        <v/>
      </c>
      <c r="AD79" s="147" t="str">
        <f>IF(ISERROR(VLOOKUP($M79,#REF!,8,0)),"",VLOOKUP($M79,#REF!,8,0))</f>
        <v/>
      </c>
      <c r="AE79" s="152" t="str">
        <f t="shared" si="46"/>
        <v/>
      </c>
      <c r="AF79" s="155" t="str">
        <f t="shared" si="47"/>
        <v/>
      </c>
      <c r="AG79" s="146" t="str">
        <f t="shared" si="48"/>
        <v/>
      </c>
      <c r="AH79" s="146" t="str">
        <f>IF(ISERROR(VLOOKUP($M79,#REF!,9,0)),"",VLOOKUP($M79,#REF!,9,0))</f>
        <v/>
      </c>
      <c r="AI79" s="146" t="str">
        <f t="shared" si="49"/>
        <v/>
      </c>
      <c r="AJ79" s="168">
        <f t="shared" si="50"/>
        <v>0</v>
      </c>
      <c r="AK79" s="171"/>
      <c r="AL79" s="174" t="str">
        <f t="shared" si="51"/>
        <v/>
      </c>
      <c r="AM79" s="179" t="str">
        <f t="shared" si="52"/>
        <v/>
      </c>
      <c r="AN79" s="183" t="str">
        <f t="shared" si="53"/>
        <v>未入力セル</v>
      </c>
      <c r="AO79" s="186" t="str">
        <f t="shared" si="33"/>
        <v/>
      </c>
      <c r="AP79" s="186" t="str">
        <f t="shared" si="34"/>
        <v/>
      </c>
      <c r="AQ79" s="39">
        <f t="shared" si="32"/>
        <v>0</v>
      </c>
      <c r="AR79" s="39" t="str">
        <f>IF(ISERROR(VLOOKUP($M79,#REF!,16,0)),"",VLOOKUP($M79,#REF!,16,0))</f>
        <v/>
      </c>
      <c r="AS79" s="196" t="str">
        <f>IF(ISERROR(VLOOKUP($M79,#REF!,7,0)),"",VLOOKUP($M79,#REF!,7,0))</f>
        <v/>
      </c>
      <c r="AT79" s="203">
        <f t="shared" si="54"/>
        <v>0</v>
      </c>
      <c r="AU79" s="208" t="str">
        <f t="shared" si="55"/>
        <v/>
      </c>
      <c r="AW79" s="208" t="str">
        <f>IF(ISERROR(VLOOKUP($M79,#REF!,10,0)),"",VLOOKUP($M79,#REF!,10,0))</f>
        <v/>
      </c>
      <c r="AX79" s="203">
        <f t="shared" si="56"/>
        <v>0</v>
      </c>
      <c r="AY79" s="208" t="str">
        <f t="shared" si="57"/>
        <v/>
      </c>
      <c r="BA79" s="225" t="str">
        <f t="shared" si="58"/>
        <v/>
      </c>
      <c r="BB79" s="225" t="str">
        <f t="shared" si="59"/>
        <v/>
      </c>
    </row>
    <row r="80" spans="1:54" s="39" customFormat="1" ht="25.2" customHeight="1" x14ac:dyDescent="0.2">
      <c r="A80" s="45"/>
      <c r="B80" s="48"/>
      <c r="C80" s="48"/>
      <c r="D80" s="53"/>
      <c r="E80" s="53"/>
      <c r="F80" s="55"/>
      <c r="G80" s="55"/>
      <c r="H80" s="60"/>
      <c r="I80" s="66"/>
      <c r="J80" s="68"/>
      <c r="L80" s="73">
        <f t="shared" si="35"/>
        <v>0</v>
      </c>
      <c r="M80" s="73" t="str">
        <f t="shared" si="36"/>
        <v xml:space="preserve"> </v>
      </c>
      <c r="N80" s="100">
        <f t="shared" si="37"/>
        <v>0</v>
      </c>
      <c r="O80" s="100">
        <f t="shared" si="38"/>
        <v>0</v>
      </c>
      <c r="P80" s="108">
        <f t="shared" si="39"/>
        <v>0</v>
      </c>
      <c r="Q80" s="108" t="str">
        <f>IF(OR($C80="LED",$C80="不明"),"",IF(ISERROR(VLOOKUP($M80,#REF!,2,0)),"",VLOOKUP($M80,#REF!,2,0)))</f>
        <v/>
      </c>
      <c r="R80" s="100">
        <f t="shared" si="40"/>
        <v>0</v>
      </c>
      <c r="S80" s="100">
        <f t="shared" si="41"/>
        <v>0</v>
      </c>
      <c r="T80" s="120" t="str">
        <f t="shared" si="42"/>
        <v/>
      </c>
      <c r="U80" s="124"/>
      <c r="V80" s="129" t="s">
        <v>164</v>
      </c>
      <c r="W80" s="131"/>
      <c r="X80" s="75" t="str">
        <f>IF(COUNTIF($M80,"*LED*"),"LED設置済",IF(COUNTIF($M80,"*不明*"),"該当不明",IF(ISERROR(VLOOKUP($M80,#REF!,4,0)),"",VLOOKUP($M80,#REF!,4,0))))</f>
        <v/>
      </c>
      <c r="Y80" s="139">
        <f t="shared" si="43"/>
        <v>0</v>
      </c>
      <c r="Z80" s="144" t="str">
        <f>IF(ISERROR(VLOOKUP($M80,#REF!,5,0)),"",VLOOKUP($M80,#REF!,5,0))</f>
        <v/>
      </c>
      <c r="AA80" s="147" t="str">
        <f t="shared" si="44"/>
        <v/>
      </c>
      <c r="AB80" s="147" t="str">
        <f t="shared" si="45"/>
        <v/>
      </c>
      <c r="AC80" s="147" t="str">
        <f>IF(ISERROR(VLOOKUP($M80,#REF!,6,0)),"",VLOOKUP($M80,#REF!,6,0))</f>
        <v/>
      </c>
      <c r="AD80" s="147" t="str">
        <f>IF(ISERROR(VLOOKUP($M80,#REF!,8,0)),"",VLOOKUP($M80,#REF!,8,0))</f>
        <v/>
      </c>
      <c r="AE80" s="152" t="str">
        <f t="shared" si="46"/>
        <v/>
      </c>
      <c r="AF80" s="155" t="str">
        <f t="shared" si="47"/>
        <v/>
      </c>
      <c r="AG80" s="146" t="str">
        <f t="shared" si="48"/>
        <v/>
      </c>
      <c r="AH80" s="146" t="str">
        <f>IF(ISERROR(VLOOKUP($M80,#REF!,9,0)),"",VLOOKUP($M80,#REF!,9,0))</f>
        <v/>
      </c>
      <c r="AI80" s="146" t="str">
        <f t="shared" si="49"/>
        <v/>
      </c>
      <c r="AJ80" s="168">
        <f t="shared" si="50"/>
        <v>0</v>
      </c>
      <c r="AK80" s="171"/>
      <c r="AL80" s="174" t="str">
        <f t="shared" si="51"/>
        <v/>
      </c>
      <c r="AM80" s="179" t="str">
        <f t="shared" si="52"/>
        <v/>
      </c>
      <c r="AN80" s="183" t="str">
        <f t="shared" si="53"/>
        <v>未入力セル</v>
      </c>
      <c r="AO80" s="186" t="str">
        <f t="shared" si="33"/>
        <v/>
      </c>
      <c r="AP80" s="186" t="str">
        <f t="shared" si="34"/>
        <v/>
      </c>
      <c r="AQ80" s="39">
        <f t="shared" si="32"/>
        <v>0</v>
      </c>
      <c r="AR80" s="39" t="str">
        <f>IF(ISERROR(VLOOKUP($M80,#REF!,16,0)),"",VLOOKUP($M80,#REF!,16,0))</f>
        <v/>
      </c>
      <c r="AS80" s="196" t="str">
        <f>IF(ISERROR(VLOOKUP($M80,#REF!,7,0)),"",VLOOKUP($M80,#REF!,7,0))</f>
        <v/>
      </c>
      <c r="AT80" s="203">
        <f t="shared" si="54"/>
        <v>0</v>
      </c>
      <c r="AU80" s="208" t="str">
        <f t="shared" si="55"/>
        <v/>
      </c>
      <c r="AW80" s="208" t="str">
        <f>IF(ISERROR(VLOOKUP($M80,#REF!,10,0)),"",VLOOKUP($M80,#REF!,10,0))</f>
        <v/>
      </c>
      <c r="AX80" s="203">
        <f t="shared" si="56"/>
        <v>0</v>
      </c>
      <c r="AY80" s="208" t="str">
        <f t="shared" si="57"/>
        <v/>
      </c>
      <c r="BA80" s="225" t="str">
        <f t="shared" si="58"/>
        <v/>
      </c>
      <c r="BB80" s="225" t="str">
        <f t="shared" si="59"/>
        <v/>
      </c>
    </row>
    <row r="81" spans="1:54" s="39" customFormat="1" ht="25.2" customHeight="1" x14ac:dyDescent="0.2">
      <c r="A81" s="45"/>
      <c r="B81" s="48"/>
      <c r="C81" s="48"/>
      <c r="D81" s="53"/>
      <c r="E81" s="53"/>
      <c r="F81" s="55"/>
      <c r="G81" s="55"/>
      <c r="H81" s="60"/>
      <c r="I81" s="66"/>
      <c r="J81" s="68"/>
      <c r="L81" s="73">
        <f t="shared" si="35"/>
        <v>0</v>
      </c>
      <c r="M81" s="73" t="str">
        <f t="shared" si="36"/>
        <v xml:space="preserve"> </v>
      </c>
      <c r="N81" s="100">
        <f t="shared" si="37"/>
        <v>0</v>
      </c>
      <c r="O81" s="100">
        <f t="shared" si="38"/>
        <v>0</v>
      </c>
      <c r="P81" s="108">
        <f t="shared" si="39"/>
        <v>0</v>
      </c>
      <c r="Q81" s="108" t="str">
        <f>IF(OR($C81="LED",$C81="不明"),"",IF(ISERROR(VLOOKUP($M81,#REF!,2,0)),"",VLOOKUP($M81,#REF!,2,0)))</f>
        <v/>
      </c>
      <c r="R81" s="100">
        <f t="shared" si="40"/>
        <v>0</v>
      </c>
      <c r="S81" s="100">
        <f t="shared" si="41"/>
        <v>0</v>
      </c>
      <c r="T81" s="120" t="str">
        <f t="shared" si="42"/>
        <v/>
      </c>
      <c r="U81" s="124"/>
      <c r="V81" s="129" t="s">
        <v>164</v>
      </c>
      <c r="W81" s="131"/>
      <c r="X81" s="75" t="str">
        <f>IF(COUNTIF($M81,"*LED*"),"LED設置済",IF(COUNTIF($M81,"*不明*"),"該当不明",IF(ISERROR(VLOOKUP($M81,#REF!,4,0)),"",VLOOKUP($M81,#REF!,4,0))))</f>
        <v/>
      </c>
      <c r="Y81" s="139">
        <f t="shared" si="43"/>
        <v>0</v>
      </c>
      <c r="Z81" s="144" t="str">
        <f>IF(ISERROR(VLOOKUP($M81,#REF!,5,0)),"",VLOOKUP($M81,#REF!,5,0))</f>
        <v/>
      </c>
      <c r="AA81" s="147" t="str">
        <f t="shared" si="44"/>
        <v/>
      </c>
      <c r="AB81" s="147" t="str">
        <f t="shared" si="45"/>
        <v/>
      </c>
      <c r="AC81" s="147" t="str">
        <f>IF(ISERROR(VLOOKUP($M81,#REF!,6,0)),"",VLOOKUP($M81,#REF!,6,0))</f>
        <v/>
      </c>
      <c r="AD81" s="147" t="str">
        <f>IF(ISERROR(VLOOKUP($M81,#REF!,8,0)),"",VLOOKUP($M81,#REF!,8,0))</f>
        <v/>
      </c>
      <c r="AE81" s="152" t="str">
        <f t="shared" si="46"/>
        <v/>
      </c>
      <c r="AF81" s="155" t="str">
        <f t="shared" si="47"/>
        <v/>
      </c>
      <c r="AG81" s="146" t="str">
        <f t="shared" si="48"/>
        <v/>
      </c>
      <c r="AH81" s="146" t="str">
        <f>IF(ISERROR(VLOOKUP($M81,#REF!,9,0)),"",VLOOKUP($M81,#REF!,9,0))</f>
        <v/>
      </c>
      <c r="AI81" s="146" t="str">
        <f t="shared" si="49"/>
        <v/>
      </c>
      <c r="AJ81" s="168">
        <f t="shared" si="50"/>
        <v>0</v>
      </c>
      <c r="AK81" s="171"/>
      <c r="AL81" s="174" t="str">
        <f t="shared" si="51"/>
        <v/>
      </c>
      <c r="AM81" s="179" t="str">
        <f t="shared" si="52"/>
        <v/>
      </c>
      <c r="AN81" s="183" t="str">
        <f t="shared" si="53"/>
        <v>未入力セル</v>
      </c>
      <c r="AO81" s="186" t="str">
        <f t="shared" si="33"/>
        <v/>
      </c>
      <c r="AP81" s="186" t="str">
        <f t="shared" si="34"/>
        <v/>
      </c>
      <c r="AQ81" s="39">
        <f t="shared" si="32"/>
        <v>0</v>
      </c>
      <c r="AR81" s="39" t="str">
        <f>IF(ISERROR(VLOOKUP($M81,#REF!,16,0)),"",VLOOKUP($M81,#REF!,16,0))</f>
        <v/>
      </c>
      <c r="AS81" s="196" t="str">
        <f>IF(ISERROR(VLOOKUP($M81,#REF!,7,0)),"",VLOOKUP($M81,#REF!,7,0))</f>
        <v/>
      </c>
      <c r="AT81" s="203">
        <f t="shared" si="54"/>
        <v>0</v>
      </c>
      <c r="AU81" s="208" t="str">
        <f t="shared" si="55"/>
        <v/>
      </c>
      <c r="AW81" s="208" t="str">
        <f>IF(ISERROR(VLOOKUP($M81,#REF!,10,0)),"",VLOOKUP($M81,#REF!,10,0))</f>
        <v/>
      </c>
      <c r="AX81" s="203">
        <f t="shared" si="56"/>
        <v>0</v>
      </c>
      <c r="AY81" s="208" t="str">
        <f t="shared" si="57"/>
        <v/>
      </c>
      <c r="BA81" s="225" t="str">
        <f t="shared" si="58"/>
        <v/>
      </c>
      <c r="BB81" s="225" t="str">
        <f t="shared" si="59"/>
        <v/>
      </c>
    </row>
    <row r="82" spans="1:54" s="39" customFormat="1" ht="25.2" customHeight="1" x14ac:dyDescent="0.2">
      <c r="A82" s="45"/>
      <c r="B82" s="48"/>
      <c r="C82" s="48"/>
      <c r="D82" s="53"/>
      <c r="E82" s="53"/>
      <c r="F82" s="55"/>
      <c r="G82" s="55"/>
      <c r="H82" s="60"/>
      <c r="I82" s="66"/>
      <c r="J82" s="68"/>
      <c r="L82" s="73">
        <f t="shared" si="35"/>
        <v>0</v>
      </c>
      <c r="M82" s="73" t="str">
        <f t="shared" si="36"/>
        <v xml:space="preserve"> </v>
      </c>
      <c r="N82" s="100">
        <f t="shared" si="37"/>
        <v>0</v>
      </c>
      <c r="O82" s="100">
        <f t="shared" si="38"/>
        <v>0</v>
      </c>
      <c r="P82" s="108">
        <f t="shared" si="39"/>
        <v>0</v>
      </c>
      <c r="Q82" s="108" t="str">
        <f>IF(OR($C82="LED",$C82="不明"),"",IF(ISERROR(VLOOKUP($M82,#REF!,2,0)),"",VLOOKUP($M82,#REF!,2,0)))</f>
        <v/>
      </c>
      <c r="R82" s="100">
        <f t="shared" si="40"/>
        <v>0</v>
      </c>
      <c r="S82" s="100">
        <f t="shared" si="41"/>
        <v>0</v>
      </c>
      <c r="T82" s="120" t="str">
        <f t="shared" si="42"/>
        <v/>
      </c>
      <c r="U82" s="124"/>
      <c r="V82" s="129" t="s">
        <v>164</v>
      </c>
      <c r="W82" s="131"/>
      <c r="X82" s="75" t="str">
        <f>IF(COUNTIF($M82,"*LED*"),"LED設置済",IF(COUNTIF($M82,"*不明*"),"該当不明",IF(ISERROR(VLOOKUP($M82,#REF!,4,0)),"",VLOOKUP($M82,#REF!,4,0))))</f>
        <v/>
      </c>
      <c r="Y82" s="139">
        <f t="shared" si="43"/>
        <v>0</v>
      </c>
      <c r="Z82" s="144" t="str">
        <f>IF(ISERROR(VLOOKUP($M82,#REF!,5,0)),"",VLOOKUP($M82,#REF!,5,0))</f>
        <v/>
      </c>
      <c r="AA82" s="147" t="str">
        <f t="shared" si="44"/>
        <v/>
      </c>
      <c r="AB82" s="147" t="str">
        <f t="shared" si="45"/>
        <v/>
      </c>
      <c r="AC82" s="147" t="str">
        <f>IF(ISERROR(VLOOKUP($M82,#REF!,6,0)),"",VLOOKUP($M82,#REF!,6,0))</f>
        <v/>
      </c>
      <c r="AD82" s="147" t="str">
        <f>IF(ISERROR(VLOOKUP($M82,#REF!,8,0)),"",VLOOKUP($M82,#REF!,8,0))</f>
        <v/>
      </c>
      <c r="AE82" s="152" t="str">
        <f t="shared" si="46"/>
        <v/>
      </c>
      <c r="AF82" s="155" t="str">
        <f t="shared" si="47"/>
        <v/>
      </c>
      <c r="AG82" s="146" t="str">
        <f t="shared" si="48"/>
        <v/>
      </c>
      <c r="AH82" s="146" t="str">
        <f>IF(ISERROR(VLOOKUP($M82,#REF!,9,0)),"",VLOOKUP($M82,#REF!,9,0))</f>
        <v/>
      </c>
      <c r="AI82" s="146" t="str">
        <f t="shared" si="49"/>
        <v/>
      </c>
      <c r="AJ82" s="168">
        <f t="shared" si="50"/>
        <v>0</v>
      </c>
      <c r="AK82" s="171"/>
      <c r="AL82" s="174" t="str">
        <f t="shared" si="51"/>
        <v/>
      </c>
      <c r="AM82" s="179" t="str">
        <f t="shared" si="52"/>
        <v/>
      </c>
      <c r="AN82" s="183" t="str">
        <f t="shared" si="53"/>
        <v>未入力セル</v>
      </c>
      <c r="AO82" s="186" t="str">
        <f t="shared" si="33"/>
        <v/>
      </c>
      <c r="AP82" s="186" t="str">
        <f t="shared" si="34"/>
        <v/>
      </c>
      <c r="AQ82" s="39">
        <f t="shared" si="32"/>
        <v>0</v>
      </c>
      <c r="AR82" s="39" t="str">
        <f>IF(ISERROR(VLOOKUP($M82,#REF!,16,0)),"",VLOOKUP($M82,#REF!,16,0))</f>
        <v/>
      </c>
      <c r="AS82" s="196" t="str">
        <f>IF(ISERROR(VLOOKUP($M82,#REF!,7,0)),"",VLOOKUP($M82,#REF!,7,0))</f>
        <v/>
      </c>
      <c r="AT82" s="203">
        <f t="shared" si="54"/>
        <v>0</v>
      </c>
      <c r="AU82" s="208" t="str">
        <f t="shared" si="55"/>
        <v/>
      </c>
      <c r="AW82" s="208" t="str">
        <f>IF(ISERROR(VLOOKUP($M82,#REF!,10,0)),"",VLOOKUP($M82,#REF!,10,0))</f>
        <v/>
      </c>
      <c r="AX82" s="203">
        <f t="shared" si="56"/>
        <v>0</v>
      </c>
      <c r="AY82" s="208" t="str">
        <f t="shared" si="57"/>
        <v/>
      </c>
      <c r="BA82" s="225" t="str">
        <f t="shared" si="58"/>
        <v/>
      </c>
      <c r="BB82" s="225" t="str">
        <f t="shared" si="59"/>
        <v/>
      </c>
    </row>
    <row r="83" spans="1:54" s="39" customFormat="1" ht="25.2" customHeight="1" x14ac:dyDescent="0.2">
      <c r="A83" s="45"/>
      <c r="B83" s="48"/>
      <c r="C83" s="48"/>
      <c r="D83" s="53"/>
      <c r="E83" s="53"/>
      <c r="F83" s="55"/>
      <c r="G83" s="55"/>
      <c r="H83" s="60"/>
      <c r="I83" s="66"/>
      <c r="J83" s="68"/>
      <c r="L83" s="73">
        <f t="shared" si="35"/>
        <v>0</v>
      </c>
      <c r="M83" s="73" t="str">
        <f t="shared" si="36"/>
        <v xml:space="preserve"> </v>
      </c>
      <c r="N83" s="100">
        <f t="shared" si="37"/>
        <v>0</v>
      </c>
      <c r="O83" s="100">
        <f t="shared" si="38"/>
        <v>0</v>
      </c>
      <c r="P83" s="108">
        <f t="shared" si="39"/>
        <v>0</v>
      </c>
      <c r="Q83" s="108" t="str">
        <f>IF(OR($C83="LED",$C83="不明"),"",IF(ISERROR(VLOOKUP($M83,#REF!,2,0)),"",VLOOKUP($M83,#REF!,2,0)))</f>
        <v/>
      </c>
      <c r="R83" s="100">
        <f t="shared" si="40"/>
        <v>0</v>
      </c>
      <c r="S83" s="100">
        <f t="shared" si="41"/>
        <v>0</v>
      </c>
      <c r="T83" s="120" t="str">
        <f t="shared" si="42"/>
        <v/>
      </c>
      <c r="U83" s="124"/>
      <c r="V83" s="129" t="s">
        <v>164</v>
      </c>
      <c r="W83" s="131"/>
      <c r="X83" s="75" t="str">
        <f>IF(COUNTIF($M83,"*LED*"),"LED設置済",IF(COUNTIF($M83,"*不明*"),"該当不明",IF(ISERROR(VLOOKUP($M83,#REF!,4,0)),"",VLOOKUP($M83,#REF!,4,0))))</f>
        <v/>
      </c>
      <c r="Y83" s="139">
        <f t="shared" si="43"/>
        <v>0</v>
      </c>
      <c r="Z83" s="144" t="str">
        <f>IF(ISERROR(VLOOKUP($M83,#REF!,5,0)),"",VLOOKUP($M83,#REF!,5,0))</f>
        <v/>
      </c>
      <c r="AA83" s="147" t="str">
        <f t="shared" si="44"/>
        <v/>
      </c>
      <c r="AB83" s="147" t="str">
        <f t="shared" si="45"/>
        <v/>
      </c>
      <c r="AC83" s="147" t="str">
        <f>IF(ISERROR(VLOOKUP($M83,#REF!,6,0)),"",VLOOKUP($M83,#REF!,6,0))</f>
        <v/>
      </c>
      <c r="AD83" s="147" t="str">
        <f>IF(ISERROR(VLOOKUP($M83,#REF!,8,0)),"",VLOOKUP($M83,#REF!,8,0))</f>
        <v/>
      </c>
      <c r="AE83" s="152" t="str">
        <f t="shared" si="46"/>
        <v/>
      </c>
      <c r="AF83" s="155" t="str">
        <f t="shared" si="47"/>
        <v/>
      </c>
      <c r="AG83" s="146" t="str">
        <f t="shared" si="48"/>
        <v/>
      </c>
      <c r="AH83" s="146" t="str">
        <f>IF(ISERROR(VLOOKUP($M83,#REF!,9,0)),"",VLOOKUP($M83,#REF!,9,0))</f>
        <v/>
      </c>
      <c r="AI83" s="146" t="str">
        <f t="shared" si="49"/>
        <v/>
      </c>
      <c r="AJ83" s="168">
        <f t="shared" si="50"/>
        <v>0</v>
      </c>
      <c r="AK83" s="171"/>
      <c r="AL83" s="174" t="str">
        <f t="shared" si="51"/>
        <v/>
      </c>
      <c r="AM83" s="179" t="str">
        <f t="shared" si="52"/>
        <v/>
      </c>
      <c r="AN83" s="183" t="str">
        <f t="shared" si="53"/>
        <v>未入力セル</v>
      </c>
      <c r="AO83" s="186" t="str">
        <f t="shared" si="33"/>
        <v/>
      </c>
      <c r="AP83" s="186" t="str">
        <f t="shared" si="34"/>
        <v/>
      </c>
      <c r="AQ83" s="39">
        <f t="shared" si="32"/>
        <v>0</v>
      </c>
      <c r="AR83" s="39" t="str">
        <f>IF(ISERROR(VLOOKUP($M83,#REF!,16,0)),"",VLOOKUP($M83,#REF!,16,0))</f>
        <v/>
      </c>
      <c r="AS83" s="196" t="str">
        <f>IF(ISERROR(VLOOKUP($M83,#REF!,7,0)),"",VLOOKUP($M83,#REF!,7,0))</f>
        <v/>
      </c>
      <c r="AT83" s="203">
        <f t="shared" si="54"/>
        <v>0</v>
      </c>
      <c r="AU83" s="208" t="str">
        <f t="shared" si="55"/>
        <v/>
      </c>
      <c r="AW83" s="208" t="str">
        <f>IF(ISERROR(VLOOKUP($M83,#REF!,10,0)),"",VLOOKUP($M83,#REF!,10,0))</f>
        <v/>
      </c>
      <c r="AX83" s="203">
        <f t="shared" si="56"/>
        <v>0</v>
      </c>
      <c r="AY83" s="208" t="str">
        <f t="shared" si="57"/>
        <v/>
      </c>
      <c r="BA83" s="225" t="str">
        <f t="shared" si="58"/>
        <v/>
      </c>
      <c r="BB83" s="225" t="str">
        <f t="shared" si="59"/>
        <v/>
      </c>
    </row>
    <row r="84" spans="1:54" s="39" customFormat="1" ht="25.2" customHeight="1" x14ac:dyDescent="0.2">
      <c r="A84" s="45"/>
      <c r="B84" s="48"/>
      <c r="C84" s="48"/>
      <c r="D84" s="53"/>
      <c r="E84" s="53"/>
      <c r="F84" s="55"/>
      <c r="G84" s="55"/>
      <c r="H84" s="60"/>
      <c r="I84" s="66"/>
      <c r="J84" s="68"/>
      <c r="L84" s="73">
        <f t="shared" si="35"/>
        <v>0</v>
      </c>
      <c r="M84" s="73" t="str">
        <f t="shared" si="36"/>
        <v xml:space="preserve"> </v>
      </c>
      <c r="N84" s="100">
        <f t="shared" si="37"/>
        <v>0</v>
      </c>
      <c r="O84" s="100">
        <f t="shared" si="38"/>
        <v>0</v>
      </c>
      <c r="P84" s="108">
        <f t="shared" si="39"/>
        <v>0</v>
      </c>
      <c r="Q84" s="108" t="str">
        <f>IF(OR($C84="LED",$C84="不明"),"",IF(ISERROR(VLOOKUP($M84,#REF!,2,0)),"",VLOOKUP($M84,#REF!,2,0)))</f>
        <v/>
      </c>
      <c r="R84" s="100">
        <f t="shared" si="40"/>
        <v>0</v>
      </c>
      <c r="S84" s="100">
        <f t="shared" si="41"/>
        <v>0</v>
      </c>
      <c r="T84" s="120" t="str">
        <f t="shared" si="42"/>
        <v/>
      </c>
      <c r="U84" s="124"/>
      <c r="V84" s="129" t="s">
        <v>164</v>
      </c>
      <c r="W84" s="131"/>
      <c r="X84" s="75" t="str">
        <f>IF(COUNTIF($M84,"*LED*"),"LED設置済",IF(COUNTIF($M84,"*不明*"),"該当不明",IF(ISERROR(VLOOKUP($M84,#REF!,4,0)),"",VLOOKUP($M84,#REF!,4,0))))</f>
        <v/>
      </c>
      <c r="Y84" s="139">
        <f t="shared" si="43"/>
        <v>0</v>
      </c>
      <c r="Z84" s="144" t="str">
        <f>IF(ISERROR(VLOOKUP($M84,#REF!,5,0)),"",VLOOKUP($M84,#REF!,5,0))</f>
        <v/>
      </c>
      <c r="AA84" s="147" t="str">
        <f t="shared" si="44"/>
        <v/>
      </c>
      <c r="AB84" s="147" t="str">
        <f t="shared" si="45"/>
        <v/>
      </c>
      <c r="AC84" s="147" t="str">
        <f>IF(ISERROR(VLOOKUP($M84,#REF!,6,0)),"",VLOOKUP($M84,#REF!,6,0))</f>
        <v/>
      </c>
      <c r="AD84" s="147" t="str">
        <f>IF(ISERROR(VLOOKUP($M84,#REF!,8,0)),"",VLOOKUP($M84,#REF!,8,0))</f>
        <v/>
      </c>
      <c r="AE84" s="152" t="str">
        <f t="shared" si="46"/>
        <v/>
      </c>
      <c r="AF84" s="155" t="str">
        <f t="shared" si="47"/>
        <v/>
      </c>
      <c r="AG84" s="146" t="str">
        <f t="shared" si="48"/>
        <v/>
      </c>
      <c r="AH84" s="146" t="str">
        <f>IF(ISERROR(VLOOKUP($M84,#REF!,9,0)),"",VLOOKUP($M84,#REF!,9,0))</f>
        <v/>
      </c>
      <c r="AI84" s="146" t="str">
        <f t="shared" si="49"/>
        <v/>
      </c>
      <c r="AJ84" s="168">
        <f t="shared" si="50"/>
        <v>0</v>
      </c>
      <c r="AK84" s="171"/>
      <c r="AL84" s="174" t="str">
        <f t="shared" si="51"/>
        <v/>
      </c>
      <c r="AM84" s="179" t="str">
        <f t="shared" si="52"/>
        <v/>
      </c>
      <c r="AN84" s="183" t="str">
        <f t="shared" si="53"/>
        <v>未入力セル</v>
      </c>
      <c r="AO84" s="186" t="str">
        <f t="shared" si="33"/>
        <v/>
      </c>
      <c r="AP84" s="186" t="str">
        <f t="shared" si="34"/>
        <v/>
      </c>
      <c r="AQ84" s="39">
        <f t="shared" si="32"/>
        <v>0</v>
      </c>
      <c r="AR84" s="39" t="str">
        <f>IF(ISERROR(VLOOKUP($M84,#REF!,16,0)),"",VLOOKUP($M84,#REF!,16,0))</f>
        <v/>
      </c>
      <c r="AS84" s="196" t="str">
        <f>IF(ISERROR(VLOOKUP($M84,#REF!,7,0)),"",VLOOKUP($M84,#REF!,7,0))</f>
        <v/>
      </c>
      <c r="AT84" s="203">
        <f t="shared" si="54"/>
        <v>0</v>
      </c>
      <c r="AU84" s="208" t="str">
        <f t="shared" si="55"/>
        <v/>
      </c>
      <c r="AW84" s="208" t="str">
        <f>IF(ISERROR(VLOOKUP($M84,#REF!,10,0)),"",VLOOKUP($M84,#REF!,10,0))</f>
        <v/>
      </c>
      <c r="AX84" s="203">
        <f t="shared" si="56"/>
        <v>0</v>
      </c>
      <c r="AY84" s="208" t="str">
        <f t="shared" si="57"/>
        <v/>
      </c>
      <c r="BA84" s="225" t="str">
        <f t="shared" si="58"/>
        <v/>
      </c>
      <c r="BB84" s="225" t="str">
        <f t="shared" si="59"/>
        <v/>
      </c>
    </row>
    <row r="85" spans="1:54" s="39" customFormat="1" ht="25.2" customHeight="1" x14ac:dyDescent="0.2">
      <c r="A85" s="45"/>
      <c r="B85" s="48"/>
      <c r="C85" s="48"/>
      <c r="D85" s="53"/>
      <c r="E85" s="53"/>
      <c r="F85" s="55"/>
      <c r="G85" s="55"/>
      <c r="H85" s="60"/>
      <c r="I85" s="66"/>
      <c r="J85" s="68"/>
      <c r="L85" s="73">
        <f t="shared" si="35"/>
        <v>0</v>
      </c>
      <c r="M85" s="73" t="str">
        <f t="shared" si="36"/>
        <v xml:space="preserve"> </v>
      </c>
      <c r="N85" s="100">
        <f t="shared" si="37"/>
        <v>0</v>
      </c>
      <c r="O85" s="100">
        <f t="shared" si="38"/>
        <v>0</v>
      </c>
      <c r="P85" s="108">
        <f t="shared" si="39"/>
        <v>0</v>
      </c>
      <c r="Q85" s="108" t="str">
        <f>IF(OR($C85="LED",$C85="不明"),"",IF(ISERROR(VLOOKUP($M85,#REF!,2,0)),"",VLOOKUP($M85,#REF!,2,0)))</f>
        <v/>
      </c>
      <c r="R85" s="100">
        <f t="shared" si="40"/>
        <v>0</v>
      </c>
      <c r="S85" s="100">
        <f t="shared" si="41"/>
        <v>0</v>
      </c>
      <c r="T85" s="120" t="str">
        <f t="shared" si="42"/>
        <v/>
      </c>
      <c r="U85" s="124"/>
      <c r="V85" s="129" t="s">
        <v>164</v>
      </c>
      <c r="W85" s="131"/>
      <c r="X85" s="75" t="str">
        <f>IF(COUNTIF($M85,"*LED*"),"LED設置済",IF(COUNTIF($M85,"*不明*"),"該当不明",IF(ISERROR(VLOOKUP($M85,#REF!,4,0)),"",VLOOKUP($M85,#REF!,4,0))))</f>
        <v/>
      </c>
      <c r="Y85" s="139">
        <f t="shared" si="43"/>
        <v>0</v>
      </c>
      <c r="Z85" s="144" t="str">
        <f>IF(ISERROR(VLOOKUP($M85,#REF!,5,0)),"",VLOOKUP($M85,#REF!,5,0))</f>
        <v/>
      </c>
      <c r="AA85" s="147" t="str">
        <f t="shared" si="44"/>
        <v/>
      </c>
      <c r="AB85" s="147" t="str">
        <f t="shared" si="45"/>
        <v/>
      </c>
      <c r="AC85" s="147" t="str">
        <f>IF(ISERROR(VLOOKUP($M85,#REF!,6,0)),"",VLOOKUP($M85,#REF!,6,0))</f>
        <v/>
      </c>
      <c r="AD85" s="147" t="str">
        <f>IF(ISERROR(VLOOKUP($M85,#REF!,8,0)),"",VLOOKUP($M85,#REF!,8,0))</f>
        <v/>
      </c>
      <c r="AE85" s="152" t="str">
        <f t="shared" si="46"/>
        <v/>
      </c>
      <c r="AF85" s="155" t="str">
        <f t="shared" si="47"/>
        <v/>
      </c>
      <c r="AG85" s="146" t="str">
        <f t="shared" si="48"/>
        <v/>
      </c>
      <c r="AH85" s="146" t="str">
        <f>IF(ISERROR(VLOOKUP($M85,#REF!,9,0)),"",VLOOKUP($M85,#REF!,9,0))</f>
        <v/>
      </c>
      <c r="AI85" s="146" t="str">
        <f t="shared" si="49"/>
        <v/>
      </c>
      <c r="AJ85" s="168">
        <f t="shared" si="50"/>
        <v>0</v>
      </c>
      <c r="AK85" s="171"/>
      <c r="AL85" s="174" t="str">
        <f t="shared" si="51"/>
        <v/>
      </c>
      <c r="AM85" s="179" t="str">
        <f t="shared" si="52"/>
        <v/>
      </c>
      <c r="AN85" s="183" t="str">
        <f t="shared" si="53"/>
        <v>未入力セル</v>
      </c>
      <c r="AO85" s="186" t="str">
        <f t="shared" si="33"/>
        <v/>
      </c>
      <c r="AP85" s="186" t="str">
        <f t="shared" si="34"/>
        <v/>
      </c>
      <c r="AQ85" s="39">
        <f t="shared" si="32"/>
        <v>0</v>
      </c>
      <c r="AR85" s="39" t="str">
        <f>IF(ISERROR(VLOOKUP($M85,#REF!,16,0)),"",VLOOKUP($M85,#REF!,16,0))</f>
        <v/>
      </c>
      <c r="AS85" s="196" t="str">
        <f>IF(ISERROR(VLOOKUP($M85,#REF!,7,0)),"",VLOOKUP($M85,#REF!,7,0))</f>
        <v/>
      </c>
      <c r="AT85" s="203">
        <f t="shared" si="54"/>
        <v>0</v>
      </c>
      <c r="AU85" s="208" t="str">
        <f t="shared" si="55"/>
        <v/>
      </c>
      <c r="AW85" s="208" t="str">
        <f>IF(ISERROR(VLOOKUP($M85,#REF!,10,0)),"",VLOOKUP($M85,#REF!,10,0))</f>
        <v/>
      </c>
      <c r="AX85" s="203">
        <f t="shared" si="56"/>
        <v>0</v>
      </c>
      <c r="AY85" s="208" t="str">
        <f t="shared" si="57"/>
        <v/>
      </c>
      <c r="BA85" s="225" t="str">
        <f t="shared" si="58"/>
        <v/>
      </c>
      <c r="BB85" s="225" t="str">
        <f t="shared" si="59"/>
        <v/>
      </c>
    </row>
    <row r="86" spans="1:54" s="39" customFormat="1" ht="25.2" customHeight="1" x14ac:dyDescent="0.2">
      <c r="A86" s="45"/>
      <c r="B86" s="48"/>
      <c r="C86" s="48"/>
      <c r="D86" s="53"/>
      <c r="E86" s="53"/>
      <c r="F86" s="55"/>
      <c r="G86" s="55"/>
      <c r="H86" s="60"/>
      <c r="I86" s="66"/>
      <c r="J86" s="68"/>
      <c r="L86" s="73">
        <f t="shared" si="35"/>
        <v>0</v>
      </c>
      <c r="M86" s="73" t="str">
        <f t="shared" si="36"/>
        <v xml:space="preserve"> </v>
      </c>
      <c r="N86" s="100">
        <f t="shared" si="37"/>
        <v>0</v>
      </c>
      <c r="O86" s="100">
        <f t="shared" si="38"/>
        <v>0</v>
      </c>
      <c r="P86" s="108">
        <f t="shared" si="39"/>
        <v>0</v>
      </c>
      <c r="Q86" s="108" t="str">
        <f>IF(OR($C86="LED",$C86="不明"),"",IF(ISERROR(VLOOKUP($M86,#REF!,2,0)),"",VLOOKUP($M86,#REF!,2,0)))</f>
        <v/>
      </c>
      <c r="R86" s="100">
        <f t="shared" si="40"/>
        <v>0</v>
      </c>
      <c r="S86" s="100">
        <f t="shared" si="41"/>
        <v>0</v>
      </c>
      <c r="T86" s="120" t="str">
        <f t="shared" si="42"/>
        <v/>
      </c>
      <c r="U86" s="124"/>
      <c r="V86" s="129" t="s">
        <v>164</v>
      </c>
      <c r="W86" s="131"/>
      <c r="X86" s="75" t="str">
        <f>IF(COUNTIF($M86,"*LED*"),"LED設置済",IF(COUNTIF($M86,"*不明*"),"該当不明",IF(ISERROR(VLOOKUP($M86,#REF!,4,0)),"",VLOOKUP($M86,#REF!,4,0))))</f>
        <v/>
      </c>
      <c r="Y86" s="139">
        <f t="shared" si="43"/>
        <v>0</v>
      </c>
      <c r="Z86" s="144" t="str">
        <f>IF(ISERROR(VLOOKUP($M86,#REF!,5,0)),"",VLOOKUP($M86,#REF!,5,0))</f>
        <v/>
      </c>
      <c r="AA86" s="147" t="str">
        <f t="shared" si="44"/>
        <v/>
      </c>
      <c r="AB86" s="147" t="str">
        <f t="shared" si="45"/>
        <v/>
      </c>
      <c r="AC86" s="147" t="str">
        <f>IF(ISERROR(VLOOKUP($M86,#REF!,6,0)),"",VLOOKUP($M86,#REF!,6,0))</f>
        <v/>
      </c>
      <c r="AD86" s="147" t="str">
        <f>IF(ISERROR(VLOOKUP($M86,#REF!,8,0)),"",VLOOKUP($M86,#REF!,8,0))</f>
        <v/>
      </c>
      <c r="AE86" s="152" t="str">
        <f t="shared" si="46"/>
        <v/>
      </c>
      <c r="AF86" s="155" t="str">
        <f t="shared" si="47"/>
        <v/>
      </c>
      <c r="AG86" s="146" t="str">
        <f t="shared" si="48"/>
        <v/>
      </c>
      <c r="AH86" s="146" t="str">
        <f>IF(ISERROR(VLOOKUP($M86,#REF!,9,0)),"",VLOOKUP($M86,#REF!,9,0))</f>
        <v/>
      </c>
      <c r="AI86" s="146" t="str">
        <f t="shared" si="49"/>
        <v/>
      </c>
      <c r="AJ86" s="168">
        <f t="shared" si="50"/>
        <v>0</v>
      </c>
      <c r="AK86" s="171"/>
      <c r="AL86" s="174" t="str">
        <f t="shared" si="51"/>
        <v/>
      </c>
      <c r="AM86" s="179" t="str">
        <f t="shared" si="52"/>
        <v/>
      </c>
      <c r="AN86" s="183" t="str">
        <f t="shared" si="53"/>
        <v>未入力セル</v>
      </c>
      <c r="AO86" s="186" t="str">
        <f t="shared" si="33"/>
        <v/>
      </c>
      <c r="AP86" s="186" t="str">
        <f t="shared" si="34"/>
        <v/>
      </c>
      <c r="AQ86" s="39">
        <f t="shared" si="32"/>
        <v>0</v>
      </c>
      <c r="AR86" s="39" t="str">
        <f>IF(ISERROR(VLOOKUP($M86,#REF!,16,0)),"",VLOOKUP($M86,#REF!,16,0))</f>
        <v/>
      </c>
      <c r="AS86" s="196" t="str">
        <f>IF(ISERROR(VLOOKUP($M86,#REF!,7,0)),"",VLOOKUP($M86,#REF!,7,0))</f>
        <v/>
      </c>
      <c r="AT86" s="203">
        <f t="shared" si="54"/>
        <v>0</v>
      </c>
      <c r="AU86" s="208" t="str">
        <f t="shared" si="55"/>
        <v/>
      </c>
      <c r="AW86" s="208" t="str">
        <f>IF(ISERROR(VLOOKUP($M86,#REF!,10,0)),"",VLOOKUP($M86,#REF!,10,0))</f>
        <v/>
      </c>
      <c r="AX86" s="203">
        <f t="shared" si="56"/>
        <v>0</v>
      </c>
      <c r="AY86" s="208" t="str">
        <f t="shared" si="57"/>
        <v/>
      </c>
      <c r="BA86" s="225" t="str">
        <f t="shared" si="58"/>
        <v/>
      </c>
      <c r="BB86" s="225" t="str">
        <f t="shared" si="59"/>
        <v/>
      </c>
    </row>
    <row r="87" spans="1:54" s="39" customFormat="1" ht="25.2" customHeight="1" x14ac:dyDescent="0.2">
      <c r="A87" s="45"/>
      <c r="B87" s="48"/>
      <c r="C87" s="48"/>
      <c r="D87" s="53"/>
      <c r="E87" s="53"/>
      <c r="F87" s="55"/>
      <c r="G87" s="55"/>
      <c r="H87" s="60"/>
      <c r="I87" s="66"/>
      <c r="J87" s="68"/>
      <c r="L87" s="73">
        <f t="shared" si="35"/>
        <v>0</v>
      </c>
      <c r="M87" s="73" t="str">
        <f t="shared" si="36"/>
        <v xml:space="preserve"> </v>
      </c>
      <c r="N87" s="100">
        <f t="shared" si="37"/>
        <v>0</v>
      </c>
      <c r="O87" s="100">
        <f t="shared" si="38"/>
        <v>0</v>
      </c>
      <c r="P87" s="108">
        <f t="shared" si="39"/>
        <v>0</v>
      </c>
      <c r="Q87" s="108" t="str">
        <f>IF(OR($C87="LED",$C87="不明"),"",IF(ISERROR(VLOOKUP($M87,#REF!,2,0)),"",VLOOKUP($M87,#REF!,2,0)))</f>
        <v/>
      </c>
      <c r="R87" s="100">
        <f t="shared" si="40"/>
        <v>0</v>
      </c>
      <c r="S87" s="100">
        <f t="shared" si="41"/>
        <v>0</v>
      </c>
      <c r="T87" s="120" t="str">
        <f t="shared" si="42"/>
        <v/>
      </c>
      <c r="U87" s="124"/>
      <c r="V87" s="129" t="s">
        <v>164</v>
      </c>
      <c r="W87" s="131"/>
      <c r="X87" s="75" t="str">
        <f>IF(COUNTIF($M87,"*LED*"),"LED設置済",IF(COUNTIF($M87,"*不明*"),"該当不明",IF(ISERROR(VLOOKUP($M87,#REF!,4,0)),"",VLOOKUP($M87,#REF!,4,0))))</f>
        <v/>
      </c>
      <c r="Y87" s="139">
        <f t="shared" si="43"/>
        <v>0</v>
      </c>
      <c r="Z87" s="144" t="str">
        <f>IF(ISERROR(VLOOKUP($M87,#REF!,5,0)),"",VLOOKUP($M87,#REF!,5,0))</f>
        <v/>
      </c>
      <c r="AA87" s="147" t="str">
        <f t="shared" si="44"/>
        <v/>
      </c>
      <c r="AB87" s="147" t="str">
        <f t="shared" si="45"/>
        <v/>
      </c>
      <c r="AC87" s="147" t="str">
        <f>IF(ISERROR(VLOOKUP($M87,#REF!,6,0)),"",VLOOKUP($M87,#REF!,6,0))</f>
        <v/>
      </c>
      <c r="AD87" s="147" t="str">
        <f>IF(ISERROR(VLOOKUP($M87,#REF!,8,0)),"",VLOOKUP($M87,#REF!,8,0))</f>
        <v/>
      </c>
      <c r="AE87" s="152" t="str">
        <f t="shared" si="46"/>
        <v/>
      </c>
      <c r="AF87" s="155" t="str">
        <f t="shared" si="47"/>
        <v/>
      </c>
      <c r="AG87" s="146" t="str">
        <f t="shared" si="48"/>
        <v/>
      </c>
      <c r="AH87" s="146" t="str">
        <f>IF(ISERROR(VLOOKUP($M87,#REF!,9,0)),"",VLOOKUP($M87,#REF!,9,0))</f>
        <v/>
      </c>
      <c r="AI87" s="146" t="str">
        <f t="shared" si="49"/>
        <v/>
      </c>
      <c r="AJ87" s="168">
        <f t="shared" si="50"/>
        <v>0</v>
      </c>
      <c r="AK87" s="171"/>
      <c r="AL87" s="174" t="str">
        <f t="shared" si="51"/>
        <v/>
      </c>
      <c r="AM87" s="179" t="str">
        <f t="shared" si="52"/>
        <v/>
      </c>
      <c r="AN87" s="183" t="str">
        <f t="shared" si="53"/>
        <v>未入力セル</v>
      </c>
      <c r="AO87" s="186" t="str">
        <f t="shared" si="33"/>
        <v/>
      </c>
      <c r="AP87" s="186" t="str">
        <f t="shared" si="34"/>
        <v/>
      </c>
      <c r="AQ87" s="39">
        <f t="shared" si="32"/>
        <v>0</v>
      </c>
      <c r="AR87" s="39" t="str">
        <f>IF(ISERROR(VLOOKUP($M87,#REF!,16,0)),"",VLOOKUP($M87,#REF!,16,0))</f>
        <v/>
      </c>
      <c r="AS87" s="196" t="str">
        <f>IF(ISERROR(VLOOKUP($M87,#REF!,7,0)),"",VLOOKUP($M87,#REF!,7,0))</f>
        <v/>
      </c>
      <c r="AT87" s="203">
        <f t="shared" si="54"/>
        <v>0</v>
      </c>
      <c r="AU87" s="208" t="str">
        <f t="shared" si="55"/>
        <v/>
      </c>
      <c r="AW87" s="208" t="str">
        <f>IF(ISERROR(VLOOKUP($M87,#REF!,10,0)),"",VLOOKUP($M87,#REF!,10,0))</f>
        <v/>
      </c>
      <c r="AX87" s="203">
        <f t="shared" si="56"/>
        <v>0</v>
      </c>
      <c r="AY87" s="208" t="str">
        <f t="shared" si="57"/>
        <v/>
      </c>
      <c r="BA87" s="225" t="str">
        <f t="shared" si="58"/>
        <v/>
      </c>
      <c r="BB87" s="225" t="str">
        <f t="shared" si="59"/>
        <v/>
      </c>
    </row>
    <row r="88" spans="1:54" s="39" customFormat="1" ht="25.2" customHeight="1" x14ac:dyDescent="0.2">
      <c r="A88" s="45"/>
      <c r="B88" s="48"/>
      <c r="C88" s="48"/>
      <c r="D88" s="53"/>
      <c r="E88" s="53"/>
      <c r="F88" s="55"/>
      <c r="G88" s="55"/>
      <c r="H88" s="60"/>
      <c r="I88" s="66"/>
      <c r="J88" s="68"/>
      <c r="L88" s="73">
        <f t="shared" si="35"/>
        <v>0</v>
      </c>
      <c r="M88" s="73" t="str">
        <f t="shared" si="36"/>
        <v xml:space="preserve"> </v>
      </c>
      <c r="N88" s="100">
        <f t="shared" si="37"/>
        <v>0</v>
      </c>
      <c r="O88" s="100">
        <f t="shared" si="38"/>
        <v>0</v>
      </c>
      <c r="P88" s="108">
        <f t="shared" si="39"/>
        <v>0</v>
      </c>
      <c r="Q88" s="108" t="str">
        <f>IF(OR($C88="LED",$C88="不明"),"",IF(ISERROR(VLOOKUP($M88,#REF!,2,0)),"",VLOOKUP($M88,#REF!,2,0)))</f>
        <v/>
      </c>
      <c r="R88" s="100">
        <f t="shared" si="40"/>
        <v>0</v>
      </c>
      <c r="S88" s="100">
        <f t="shared" si="41"/>
        <v>0</v>
      </c>
      <c r="T88" s="120" t="str">
        <f t="shared" si="42"/>
        <v/>
      </c>
      <c r="U88" s="124"/>
      <c r="V88" s="129" t="s">
        <v>164</v>
      </c>
      <c r="W88" s="131"/>
      <c r="X88" s="75" t="str">
        <f>IF(COUNTIF($M88,"*LED*"),"LED設置済",IF(COUNTIF($M88,"*不明*"),"該当不明",IF(ISERROR(VLOOKUP($M88,#REF!,4,0)),"",VLOOKUP($M88,#REF!,4,0))))</f>
        <v/>
      </c>
      <c r="Y88" s="139">
        <f t="shared" si="43"/>
        <v>0</v>
      </c>
      <c r="Z88" s="144" t="str">
        <f>IF(ISERROR(VLOOKUP($M88,#REF!,5,0)),"",VLOOKUP($M88,#REF!,5,0))</f>
        <v/>
      </c>
      <c r="AA88" s="147" t="str">
        <f t="shared" si="44"/>
        <v/>
      </c>
      <c r="AB88" s="147" t="str">
        <f t="shared" si="45"/>
        <v/>
      </c>
      <c r="AC88" s="147" t="str">
        <f>IF(ISERROR(VLOOKUP($M88,#REF!,6,0)),"",VLOOKUP($M88,#REF!,6,0))</f>
        <v/>
      </c>
      <c r="AD88" s="147" t="str">
        <f>IF(ISERROR(VLOOKUP($M88,#REF!,8,0)),"",VLOOKUP($M88,#REF!,8,0))</f>
        <v/>
      </c>
      <c r="AE88" s="152" t="str">
        <f t="shared" si="46"/>
        <v/>
      </c>
      <c r="AF88" s="155" t="str">
        <f t="shared" si="47"/>
        <v/>
      </c>
      <c r="AG88" s="146" t="str">
        <f t="shared" si="48"/>
        <v/>
      </c>
      <c r="AH88" s="146" t="str">
        <f>IF(ISERROR(VLOOKUP($M88,#REF!,9,0)),"",VLOOKUP($M88,#REF!,9,0))</f>
        <v/>
      </c>
      <c r="AI88" s="146" t="str">
        <f t="shared" si="49"/>
        <v/>
      </c>
      <c r="AJ88" s="168">
        <f t="shared" si="50"/>
        <v>0</v>
      </c>
      <c r="AK88" s="171"/>
      <c r="AL88" s="174" t="str">
        <f t="shared" si="51"/>
        <v/>
      </c>
      <c r="AM88" s="179" t="str">
        <f t="shared" si="52"/>
        <v/>
      </c>
      <c r="AN88" s="183" t="str">
        <f t="shared" si="53"/>
        <v>未入力セル</v>
      </c>
      <c r="AO88" s="186" t="str">
        <f t="shared" si="33"/>
        <v/>
      </c>
      <c r="AP88" s="186" t="str">
        <f t="shared" si="34"/>
        <v/>
      </c>
      <c r="AQ88" s="39">
        <f t="shared" si="32"/>
        <v>0</v>
      </c>
      <c r="AR88" s="39" t="str">
        <f>IF(ISERROR(VLOOKUP($M88,#REF!,16,0)),"",VLOOKUP($M88,#REF!,16,0))</f>
        <v/>
      </c>
      <c r="AS88" s="196" t="str">
        <f>IF(ISERROR(VLOOKUP($M88,#REF!,7,0)),"",VLOOKUP($M88,#REF!,7,0))</f>
        <v/>
      </c>
      <c r="AT88" s="203">
        <f t="shared" si="54"/>
        <v>0</v>
      </c>
      <c r="AU88" s="208" t="str">
        <f t="shared" si="55"/>
        <v/>
      </c>
      <c r="AW88" s="208" t="str">
        <f>IF(ISERROR(VLOOKUP($M88,#REF!,10,0)),"",VLOOKUP($M88,#REF!,10,0))</f>
        <v/>
      </c>
      <c r="AX88" s="203">
        <f t="shared" si="56"/>
        <v>0</v>
      </c>
      <c r="AY88" s="208" t="str">
        <f t="shared" si="57"/>
        <v/>
      </c>
      <c r="BA88" s="225" t="str">
        <f t="shared" si="58"/>
        <v/>
      </c>
      <c r="BB88" s="225" t="str">
        <f t="shared" si="59"/>
        <v/>
      </c>
    </row>
    <row r="89" spans="1:54" s="39" customFormat="1" ht="25.2" customHeight="1" x14ac:dyDescent="0.2">
      <c r="A89" s="45"/>
      <c r="B89" s="48"/>
      <c r="C89" s="48"/>
      <c r="D89" s="53"/>
      <c r="E89" s="53"/>
      <c r="F89" s="55"/>
      <c r="G89" s="55"/>
      <c r="H89" s="60"/>
      <c r="I89" s="66"/>
      <c r="J89" s="68"/>
      <c r="L89" s="73">
        <f t="shared" si="35"/>
        <v>0</v>
      </c>
      <c r="M89" s="73" t="str">
        <f t="shared" si="36"/>
        <v xml:space="preserve"> </v>
      </c>
      <c r="N89" s="100">
        <f t="shared" si="37"/>
        <v>0</v>
      </c>
      <c r="O89" s="100">
        <f t="shared" si="38"/>
        <v>0</v>
      </c>
      <c r="P89" s="108">
        <f t="shared" si="39"/>
        <v>0</v>
      </c>
      <c r="Q89" s="108" t="str">
        <f>IF(OR($C89="LED",$C89="不明"),"",IF(ISERROR(VLOOKUP($M89,#REF!,2,0)),"",VLOOKUP($M89,#REF!,2,0)))</f>
        <v/>
      </c>
      <c r="R89" s="100">
        <f t="shared" si="40"/>
        <v>0</v>
      </c>
      <c r="S89" s="100">
        <f t="shared" si="41"/>
        <v>0</v>
      </c>
      <c r="T89" s="120" t="str">
        <f t="shared" si="42"/>
        <v/>
      </c>
      <c r="U89" s="124"/>
      <c r="V89" s="129" t="s">
        <v>164</v>
      </c>
      <c r="W89" s="131"/>
      <c r="X89" s="75" t="str">
        <f>IF(COUNTIF($M89,"*LED*"),"LED設置済",IF(COUNTIF($M89,"*不明*"),"該当不明",IF(ISERROR(VLOOKUP($M89,#REF!,4,0)),"",VLOOKUP($M89,#REF!,4,0))))</f>
        <v/>
      </c>
      <c r="Y89" s="139">
        <f t="shared" si="43"/>
        <v>0</v>
      </c>
      <c r="Z89" s="144" t="str">
        <f>IF(ISERROR(VLOOKUP($M89,#REF!,5,0)),"",VLOOKUP($M89,#REF!,5,0))</f>
        <v/>
      </c>
      <c r="AA89" s="147" t="str">
        <f t="shared" si="44"/>
        <v/>
      </c>
      <c r="AB89" s="147" t="str">
        <f t="shared" si="45"/>
        <v/>
      </c>
      <c r="AC89" s="147" t="str">
        <f>IF(ISERROR(VLOOKUP($M89,#REF!,6,0)),"",VLOOKUP($M89,#REF!,6,0))</f>
        <v/>
      </c>
      <c r="AD89" s="147" t="str">
        <f>IF(ISERROR(VLOOKUP($M89,#REF!,8,0)),"",VLOOKUP($M89,#REF!,8,0))</f>
        <v/>
      </c>
      <c r="AE89" s="152" t="str">
        <f t="shared" si="46"/>
        <v/>
      </c>
      <c r="AF89" s="155" t="str">
        <f t="shared" si="47"/>
        <v/>
      </c>
      <c r="AG89" s="146" t="str">
        <f t="shared" si="48"/>
        <v/>
      </c>
      <c r="AH89" s="146" t="str">
        <f>IF(ISERROR(VLOOKUP($M89,#REF!,9,0)),"",VLOOKUP($M89,#REF!,9,0))</f>
        <v/>
      </c>
      <c r="AI89" s="146" t="str">
        <f t="shared" si="49"/>
        <v/>
      </c>
      <c r="AJ89" s="168">
        <f t="shared" si="50"/>
        <v>0</v>
      </c>
      <c r="AK89" s="171"/>
      <c r="AL89" s="174" t="str">
        <f t="shared" si="51"/>
        <v/>
      </c>
      <c r="AM89" s="179" t="str">
        <f t="shared" si="52"/>
        <v/>
      </c>
      <c r="AN89" s="183" t="str">
        <f t="shared" si="53"/>
        <v>未入力セル</v>
      </c>
      <c r="AO89" s="186" t="str">
        <f t="shared" si="33"/>
        <v/>
      </c>
      <c r="AP89" s="186" t="str">
        <f t="shared" si="34"/>
        <v/>
      </c>
      <c r="AQ89" s="39">
        <f t="shared" si="32"/>
        <v>0</v>
      </c>
      <c r="AR89" s="39" t="str">
        <f>IF(ISERROR(VLOOKUP($M89,#REF!,16,0)),"",VLOOKUP($M89,#REF!,16,0))</f>
        <v/>
      </c>
      <c r="AS89" s="196" t="str">
        <f>IF(ISERROR(VLOOKUP($M89,#REF!,7,0)),"",VLOOKUP($M89,#REF!,7,0))</f>
        <v/>
      </c>
      <c r="AT89" s="203">
        <f t="shared" si="54"/>
        <v>0</v>
      </c>
      <c r="AU89" s="208" t="str">
        <f t="shared" si="55"/>
        <v/>
      </c>
      <c r="AW89" s="208" t="str">
        <f>IF(ISERROR(VLOOKUP($M89,#REF!,10,0)),"",VLOOKUP($M89,#REF!,10,0))</f>
        <v/>
      </c>
      <c r="AX89" s="203">
        <f t="shared" si="56"/>
        <v>0</v>
      </c>
      <c r="AY89" s="208" t="str">
        <f t="shared" si="57"/>
        <v/>
      </c>
      <c r="BA89" s="225" t="str">
        <f t="shared" si="58"/>
        <v/>
      </c>
      <c r="BB89" s="225" t="str">
        <f t="shared" si="59"/>
        <v/>
      </c>
    </row>
    <row r="90" spans="1:54" s="39" customFormat="1" ht="25.2" customHeight="1" x14ac:dyDescent="0.2">
      <c r="A90" s="45"/>
      <c r="B90" s="48"/>
      <c r="C90" s="48"/>
      <c r="D90" s="53"/>
      <c r="E90" s="53"/>
      <c r="F90" s="55"/>
      <c r="G90" s="55"/>
      <c r="H90" s="60"/>
      <c r="I90" s="66"/>
      <c r="J90" s="68"/>
      <c r="L90" s="73">
        <f t="shared" si="35"/>
        <v>0</v>
      </c>
      <c r="M90" s="73" t="str">
        <f t="shared" si="36"/>
        <v xml:space="preserve"> </v>
      </c>
      <c r="N90" s="100">
        <f t="shared" si="37"/>
        <v>0</v>
      </c>
      <c r="O90" s="100">
        <f t="shared" si="38"/>
        <v>0</v>
      </c>
      <c r="P90" s="108">
        <f t="shared" si="39"/>
        <v>0</v>
      </c>
      <c r="Q90" s="108" t="str">
        <f>IF(OR($C90="LED",$C90="不明"),"",IF(ISERROR(VLOOKUP($M90,#REF!,2,0)),"",VLOOKUP($M90,#REF!,2,0)))</f>
        <v/>
      </c>
      <c r="R90" s="100">
        <f t="shared" si="40"/>
        <v>0</v>
      </c>
      <c r="S90" s="100">
        <f t="shared" si="41"/>
        <v>0</v>
      </c>
      <c r="T90" s="120" t="str">
        <f t="shared" si="42"/>
        <v/>
      </c>
      <c r="U90" s="124"/>
      <c r="V90" s="129" t="s">
        <v>164</v>
      </c>
      <c r="W90" s="131"/>
      <c r="X90" s="75" t="str">
        <f>IF(COUNTIF($M90,"*LED*"),"LED設置済",IF(COUNTIF($M90,"*不明*"),"該当不明",IF(ISERROR(VLOOKUP($M90,#REF!,4,0)),"",VLOOKUP($M90,#REF!,4,0))))</f>
        <v/>
      </c>
      <c r="Y90" s="139">
        <f t="shared" si="43"/>
        <v>0</v>
      </c>
      <c r="Z90" s="144" t="str">
        <f>IF(ISERROR(VLOOKUP($M90,#REF!,5,0)),"",VLOOKUP($M90,#REF!,5,0))</f>
        <v/>
      </c>
      <c r="AA90" s="147" t="str">
        <f t="shared" si="44"/>
        <v/>
      </c>
      <c r="AB90" s="147" t="str">
        <f t="shared" si="45"/>
        <v/>
      </c>
      <c r="AC90" s="147" t="str">
        <f>IF(ISERROR(VLOOKUP($M90,#REF!,6,0)),"",VLOOKUP($M90,#REF!,6,0))</f>
        <v/>
      </c>
      <c r="AD90" s="147" t="str">
        <f>IF(ISERROR(VLOOKUP($M90,#REF!,8,0)),"",VLOOKUP($M90,#REF!,8,0))</f>
        <v/>
      </c>
      <c r="AE90" s="152" t="str">
        <f t="shared" si="46"/>
        <v/>
      </c>
      <c r="AF90" s="155" t="str">
        <f t="shared" si="47"/>
        <v/>
      </c>
      <c r="AG90" s="146" t="str">
        <f t="shared" si="48"/>
        <v/>
      </c>
      <c r="AH90" s="146" t="str">
        <f>IF(ISERROR(VLOOKUP($M90,#REF!,9,0)),"",VLOOKUP($M90,#REF!,9,0))</f>
        <v/>
      </c>
      <c r="AI90" s="146" t="str">
        <f t="shared" si="49"/>
        <v/>
      </c>
      <c r="AJ90" s="168">
        <f t="shared" si="50"/>
        <v>0</v>
      </c>
      <c r="AK90" s="171"/>
      <c r="AL90" s="174" t="str">
        <f t="shared" si="51"/>
        <v/>
      </c>
      <c r="AM90" s="179" t="str">
        <f t="shared" si="52"/>
        <v/>
      </c>
      <c r="AN90" s="183" t="str">
        <f t="shared" si="53"/>
        <v>未入力セル</v>
      </c>
      <c r="AO90" s="186" t="str">
        <f t="shared" si="33"/>
        <v/>
      </c>
      <c r="AP90" s="186" t="str">
        <f t="shared" si="34"/>
        <v/>
      </c>
      <c r="AQ90" s="39">
        <f t="shared" si="32"/>
        <v>0</v>
      </c>
      <c r="AR90" s="39" t="str">
        <f>IF(ISERROR(VLOOKUP($M90,#REF!,16,0)),"",VLOOKUP($M90,#REF!,16,0))</f>
        <v/>
      </c>
      <c r="AS90" s="196" t="str">
        <f>IF(ISERROR(VLOOKUP($M90,#REF!,7,0)),"",VLOOKUP($M90,#REF!,7,0))</f>
        <v/>
      </c>
      <c r="AT90" s="203">
        <f t="shared" si="54"/>
        <v>0</v>
      </c>
      <c r="AU90" s="208" t="str">
        <f t="shared" si="55"/>
        <v/>
      </c>
      <c r="AW90" s="208" t="str">
        <f>IF(ISERROR(VLOOKUP($M90,#REF!,10,0)),"",VLOOKUP($M90,#REF!,10,0))</f>
        <v/>
      </c>
      <c r="AX90" s="203">
        <f t="shared" si="56"/>
        <v>0</v>
      </c>
      <c r="AY90" s="208" t="str">
        <f t="shared" si="57"/>
        <v/>
      </c>
      <c r="BA90" s="225" t="str">
        <f t="shared" si="58"/>
        <v/>
      </c>
      <c r="BB90" s="225" t="str">
        <f t="shared" si="59"/>
        <v/>
      </c>
    </row>
    <row r="91" spans="1:54" s="39" customFormat="1" ht="25.2" customHeight="1" x14ac:dyDescent="0.2">
      <c r="A91" s="45"/>
      <c r="B91" s="48"/>
      <c r="C91" s="48"/>
      <c r="D91" s="53"/>
      <c r="E91" s="53"/>
      <c r="F91" s="55"/>
      <c r="G91" s="55"/>
      <c r="H91" s="60"/>
      <c r="I91" s="66"/>
      <c r="J91" s="68"/>
      <c r="L91" s="73">
        <f t="shared" si="35"/>
        <v>0</v>
      </c>
      <c r="M91" s="73" t="str">
        <f t="shared" si="36"/>
        <v xml:space="preserve"> </v>
      </c>
      <c r="N91" s="100">
        <f t="shared" si="37"/>
        <v>0</v>
      </c>
      <c r="O91" s="100">
        <f t="shared" si="38"/>
        <v>0</v>
      </c>
      <c r="P91" s="108">
        <f t="shared" si="39"/>
        <v>0</v>
      </c>
      <c r="Q91" s="108" t="str">
        <f>IF(OR($C91="LED",$C91="不明"),"",IF(ISERROR(VLOOKUP($M91,#REF!,2,0)),"",VLOOKUP($M91,#REF!,2,0)))</f>
        <v/>
      </c>
      <c r="R91" s="100">
        <f t="shared" si="40"/>
        <v>0</v>
      </c>
      <c r="S91" s="100">
        <f t="shared" si="41"/>
        <v>0</v>
      </c>
      <c r="T91" s="120" t="str">
        <f t="shared" si="42"/>
        <v/>
      </c>
      <c r="U91" s="124"/>
      <c r="V91" s="129" t="s">
        <v>164</v>
      </c>
      <c r="W91" s="131"/>
      <c r="X91" s="75" t="str">
        <f>IF(COUNTIF($M91,"*LED*"),"LED設置済",IF(COUNTIF($M91,"*不明*"),"該当不明",IF(ISERROR(VLOOKUP($M91,#REF!,4,0)),"",VLOOKUP($M91,#REF!,4,0))))</f>
        <v/>
      </c>
      <c r="Y91" s="139">
        <f t="shared" si="43"/>
        <v>0</v>
      </c>
      <c r="Z91" s="144" t="str">
        <f>IF(ISERROR(VLOOKUP($M91,#REF!,5,0)),"",VLOOKUP($M91,#REF!,5,0))</f>
        <v/>
      </c>
      <c r="AA91" s="147" t="str">
        <f t="shared" si="44"/>
        <v/>
      </c>
      <c r="AB91" s="147" t="str">
        <f t="shared" si="45"/>
        <v/>
      </c>
      <c r="AC91" s="147" t="str">
        <f>IF(ISERROR(VLOOKUP($M91,#REF!,6,0)),"",VLOOKUP($M91,#REF!,6,0))</f>
        <v/>
      </c>
      <c r="AD91" s="147" t="str">
        <f>IF(ISERROR(VLOOKUP($M91,#REF!,8,0)),"",VLOOKUP($M91,#REF!,8,0))</f>
        <v/>
      </c>
      <c r="AE91" s="152" t="str">
        <f t="shared" si="46"/>
        <v/>
      </c>
      <c r="AF91" s="155" t="str">
        <f t="shared" si="47"/>
        <v/>
      </c>
      <c r="AG91" s="146" t="str">
        <f t="shared" si="48"/>
        <v/>
      </c>
      <c r="AH91" s="146" t="str">
        <f>IF(ISERROR(VLOOKUP($M91,#REF!,9,0)),"",VLOOKUP($M91,#REF!,9,0))</f>
        <v/>
      </c>
      <c r="AI91" s="146" t="str">
        <f t="shared" si="49"/>
        <v/>
      </c>
      <c r="AJ91" s="168">
        <f t="shared" si="50"/>
        <v>0</v>
      </c>
      <c r="AK91" s="171"/>
      <c r="AL91" s="174" t="str">
        <f t="shared" si="51"/>
        <v/>
      </c>
      <c r="AM91" s="179" t="str">
        <f t="shared" si="52"/>
        <v/>
      </c>
      <c r="AN91" s="183" t="str">
        <f t="shared" si="53"/>
        <v>未入力セル</v>
      </c>
      <c r="AO91" s="186" t="str">
        <f t="shared" si="33"/>
        <v/>
      </c>
      <c r="AP91" s="186" t="str">
        <f t="shared" si="34"/>
        <v/>
      </c>
      <c r="AQ91" s="39">
        <f t="shared" si="32"/>
        <v>0</v>
      </c>
      <c r="AR91" s="39" t="str">
        <f>IF(ISERROR(VLOOKUP($M91,#REF!,16,0)),"",VLOOKUP($M91,#REF!,16,0))</f>
        <v/>
      </c>
      <c r="AS91" s="196" t="str">
        <f>IF(ISERROR(VLOOKUP($M91,#REF!,7,0)),"",VLOOKUP($M91,#REF!,7,0))</f>
        <v/>
      </c>
      <c r="AT91" s="203">
        <f t="shared" si="54"/>
        <v>0</v>
      </c>
      <c r="AU91" s="208" t="str">
        <f t="shared" si="55"/>
        <v/>
      </c>
      <c r="AW91" s="208" t="str">
        <f>IF(ISERROR(VLOOKUP($M91,#REF!,10,0)),"",VLOOKUP($M91,#REF!,10,0))</f>
        <v/>
      </c>
      <c r="AX91" s="203">
        <f t="shared" si="56"/>
        <v>0</v>
      </c>
      <c r="AY91" s="208" t="str">
        <f t="shared" si="57"/>
        <v/>
      </c>
      <c r="BA91" s="225" t="str">
        <f t="shared" si="58"/>
        <v/>
      </c>
      <c r="BB91" s="225" t="str">
        <f t="shared" si="59"/>
        <v/>
      </c>
    </row>
    <row r="92" spans="1:54" s="39" customFormat="1" ht="25.2" customHeight="1" x14ac:dyDescent="0.2">
      <c r="A92" s="45"/>
      <c r="B92" s="48"/>
      <c r="C92" s="48"/>
      <c r="D92" s="53"/>
      <c r="E92" s="53"/>
      <c r="F92" s="55"/>
      <c r="G92" s="55"/>
      <c r="H92" s="60"/>
      <c r="I92" s="66"/>
      <c r="J92" s="68"/>
      <c r="L92" s="73">
        <f t="shared" si="35"/>
        <v>0</v>
      </c>
      <c r="M92" s="73" t="str">
        <f t="shared" si="36"/>
        <v xml:space="preserve"> </v>
      </c>
      <c r="N92" s="100">
        <f t="shared" si="37"/>
        <v>0</v>
      </c>
      <c r="O92" s="100">
        <f t="shared" si="38"/>
        <v>0</v>
      </c>
      <c r="P92" s="108">
        <f t="shared" si="39"/>
        <v>0</v>
      </c>
      <c r="Q92" s="108" t="str">
        <f>IF(OR($C92="LED",$C92="不明"),"",IF(ISERROR(VLOOKUP($M92,#REF!,2,0)),"",VLOOKUP($M92,#REF!,2,0)))</f>
        <v/>
      </c>
      <c r="R92" s="100">
        <f t="shared" si="40"/>
        <v>0</v>
      </c>
      <c r="S92" s="100">
        <f t="shared" si="41"/>
        <v>0</v>
      </c>
      <c r="T92" s="120" t="str">
        <f t="shared" si="42"/>
        <v/>
      </c>
      <c r="U92" s="124"/>
      <c r="V92" s="129" t="s">
        <v>164</v>
      </c>
      <c r="W92" s="131"/>
      <c r="X92" s="75" t="str">
        <f>IF(COUNTIF($M92,"*LED*"),"LED設置済",IF(COUNTIF($M92,"*不明*"),"該当不明",IF(ISERROR(VLOOKUP($M92,#REF!,4,0)),"",VLOOKUP($M92,#REF!,4,0))))</f>
        <v/>
      </c>
      <c r="Y92" s="139">
        <f t="shared" si="43"/>
        <v>0</v>
      </c>
      <c r="Z92" s="144" t="str">
        <f>IF(ISERROR(VLOOKUP($M92,#REF!,5,0)),"",VLOOKUP($M92,#REF!,5,0))</f>
        <v/>
      </c>
      <c r="AA92" s="147" t="str">
        <f t="shared" si="44"/>
        <v/>
      </c>
      <c r="AB92" s="147" t="str">
        <f t="shared" si="45"/>
        <v/>
      </c>
      <c r="AC92" s="147" t="str">
        <f>IF(ISERROR(VLOOKUP($M92,#REF!,6,0)),"",VLOOKUP($M92,#REF!,6,0))</f>
        <v/>
      </c>
      <c r="AD92" s="147" t="str">
        <f>IF(ISERROR(VLOOKUP($M92,#REF!,8,0)),"",VLOOKUP($M92,#REF!,8,0))</f>
        <v/>
      </c>
      <c r="AE92" s="152" t="str">
        <f t="shared" si="46"/>
        <v/>
      </c>
      <c r="AF92" s="155" t="str">
        <f t="shared" si="47"/>
        <v/>
      </c>
      <c r="AG92" s="146" t="str">
        <f t="shared" si="48"/>
        <v/>
      </c>
      <c r="AH92" s="146" t="str">
        <f>IF(ISERROR(VLOOKUP($M92,#REF!,9,0)),"",VLOOKUP($M92,#REF!,9,0))</f>
        <v/>
      </c>
      <c r="AI92" s="146" t="str">
        <f t="shared" si="49"/>
        <v/>
      </c>
      <c r="AJ92" s="168">
        <f t="shared" si="50"/>
        <v>0</v>
      </c>
      <c r="AK92" s="171"/>
      <c r="AL92" s="174" t="str">
        <f t="shared" si="51"/>
        <v/>
      </c>
      <c r="AM92" s="179" t="str">
        <f t="shared" si="52"/>
        <v/>
      </c>
      <c r="AN92" s="183" t="str">
        <f t="shared" si="53"/>
        <v>未入力セル</v>
      </c>
      <c r="AO92" s="186" t="str">
        <f t="shared" si="33"/>
        <v/>
      </c>
      <c r="AP92" s="186" t="str">
        <f t="shared" si="34"/>
        <v/>
      </c>
      <c r="AQ92" s="39">
        <f t="shared" si="32"/>
        <v>0</v>
      </c>
      <c r="AR92" s="39" t="str">
        <f>IF(ISERROR(VLOOKUP($M92,#REF!,16,0)),"",VLOOKUP($M92,#REF!,16,0))</f>
        <v/>
      </c>
      <c r="AS92" s="196" t="str">
        <f>IF(ISERROR(VLOOKUP($M92,#REF!,7,0)),"",VLOOKUP($M92,#REF!,7,0))</f>
        <v/>
      </c>
      <c r="AT92" s="203">
        <f t="shared" si="54"/>
        <v>0</v>
      </c>
      <c r="AU92" s="208" t="str">
        <f t="shared" si="55"/>
        <v/>
      </c>
      <c r="AW92" s="208" t="str">
        <f>IF(ISERROR(VLOOKUP($M92,#REF!,10,0)),"",VLOOKUP($M92,#REF!,10,0))</f>
        <v/>
      </c>
      <c r="AX92" s="203">
        <f t="shared" si="56"/>
        <v>0</v>
      </c>
      <c r="AY92" s="208" t="str">
        <f t="shared" si="57"/>
        <v/>
      </c>
      <c r="BA92" s="225" t="str">
        <f t="shared" si="58"/>
        <v/>
      </c>
      <c r="BB92" s="225" t="str">
        <f t="shared" si="59"/>
        <v/>
      </c>
    </row>
    <row r="93" spans="1:54" s="39" customFormat="1" ht="25.2" customHeight="1" x14ac:dyDescent="0.2">
      <c r="A93" s="45"/>
      <c r="B93" s="48"/>
      <c r="C93" s="48"/>
      <c r="D93" s="53"/>
      <c r="E93" s="53"/>
      <c r="F93" s="55"/>
      <c r="G93" s="55"/>
      <c r="H93" s="60"/>
      <c r="I93" s="66"/>
      <c r="J93" s="68"/>
      <c r="L93" s="73">
        <f t="shared" si="35"/>
        <v>0</v>
      </c>
      <c r="M93" s="73" t="str">
        <f t="shared" si="36"/>
        <v xml:space="preserve"> </v>
      </c>
      <c r="N93" s="100">
        <f t="shared" si="37"/>
        <v>0</v>
      </c>
      <c r="O93" s="100">
        <f t="shared" si="38"/>
        <v>0</v>
      </c>
      <c r="P93" s="108">
        <f t="shared" si="39"/>
        <v>0</v>
      </c>
      <c r="Q93" s="108" t="str">
        <f>IF(OR($C93="LED",$C93="不明"),"",IF(ISERROR(VLOOKUP($M93,#REF!,2,0)),"",VLOOKUP($M93,#REF!,2,0)))</f>
        <v/>
      </c>
      <c r="R93" s="100">
        <f t="shared" si="40"/>
        <v>0</v>
      </c>
      <c r="S93" s="100">
        <f t="shared" si="41"/>
        <v>0</v>
      </c>
      <c r="T93" s="120" t="str">
        <f t="shared" si="42"/>
        <v/>
      </c>
      <c r="U93" s="124"/>
      <c r="V93" s="129" t="s">
        <v>164</v>
      </c>
      <c r="W93" s="131"/>
      <c r="X93" s="75" t="str">
        <f>IF(COUNTIF($M93,"*LED*"),"LED設置済",IF(COUNTIF($M93,"*不明*"),"該当不明",IF(ISERROR(VLOOKUP($M93,#REF!,4,0)),"",VLOOKUP($M93,#REF!,4,0))))</f>
        <v/>
      </c>
      <c r="Y93" s="139">
        <f t="shared" si="43"/>
        <v>0</v>
      </c>
      <c r="Z93" s="144" t="str">
        <f>IF(ISERROR(VLOOKUP($M93,#REF!,5,0)),"",VLOOKUP($M93,#REF!,5,0))</f>
        <v/>
      </c>
      <c r="AA93" s="147" t="str">
        <f t="shared" si="44"/>
        <v/>
      </c>
      <c r="AB93" s="147" t="str">
        <f t="shared" si="45"/>
        <v/>
      </c>
      <c r="AC93" s="147" t="str">
        <f>IF(ISERROR(VLOOKUP($M93,#REF!,6,0)),"",VLOOKUP($M93,#REF!,6,0))</f>
        <v/>
      </c>
      <c r="AD93" s="147" t="str">
        <f>IF(ISERROR(VLOOKUP($M93,#REF!,8,0)),"",VLOOKUP($M93,#REF!,8,0))</f>
        <v/>
      </c>
      <c r="AE93" s="152" t="str">
        <f t="shared" si="46"/>
        <v/>
      </c>
      <c r="AF93" s="155" t="str">
        <f t="shared" si="47"/>
        <v/>
      </c>
      <c r="AG93" s="146" t="str">
        <f t="shared" si="48"/>
        <v/>
      </c>
      <c r="AH93" s="146" t="str">
        <f>IF(ISERROR(VLOOKUP($M93,#REF!,9,0)),"",VLOOKUP($M93,#REF!,9,0))</f>
        <v/>
      </c>
      <c r="AI93" s="146" t="str">
        <f t="shared" si="49"/>
        <v/>
      </c>
      <c r="AJ93" s="168">
        <f t="shared" si="50"/>
        <v>0</v>
      </c>
      <c r="AK93" s="171"/>
      <c r="AL93" s="174" t="str">
        <f t="shared" si="51"/>
        <v/>
      </c>
      <c r="AM93" s="179" t="str">
        <f t="shared" si="52"/>
        <v/>
      </c>
      <c r="AN93" s="183" t="str">
        <f t="shared" si="53"/>
        <v>未入力セル</v>
      </c>
      <c r="AO93" s="186" t="str">
        <f t="shared" si="33"/>
        <v/>
      </c>
      <c r="AP93" s="186" t="str">
        <f t="shared" si="34"/>
        <v/>
      </c>
      <c r="AQ93" s="39">
        <f t="shared" si="32"/>
        <v>0</v>
      </c>
      <c r="AR93" s="39" t="str">
        <f>IF(ISERROR(VLOOKUP($M93,#REF!,16,0)),"",VLOOKUP($M93,#REF!,16,0))</f>
        <v/>
      </c>
      <c r="AS93" s="196" t="str">
        <f>IF(ISERROR(VLOOKUP($M93,#REF!,7,0)),"",VLOOKUP($M93,#REF!,7,0))</f>
        <v/>
      </c>
      <c r="AT93" s="203">
        <f t="shared" si="54"/>
        <v>0</v>
      </c>
      <c r="AU93" s="208" t="str">
        <f t="shared" si="55"/>
        <v/>
      </c>
      <c r="AW93" s="208" t="str">
        <f>IF(ISERROR(VLOOKUP($M93,#REF!,10,0)),"",VLOOKUP($M93,#REF!,10,0))</f>
        <v/>
      </c>
      <c r="AX93" s="203">
        <f t="shared" si="56"/>
        <v>0</v>
      </c>
      <c r="AY93" s="208" t="str">
        <f t="shared" si="57"/>
        <v/>
      </c>
      <c r="BA93" s="225" t="str">
        <f t="shared" si="58"/>
        <v/>
      </c>
      <c r="BB93" s="225" t="str">
        <f t="shared" si="59"/>
        <v/>
      </c>
    </row>
    <row r="94" spans="1:54" s="39" customFormat="1" ht="25.2" customHeight="1" x14ac:dyDescent="0.2">
      <c r="A94" s="45"/>
      <c r="B94" s="48"/>
      <c r="C94" s="48"/>
      <c r="D94" s="53"/>
      <c r="E94" s="53"/>
      <c r="F94" s="55"/>
      <c r="G94" s="55"/>
      <c r="H94" s="60"/>
      <c r="I94" s="66"/>
      <c r="J94" s="68"/>
      <c r="L94" s="73">
        <f t="shared" si="35"/>
        <v>0</v>
      </c>
      <c r="M94" s="73" t="str">
        <f t="shared" si="36"/>
        <v xml:space="preserve"> </v>
      </c>
      <c r="N94" s="100">
        <f t="shared" si="37"/>
        <v>0</v>
      </c>
      <c r="O94" s="100">
        <f t="shared" si="38"/>
        <v>0</v>
      </c>
      <c r="P94" s="108">
        <f t="shared" si="39"/>
        <v>0</v>
      </c>
      <c r="Q94" s="108" t="str">
        <f>IF(OR($C94="LED",$C94="不明"),"",IF(ISERROR(VLOOKUP($M94,#REF!,2,0)),"",VLOOKUP($M94,#REF!,2,0)))</f>
        <v/>
      </c>
      <c r="R94" s="100">
        <f t="shared" si="40"/>
        <v>0</v>
      </c>
      <c r="S94" s="100">
        <f t="shared" si="41"/>
        <v>0</v>
      </c>
      <c r="T94" s="120" t="str">
        <f t="shared" si="42"/>
        <v/>
      </c>
      <c r="U94" s="124"/>
      <c r="V94" s="129" t="s">
        <v>164</v>
      </c>
      <c r="W94" s="131"/>
      <c r="X94" s="75" t="str">
        <f>IF(COUNTIF($M94,"*LED*"),"LED設置済",IF(COUNTIF($M94,"*不明*"),"該当不明",IF(ISERROR(VLOOKUP($M94,#REF!,4,0)),"",VLOOKUP($M94,#REF!,4,0))))</f>
        <v/>
      </c>
      <c r="Y94" s="139">
        <f t="shared" si="43"/>
        <v>0</v>
      </c>
      <c r="Z94" s="144" t="str">
        <f>IF(ISERROR(VLOOKUP($M94,#REF!,5,0)),"",VLOOKUP($M94,#REF!,5,0))</f>
        <v/>
      </c>
      <c r="AA94" s="147" t="str">
        <f t="shared" si="44"/>
        <v/>
      </c>
      <c r="AB94" s="147" t="str">
        <f t="shared" si="45"/>
        <v/>
      </c>
      <c r="AC94" s="147" t="str">
        <f>IF(ISERROR(VLOOKUP($M94,#REF!,6,0)),"",VLOOKUP($M94,#REF!,6,0))</f>
        <v/>
      </c>
      <c r="AD94" s="147" t="str">
        <f>IF(ISERROR(VLOOKUP($M94,#REF!,8,0)),"",VLOOKUP($M94,#REF!,8,0))</f>
        <v/>
      </c>
      <c r="AE94" s="152" t="str">
        <f t="shared" si="46"/>
        <v/>
      </c>
      <c r="AF94" s="155" t="str">
        <f t="shared" si="47"/>
        <v/>
      </c>
      <c r="AG94" s="146" t="str">
        <f t="shared" si="48"/>
        <v/>
      </c>
      <c r="AH94" s="146" t="str">
        <f>IF(ISERROR(VLOOKUP($M94,#REF!,9,0)),"",VLOOKUP($M94,#REF!,9,0))</f>
        <v/>
      </c>
      <c r="AI94" s="146" t="str">
        <f t="shared" si="49"/>
        <v/>
      </c>
      <c r="AJ94" s="168">
        <f t="shared" si="50"/>
        <v>0</v>
      </c>
      <c r="AK94" s="171"/>
      <c r="AL94" s="174" t="str">
        <f t="shared" si="51"/>
        <v/>
      </c>
      <c r="AM94" s="179" t="str">
        <f t="shared" si="52"/>
        <v/>
      </c>
      <c r="AN94" s="183" t="str">
        <f t="shared" si="53"/>
        <v>未入力セル</v>
      </c>
      <c r="AO94" s="186" t="str">
        <f t="shared" si="33"/>
        <v/>
      </c>
      <c r="AP94" s="186" t="str">
        <f t="shared" si="34"/>
        <v/>
      </c>
      <c r="AQ94" s="39">
        <f t="shared" si="32"/>
        <v>0</v>
      </c>
      <c r="AR94" s="39" t="str">
        <f>IF(ISERROR(VLOOKUP($M94,#REF!,16,0)),"",VLOOKUP($M94,#REF!,16,0))</f>
        <v/>
      </c>
      <c r="AS94" s="196" t="str">
        <f>IF(ISERROR(VLOOKUP($M94,#REF!,7,0)),"",VLOOKUP($M94,#REF!,7,0))</f>
        <v/>
      </c>
      <c r="AT94" s="203">
        <f t="shared" si="54"/>
        <v>0</v>
      </c>
      <c r="AU94" s="208" t="str">
        <f t="shared" si="55"/>
        <v/>
      </c>
      <c r="AW94" s="208" t="str">
        <f>IF(ISERROR(VLOOKUP($M94,#REF!,10,0)),"",VLOOKUP($M94,#REF!,10,0))</f>
        <v/>
      </c>
      <c r="AX94" s="203">
        <f t="shared" si="56"/>
        <v>0</v>
      </c>
      <c r="AY94" s="208" t="str">
        <f t="shared" si="57"/>
        <v/>
      </c>
      <c r="BA94" s="225" t="str">
        <f t="shared" si="58"/>
        <v/>
      </c>
      <c r="BB94" s="225" t="str">
        <f t="shared" si="59"/>
        <v/>
      </c>
    </row>
    <row r="95" spans="1:54" s="39" customFormat="1" ht="25.2" customHeight="1" x14ac:dyDescent="0.2">
      <c r="A95" s="45"/>
      <c r="B95" s="48"/>
      <c r="C95" s="48"/>
      <c r="D95" s="53"/>
      <c r="E95" s="53"/>
      <c r="F95" s="55"/>
      <c r="G95" s="55"/>
      <c r="H95" s="60"/>
      <c r="I95" s="66"/>
      <c r="J95" s="68"/>
      <c r="L95" s="73">
        <f t="shared" si="35"/>
        <v>0</v>
      </c>
      <c r="M95" s="73" t="str">
        <f t="shared" si="36"/>
        <v xml:space="preserve"> </v>
      </c>
      <c r="N95" s="100">
        <f t="shared" si="37"/>
        <v>0</v>
      </c>
      <c r="O95" s="100">
        <f t="shared" si="38"/>
        <v>0</v>
      </c>
      <c r="P95" s="108">
        <f t="shared" si="39"/>
        <v>0</v>
      </c>
      <c r="Q95" s="108" t="str">
        <f>IF(OR($C95="LED",$C95="不明"),"",IF(ISERROR(VLOOKUP($M95,#REF!,2,0)),"",VLOOKUP($M95,#REF!,2,0)))</f>
        <v/>
      </c>
      <c r="R95" s="100">
        <f t="shared" si="40"/>
        <v>0</v>
      </c>
      <c r="S95" s="100">
        <f t="shared" si="41"/>
        <v>0</v>
      </c>
      <c r="T95" s="120" t="str">
        <f t="shared" si="42"/>
        <v/>
      </c>
      <c r="U95" s="124"/>
      <c r="V95" s="129" t="s">
        <v>164</v>
      </c>
      <c r="W95" s="131"/>
      <c r="X95" s="75" t="str">
        <f>IF(COUNTIF($M95,"*LED*"),"LED設置済",IF(COUNTIF($M95,"*不明*"),"該当不明",IF(ISERROR(VLOOKUP($M95,#REF!,4,0)),"",VLOOKUP($M95,#REF!,4,0))))</f>
        <v/>
      </c>
      <c r="Y95" s="139">
        <f t="shared" si="43"/>
        <v>0</v>
      </c>
      <c r="Z95" s="144" t="str">
        <f>IF(ISERROR(VLOOKUP($M95,#REF!,5,0)),"",VLOOKUP($M95,#REF!,5,0))</f>
        <v/>
      </c>
      <c r="AA95" s="147" t="str">
        <f t="shared" si="44"/>
        <v/>
      </c>
      <c r="AB95" s="147" t="str">
        <f t="shared" si="45"/>
        <v/>
      </c>
      <c r="AC95" s="147" t="str">
        <f>IF(ISERROR(VLOOKUP($M95,#REF!,6,0)),"",VLOOKUP($M95,#REF!,6,0))</f>
        <v/>
      </c>
      <c r="AD95" s="147" t="str">
        <f>IF(ISERROR(VLOOKUP($M95,#REF!,8,0)),"",VLOOKUP($M95,#REF!,8,0))</f>
        <v/>
      </c>
      <c r="AE95" s="152" t="str">
        <f t="shared" si="46"/>
        <v/>
      </c>
      <c r="AF95" s="155" t="str">
        <f t="shared" si="47"/>
        <v/>
      </c>
      <c r="AG95" s="146" t="str">
        <f t="shared" si="48"/>
        <v/>
      </c>
      <c r="AH95" s="146" t="str">
        <f>IF(ISERROR(VLOOKUP($M95,#REF!,9,0)),"",VLOOKUP($M95,#REF!,9,0))</f>
        <v/>
      </c>
      <c r="AI95" s="146" t="str">
        <f t="shared" si="49"/>
        <v/>
      </c>
      <c r="AJ95" s="168">
        <f t="shared" si="50"/>
        <v>0</v>
      </c>
      <c r="AK95" s="171"/>
      <c r="AL95" s="174" t="str">
        <f t="shared" si="51"/>
        <v/>
      </c>
      <c r="AM95" s="179" t="str">
        <f t="shared" si="52"/>
        <v/>
      </c>
      <c r="AN95" s="183" t="str">
        <f t="shared" si="53"/>
        <v>未入力セル</v>
      </c>
      <c r="AO95" s="186" t="str">
        <f t="shared" si="33"/>
        <v/>
      </c>
      <c r="AP95" s="186" t="str">
        <f t="shared" si="34"/>
        <v/>
      </c>
      <c r="AQ95" s="39">
        <f t="shared" ref="AQ95:AQ158" si="60">R95*S95*N95</f>
        <v>0</v>
      </c>
      <c r="AR95" s="39" t="str">
        <f>IF(ISERROR(VLOOKUP($M95,#REF!,16,0)),"",VLOOKUP($M95,#REF!,16,0))</f>
        <v/>
      </c>
      <c r="AS95" s="196" t="str">
        <f>IF(ISERROR(VLOOKUP($M95,#REF!,7,0)),"",VLOOKUP($M95,#REF!,7,0))</f>
        <v/>
      </c>
      <c r="AT95" s="203">
        <f t="shared" si="54"/>
        <v>0</v>
      </c>
      <c r="AU95" s="208" t="str">
        <f t="shared" si="55"/>
        <v/>
      </c>
      <c r="AW95" s="208" t="str">
        <f>IF(ISERROR(VLOOKUP($M95,#REF!,10,0)),"",VLOOKUP($M95,#REF!,10,0))</f>
        <v/>
      </c>
      <c r="AX95" s="203">
        <f t="shared" si="56"/>
        <v>0</v>
      </c>
      <c r="AY95" s="208" t="str">
        <f t="shared" si="57"/>
        <v/>
      </c>
      <c r="BA95" s="225" t="str">
        <f t="shared" si="58"/>
        <v/>
      </c>
      <c r="BB95" s="225" t="str">
        <f t="shared" si="59"/>
        <v/>
      </c>
    </row>
    <row r="96" spans="1:54" s="39" customFormat="1" ht="25.2" customHeight="1" x14ac:dyDescent="0.2">
      <c r="A96" s="45"/>
      <c r="B96" s="48"/>
      <c r="C96" s="48"/>
      <c r="D96" s="53"/>
      <c r="E96" s="53"/>
      <c r="F96" s="55"/>
      <c r="G96" s="55"/>
      <c r="H96" s="60"/>
      <c r="I96" s="66"/>
      <c r="J96" s="68"/>
      <c r="L96" s="73">
        <f t="shared" si="35"/>
        <v>0</v>
      </c>
      <c r="M96" s="73" t="str">
        <f t="shared" si="36"/>
        <v xml:space="preserve"> </v>
      </c>
      <c r="N96" s="100">
        <f t="shared" si="37"/>
        <v>0</v>
      </c>
      <c r="O96" s="100">
        <f t="shared" si="38"/>
        <v>0</v>
      </c>
      <c r="P96" s="108">
        <f t="shared" si="39"/>
        <v>0</v>
      </c>
      <c r="Q96" s="108" t="str">
        <f>IF(OR($C96="LED",$C96="不明"),"",IF(ISERROR(VLOOKUP($M96,#REF!,2,0)),"",VLOOKUP($M96,#REF!,2,0)))</f>
        <v/>
      </c>
      <c r="R96" s="100">
        <f t="shared" si="40"/>
        <v>0</v>
      </c>
      <c r="S96" s="100">
        <f t="shared" si="41"/>
        <v>0</v>
      </c>
      <c r="T96" s="120" t="str">
        <f t="shared" si="42"/>
        <v/>
      </c>
      <c r="U96" s="124"/>
      <c r="V96" s="129" t="s">
        <v>164</v>
      </c>
      <c r="W96" s="131"/>
      <c r="X96" s="75" t="str">
        <f>IF(COUNTIF($M96,"*LED*"),"LED設置済",IF(COUNTIF($M96,"*不明*"),"該当不明",IF(ISERROR(VLOOKUP($M96,#REF!,4,0)),"",VLOOKUP($M96,#REF!,4,0))))</f>
        <v/>
      </c>
      <c r="Y96" s="139">
        <f t="shared" si="43"/>
        <v>0</v>
      </c>
      <c r="Z96" s="144" t="str">
        <f>IF(ISERROR(VLOOKUP($M96,#REF!,5,0)),"",VLOOKUP($M96,#REF!,5,0))</f>
        <v/>
      </c>
      <c r="AA96" s="147" t="str">
        <f t="shared" si="44"/>
        <v/>
      </c>
      <c r="AB96" s="147" t="str">
        <f t="shared" si="45"/>
        <v/>
      </c>
      <c r="AC96" s="147" t="str">
        <f>IF(ISERROR(VLOOKUP($M96,#REF!,6,0)),"",VLOOKUP($M96,#REF!,6,0))</f>
        <v/>
      </c>
      <c r="AD96" s="147" t="str">
        <f>IF(ISERROR(VLOOKUP($M96,#REF!,8,0)),"",VLOOKUP($M96,#REF!,8,0))</f>
        <v/>
      </c>
      <c r="AE96" s="152" t="str">
        <f t="shared" si="46"/>
        <v/>
      </c>
      <c r="AF96" s="155" t="str">
        <f t="shared" si="47"/>
        <v/>
      </c>
      <c r="AG96" s="146" t="str">
        <f t="shared" si="48"/>
        <v/>
      </c>
      <c r="AH96" s="146" t="str">
        <f>IF(ISERROR(VLOOKUP($M96,#REF!,9,0)),"",VLOOKUP($M96,#REF!,9,0))</f>
        <v/>
      </c>
      <c r="AI96" s="146" t="str">
        <f t="shared" si="49"/>
        <v/>
      </c>
      <c r="AJ96" s="168">
        <f t="shared" si="50"/>
        <v>0</v>
      </c>
      <c r="AK96" s="171"/>
      <c r="AL96" s="174" t="str">
        <f t="shared" si="51"/>
        <v/>
      </c>
      <c r="AM96" s="179" t="str">
        <f t="shared" si="52"/>
        <v/>
      </c>
      <c r="AN96" s="183" t="str">
        <f t="shared" si="53"/>
        <v>未入力セル</v>
      </c>
      <c r="AO96" s="186" t="str">
        <f t="shared" si="33"/>
        <v/>
      </c>
      <c r="AP96" s="186" t="str">
        <f t="shared" si="34"/>
        <v/>
      </c>
      <c r="AQ96" s="39">
        <f t="shared" si="60"/>
        <v>0</v>
      </c>
      <c r="AR96" s="39" t="str">
        <f>IF(ISERROR(VLOOKUP($M96,#REF!,16,0)),"",VLOOKUP($M96,#REF!,16,0))</f>
        <v/>
      </c>
      <c r="AS96" s="196" t="str">
        <f>IF(ISERROR(VLOOKUP($M96,#REF!,7,0)),"",VLOOKUP($M96,#REF!,7,0))</f>
        <v/>
      </c>
      <c r="AT96" s="203">
        <f t="shared" si="54"/>
        <v>0</v>
      </c>
      <c r="AU96" s="208" t="str">
        <f t="shared" si="55"/>
        <v/>
      </c>
      <c r="AW96" s="208" t="str">
        <f>IF(ISERROR(VLOOKUP($M96,#REF!,10,0)),"",VLOOKUP($M96,#REF!,10,0))</f>
        <v/>
      </c>
      <c r="AX96" s="203">
        <f t="shared" si="56"/>
        <v>0</v>
      </c>
      <c r="AY96" s="208" t="str">
        <f t="shared" si="57"/>
        <v/>
      </c>
      <c r="BA96" s="225" t="str">
        <f t="shared" si="58"/>
        <v/>
      </c>
      <c r="BB96" s="225" t="str">
        <f t="shared" si="59"/>
        <v/>
      </c>
    </row>
    <row r="97" spans="1:54" s="39" customFormat="1" ht="25.2" customHeight="1" x14ac:dyDescent="0.2">
      <c r="A97" s="45"/>
      <c r="B97" s="48"/>
      <c r="C97" s="48"/>
      <c r="D97" s="53"/>
      <c r="E97" s="53"/>
      <c r="F97" s="55"/>
      <c r="G97" s="55"/>
      <c r="H97" s="60"/>
      <c r="I97" s="66"/>
      <c r="J97" s="68"/>
      <c r="L97" s="73">
        <f t="shared" si="35"/>
        <v>0</v>
      </c>
      <c r="M97" s="73" t="str">
        <f t="shared" si="36"/>
        <v xml:space="preserve"> </v>
      </c>
      <c r="N97" s="100">
        <f t="shared" si="37"/>
        <v>0</v>
      </c>
      <c r="O97" s="100">
        <f t="shared" si="38"/>
        <v>0</v>
      </c>
      <c r="P97" s="108">
        <f t="shared" si="39"/>
        <v>0</v>
      </c>
      <c r="Q97" s="108" t="str">
        <f>IF(OR($C97="LED",$C97="不明"),"",IF(ISERROR(VLOOKUP($M97,#REF!,2,0)),"",VLOOKUP($M97,#REF!,2,0)))</f>
        <v/>
      </c>
      <c r="R97" s="100">
        <f t="shared" si="40"/>
        <v>0</v>
      </c>
      <c r="S97" s="100">
        <f t="shared" si="41"/>
        <v>0</v>
      </c>
      <c r="T97" s="120" t="str">
        <f t="shared" si="42"/>
        <v/>
      </c>
      <c r="U97" s="124"/>
      <c r="V97" s="129" t="s">
        <v>164</v>
      </c>
      <c r="W97" s="131"/>
      <c r="X97" s="75" t="str">
        <f>IF(COUNTIF($M97,"*LED*"),"LED設置済",IF(COUNTIF($M97,"*不明*"),"該当不明",IF(ISERROR(VLOOKUP($M97,#REF!,4,0)),"",VLOOKUP($M97,#REF!,4,0))))</f>
        <v/>
      </c>
      <c r="Y97" s="139">
        <f t="shared" si="43"/>
        <v>0</v>
      </c>
      <c r="Z97" s="144" t="str">
        <f>IF(ISERROR(VLOOKUP($M97,#REF!,5,0)),"",VLOOKUP($M97,#REF!,5,0))</f>
        <v/>
      </c>
      <c r="AA97" s="147" t="str">
        <f t="shared" si="44"/>
        <v/>
      </c>
      <c r="AB97" s="147" t="str">
        <f t="shared" si="45"/>
        <v/>
      </c>
      <c r="AC97" s="147" t="str">
        <f>IF(ISERROR(VLOOKUP($M97,#REF!,6,0)),"",VLOOKUP($M97,#REF!,6,0))</f>
        <v/>
      </c>
      <c r="AD97" s="147" t="str">
        <f>IF(ISERROR(VLOOKUP($M97,#REF!,8,0)),"",VLOOKUP($M97,#REF!,8,0))</f>
        <v/>
      </c>
      <c r="AE97" s="152" t="str">
        <f t="shared" si="46"/>
        <v/>
      </c>
      <c r="AF97" s="155" t="str">
        <f t="shared" si="47"/>
        <v/>
      </c>
      <c r="AG97" s="146" t="str">
        <f t="shared" si="48"/>
        <v/>
      </c>
      <c r="AH97" s="146" t="str">
        <f>IF(ISERROR(VLOOKUP($M97,#REF!,9,0)),"",VLOOKUP($M97,#REF!,9,0))</f>
        <v/>
      </c>
      <c r="AI97" s="146" t="str">
        <f t="shared" si="49"/>
        <v/>
      </c>
      <c r="AJ97" s="168">
        <f t="shared" si="50"/>
        <v>0</v>
      </c>
      <c r="AK97" s="171"/>
      <c r="AL97" s="174" t="str">
        <f t="shared" si="51"/>
        <v/>
      </c>
      <c r="AM97" s="179" t="str">
        <f t="shared" si="52"/>
        <v/>
      </c>
      <c r="AN97" s="183" t="str">
        <f t="shared" si="53"/>
        <v>未入力セル</v>
      </c>
      <c r="AO97" s="186" t="str">
        <f t="shared" si="33"/>
        <v/>
      </c>
      <c r="AP97" s="186" t="str">
        <f t="shared" si="34"/>
        <v/>
      </c>
      <c r="AQ97" s="39">
        <f t="shared" si="60"/>
        <v>0</v>
      </c>
      <c r="AR97" s="39" t="str">
        <f>IF(ISERROR(VLOOKUP($M97,#REF!,16,0)),"",VLOOKUP($M97,#REF!,16,0))</f>
        <v/>
      </c>
      <c r="AS97" s="196" t="str">
        <f>IF(ISERROR(VLOOKUP($M97,#REF!,7,0)),"",VLOOKUP($M97,#REF!,7,0))</f>
        <v/>
      </c>
      <c r="AT97" s="203">
        <f t="shared" si="54"/>
        <v>0</v>
      </c>
      <c r="AU97" s="208" t="str">
        <f t="shared" si="55"/>
        <v/>
      </c>
      <c r="AW97" s="208" t="str">
        <f>IF(ISERROR(VLOOKUP($M97,#REF!,10,0)),"",VLOOKUP($M97,#REF!,10,0))</f>
        <v/>
      </c>
      <c r="AX97" s="203">
        <f t="shared" si="56"/>
        <v>0</v>
      </c>
      <c r="AY97" s="208" t="str">
        <f t="shared" si="57"/>
        <v/>
      </c>
      <c r="BA97" s="225" t="str">
        <f t="shared" si="58"/>
        <v/>
      </c>
      <c r="BB97" s="225" t="str">
        <f t="shared" si="59"/>
        <v/>
      </c>
    </row>
    <row r="98" spans="1:54" s="39" customFormat="1" ht="25.2" customHeight="1" x14ac:dyDescent="0.2">
      <c r="A98" s="45"/>
      <c r="B98" s="48"/>
      <c r="C98" s="48"/>
      <c r="D98" s="53"/>
      <c r="E98" s="53"/>
      <c r="F98" s="55"/>
      <c r="G98" s="55"/>
      <c r="H98" s="60"/>
      <c r="I98" s="66"/>
      <c r="J98" s="68"/>
      <c r="L98" s="73">
        <f t="shared" si="35"/>
        <v>0</v>
      </c>
      <c r="M98" s="73" t="str">
        <f t="shared" si="36"/>
        <v xml:space="preserve"> </v>
      </c>
      <c r="N98" s="100">
        <f t="shared" si="37"/>
        <v>0</v>
      </c>
      <c r="O98" s="100">
        <f t="shared" si="38"/>
        <v>0</v>
      </c>
      <c r="P98" s="108">
        <f t="shared" si="39"/>
        <v>0</v>
      </c>
      <c r="Q98" s="108" t="str">
        <f>IF(OR($C98="LED",$C98="不明"),"",IF(ISERROR(VLOOKUP($M98,#REF!,2,0)),"",VLOOKUP($M98,#REF!,2,0)))</f>
        <v/>
      </c>
      <c r="R98" s="100">
        <f t="shared" si="40"/>
        <v>0</v>
      </c>
      <c r="S98" s="100">
        <f t="shared" si="41"/>
        <v>0</v>
      </c>
      <c r="T98" s="120" t="str">
        <f t="shared" si="42"/>
        <v/>
      </c>
      <c r="U98" s="124"/>
      <c r="V98" s="129" t="s">
        <v>164</v>
      </c>
      <c r="W98" s="131"/>
      <c r="X98" s="75" t="str">
        <f>IF(COUNTIF($M98,"*LED*"),"LED設置済",IF(COUNTIF($M98,"*不明*"),"該当不明",IF(ISERROR(VLOOKUP($M98,#REF!,4,0)),"",VLOOKUP($M98,#REF!,4,0))))</f>
        <v/>
      </c>
      <c r="Y98" s="139">
        <f t="shared" si="43"/>
        <v>0</v>
      </c>
      <c r="Z98" s="144" t="str">
        <f>IF(ISERROR(VLOOKUP($M98,#REF!,5,0)),"",VLOOKUP($M98,#REF!,5,0))</f>
        <v/>
      </c>
      <c r="AA98" s="147" t="str">
        <f t="shared" si="44"/>
        <v/>
      </c>
      <c r="AB98" s="147" t="str">
        <f t="shared" si="45"/>
        <v/>
      </c>
      <c r="AC98" s="147" t="str">
        <f>IF(ISERROR(VLOOKUP($M98,#REF!,6,0)),"",VLOOKUP($M98,#REF!,6,0))</f>
        <v/>
      </c>
      <c r="AD98" s="147" t="str">
        <f>IF(ISERROR(VLOOKUP($M98,#REF!,8,0)),"",VLOOKUP($M98,#REF!,8,0))</f>
        <v/>
      </c>
      <c r="AE98" s="152" t="str">
        <f t="shared" si="46"/>
        <v/>
      </c>
      <c r="AF98" s="155" t="str">
        <f t="shared" si="47"/>
        <v/>
      </c>
      <c r="AG98" s="146" t="str">
        <f t="shared" si="48"/>
        <v/>
      </c>
      <c r="AH98" s="146" t="str">
        <f>IF(ISERROR(VLOOKUP($M98,#REF!,9,0)),"",VLOOKUP($M98,#REF!,9,0))</f>
        <v/>
      </c>
      <c r="AI98" s="146" t="str">
        <f t="shared" si="49"/>
        <v/>
      </c>
      <c r="AJ98" s="168">
        <f t="shared" si="50"/>
        <v>0</v>
      </c>
      <c r="AK98" s="171"/>
      <c r="AL98" s="174" t="str">
        <f t="shared" si="51"/>
        <v/>
      </c>
      <c r="AM98" s="179" t="str">
        <f t="shared" si="52"/>
        <v/>
      </c>
      <c r="AN98" s="183" t="str">
        <f t="shared" si="53"/>
        <v>未入力セル</v>
      </c>
      <c r="AO98" s="186" t="str">
        <f t="shared" si="33"/>
        <v/>
      </c>
      <c r="AP98" s="186" t="str">
        <f t="shared" si="34"/>
        <v/>
      </c>
      <c r="AQ98" s="39">
        <f t="shared" si="60"/>
        <v>0</v>
      </c>
      <c r="AR98" s="39" t="str">
        <f>IF(ISERROR(VLOOKUP($M98,#REF!,16,0)),"",VLOOKUP($M98,#REF!,16,0))</f>
        <v/>
      </c>
      <c r="AS98" s="196" t="str">
        <f>IF(ISERROR(VLOOKUP($M98,#REF!,7,0)),"",VLOOKUP($M98,#REF!,7,0))</f>
        <v/>
      </c>
      <c r="AT98" s="203">
        <f t="shared" si="54"/>
        <v>0</v>
      </c>
      <c r="AU98" s="208" t="str">
        <f t="shared" si="55"/>
        <v/>
      </c>
      <c r="AW98" s="208" t="str">
        <f>IF(ISERROR(VLOOKUP($M98,#REF!,10,0)),"",VLOOKUP($M98,#REF!,10,0))</f>
        <v/>
      </c>
      <c r="AX98" s="203">
        <f t="shared" si="56"/>
        <v>0</v>
      </c>
      <c r="AY98" s="208" t="str">
        <f t="shared" si="57"/>
        <v/>
      </c>
      <c r="BA98" s="225" t="str">
        <f t="shared" si="58"/>
        <v/>
      </c>
      <c r="BB98" s="225" t="str">
        <f t="shared" si="59"/>
        <v/>
      </c>
    </row>
    <row r="99" spans="1:54" s="39" customFormat="1" ht="25.2" customHeight="1" x14ac:dyDescent="0.2">
      <c r="A99" s="45"/>
      <c r="B99" s="48"/>
      <c r="C99" s="48"/>
      <c r="D99" s="53"/>
      <c r="E99" s="53"/>
      <c r="F99" s="55"/>
      <c r="G99" s="55"/>
      <c r="H99" s="60"/>
      <c r="I99" s="66"/>
      <c r="J99" s="68"/>
      <c r="L99" s="73">
        <f t="shared" si="35"/>
        <v>0</v>
      </c>
      <c r="M99" s="73" t="str">
        <f t="shared" si="36"/>
        <v xml:space="preserve"> </v>
      </c>
      <c r="N99" s="100">
        <f t="shared" si="37"/>
        <v>0</v>
      </c>
      <c r="O99" s="100">
        <f t="shared" si="38"/>
        <v>0</v>
      </c>
      <c r="P99" s="108">
        <f t="shared" si="39"/>
        <v>0</v>
      </c>
      <c r="Q99" s="108" t="str">
        <f>IF(OR($C99="LED",$C99="不明"),"",IF(ISERROR(VLOOKUP($M99,#REF!,2,0)),"",VLOOKUP($M99,#REF!,2,0)))</f>
        <v/>
      </c>
      <c r="R99" s="100">
        <f t="shared" si="40"/>
        <v>0</v>
      </c>
      <c r="S99" s="100">
        <f t="shared" si="41"/>
        <v>0</v>
      </c>
      <c r="T99" s="120" t="str">
        <f t="shared" si="42"/>
        <v/>
      </c>
      <c r="U99" s="124"/>
      <c r="V99" s="129" t="s">
        <v>164</v>
      </c>
      <c r="W99" s="131"/>
      <c r="X99" s="75" t="str">
        <f>IF(COUNTIF($M99,"*LED*"),"LED設置済",IF(COUNTIF($M99,"*不明*"),"該当不明",IF(ISERROR(VLOOKUP($M99,#REF!,4,0)),"",VLOOKUP($M99,#REF!,4,0))))</f>
        <v/>
      </c>
      <c r="Y99" s="139">
        <f t="shared" si="43"/>
        <v>0</v>
      </c>
      <c r="Z99" s="144" t="str">
        <f>IF(ISERROR(VLOOKUP($M99,#REF!,5,0)),"",VLOOKUP($M99,#REF!,5,0))</f>
        <v/>
      </c>
      <c r="AA99" s="147" t="str">
        <f t="shared" si="44"/>
        <v/>
      </c>
      <c r="AB99" s="147" t="str">
        <f t="shared" si="45"/>
        <v/>
      </c>
      <c r="AC99" s="147" t="str">
        <f>IF(ISERROR(VLOOKUP($M99,#REF!,6,0)),"",VLOOKUP($M99,#REF!,6,0))</f>
        <v/>
      </c>
      <c r="AD99" s="147" t="str">
        <f>IF(ISERROR(VLOOKUP($M99,#REF!,8,0)),"",VLOOKUP($M99,#REF!,8,0))</f>
        <v/>
      </c>
      <c r="AE99" s="152" t="str">
        <f t="shared" si="46"/>
        <v/>
      </c>
      <c r="AF99" s="155" t="str">
        <f t="shared" si="47"/>
        <v/>
      </c>
      <c r="AG99" s="146" t="str">
        <f t="shared" si="48"/>
        <v/>
      </c>
      <c r="AH99" s="146" t="str">
        <f>IF(ISERROR(VLOOKUP($M99,#REF!,9,0)),"",VLOOKUP($M99,#REF!,9,0))</f>
        <v/>
      </c>
      <c r="AI99" s="146" t="str">
        <f t="shared" si="49"/>
        <v/>
      </c>
      <c r="AJ99" s="168">
        <f t="shared" si="50"/>
        <v>0</v>
      </c>
      <c r="AK99" s="171"/>
      <c r="AL99" s="174" t="str">
        <f t="shared" si="51"/>
        <v/>
      </c>
      <c r="AM99" s="179" t="str">
        <f t="shared" si="52"/>
        <v/>
      </c>
      <c r="AN99" s="183" t="str">
        <f t="shared" si="53"/>
        <v>未入力セル</v>
      </c>
      <c r="AO99" s="186" t="str">
        <f t="shared" si="33"/>
        <v/>
      </c>
      <c r="AP99" s="186" t="str">
        <f t="shared" si="34"/>
        <v/>
      </c>
      <c r="AQ99" s="39">
        <f t="shared" si="60"/>
        <v>0</v>
      </c>
      <c r="AR99" s="39" t="str">
        <f>IF(ISERROR(VLOOKUP($M99,#REF!,16,0)),"",VLOOKUP($M99,#REF!,16,0))</f>
        <v/>
      </c>
      <c r="AS99" s="196" t="str">
        <f>IF(ISERROR(VLOOKUP($M99,#REF!,7,0)),"",VLOOKUP($M99,#REF!,7,0))</f>
        <v/>
      </c>
      <c r="AT99" s="203">
        <f t="shared" si="54"/>
        <v>0</v>
      </c>
      <c r="AU99" s="208" t="str">
        <f t="shared" si="55"/>
        <v/>
      </c>
      <c r="AW99" s="208" t="str">
        <f>IF(ISERROR(VLOOKUP($M99,#REF!,10,0)),"",VLOOKUP($M99,#REF!,10,0))</f>
        <v/>
      </c>
      <c r="AX99" s="203">
        <f t="shared" si="56"/>
        <v>0</v>
      </c>
      <c r="AY99" s="208" t="str">
        <f t="shared" si="57"/>
        <v/>
      </c>
      <c r="BA99" s="225" t="str">
        <f t="shared" si="58"/>
        <v/>
      </c>
      <c r="BB99" s="225" t="str">
        <f t="shared" si="59"/>
        <v/>
      </c>
    </row>
    <row r="100" spans="1:54" s="39" customFormat="1" ht="25.2" customHeight="1" x14ac:dyDescent="0.2">
      <c r="A100" s="45"/>
      <c r="B100" s="48"/>
      <c r="C100" s="48"/>
      <c r="D100" s="53"/>
      <c r="E100" s="53"/>
      <c r="F100" s="55"/>
      <c r="G100" s="55"/>
      <c r="H100" s="60"/>
      <c r="I100" s="66"/>
      <c r="J100" s="68"/>
      <c r="L100" s="73">
        <f t="shared" si="35"/>
        <v>0</v>
      </c>
      <c r="M100" s="73" t="str">
        <f t="shared" si="36"/>
        <v xml:space="preserve"> </v>
      </c>
      <c r="N100" s="100">
        <f t="shared" si="37"/>
        <v>0</v>
      </c>
      <c r="O100" s="100">
        <f t="shared" si="38"/>
        <v>0</v>
      </c>
      <c r="P100" s="108">
        <f t="shared" si="39"/>
        <v>0</v>
      </c>
      <c r="Q100" s="108" t="str">
        <f>IF(OR($C100="LED",$C100="不明"),"",IF(ISERROR(VLOOKUP($M100,#REF!,2,0)),"",VLOOKUP($M100,#REF!,2,0)))</f>
        <v/>
      </c>
      <c r="R100" s="100">
        <f t="shared" si="40"/>
        <v>0</v>
      </c>
      <c r="S100" s="100">
        <f t="shared" si="41"/>
        <v>0</v>
      </c>
      <c r="T100" s="120" t="str">
        <f t="shared" si="42"/>
        <v/>
      </c>
      <c r="U100" s="124"/>
      <c r="V100" s="129" t="s">
        <v>164</v>
      </c>
      <c r="W100" s="131"/>
      <c r="X100" s="75" t="str">
        <f>IF(COUNTIF($M100,"*LED*"),"LED設置済",IF(COUNTIF($M100,"*不明*"),"該当不明",IF(ISERROR(VLOOKUP($M100,#REF!,4,0)),"",VLOOKUP($M100,#REF!,4,0))))</f>
        <v/>
      </c>
      <c r="Y100" s="139">
        <f t="shared" si="43"/>
        <v>0</v>
      </c>
      <c r="Z100" s="144" t="str">
        <f>IF(ISERROR(VLOOKUP($M100,#REF!,5,0)),"",VLOOKUP($M100,#REF!,5,0))</f>
        <v/>
      </c>
      <c r="AA100" s="147" t="str">
        <f t="shared" si="44"/>
        <v/>
      </c>
      <c r="AB100" s="147" t="str">
        <f t="shared" si="45"/>
        <v/>
      </c>
      <c r="AC100" s="147" t="str">
        <f>IF(ISERROR(VLOOKUP($M100,#REF!,6,0)),"",VLOOKUP($M100,#REF!,6,0))</f>
        <v/>
      </c>
      <c r="AD100" s="147" t="str">
        <f>IF(ISERROR(VLOOKUP($M100,#REF!,8,0)),"",VLOOKUP($M100,#REF!,8,0))</f>
        <v/>
      </c>
      <c r="AE100" s="152" t="str">
        <f t="shared" si="46"/>
        <v/>
      </c>
      <c r="AF100" s="155" t="str">
        <f t="shared" si="47"/>
        <v/>
      </c>
      <c r="AG100" s="146" t="str">
        <f t="shared" si="48"/>
        <v/>
      </c>
      <c r="AH100" s="146" t="str">
        <f>IF(ISERROR(VLOOKUP($M100,#REF!,9,0)),"",VLOOKUP($M100,#REF!,9,0))</f>
        <v/>
      </c>
      <c r="AI100" s="146" t="str">
        <f t="shared" si="49"/>
        <v/>
      </c>
      <c r="AJ100" s="168">
        <f t="shared" si="50"/>
        <v>0</v>
      </c>
      <c r="AK100" s="171"/>
      <c r="AL100" s="174" t="str">
        <f t="shared" si="51"/>
        <v/>
      </c>
      <c r="AM100" s="179" t="str">
        <f t="shared" si="52"/>
        <v/>
      </c>
      <c r="AN100" s="183" t="str">
        <f t="shared" si="53"/>
        <v>未入力セル</v>
      </c>
      <c r="AO100" s="186" t="str">
        <f t="shared" si="33"/>
        <v/>
      </c>
      <c r="AP100" s="186" t="str">
        <f t="shared" si="34"/>
        <v/>
      </c>
      <c r="AQ100" s="39">
        <f t="shared" si="60"/>
        <v>0</v>
      </c>
      <c r="AR100" s="39" t="str">
        <f>IF(ISERROR(VLOOKUP($M100,#REF!,16,0)),"",VLOOKUP($M100,#REF!,16,0))</f>
        <v/>
      </c>
      <c r="AS100" s="196" t="str">
        <f>IF(ISERROR(VLOOKUP($M100,#REF!,7,0)),"",VLOOKUP($M100,#REF!,7,0))</f>
        <v/>
      </c>
      <c r="AT100" s="203">
        <f t="shared" si="54"/>
        <v>0</v>
      </c>
      <c r="AU100" s="208" t="str">
        <f t="shared" si="55"/>
        <v/>
      </c>
      <c r="AW100" s="208" t="str">
        <f>IF(ISERROR(VLOOKUP($M100,#REF!,10,0)),"",VLOOKUP($M100,#REF!,10,0))</f>
        <v/>
      </c>
      <c r="AX100" s="203">
        <f t="shared" si="56"/>
        <v>0</v>
      </c>
      <c r="AY100" s="208" t="str">
        <f t="shared" si="57"/>
        <v/>
      </c>
      <c r="BA100" s="225" t="str">
        <f t="shared" si="58"/>
        <v/>
      </c>
      <c r="BB100" s="225" t="str">
        <f t="shared" si="59"/>
        <v/>
      </c>
    </row>
    <row r="101" spans="1:54" s="39" customFormat="1" ht="25.2" customHeight="1" x14ac:dyDescent="0.2">
      <c r="A101" s="45"/>
      <c r="B101" s="48"/>
      <c r="C101" s="48"/>
      <c r="D101" s="53"/>
      <c r="E101" s="53"/>
      <c r="F101" s="55"/>
      <c r="G101" s="55"/>
      <c r="H101" s="60"/>
      <c r="I101" s="66"/>
      <c r="J101" s="68"/>
      <c r="L101" s="73">
        <f t="shared" si="35"/>
        <v>0</v>
      </c>
      <c r="M101" s="73" t="str">
        <f t="shared" si="36"/>
        <v xml:space="preserve"> </v>
      </c>
      <c r="N101" s="100">
        <f t="shared" si="37"/>
        <v>0</v>
      </c>
      <c r="O101" s="100">
        <f t="shared" si="38"/>
        <v>0</v>
      </c>
      <c r="P101" s="108">
        <f t="shared" si="39"/>
        <v>0</v>
      </c>
      <c r="Q101" s="108" t="str">
        <f>IF(OR($C101="LED",$C101="不明"),"",IF(ISERROR(VLOOKUP($M101,#REF!,2,0)),"",VLOOKUP($M101,#REF!,2,0)))</f>
        <v/>
      </c>
      <c r="R101" s="100">
        <f t="shared" si="40"/>
        <v>0</v>
      </c>
      <c r="S101" s="100">
        <f t="shared" si="41"/>
        <v>0</v>
      </c>
      <c r="T101" s="120" t="str">
        <f t="shared" si="42"/>
        <v/>
      </c>
      <c r="U101" s="124"/>
      <c r="V101" s="129" t="s">
        <v>164</v>
      </c>
      <c r="W101" s="131"/>
      <c r="X101" s="75" t="str">
        <f>IF(COUNTIF($M101,"*LED*"),"LED設置済",IF(COUNTIF($M101,"*不明*"),"該当不明",IF(ISERROR(VLOOKUP($M101,#REF!,4,0)),"",VLOOKUP($M101,#REF!,4,0))))</f>
        <v/>
      </c>
      <c r="Y101" s="139">
        <f t="shared" si="43"/>
        <v>0</v>
      </c>
      <c r="Z101" s="144" t="str">
        <f>IF(ISERROR(VLOOKUP($M101,#REF!,5,0)),"",VLOOKUP($M101,#REF!,5,0))</f>
        <v/>
      </c>
      <c r="AA101" s="147" t="str">
        <f t="shared" si="44"/>
        <v/>
      </c>
      <c r="AB101" s="147" t="str">
        <f t="shared" si="45"/>
        <v/>
      </c>
      <c r="AC101" s="147" t="str">
        <f>IF(ISERROR(VLOOKUP($M101,#REF!,6,0)),"",VLOOKUP($M101,#REF!,6,0))</f>
        <v/>
      </c>
      <c r="AD101" s="147" t="str">
        <f>IF(ISERROR(VLOOKUP($M101,#REF!,8,0)),"",VLOOKUP($M101,#REF!,8,0))</f>
        <v/>
      </c>
      <c r="AE101" s="152" t="str">
        <f t="shared" si="46"/>
        <v/>
      </c>
      <c r="AF101" s="155" t="str">
        <f t="shared" si="47"/>
        <v/>
      </c>
      <c r="AG101" s="146" t="str">
        <f t="shared" si="48"/>
        <v/>
      </c>
      <c r="AH101" s="146" t="str">
        <f>IF(ISERROR(VLOOKUP($M101,#REF!,9,0)),"",VLOOKUP($M101,#REF!,9,0))</f>
        <v/>
      </c>
      <c r="AI101" s="146" t="str">
        <f t="shared" si="49"/>
        <v/>
      </c>
      <c r="AJ101" s="168">
        <f t="shared" si="50"/>
        <v>0</v>
      </c>
      <c r="AK101" s="171"/>
      <c r="AL101" s="174" t="str">
        <f t="shared" si="51"/>
        <v/>
      </c>
      <c r="AM101" s="179" t="str">
        <f t="shared" si="52"/>
        <v/>
      </c>
      <c r="AN101" s="183" t="str">
        <f t="shared" si="53"/>
        <v>未入力セル</v>
      </c>
      <c r="AO101" s="186" t="str">
        <f t="shared" si="33"/>
        <v/>
      </c>
      <c r="AP101" s="186" t="str">
        <f t="shared" si="34"/>
        <v/>
      </c>
      <c r="AQ101" s="39">
        <f t="shared" si="60"/>
        <v>0</v>
      </c>
      <c r="AR101" s="39" t="str">
        <f>IF(ISERROR(VLOOKUP($M101,#REF!,16,0)),"",VLOOKUP($M101,#REF!,16,0))</f>
        <v/>
      </c>
      <c r="AS101" s="196" t="str">
        <f>IF(ISERROR(VLOOKUP($M101,#REF!,7,0)),"",VLOOKUP($M101,#REF!,7,0))</f>
        <v/>
      </c>
      <c r="AT101" s="203">
        <f t="shared" si="54"/>
        <v>0</v>
      </c>
      <c r="AU101" s="208" t="str">
        <f t="shared" si="55"/>
        <v/>
      </c>
      <c r="AW101" s="208" t="str">
        <f>IF(ISERROR(VLOOKUP($M101,#REF!,10,0)),"",VLOOKUP($M101,#REF!,10,0))</f>
        <v/>
      </c>
      <c r="AX101" s="203">
        <f t="shared" si="56"/>
        <v>0</v>
      </c>
      <c r="AY101" s="208" t="str">
        <f t="shared" si="57"/>
        <v/>
      </c>
      <c r="BA101" s="225" t="str">
        <f t="shared" si="58"/>
        <v/>
      </c>
      <c r="BB101" s="225" t="str">
        <f t="shared" si="59"/>
        <v/>
      </c>
    </row>
    <row r="102" spans="1:54" s="39" customFormat="1" ht="25.2" customHeight="1" x14ac:dyDescent="0.2">
      <c r="A102" s="45"/>
      <c r="B102" s="48"/>
      <c r="C102" s="48"/>
      <c r="D102" s="53"/>
      <c r="E102" s="53"/>
      <c r="F102" s="55"/>
      <c r="G102" s="55"/>
      <c r="H102" s="60"/>
      <c r="I102" s="66"/>
      <c r="J102" s="68"/>
      <c r="L102" s="73">
        <f t="shared" si="35"/>
        <v>0</v>
      </c>
      <c r="M102" s="73" t="str">
        <f t="shared" si="36"/>
        <v xml:space="preserve"> </v>
      </c>
      <c r="N102" s="100">
        <f t="shared" si="37"/>
        <v>0</v>
      </c>
      <c r="O102" s="100">
        <f t="shared" si="38"/>
        <v>0</v>
      </c>
      <c r="P102" s="108">
        <f t="shared" si="39"/>
        <v>0</v>
      </c>
      <c r="Q102" s="108" t="str">
        <f>IF(OR($C102="LED",$C102="不明"),"",IF(ISERROR(VLOOKUP($M102,#REF!,2,0)),"",VLOOKUP($M102,#REF!,2,0)))</f>
        <v/>
      </c>
      <c r="R102" s="100">
        <f t="shared" si="40"/>
        <v>0</v>
      </c>
      <c r="S102" s="100">
        <f t="shared" si="41"/>
        <v>0</v>
      </c>
      <c r="T102" s="120" t="str">
        <f t="shared" si="42"/>
        <v/>
      </c>
      <c r="U102" s="124"/>
      <c r="V102" s="129" t="s">
        <v>164</v>
      </c>
      <c r="W102" s="131"/>
      <c r="X102" s="75" t="str">
        <f>IF(COUNTIF($M102,"*LED*"),"LED設置済",IF(COUNTIF($M102,"*不明*"),"該当不明",IF(ISERROR(VLOOKUP($M102,#REF!,4,0)),"",VLOOKUP($M102,#REF!,4,0))))</f>
        <v/>
      </c>
      <c r="Y102" s="139">
        <f t="shared" si="43"/>
        <v>0</v>
      </c>
      <c r="Z102" s="144" t="str">
        <f>IF(ISERROR(VLOOKUP($M102,#REF!,5,0)),"",VLOOKUP($M102,#REF!,5,0))</f>
        <v/>
      </c>
      <c r="AA102" s="147" t="str">
        <f t="shared" si="44"/>
        <v/>
      </c>
      <c r="AB102" s="147" t="str">
        <f t="shared" si="45"/>
        <v/>
      </c>
      <c r="AC102" s="147" t="str">
        <f>IF(ISERROR(VLOOKUP($M102,#REF!,6,0)),"",VLOOKUP($M102,#REF!,6,0))</f>
        <v/>
      </c>
      <c r="AD102" s="147" t="str">
        <f>IF(ISERROR(VLOOKUP($M102,#REF!,8,0)),"",VLOOKUP($M102,#REF!,8,0))</f>
        <v/>
      </c>
      <c r="AE102" s="152" t="str">
        <f t="shared" si="46"/>
        <v/>
      </c>
      <c r="AF102" s="155" t="str">
        <f t="shared" si="47"/>
        <v/>
      </c>
      <c r="AG102" s="146" t="str">
        <f t="shared" si="48"/>
        <v/>
      </c>
      <c r="AH102" s="146" t="str">
        <f>IF(ISERROR(VLOOKUP($M102,#REF!,9,0)),"",VLOOKUP($M102,#REF!,9,0))</f>
        <v/>
      </c>
      <c r="AI102" s="146" t="str">
        <f t="shared" si="49"/>
        <v/>
      </c>
      <c r="AJ102" s="168">
        <f t="shared" si="50"/>
        <v>0</v>
      </c>
      <c r="AK102" s="171"/>
      <c r="AL102" s="174" t="str">
        <f t="shared" si="51"/>
        <v/>
      </c>
      <c r="AM102" s="179" t="str">
        <f t="shared" si="52"/>
        <v/>
      </c>
      <c r="AN102" s="183" t="str">
        <f t="shared" si="53"/>
        <v>未入力セル</v>
      </c>
      <c r="AO102" s="186" t="str">
        <f t="shared" si="33"/>
        <v/>
      </c>
      <c r="AP102" s="186" t="str">
        <f t="shared" si="34"/>
        <v/>
      </c>
      <c r="AQ102" s="39">
        <f t="shared" si="60"/>
        <v>0</v>
      </c>
      <c r="AR102" s="39" t="str">
        <f>IF(ISERROR(VLOOKUP($M102,#REF!,16,0)),"",VLOOKUP($M102,#REF!,16,0))</f>
        <v/>
      </c>
      <c r="AS102" s="196" t="str">
        <f>IF(ISERROR(VLOOKUP($M102,#REF!,7,0)),"",VLOOKUP($M102,#REF!,7,0))</f>
        <v/>
      </c>
      <c r="AT102" s="203">
        <f t="shared" si="54"/>
        <v>0</v>
      </c>
      <c r="AU102" s="208" t="str">
        <f t="shared" si="55"/>
        <v/>
      </c>
      <c r="AW102" s="208" t="str">
        <f>IF(ISERROR(VLOOKUP($M102,#REF!,10,0)),"",VLOOKUP($M102,#REF!,10,0))</f>
        <v/>
      </c>
      <c r="AX102" s="203">
        <f t="shared" si="56"/>
        <v>0</v>
      </c>
      <c r="AY102" s="208" t="str">
        <f t="shared" si="57"/>
        <v/>
      </c>
      <c r="BA102" s="225" t="str">
        <f t="shared" si="58"/>
        <v/>
      </c>
      <c r="BB102" s="225" t="str">
        <f t="shared" si="59"/>
        <v/>
      </c>
    </row>
    <row r="103" spans="1:54" s="39" customFormat="1" ht="25.2" customHeight="1" x14ac:dyDescent="0.2">
      <c r="A103" s="45"/>
      <c r="B103" s="48"/>
      <c r="C103" s="48"/>
      <c r="D103" s="53"/>
      <c r="E103" s="53"/>
      <c r="F103" s="55"/>
      <c r="G103" s="55"/>
      <c r="H103" s="60"/>
      <c r="I103" s="66"/>
      <c r="J103" s="68"/>
      <c r="L103" s="73">
        <f t="shared" si="35"/>
        <v>0</v>
      </c>
      <c r="M103" s="73" t="str">
        <f t="shared" si="36"/>
        <v xml:space="preserve"> </v>
      </c>
      <c r="N103" s="100">
        <f t="shared" si="37"/>
        <v>0</v>
      </c>
      <c r="O103" s="100">
        <f t="shared" si="38"/>
        <v>0</v>
      </c>
      <c r="P103" s="108">
        <f t="shared" si="39"/>
        <v>0</v>
      </c>
      <c r="Q103" s="108" t="str">
        <f>IF(OR($C103="LED",$C103="不明"),"",IF(ISERROR(VLOOKUP($M103,#REF!,2,0)),"",VLOOKUP($M103,#REF!,2,0)))</f>
        <v/>
      </c>
      <c r="R103" s="100">
        <f t="shared" si="40"/>
        <v>0</v>
      </c>
      <c r="S103" s="100">
        <f t="shared" si="41"/>
        <v>0</v>
      </c>
      <c r="T103" s="120" t="str">
        <f t="shared" si="42"/>
        <v/>
      </c>
      <c r="U103" s="124"/>
      <c r="V103" s="129" t="s">
        <v>164</v>
      </c>
      <c r="W103" s="131"/>
      <c r="X103" s="75" t="str">
        <f>IF(COUNTIF($M103,"*LED*"),"LED設置済",IF(COUNTIF($M103,"*不明*"),"該当不明",IF(ISERROR(VLOOKUP($M103,#REF!,4,0)),"",VLOOKUP($M103,#REF!,4,0))))</f>
        <v/>
      </c>
      <c r="Y103" s="139">
        <f t="shared" si="43"/>
        <v>0</v>
      </c>
      <c r="Z103" s="144" t="str">
        <f>IF(ISERROR(VLOOKUP($M103,#REF!,5,0)),"",VLOOKUP($M103,#REF!,5,0))</f>
        <v/>
      </c>
      <c r="AA103" s="147" t="str">
        <f t="shared" si="44"/>
        <v/>
      </c>
      <c r="AB103" s="147" t="str">
        <f t="shared" si="45"/>
        <v/>
      </c>
      <c r="AC103" s="147" t="str">
        <f>IF(ISERROR(VLOOKUP($M103,#REF!,6,0)),"",VLOOKUP($M103,#REF!,6,0))</f>
        <v/>
      </c>
      <c r="AD103" s="147" t="str">
        <f>IF(ISERROR(VLOOKUP($M103,#REF!,8,0)),"",VLOOKUP($M103,#REF!,8,0))</f>
        <v/>
      </c>
      <c r="AE103" s="152" t="str">
        <f t="shared" si="46"/>
        <v/>
      </c>
      <c r="AF103" s="155" t="str">
        <f t="shared" si="47"/>
        <v/>
      </c>
      <c r="AG103" s="146" t="str">
        <f t="shared" si="48"/>
        <v/>
      </c>
      <c r="AH103" s="146" t="str">
        <f>IF(ISERROR(VLOOKUP($M103,#REF!,9,0)),"",VLOOKUP($M103,#REF!,9,0))</f>
        <v/>
      </c>
      <c r="AI103" s="146" t="str">
        <f t="shared" si="49"/>
        <v/>
      </c>
      <c r="AJ103" s="168">
        <f t="shared" si="50"/>
        <v>0</v>
      </c>
      <c r="AK103" s="171"/>
      <c r="AL103" s="174" t="str">
        <f t="shared" si="51"/>
        <v/>
      </c>
      <c r="AM103" s="179" t="str">
        <f t="shared" si="52"/>
        <v/>
      </c>
      <c r="AN103" s="183" t="str">
        <f t="shared" si="53"/>
        <v>未入力セル</v>
      </c>
      <c r="AO103" s="186" t="str">
        <f t="shared" si="33"/>
        <v/>
      </c>
      <c r="AP103" s="186" t="str">
        <f t="shared" si="34"/>
        <v/>
      </c>
      <c r="AQ103" s="39">
        <f t="shared" si="60"/>
        <v>0</v>
      </c>
      <c r="AR103" s="39" t="str">
        <f>IF(ISERROR(VLOOKUP($M103,#REF!,16,0)),"",VLOOKUP($M103,#REF!,16,0))</f>
        <v/>
      </c>
      <c r="AS103" s="196" t="str">
        <f>IF(ISERROR(VLOOKUP($M103,#REF!,7,0)),"",VLOOKUP($M103,#REF!,7,0))</f>
        <v/>
      </c>
      <c r="AT103" s="203">
        <f t="shared" si="54"/>
        <v>0</v>
      </c>
      <c r="AU103" s="208" t="str">
        <f t="shared" si="55"/>
        <v/>
      </c>
      <c r="AW103" s="208" t="str">
        <f>IF(ISERROR(VLOOKUP($M103,#REF!,10,0)),"",VLOOKUP($M103,#REF!,10,0))</f>
        <v/>
      </c>
      <c r="AX103" s="203">
        <f t="shared" si="56"/>
        <v>0</v>
      </c>
      <c r="AY103" s="208" t="str">
        <f t="shared" si="57"/>
        <v/>
      </c>
      <c r="BA103" s="225" t="str">
        <f t="shared" si="58"/>
        <v/>
      </c>
      <c r="BB103" s="225" t="str">
        <f t="shared" si="59"/>
        <v/>
      </c>
    </row>
    <row r="104" spans="1:54" s="39" customFormat="1" ht="25.2" customHeight="1" x14ac:dyDescent="0.2">
      <c r="A104" s="45"/>
      <c r="B104" s="48"/>
      <c r="C104" s="48"/>
      <c r="D104" s="53"/>
      <c r="E104" s="53"/>
      <c r="F104" s="55"/>
      <c r="G104" s="55"/>
      <c r="H104" s="60"/>
      <c r="I104" s="66"/>
      <c r="J104" s="68"/>
      <c r="L104" s="73">
        <f t="shared" si="35"/>
        <v>0</v>
      </c>
      <c r="M104" s="73" t="str">
        <f t="shared" si="36"/>
        <v xml:space="preserve"> </v>
      </c>
      <c r="N104" s="100">
        <f t="shared" si="37"/>
        <v>0</v>
      </c>
      <c r="O104" s="100">
        <f t="shared" si="38"/>
        <v>0</v>
      </c>
      <c r="P104" s="108">
        <f t="shared" si="39"/>
        <v>0</v>
      </c>
      <c r="Q104" s="108" t="str">
        <f>IF(OR($C104="LED",$C104="不明"),"",IF(ISERROR(VLOOKUP($M104,#REF!,2,0)),"",VLOOKUP($M104,#REF!,2,0)))</f>
        <v/>
      </c>
      <c r="R104" s="100">
        <f t="shared" si="40"/>
        <v>0</v>
      </c>
      <c r="S104" s="100">
        <f t="shared" si="41"/>
        <v>0</v>
      </c>
      <c r="T104" s="120" t="str">
        <f t="shared" si="42"/>
        <v/>
      </c>
      <c r="U104" s="124"/>
      <c r="V104" s="129" t="s">
        <v>164</v>
      </c>
      <c r="W104" s="131"/>
      <c r="X104" s="75" t="str">
        <f>IF(COUNTIF($M104,"*LED*"),"LED設置済",IF(COUNTIF($M104,"*不明*"),"該当不明",IF(ISERROR(VLOOKUP($M104,#REF!,4,0)),"",VLOOKUP($M104,#REF!,4,0))))</f>
        <v/>
      </c>
      <c r="Y104" s="139">
        <f t="shared" si="43"/>
        <v>0</v>
      </c>
      <c r="Z104" s="144" t="str">
        <f>IF(ISERROR(VLOOKUP($M104,#REF!,5,0)),"",VLOOKUP($M104,#REF!,5,0))</f>
        <v/>
      </c>
      <c r="AA104" s="147" t="str">
        <f t="shared" si="44"/>
        <v/>
      </c>
      <c r="AB104" s="147" t="str">
        <f t="shared" si="45"/>
        <v/>
      </c>
      <c r="AC104" s="147" t="str">
        <f>IF(ISERROR(VLOOKUP($M104,#REF!,6,0)),"",VLOOKUP($M104,#REF!,6,0))</f>
        <v/>
      </c>
      <c r="AD104" s="147" t="str">
        <f>IF(ISERROR(VLOOKUP($M104,#REF!,8,0)),"",VLOOKUP($M104,#REF!,8,0))</f>
        <v/>
      </c>
      <c r="AE104" s="152" t="str">
        <f t="shared" si="46"/>
        <v/>
      </c>
      <c r="AF104" s="155" t="str">
        <f t="shared" si="47"/>
        <v/>
      </c>
      <c r="AG104" s="146" t="str">
        <f t="shared" si="48"/>
        <v/>
      </c>
      <c r="AH104" s="146" t="str">
        <f>IF(ISERROR(VLOOKUP($M104,#REF!,9,0)),"",VLOOKUP($M104,#REF!,9,0))</f>
        <v/>
      </c>
      <c r="AI104" s="146" t="str">
        <f t="shared" si="49"/>
        <v/>
      </c>
      <c r="AJ104" s="168">
        <f t="shared" si="50"/>
        <v>0</v>
      </c>
      <c r="AK104" s="171"/>
      <c r="AL104" s="174" t="str">
        <f t="shared" si="51"/>
        <v/>
      </c>
      <c r="AM104" s="179" t="str">
        <f t="shared" si="52"/>
        <v/>
      </c>
      <c r="AN104" s="183" t="str">
        <f t="shared" si="53"/>
        <v>未入力セル</v>
      </c>
      <c r="AO104" s="186" t="str">
        <f t="shared" si="33"/>
        <v/>
      </c>
      <c r="AP104" s="186" t="str">
        <f t="shared" si="34"/>
        <v/>
      </c>
      <c r="AQ104" s="39">
        <f t="shared" si="60"/>
        <v>0</v>
      </c>
      <c r="AR104" s="39" t="str">
        <f>IF(ISERROR(VLOOKUP($M104,#REF!,16,0)),"",VLOOKUP($M104,#REF!,16,0))</f>
        <v/>
      </c>
      <c r="AS104" s="196" t="str">
        <f>IF(ISERROR(VLOOKUP($M104,#REF!,7,0)),"",VLOOKUP($M104,#REF!,7,0))</f>
        <v/>
      </c>
      <c r="AT104" s="203">
        <f t="shared" si="54"/>
        <v>0</v>
      </c>
      <c r="AU104" s="208" t="str">
        <f t="shared" si="55"/>
        <v/>
      </c>
      <c r="AW104" s="208" t="str">
        <f>IF(ISERROR(VLOOKUP($M104,#REF!,10,0)),"",VLOOKUP($M104,#REF!,10,0))</f>
        <v/>
      </c>
      <c r="AX104" s="203">
        <f t="shared" si="56"/>
        <v>0</v>
      </c>
      <c r="AY104" s="208" t="str">
        <f t="shared" si="57"/>
        <v/>
      </c>
      <c r="BA104" s="225" t="str">
        <f t="shared" si="58"/>
        <v/>
      </c>
      <c r="BB104" s="225" t="str">
        <f t="shared" si="59"/>
        <v/>
      </c>
    </row>
    <row r="105" spans="1:54" s="39" customFormat="1" ht="25.2" customHeight="1" x14ac:dyDescent="0.2">
      <c r="A105" s="45"/>
      <c r="B105" s="48"/>
      <c r="C105" s="48"/>
      <c r="D105" s="53"/>
      <c r="E105" s="53"/>
      <c r="F105" s="55"/>
      <c r="G105" s="55"/>
      <c r="H105" s="60"/>
      <c r="I105" s="66"/>
      <c r="J105" s="68"/>
      <c r="L105" s="73">
        <f t="shared" si="35"/>
        <v>0</v>
      </c>
      <c r="M105" s="73" t="str">
        <f t="shared" si="36"/>
        <v xml:space="preserve"> </v>
      </c>
      <c r="N105" s="100">
        <f t="shared" si="37"/>
        <v>0</v>
      </c>
      <c r="O105" s="100">
        <f t="shared" si="38"/>
        <v>0</v>
      </c>
      <c r="P105" s="108">
        <f t="shared" si="39"/>
        <v>0</v>
      </c>
      <c r="Q105" s="108" t="str">
        <f>IF(OR($C105="LED",$C105="不明"),"",IF(ISERROR(VLOOKUP($M105,#REF!,2,0)),"",VLOOKUP($M105,#REF!,2,0)))</f>
        <v/>
      </c>
      <c r="R105" s="100">
        <f t="shared" si="40"/>
        <v>0</v>
      </c>
      <c r="S105" s="100">
        <f t="shared" si="41"/>
        <v>0</v>
      </c>
      <c r="T105" s="120" t="str">
        <f t="shared" si="42"/>
        <v/>
      </c>
      <c r="U105" s="124"/>
      <c r="V105" s="129" t="s">
        <v>164</v>
      </c>
      <c r="W105" s="131"/>
      <c r="X105" s="75" t="str">
        <f>IF(COUNTIF($M105,"*LED*"),"LED設置済",IF(COUNTIF($M105,"*不明*"),"該当不明",IF(ISERROR(VLOOKUP($M105,#REF!,4,0)),"",VLOOKUP($M105,#REF!,4,0))))</f>
        <v/>
      </c>
      <c r="Y105" s="139">
        <f t="shared" si="43"/>
        <v>0</v>
      </c>
      <c r="Z105" s="144" t="str">
        <f>IF(ISERROR(VLOOKUP($M105,#REF!,5,0)),"",VLOOKUP($M105,#REF!,5,0))</f>
        <v/>
      </c>
      <c r="AA105" s="147" t="str">
        <f t="shared" si="44"/>
        <v/>
      </c>
      <c r="AB105" s="147" t="str">
        <f t="shared" si="45"/>
        <v/>
      </c>
      <c r="AC105" s="147" t="str">
        <f>IF(ISERROR(VLOOKUP($M105,#REF!,6,0)),"",VLOOKUP($M105,#REF!,6,0))</f>
        <v/>
      </c>
      <c r="AD105" s="147" t="str">
        <f>IF(ISERROR(VLOOKUP($M105,#REF!,8,0)),"",VLOOKUP($M105,#REF!,8,0))</f>
        <v/>
      </c>
      <c r="AE105" s="152" t="str">
        <f t="shared" si="46"/>
        <v/>
      </c>
      <c r="AF105" s="155" t="str">
        <f t="shared" si="47"/>
        <v/>
      </c>
      <c r="AG105" s="146" t="str">
        <f t="shared" si="48"/>
        <v/>
      </c>
      <c r="AH105" s="146" t="str">
        <f>IF(ISERROR(VLOOKUP($M105,#REF!,9,0)),"",VLOOKUP($M105,#REF!,9,0))</f>
        <v/>
      </c>
      <c r="AI105" s="146" t="str">
        <f t="shared" si="49"/>
        <v/>
      </c>
      <c r="AJ105" s="168">
        <f t="shared" si="50"/>
        <v>0</v>
      </c>
      <c r="AK105" s="171"/>
      <c r="AL105" s="174" t="str">
        <f t="shared" si="51"/>
        <v/>
      </c>
      <c r="AM105" s="179" t="str">
        <f t="shared" si="52"/>
        <v/>
      </c>
      <c r="AN105" s="183" t="str">
        <f t="shared" si="53"/>
        <v>未入力セル</v>
      </c>
      <c r="AO105" s="186" t="str">
        <f t="shared" si="33"/>
        <v/>
      </c>
      <c r="AP105" s="186" t="str">
        <f t="shared" si="34"/>
        <v/>
      </c>
      <c r="AQ105" s="39">
        <f t="shared" si="60"/>
        <v>0</v>
      </c>
      <c r="AR105" s="39" t="str">
        <f>IF(ISERROR(VLOOKUP($M105,#REF!,16,0)),"",VLOOKUP($M105,#REF!,16,0))</f>
        <v/>
      </c>
      <c r="AS105" s="196" t="str">
        <f>IF(ISERROR(VLOOKUP($M105,#REF!,7,0)),"",VLOOKUP($M105,#REF!,7,0))</f>
        <v/>
      </c>
      <c r="AT105" s="203">
        <f t="shared" si="54"/>
        <v>0</v>
      </c>
      <c r="AU105" s="208" t="str">
        <f t="shared" si="55"/>
        <v/>
      </c>
      <c r="AW105" s="208" t="str">
        <f>IF(ISERROR(VLOOKUP($M105,#REF!,10,0)),"",VLOOKUP($M105,#REF!,10,0))</f>
        <v/>
      </c>
      <c r="AX105" s="203">
        <f t="shared" si="56"/>
        <v>0</v>
      </c>
      <c r="AY105" s="208" t="str">
        <f t="shared" si="57"/>
        <v/>
      </c>
      <c r="BA105" s="225" t="str">
        <f t="shared" si="58"/>
        <v/>
      </c>
      <c r="BB105" s="225" t="str">
        <f t="shared" si="59"/>
        <v/>
      </c>
    </row>
    <row r="106" spans="1:54" s="39" customFormat="1" ht="25.2" customHeight="1" x14ac:dyDescent="0.2">
      <c r="A106" s="45"/>
      <c r="B106" s="48"/>
      <c r="C106" s="48"/>
      <c r="D106" s="53"/>
      <c r="E106" s="53"/>
      <c r="F106" s="55"/>
      <c r="G106" s="55"/>
      <c r="H106" s="60"/>
      <c r="I106" s="66"/>
      <c r="J106" s="68"/>
      <c r="L106" s="73">
        <f t="shared" si="35"/>
        <v>0</v>
      </c>
      <c r="M106" s="73" t="str">
        <f t="shared" si="36"/>
        <v xml:space="preserve"> </v>
      </c>
      <c r="N106" s="100">
        <f t="shared" si="37"/>
        <v>0</v>
      </c>
      <c r="O106" s="100">
        <f t="shared" si="38"/>
        <v>0</v>
      </c>
      <c r="P106" s="108">
        <f t="shared" si="39"/>
        <v>0</v>
      </c>
      <c r="Q106" s="108" t="str">
        <f>IF(OR($C106="LED",$C106="不明"),"",IF(ISERROR(VLOOKUP($M106,#REF!,2,0)),"",VLOOKUP($M106,#REF!,2,0)))</f>
        <v/>
      </c>
      <c r="R106" s="100">
        <f t="shared" si="40"/>
        <v>0</v>
      </c>
      <c r="S106" s="100">
        <f t="shared" si="41"/>
        <v>0</v>
      </c>
      <c r="T106" s="120" t="str">
        <f t="shared" si="42"/>
        <v/>
      </c>
      <c r="U106" s="124"/>
      <c r="V106" s="129" t="s">
        <v>164</v>
      </c>
      <c r="W106" s="131"/>
      <c r="X106" s="75" t="str">
        <f>IF(COUNTIF($M106,"*LED*"),"LED設置済",IF(COUNTIF($M106,"*不明*"),"該当不明",IF(ISERROR(VLOOKUP($M106,#REF!,4,0)),"",VLOOKUP($M106,#REF!,4,0))))</f>
        <v/>
      </c>
      <c r="Y106" s="139">
        <f t="shared" si="43"/>
        <v>0</v>
      </c>
      <c r="Z106" s="144" t="str">
        <f>IF(ISERROR(VLOOKUP($M106,#REF!,5,0)),"",VLOOKUP($M106,#REF!,5,0))</f>
        <v/>
      </c>
      <c r="AA106" s="147" t="str">
        <f t="shared" si="44"/>
        <v/>
      </c>
      <c r="AB106" s="147" t="str">
        <f t="shared" si="45"/>
        <v/>
      </c>
      <c r="AC106" s="147" t="str">
        <f>IF(ISERROR(VLOOKUP($M106,#REF!,6,0)),"",VLOOKUP($M106,#REF!,6,0))</f>
        <v/>
      </c>
      <c r="AD106" s="147" t="str">
        <f>IF(ISERROR(VLOOKUP($M106,#REF!,8,0)),"",VLOOKUP($M106,#REF!,8,0))</f>
        <v/>
      </c>
      <c r="AE106" s="152" t="str">
        <f t="shared" si="46"/>
        <v/>
      </c>
      <c r="AF106" s="155" t="str">
        <f t="shared" si="47"/>
        <v/>
      </c>
      <c r="AG106" s="146" t="str">
        <f t="shared" si="48"/>
        <v/>
      </c>
      <c r="AH106" s="146" t="str">
        <f>IF(ISERROR(VLOOKUP($M106,#REF!,9,0)),"",VLOOKUP($M106,#REF!,9,0))</f>
        <v/>
      </c>
      <c r="AI106" s="146" t="str">
        <f t="shared" si="49"/>
        <v/>
      </c>
      <c r="AJ106" s="168">
        <f t="shared" si="50"/>
        <v>0</v>
      </c>
      <c r="AK106" s="171"/>
      <c r="AL106" s="174" t="str">
        <f t="shared" si="51"/>
        <v/>
      </c>
      <c r="AM106" s="179" t="str">
        <f t="shared" si="52"/>
        <v/>
      </c>
      <c r="AN106" s="183" t="str">
        <f t="shared" si="53"/>
        <v>未入力セル</v>
      </c>
      <c r="AO106" s="186" t="str">
        <f t="shared" si="33"/>
        <v/>
      </c>
      <c r="AP106" s="186" t="str">
        <f t="shared" si="34"/>
        <v/>
      </c>
      <c r="AQ106" s="39">
        <f t="shared" si="60"/>
        <v>0</v>
      </c>
      <c r="AR106" s="39" t="str">
        <f>IF(ISERROR(VLOOKUP($M106,#REF!,16,0)),"",VLOOKUP($M106,#REF!,16,0))</f>
        <v/>
      </c>
      <c r="AS106" s="196" t="str">
        <f>IF(ISERROR(VLOOKUP($M106,#REF!,7,0)),"",VLOOKUP($M106,#REF!,7,0))</f>
        <v/>
      </c>
      <c r="AT106" s="203">
        <f t="shared" si="54"/>
        <v>0</v>
      </c>
      <c r="AU106" s="208" t="str">
        <f t="shared" si="55"/>
        <v/>
      </c>
      <c r="AW106" s="208" t="str">
        <f>IF(ISERROR(VLOOKUP($M106,#REF!,10,0)),"",VLOOKUP($M106,#REF!,10,0))</f>
        <v/>
      </c>
      <c r="AX106" s="203">
        <f t="shared" si="56"/>
        <v>0</v>
      </c>
      <c r="AY106" s="208" t="str">
        <f t="shared" si="57"/>
        <v/>
      </c>
      <c r="BA106" s="225" t="str">
        <f t="shared" si="58"/>
        <v/>
      </c>
      <c r="BB106" s="225" t="str">
        <f t="shared" si="59"/>
        <v/>
      </c>
    </row>
    <row r="107" spans="1:54" s="39" customFormat="1" ht="25.2" customHeight="1" x14ac:dyDescent="0.2">
      <c r="A107" s="45"/>
      <c r="B107" s="48"/>
      <c r="C107" s="48"/>
      <c r="D107" s="53"/>
      <c r="E107" s="53"/>
      <c r="F107" s="55"/>
      <c r="G107" s="55"/>
      <c r="H107" s="60"/>
      <c r="I107" s="66"/>
      <c r="J107" s="68"/>
      <c r="L107" s="73">
        <f t="shared" si="35"/>
        <v>0</v>
      </c>
      <c r="M107" s="73" t="str">
        <f t="shared" si="36"/>
        <v xml:space="preserve"> </v>
      </c>
      <c r="N107" s="100">
        <f t="shared" si="37"/>
        <v>0</v>
      </c>
      <c r="O107" s="100">
        <f t="shared" si="38"/>
        <v>0</v>
      </c>
      <c r="P107" s="108">
        <f t="shared" si="39"/>
        <v>0</v>
      </c>
      <c r="Q107" s="108" t="str">
        <f>IF(OR($C107="LED",$C107="不明"),"",IF(ISERROR(VLOOKUP($M107,#REF!,2,0)),"",VLOOKUP($M107,#REF!,2,0)))</f>
        <v/>
      </c>
      <c r="R107" s="100">
        <f t="shared" si="40"/>
        <v>0</v>
      </c>
      <c r="S107" s="100">
        <f t="shared" si="41"/>
        <v>0</v>
      </c>
      <c r="T107" s="120" t="str">
        <f t="shared" si="42"/>
        <v/>
      </c>
      <c r="U107" s="124"/>
      <c r="V107" s="129" t="s">
        <v>164</v>
      </c>
      <c r="W107" s="131"/>
      <c r="X107" s="75" t="str">
        <f>IF(COUNTIF($M107,"*LED*"),"LED設置済",IF(COUNTIF($M107,"*不明*"),"該当不明",IF(ISERROR(VLOOKUP($M107,#REF!,4,0)),"",VLOOKUP($M107,#REF!,4,0))))</f>
        <v/>
      </c>
      <c r="Y107" s="139">
        <f t="shared" si="43"/>
        <v>0</v>
      </c>
      <c r="Z107" s="144" t="str">
        <f>IF(ISERROR(VLOOKUP($M107,#REF!,5,0)),"",VLOOKUP($M107,#REF!,5,0))</f>
        <v/>
      </c>
      <c r="AA107" s="147" t="str">
        <f t="shared" si="44"/>
        <v/>
      </c>
      <c r="AB107" s="147" t="str">
        <f t="shared" si="45"/>
        <v/>
      </c>
      <c r="AC107" s="147" t="str">
        <f>IF(ISERROR(VLOOKUP($M107,#REF!,6,0)),"",VLOOKUP($M107,#REF!,6,0))</f>
        <v/>
      </c>
      <c r="AD107" s="147" t="str">
        <f>IF(ISERROR(VLOOKUP($M107,#REF!,8,0)),"",VLOOKUP($M107,#REF!,8,0))</f>
        <v/>
      </c>
      <c r="AE107" s="152" t="str">
        <f t="shared" si="46"/>
        <v/>
      </c>
      <c r="AF107" s="155" t="str">
        <f t="shared" si="47"/>
        <v/>
      </c>
      <c r="AG107" s="146" t="str">
        <f t="shared" si="48"/>
        <v/>
      </c>
      <c r="AH107" s="146" t="str">
        <f>IF(ISERROR(VLOOKUP($M107,#REF!,9,0)),"",VLOOKUP($M107,#REF!,9,0))</f>
        <v/>
      </c>
      <c r="AI107" s="146" t="str">
        <f t="shared" si="49"/>
        <v/>
      </c>
      <c r="AJ107" s="168">
        <f t="shared" si="50"/>
        <v>0</v>
      </c>
      <c r="AK107" s="171"/>
      <c r="AL107" s="174" t="str">
        <f t="shared" si="51"/>
        <v/>
      </c>
      <c r="AM107" s="179" t="str">
        <f t="shared" si="52"/>
        <v/>
      </c>
      <c r="AN107" s="183" t="str">
        <f t="shared" si="53"/>
        <v>未入力セル</v>
      </c>
      <c r="AO107" s="186" t="str">
        <f t="shared" si="33"/>
        <v/>
      </c>
      <c r="AP107" s="186" t="str">
        <f t="shared" si="34"/>
        <v/>
      </c>
      <c r="AQ107" s="39">
        <f t="shared" si="60"/>
        <v>0</v>
      </c>
      <c r="AR107" s="39" t="str">
        <f>IF(ISERROR(VLOOKUP($M107,#REF!,16,0)),"",VLOOKUP($M107,#REF!,16,0))</f>
        <v/>
      </c>
      <c r="AS107" s="196" t="str">
        <f>IF(ISERROR(VLOOKUP($M107,#REF!,7,0)),"",VLOOKUP($M107,#REF!,7,0))</f>
        <v/>
      </c>
      <c r="AT107" s="203">
        <f t="shared" si="54"/>
        <v>0</v>
      </c>
      <c r="AU107" s="208" t="str">
        <f t="shared" si="55"/>
        <v/>
      </c>
      <c r="AW107" s="208" t="str">
        <f>IF(ISERROR(VLOOKUP($M107,#REF!,10,0)),"",VLOOKUP($M107,#REF!,10,0))</f>
        <v/>
      </c>
      <c r="AX107" s="203">
        <f t="shared" si="56"/>
        <v>0</v>
      </c>
      <c r="AY107" s="208" t="str">
        <f t="shared" si="57"/>
        <v/>
      </c>
      <c r="BA107" s="225" t="str">
        <f t="shared" si="58"/>
        <v/>
      </c>
      <c r="BB107" s="225" t="str">
        <f t="shared" si="59"/>
        <v/>
      </c>
    </row>
    <row r="108" spans="1:54" s="39" customFormat="1" ht="25.2" customHeight="1" x14ac:dyDescent="0.2">
      <c r="A108" s="45"/>
      <c r="B108" s="48"/>
      <c r="C108" s="48"/>
      <c r="D108" s="53"/>
      <c r="E108" s="53"/>
      <c r="F108" s="55"/>
      <c r="G108" s="55"/>
      <c r="H108" s="60"/>
      <c r="I108" s="66"/>
      <c r="J108" s="68"/>
      <c r="L108" s="73">
        <f t="shared" si="35"/>
        <v>0</v>
      </c>
      <c r="M108" s="73" t="str">
        <f t="shared" si="36"/>
        <v xml:space="preserve"> </v>
      </c>
      <c r="N108" s="100">
        <f t="shared" si="37"/>
        <v>0</v>
      </c>
      <c r="O108" s="100">
        <f t="shared" si="38"/>
        <v>0</v>
      </c>
      <c r="P108" s="108">
        <f t="shared" si="39"/>
        <v>0</v>
      </c>
      <c r="Q108" s="108" t="str">
        <f>IF(OR($C108="LED",$C108="不明"),"",IF(ISERROR(VLOOKUP($M108,#REF!,2,0)),"",VLOOKUP($M108,#REF!,2,0)))</f>
        <v/>
      </c>
      <c r="R108" s="100">
        <f t="shared" si="40"/>
        <v>0</v>
      </c>
      <c r="S108" s="100">
        <f t="shared" si="41"/>
        <v>0</v>
      </c>
      <c r="T108" s="120" t="str">
        <f t="shared" si="42"/>
        <v/>
      </c>
      <c r="U108" s="124"/>
      <c r="V108" s="129" t="s">
        <v>164</v>
      </c>
      <c r="W108" s="131"/>
      <c r="X108" s="75" t="str">
        <f>IF(COUNTIF($M108,"*LED*"),"LED設置済",IF(COUNTIF($M108,"*不明*"),"該当不明",IF(ISERROR(VLOOKUP($M108,#REF!,4,0)),"",VLOOKUP($M108,#REF!,4,0))))</f>
        <v/>
      </c>
      <c r="Y108" s="139">
        <f t="shared" si="43"/>
        <v>0</v>
      </c>
      <c r="Z108" s="144" t="str">
        <f>IF(ISERROR(VLOOKUP($M108,#REF!,5,0)),"",VLOOKUP($M108,#REF!,5,0))</f>
        <v/>
      </c>
      <c r="AA108" s="147" t="str">
        <f t="shared" si="44"/>
        <v/>
      </c>
      <c r="AB108" s="147" t="str">
        <f t="shared" si="45"/>
        <v/>
      </c>
      <c r="AC108" s="147" t="str">
        <f>IF(ISERROR(VLOOKUP($M108,#REF!,6,0)),"",VLOOKUP($M108,#REF!,6,0))</f>
        <v/>
      </c>
      <c r="AD108" s="147" t="str">
        <f>IF(ISERROR(VLOOKUP($M108,#REF!,8,0)),"",VLOOKUP($M108,#REF!,8,0))</f>
        <v/>
      </c>
      <c r="AE108" s="152" t="str">
        <f t="shared" si="46"/>
        <v/>
      </c>
      <c r="AF108" s="155" t="str">
        <f t="shared" si="47"/>
        <v/>
      </c>
      <c r="AG108" s="146" t="str">
        <f t="shared" si="48"/>
        <v/>
      </c>
      <c r="AH108" s="146" t="str">
        <f>IF(ISERROR(VLOOKUP($M108,#REF!,9,0)),"",VLOOKUP($M108,#REF!,9,0))</f>
        <v/>
      </c>
      <c r="AI108" s="146" t="str">
        <f t="shared" si="49"/>
        <v/>
      </c>
      <c r="AJ108" s="168">
        <f t="shared" si="50"/>
        <v>0</v>
      </c>
      <c r="AK108" s="171"/>
      <c r="AL108" s="174" t="str">
        <f t="shared" si="51"/>
        <v/>
      </c>
      <c r="AM108" s="179" t="str">
        <f t="shared" si="52"/>
        <v/>
      </c>
      <c r="AN108" s="183" t="str">
        <f t="shared" si="53"/>
        <v>未入力セル</v>
      </c>
      <c r="AO108" s="186" t="str">
        <f t="shared" si="33"/>
        <v/>
      </c>
      <c r="AP108" s="186" t="str">
        <f t="shared" si="34"/>
        <v/>
      </c>
      <c r="AQ108" s="39">
        <f t="shared" si="60"/>
        <v>0</v>
      </c>
      <c r="AR108" s="39" t="str">
        <f>IF(ISERROR(VLOOKUP($M108,#REF!,16,0)),"",VLOOKUP($M108,#REF!,16,0))</f>
        <v/>
      </c>
      <c r="AS108" s="196" t="str">
        <f>IF(ISERROR(VLOOKUP($M108,#REF!,7,0)),"",VLOOKUP($M108,#REF!,7,0))</f>
        <v/>
      </c>
      <c r="AT108" s="203">
        <f t="shared" si="54"/>
        <v>0</v>
      </c>
      <c r="AU108" s="208" t="str">
        <f t="shared" si="55"/>
        <v/>
      </c>
      <c r="AW108" s="208" t="str">
        <f>IF(ISERROR(VLOOKUP($M108,#REF!,10,0)),"",VLOOKUP($M108,#REF!,10,0))</f>
        <v/>
      </c>
      <c r="AX108" s="203">
        <f t="shared" si="56"/>
        <v>0</v>
      </c>
      <c r="AY108" s="208" t="str">
        <f t="shared" si="57"/>
        <v/>
      </c>
      <c r="BA108" s="225" t="str">
        <f t="shared" si="58"/>
        <v/>
      </c>
      <c r="BB108" s="225" t="str">
        <f t="shared" si="59"/>
        <v/>
      </c>
    </row>
    <row r="109" spans="1:54" s="39" customFormat="1" ht="25.2" customHeight="1" x14ac:dyDescent="0.2">
      <c r="A109" s="45"/>
      <c r="B109" s="48"/>
      <c r="C109" s="48"/>
      <c r="D109" s="53"/>
      <c r="E109" s="53"/>
      <c r="F109" s="55"/>
      <c r="G109" s="55"/>
      <c r="H109" s="60"/>
      <c r="I109" s="66"/>
      <c r="J109" s="68"/>
      <c r="L109" s="73">
        <f t="shared" si="35"/>
        <v>0</v>
      </c>
      <c r="M109" s="73" t="str">
        <f t="shared" si="36"/>
        <v xml:space="preserve"> </v>
      </c>
      <c r="N109" s="100">
        <f t="shared" si="37"/>
        <v>0</v>
      </c>
      <c r="O109" s="100">
        <f t="shared" si="38"/>
        <v>0</v>
      </c>
      <c r="P109" s="108">
        <f t="shared" si="39"/>
        <v>0</v>
      </c>
      <c r="Q109" s="108" t="str">
        <f>IF(OR($C109="LED",$C109="不明"),"",IF(ISERROR(VLOOKUP($M109,#REF!,2,0)),"",VLOOKUP($M109,#REF!,2,0)))</f>
        <v/>
      </c>
      <c r="R109" s="100">
        <f t="shared" si="40"/>
        <v>0</v>
      </c>
      <c r="S109" s="100">
        <f t="shared" si="41"/>
        <v>0</v>
      </c>
      <c r="T109" s="120" t="str">
        <f t="shared" si="42"/>
        <v/>
      </c>
      <c r="U109" s="124"/>
      <c r="V109" s="129" t="s">
        <v>164</v>
      </c>
      <c r="W109" s="131"/>
      <c r="X109" s="75" t="str">
        <f>IF(COUNTIF($M109,"*LED*"),"LED設置済",IF(COUNTIF($M109,"*不明*"),"該当不明",IF(ISERROR(VLOOKUP($M109,#REF!,4,0)),"",VLOOKUP($M109,#REF!,4,0))))</f>
        <v/>
      </c>
      <c r="Y109" s="139">
        <f t="shared" si="43"/>
        <v>0</v>
      </c>
      <c r="Z109" s="144" t="str">
        <f>IF(ISERROR(VLOOKUP($M109,#REF!,5,0)),"",VLOOKUP($M109,#REF!,5,0))</f>
        <v/>
      </c>
      <c r="AA109" s="147" t="str">
        <f t="shared" si="44"/>
        <v/>
      </c>
      <c r="AB109" s="147" t="str">
        <f t="shared" si="45"/>
        <v/>
      </c>
      <c r="AC109" s="147" t="str">
        <f>IF(ISERROR(VLOOKUP($M109,#REF!,6,0)),"",VLOOKUP($M109,#REF!,6,0))</f>
        <v/>
      </c>
      <c r="AD109" s="147" t="str">
        <f>IF(ISERROR(VLOOKUP($M109,#REF!,8,0)),"",VLOOKUP($M109,#REF!,8,0))</f>
        <v/>
      </c>
      <c r="AE109" s="152" t="str">
        <f t="shared" si="46"/>
        <v/>
      </c>
      <c r="AF109" s="155" t="str">
        <f t="shared" si="47"/>
        <v/>
      </c>
      <c r="AG109" s="146" t="str">
        <f t="shared" si="48"/>
        <v/>
      </c>
      <c r="AH109" s="146" t="str">
        <f>IF(ISERROR(VLOOKUP($M109,#REF!,9,0)),"",VLOOKUP($M109,#REF!,9,0))</f>
        <v/>
      </c>
      <c r="AI109" s="146" t="str">
        <f t="shared" si="49"/>
        <v/>
      </c>
      <c r="AJ109" s="168">
        <f t="shared" si="50"/>
        <v>0</v>
      </c>
      <c r="AK109" s="171"/>
      <c r="AL109" s="174" t="str">
        <f t="shared" si="51"/>
        <v/>
      </c>
      <c r="AM109" s="179" t="str">
        <f t="shared" si="52"/>
        <v/>
      </c>
      <c r="AN109" s="183" t="str">
        <f t="shared" si="53"/>
        <v>未入力セル</v>
      </c>
      <c r="AO109" s="186" t="str">
        <f t="shared" si="33"/>
        <v/>
      </c>
      <c r="AP109" s="186" t="str">
        <f t="shared" si="34"/>
        <v/>
      </c>
      <c r="AQ109" s="39">
        <f t="shared" si="60"/>
        <v>0</v>
      </c>
      <c r="AR109" s="39" t="str">
        <f>IF(ISERROR(VLOOKUP($M109,#REF!,16,0)),"",VLOOKUP($M109,#REF!,16,0))</f>
        <v/>
      </c>
      <c r="AS109" s="196" t="str">
        <f>IF(ISERROR(VLOOKUP($M109,#REF!,7,0)),"",VLOOKUP($M109,#REF!,7,0))</f>
        <v/>
      </c>
      <c r="AT109" s="203">
        <f t="shared" si="54"/>
        <v>0</v>
      </c>
      <c r="AU109" s="208" t="str">
        <f t="shared" si="55"/>
        <v/>
      </c>
      <c r="AW109" s="208" t="str">
        <f>IF(ISERROR(VLOOKUP($M109,#REF!,10,0)),"",VLOOKUP($M109,#REF!,10,0))</f>
        <v/>
      </c>
      <c r="AX109" s="203">
        <f t="shared" si="56"/>
        <v>0</v>
      </c>
      <c r="AY109" s="208" t="str">
        <f t="shared" si="57"/>
        <v/>
      </c>
      <c r="BA109" s="225" t="str">
        <f t="shared" si="58"/>
        <v/>
      </c>
      <c r="BB109" s="225" t="str">
        <f t="shared" si="59"/>
        <v/>
      </c>
    </row>
    <row r="110" spans="1:54" s="39" customFormat="1" ht="25.2" customHeight="1" x14ac:dyDescent="0.2">
      <c r="A110" s="45"/>
      <c r="B110" s="48"/>
      <c r="C110" s="48"/>
      <c r="D110" s="53"/>
      <c r="E110" s="53"/>
      <c r="F110" s="55"/>
      <c r="G110" s="55"/>
      <c r="H110" s="60"/>
      <c r="I110" s="66"/>
      <c r="J110" s="68"/>
      <c r="L110" s="73">
        <f t="shared" si="35"/>
        <v>0</v>
      </c>
      <c r="M110" s="73" t="str">
        <f t="shared" si="36"/>
        <v xml:space="preserve"> </v>
      </c>
      <c r="N110" s="100">
        <f t="shared" si="37"/>
        <v>0</v>
      </c>
      <c r="O110" s="100">
        <f t="shared" si="38"/>
        <v>0</v>
      </c>
      <c r="P110" s="108">
        <f t="shared" si="39"/>
        <v>0</v>
      </c>
      <c r="Q110" s="108" t="str">
        <f>IF(OR($C110="LED",$C110="不明"),"",IF(ISERROR(VLOOKUP($M110,#REF!,2,0)),"",VLOOKUP($M110,#REF!,2,0)))</f>
        <v/>
      </c>
      <c r="R110" s="100">
        <f t="shared" si="40"/>
        <v>0</v>
      </c>
      <c r="S110" s="100">
        <f t="shared" si="41"/>
        <v>0</v>
      </c>
      <c r="T110" s="120" t="str">
        <f t="shared" si="42"/>
        <v/>
      </c>
      <c r="U110" s="124"/>
      <c r="V110" s="129" t="s">
        <v>164</v>
      </c>
      <c r="W110" s="131"/>
      <c r="X110" s="75" t="str">
        <f>IF(COUNTIF($M110,"*LED*"),"LED設置済",IF(COUNTIF($M110,"*不明*"),"該当不明",IF(ISERROR(VLOOKUP($M110,#REF!,4,0)),"",VLOOKUP($M110,#REF!,4,0))))</f>
        <v/>
      </c>
      <c r="Y110" s="139">
        <f t="shared" si="43"/>
        <v>0</v>
      </c>
      <c r="Z110" s="144" t="str">
        <f>IF(ISERROR(VLOOKUP($M110,#REF!,5,0)),"",VLOOKUP($M110,#REF!,5,0))</f>
        <v/>
      </c>
      <c r="AA110" s="147" t="str">
        <f t="shared" si="44"/>
        <v/>
      </c>
      <c r="AB110" s="147" t="str">
        <f t="shared" si="45"/>
        <v/>
      </c>
      <c r="AC110" s="147" t="str">
        <f>IF(ISERROR(VLOOKUP($M110,#REF!,6,0)),"",VLOOKUP($M110,#REF!,6,0))</f>
        <v/>
      </c>
      <c r="AD110" s="147" t="str">
        <f>IF(ISERROR(VLOOKUP($M110,#REF!,8,0)),"",VLOOKUP($M110,#REF!,8,0))</f>
        <v/>
      </c>
      <c r="AE110" s="152" t="str">
        <f t="shared" si="46"/>
        <v/>
      </c>
      <c r="AF110" s="155" t="str">
        <f t="shared" si="47"/>
        <v/>
      </c>
      <c r="AG110" s="146" t="str">
        <f t="shared" si="48"/>
        <v/>
      </c>
      <c r="AH110" s="146" t="str">
        <f>IF(ISERROR(VLOOKUP($M110,#REF!,9,0)),"",VLOOKUP($M110,#REF!,9,0))</f>
        <v/>
      </c>
      <c r="AI110" s="146" t="str">
        <f t="shared" si="49"/>
        <v/>
      </c>
      <c r="AJ110" s="168">
        <f t="shared" si="50"/>
        <v>0</v>
      </c>
      <c r="AK110" s="171"/>
      <c r="AL110" s="174" t="str">
        <f t="shared" si="51"/>
        <v/>
      </c>
      <c r="AM110" s="179" t="str">
        <f t="shared" si="52"/>
        <v/>
      </c>
      <c r="AN110" s="183" t="str">
        <f t="shared" si="53"/>
        <v>未入力セル</v>
      </c>
      <c r="AO110" s="186" t="str">
        <f t="shared" si="33"/>
        <v/>
      </c>
      <c r="AP110" s="186" t="str">
        <f t="shared" si="34"/>
        <v/>
      </c>
      <c r="AQ110" s="39">
        <f t="shared" si="60"/>
        <v>0</v>
      </c>
      <c r="AR110" s="39" t="str">
        <f>IF(ISERROR(VLOOKUP($M110,#REF!,16,0)),"",VLOOKUP($M110,#REF!,16,0))</f>
        <v/>
      </c>
      <c r="AS110" s="196" t="str">
        <f>IF(ISERROR(VLOOKUP($M110,#REF!,7,0)),"",VLOOKUP($M110,#REF!,7,0))</f>
        <v/>
      </c>
      <c r="AT110" s="203">
        <f t="shared" si="54"/>
        <v>0</v>
      </c>
      <c r="AU110" s="208" t="str">
        <f t="shared" si="55"/>
        <v/>
      </c>
      <c r="AW110" s="208" t="str">
        <f>IF(ISERROR(VLOOKUP($M110,#REF!,10,0)),"",VLOOKUP($M110,#REF!,10,0))</f>
        <v/>
      </c>
      <c r="AX110" s="203">
        <f t="shared" si="56"/>
        <v>0</v>
      </c>
      <c r="AY110" s="208" t="str">
        <f t="shared" si="57"/>
        <v/>
      </c>
      <c r="BA110" s="225" t="str">
        <f t="shared" si="58"/>
        <v/>
      </c>
      <c r="BB110" s="225" t="str">
        <f t="shared" si="59"/>
        <v/>
      </c>
    </row>
    <row r="111" spans="1:54" s="39" customFormat="1" ht="25.2" customHeight="1" x14ac:dyDescent="0.2">
      <c r="A111" s="45"/>
      <c r="B111" s="48"/>
      <c r="C111" s="48"/>
      <c r="D111" s="53"/>
      <c r="E111" s="53"/>
      <c r="F111" s="55"/>
      <c r="G111" s="55"/>
      <c r="H111" s="60"/>
      <c r="I111" s="66"/>
      <c r="J111" s="68"/>
      <c r="L111" s="73">
        <f t="shared" si="35"/>
        <v>0</v>
      </c>
      <c r="M111" s="73" t="str">
        <f t="shared" si="36"/>
        <v xml:space="preserve"> </v>
      </c>
      <c r="N111" s="100">
        <f t="shared" si="37"/>
        <v>0</v>
      </c>
      <c r="O111" s="100">
        <f t="shared" si="38"/>
        <v>0</v>
      </c>
      <c r="P111" s="108">
        <f t="shared" si="39"/>
        <v>0</v>
      </c>
      <c r="Q111" s="108" t="str">
        <f>IF(OR($C111="LED",$C111="不明"),"",IF(ISERROR(VLOOKUP($M111,#REF!,2,0)),"",VLOOKUP($M111,#REF!,2,0)))</f>
        <v/>
      </c>
      <c r="R111" s="100">
        <f t="shared" si="40"/>
        <v>0</v>
      </c>
      <c r="S111" s="100">
        <f t="shared" si="41"/>
        <v>0</v>
      </c>
      <c r="T111" s="120" t="str">
        <f t="shared" si="42"/>
        <v/>
      </c>
      <c r="U111" s="124"/>
      <c r="V111" s="129" t="s">
        <v>164</v>
      </c>
      <c r="W111" s="131"/>
      <c r="X111" s="75" t="str">
        <f>IF(COUNTIF($M111,"*LED*"),"LED設置済",IF(COUNTIF($M111,"*不明*"),"該当不明",IF(ISERROR(VLOOKUP($M111,#REF!,4,0)),"",VLOOKUP($M111,#REF!,4,0))))</f>
        <v/>
      </c>
      <c r="Y111" s="139">
        <f t="shared" si="43"/>
        <v>0</v>
      </c>
      <c r="Z111" s="144" t="str">
        <f>IF(ISERROR(VLOOKUP($M111,#REF!,5,0)),"",VLOOKUP($M111,#REF!,5,0))</f>
        <v/>
      </c>
      <c r="AA111" s="147" t="str">
        <f t="shared" si="44"/>
        <v/>
      </c>
      <c r="AB111" s="147" t="str">
        <f t="shared" si="45"/>
        <v/>
      </c>
      <c r="AC111" s="147" t="str">
        <f>IF(ISERROR(VLOOKUP($M111,#REF!,6,0)),"",VLOOKUP($M111,#REF!,6,0))</f>
        <v/>
      </c>
      <c r="AD111" s="147" t="str">
        <f>IF(ISERROR(VLOOKUP($M111,#REF!,8,0)),"",VLOOKUP($M111,#REF!,8,0))</f>
        <v/>
      </c>
      <c r="AE111" s="152" t="str">
        <f t="shared" si="46"/>
        <v/>
      </c>
      <c r="AF111" s="155" t="str">
        <f t="shared" si="47"/>
        <v/>
      </c>
      <c r="AG111" s="146" t="str">
        <f t="shared" si="48"/>
        <v/>
      </c>
      <c r="AH111" s="146" t="str">
        <f>IF(ISERROR(VLOOKUP($M111,#REF!,9,0)),"",VLOOKUP($M111,#REF!,9,0))</f>
        <v/>
      </c>
      <c r="AI111" s="146" t="str">
        <f t="shared" si="49"/>
        <v/>
      </c>
      <c r="AJ111" s="168">
        <f t="shared" si="50"/>
        <v>0</v>
      </c>
      <c r="AK111" s="171"/>
      <c r="AL111" s="174" t="str">
        <f t="shared" si="51"/>
        <v/>
      </c>
      <c r="AM111" s="179" t="str">
        <f t="shared" si="52"/>
        <v/>
      </c>
      <c r="AN111" s="183" t="str">
        <f t="shared" si="53"/>
        <v>未入力セル</v>
      </c>
      <c r="AO111" s="186" t="str">
        <f t="shared" si="33"/>
        <v/>
      </c>
      <c r="AP111" s="186" t="str">
        <f t="shared" si="34"/>
        <v/>
      </c>
      <c r="AQ111" s="39">
        <f t="shared" si="60"/>
        <v>0</v>
      </c>
      <c r="AR111" s="39" t="str">
        <f>IF(ISERROR(VLOOKUP($M111,#REF!,16,0)),"",VLOOKUP($M111,#REF!,16,0))</f>
        <v/>
      </c>
      <c r="AS111" s="196" t="str">
        <f>IF(ISERROR(VLOOKUP($M111,#REF!,7,0)),"",VLOOKUP($M111,#REF!,7,0))</f>
        <v/>
      </c>
      <c r="AT111" s="203">
        <f t="shared" si="54"/>
        <v>0</v>
      </c>
      <c r="AU111" s="208" t="str">
        <f t="shared" si="55"/>
        <v/>
      </c>
      <c r="AW111" s="208" t="str">
        <f>IF(ISERROR(VLOOKUP($M111,#REF!,10,0)),"",VLOOKUP($M111,#REF!,10,0))</f>
        <v/>
      </c>
      <c r="AX111" s="203">
        <f t="shared" si="56"/>
        <v>0</v>
      </c>
      <c r="AY111" s="208" t="str">
        <f t="shared" si="57"/>
        <v/>
      </c>
      <c r="BA111" s="225" t="str">
        <f t="shared" si="58"/>
        <v/>
      </c>
      <c r="BB111" s="225" t="str">
        <f t="shared" si="59"/>
        <v/>
      </c>
    </row>
    <row r="112" spans="1:54" s="39" customFormat="1" ht="25.2" customHeight="1" x14ac:dyDescent="0.2">
      <c r="A112" s="45"/>
      <c r="B112" s="48"/>
      <c r="C112" s="48"/>
      <c r="D112" s="53"/>
      <c r="E112" s="53"/>
      <c r="F112" s="55"/>
      <c r="G112" s="55"/>
      <c r="H112" s="60"/>
      <c r="I112" s="66"/>
      <c r="J112" s="68"/>
      <c r="L112" s="73">
        <f t="shared" si="35"/>
        <v>0</v>
      </c>
      <c r="M112" s="73" t="str">
        <f t="shared" si="36"/>
        <v xml:space="preserve"> </v>
      </c>
      <c r="N112" s="100">
        <f t="shared" si="37"/>
        <v>0</v>
      </c>
      <c r="O112" s="100">
        <f t="shared" si="38"/>
        <v>0</v>
      </c>
      <c r="P112" s="108">
        <f t="shared" si="39"/>
        <v>0</v>
      </c>
      <c r="Q112" s="108" t="str">
        <f>IF(OR($C112="LED",$C112="不明"),"",IF(ISERROR(VLOOKUP($M112,#REF!,2,0)),"",VLOOKUP($M112,#REF!,2,0)))</f>
        <v/>
      </c>
      <c r="R112" s="100">
        <f t="shared" si="40"/>
        <v>0</v>
      </c>
      <c r="S112" s="100">
        <f t="shared" si="41"/>
        <v>0</v>
      </c>
      <c r="T112" s="120" t="str">
        <f t="shared" si="42"/>
        <v/>
      </c>
      <c r="U112" s="124"/>
      <c r="V112" s="129" t="s">
        <v>164</v>
      </c>
      <c r="W112" s="131"/>
      <c r="X112" s="75" t="str">
        <f>IF(COUNTIF($M112,"*LED*"),"LED設置済",IF(COUNTIF($M112,"*不明*"),"該当不明",IF(ISERROR(VLOOKUP($M112,#REF!,4,0)),"",VLOOKUP($M112,#REF!,4,0))))</f>
        <v/>
      </c>
      <c r="Y112" s="139">
        <f t="shared" si="43"/>
        <v>0</v>
      </c>
      <c r="Z112" s="144" t="str">
        <f>IF(ISERROR(VLOOKUP($M112,#REF!,5,0)),"",VLOOKUP($M112,#REF!,5,0))</f>
        <v/>
      </c>
      <c r="AA112" s="147" t="str">
        <f t="shared" si="44"/>
        <v/>
      </c>
      <c r="AB112" s="147" t="str">
        <f t="shared" si="45"/>
        <v/>
      </c>
      <c r="AC112" s="147" t="str">
        <f>IF(ISERROR(VLOOKUP($M112,#REF!,6,0)),"",VLOOKUP($M112,#REF!,6,0))</f>
        <v/>
      </c>
      <c r="AD112" s="147" t="str">
        <f>IF(ISERROR(VLOOKUP($M112,#REF!,8,0)),"",VLOOKUP($M112,#REF!,8,0))</f>
        <v/>
      </c>
      <c r="AE112" s="152" t="str">
        <f t="shared" si="46"/>
        <v/>
      </c>
      <c r="AF112" s="155" t="str">
        <f t="shared" si="47"/>
        <v/>
      </c>
      <c r="AG112" s="146" t="str">
        <f t="shared" si="48"/>
        <v/>
      </c>
      <c r="AH112" s="146" t="str">
        <f>IF(ISERROR(VLOOKUP($M112,#REF!,9,0)),"",VLOOKUP($M112,#REF!,9,0))</f>
        <v/>
      </c>
      <c r="AI112" s="146" t="str">
        <f t="shared" si="49"/>
        <v/>
      </c>
      <c r="AJ112" s="168">
        <f t="shared" si="50"/>
        <v>0</v>
      </c>
      <c r="AK112" s="171"/>
      <c r="AL112" s="174" t="str">
        <f t="shared" si="51"/>
        <v/>
      </c>
      <c r="AM112" s="179" t="str">
        <f t="shared" si="52"/>
        <v/>
      </c>
      <c r="AN112" s="183" t="str">
        <f t="shared" si="53"/>
        <v>未入力セル</v>
      </c>
      <c r="AO112" s="186" t="str">
        <f t="shared" si="33"/>
        <v/>
      </c>
      <c r="AP112" s="186" t="str">
        <f t="shared" si="34"/>
        <v/>
      </c>
      <c r="AQ112" s="39">
        <f t="shared" si="60"/>
        <v>0</v>
      </c>
      <c r="AR112" s="39" t="str">
        <f>IF(ISERROR(VLOOKUP($M112,#REF!,16,0)),"",VLOOKUP($M112,#REF!,16,0))</f>
        <v/>
      </c>
      <c r="AS112" s="196" t="str">
        <f>IF(ISERROR(VLOOKUP($M112,#REF!,7,0)),"",VLOOKUP($M112,#REF!,7,0))</f>
        <v/>
      </c>
      <c r="AT112" s="203">
        <f t="shared" si="54"/>
        <v>0</v>
      </c>
      <c r="AU112" s="208" t="str">
        <f t="shared" si="55"/>
        <v/>
      </c>
      <c r="AW112" s="208" t="str">
        <f>IF(ISERROR(VLOOKUP($M112,#REF!,10,0)),"",VLOOKUP($M112,#REF!,10,0))</f>
        <v/>
      </c>
      <c r="AX112" s="203">
        <f t="shared" si="56"/>
        <v>0</v>
      </c>
      <c r="AY112" s="208" t="str">
        <f t="shared" si="57"/>
        <v/>
      </c>
      <c r="BA112" s="225" t="str">
        <f t="shared" si="58"/>
        <v/>
      </c>
      <c r="BB112" s="225" t="str">
        <f t="shared" si="59"/>
        <v/>
      </c>
    </row>
    <row r="113" spans="1:54" s="39" customFormat="1" ht="25.2" customHeight="1" x14ac:dyDescent="0.2">
      <c r="A113" s="45"/>
      <c r="B113" s="48"/>
      <c r="C113" s="48"/>
      <c r="D113" s="53"/>
      <c r="E113" s="53"/>
      <c r="F113" s="55"/>
      <c r="G113" s="55"/>
      <c r="H113" s="60"/>
      <c r="I113" s="66"/>
      <c r="J113" s="68"/>
      <c r="L113" s="73">
        <f t="shared" si="35"/>
        <v>0</v>
      </c>
      <c r="M113" s="73" t="str">
        <f t="shared" si="36"/>
        <v xml:space="preserve"> </v>
      </c>
      <c r="N113" s="100">
        <f t="shared" si="37"/>
        <v>0</v>
      </c>
      <c r="O113" s="100">
        <f t="shared" si="38"/>
        <v>0</v>
      </c>
      <c r="P113" s="108">
        <f t="shared" si="39"/>
        <v>0</v>
      </c>
      <c r="Q113" s="108" t="str">
        <f>IF(OR($C113="LED",$C113="不明"),"",IF(ISERROR(VLOOKUP($M113,#REF!,2,0)),"",VLOOKUP($M113,#REF!,2,0)))</f>
        <v/>
      </c>
      <c r="R113" s="100">
        <f t="shared" si="40"/>
        <v>0</v>
      </c>
      <c r="S113" s="100">
        <f t="shared" si="41"/>
        <v>0</v>
      </c>
      <c r="T113" s="120" t="str">
        <f t="shared" si="42"/>
        <v/>
      </c>
      <c r="U113" s="124"/>
      <c r="V113" s="129" t="s">
        <v>164</v>
      </c>
      <c r="W113" s="131"/>
      <c r="X113" s="75" t="str">
        <f>IF(COUNTIF($M113,"*LED*"),"LED設置済",IF(COUNTIF($M113,"*不明*"),"該当不明",IF(ISERROR(VLOOKUP($M113,#REF!,4,0)),"",VLOOKUP($M113,#REF!,4,0))))</f>
        <v/>
      </c>
      <c r="Y113" s="139">
        <f t="shared" si="43"/>
        <v>0</v>
      </c>
      <c r="Z113" s="144" t="str">
        <f>IF(ISERROR(VLOOKUP($M113,#REF!,5,0)),"",VLOOKUP($M113,#REF!,5,0))</f>
        <v/>
      </c>
      <c r="AA113" s="147" t="str">
        <f t="shared" si="44"/>
        <v/>
      </c>
      <c r="AB113" s="147" t="str">
        <f t="shared" si="45"/>
        <v/>
      </c>
      <c r="AC113" s="147" t="str">
        <f>IF(ISERROR(VLOOKUP($M113,#REF!,6,0)),"",VLOOKUP($M113,#REF!,6,0))</f>
        <v/>
      </c>
      <c r="AD113" s="147" t="str">
        <f>IF(ISERROR(VLOOKUP($M113,#REF!,8,0)),"",VLOOKUP($M113,#REF!,8,0))</f>
        <v/>
      </c>
      <c r="AE113" s="152" t="str">
        <f t="shared" si="46"/>
        <v/>
      </c>
      <c r="AF113" s="155" t="str">
        <f t="shared" si="47"/>
        <v/>
      </c>
      <c r="AG113" s="146" t="str">
        <f t="shared" si="48"/>
        <v/>
      </c>
      <c r="AH113" s="146" t="str">
        <f>IF(ISERROR(VLOOKUP($M113,#REF!,9,0)),"",VLOOKUP($M113,#REF!,9,0))</f>
        <v/>
      </c>
      <c r="AI113" s="146" t="str">
        <f t="shared" si="49"/>
        <v/>
      </c>
      <c r="AJ113" s="168">
        <f t="shared" si="50"/>
        <v>0</v>
      </c>
      <c r="AK113" s="171"/>
      <c r="AL113" s="174" t="str">
        <f t="shared" si="51"/>
        <v/>
      </c>
      <c r="AM113" s="179" t="str">
        <f t="shared" si="52"/>
        <v/>
      </c>
      <c r="AN113" s="183" t="str">
        <f t="shared" si="53"/>
        <v>未入力セル</v>
      </c>
      <c r="AO113" s="186" t="str">
        <f t="shared" si="33"/>
        <v/>
      </c>
      <c r="AP113" s="186" t="str">
        <f t="shared" si="34"/>
        <v/>
      </c>
      <c r="AQ113" s="39">
        <f t="shared" si="60"/>
        <v>0</v>
      </c>
      <c r="AR113" s="39" t="str">
        <f>IF(ISERROR(VLOOKUP($M113,#REF!,16,0)),"",VLOOKUP($M113,#REF!,16,0))</f>
        <v/>
      </c>
      <c r="AS113" s="196" t="str">
        <f>IF(ISERROR(VLOOKUP($M113,#REF!,7,0)),"",VLOOKUP($M113,#REF!,7,0))</f>
        <v/>
      </c>
      <c r="AT113" s="203">
        <f t="shared" si="54"/>
        <v>0</v>
      </c>
      <c r="AU113" s="208" t="str">
        <f t="shared" si="55"/>
        <v/>
      </c>
      <c r="AW113" s="208" t="str">
        <f>IF(ISERROR(VLOOKUP($M113,#REF!,10,0)),"",VLOOKUP($M113,#REF!,10,0))</f>
        <v/>
      </c>
      <c r="AX113" s="203">
        <f t="shared" si="56"/>
        <v>0</v>
      </c>
      <c r="AY113" s="208" t="str">
        <f t="shared" si="57"/>
        <v/>
      </c>
      <c r="BA113" s="225" t="str">
        <f t="shared" si="58"/>
        <v/>
      </c>
      <c r="BB113" s="225" t="str">
        <f t="shared" si="59"/>
        <v/>
      </c>
    </row>
    <row r="114" spans="1:54" s="39" customFormat="1" ht="25.2" customHeight="1" x14ac:dyDescent="0.2">
      <c r="A114" s="45"/>
      <c r="B114" s="48"/>
      <c r="C114" s="48"/>
      <c r="D114" s="53"/>
      <c r="E114" s="53"/>
      <c r="F114" s="55"/>
      <c r="G114" s="55"/>
      <c r="H114" s="60"/>
      <c r="I114" s="66"/>
      <c r="J114" s="68"/>
      <c r="L114" s="73">
        <f t="shared" si="35"/>
        <v>0</v>
      </c>
      <c r="M114" s="73" t="str">
        <f t="shared" si="36"/>
        <v xml:space="preserve"> </v>
      </c>
      <c r="N114" s="100">
        <f t="shared" si="37"/>
        <v>0</v>
      </c>
      <c r="O114" s="100">
        <f t="shared" si="38"/>
        <v>0</v>
      </c>
      <c r="P114" s="108">
        <f t="shared" si="39"/>
        <v>0</v>
      </c>
      <c r="Q114" s="108" t="str">
        <f>IF(OR($C114="LED",$C114="不明"),"",IF(ISERROR(VLOOKUP($M114,#REF!,2,0)),"",VLOOKUP($M114,#REF!,2,0)))</f>
        <v/>
      </c>
      <c r="R114" s="100">
        <f t="shared" si="40"/>
        <v>0</v>
      </c>
      <c r="S114" s="100">
        <f t="shared" si="41"/>
        <v>0</v>
      </c>
      <c r="T114" s="120" t="str">
        <f t="shared" si="42"/>
        <v/>
      </c>
      <c r="U114" s="124"/>
      <c r="V114" s="129" t="s">
        <v>164</v>
      </c>
      <c r="W114" s="131"/>
      <c r="X114" s="75" t="str">
        <f>IF(COUNTIF($M114,"*LED*"),"LED設置済",IF(COUNTIF($M114,"*不明*"),"該当不明",IF(ISERROR(VLOOKUP($M114,#REF!,4,0)),"",VLOOKUP($M114,#REF!,4,0))))</f>
        <v/>
      </c>
      <c r="Y114" s="139">
        <f t="shared" si="43"/>
        <v>0</v>
      </c>
      <c r="Z114" s="144" t="str">
        <f>IF(ISERROR(VLOOKUP($M114,#REF!,5,0)),"",VLOOKUP($M114,#REF!,5,0))</f>
        <v/>
      </c>
      <c r="AA114" s="147" t="str">
        <f t="shared" si="44"/>
        <v/>
      </c>
      <c r="AB114" s="147" t="str">
        <f t="shared" si="45"/>
        <v/>
      </c>
      <c r="AC114" s="147" t="str">
        <f>IF(ISERROR(VLOOKUP($M114,#REF!,6,0)),"",VLOOKUP($M114,#REF!,6,0))</f>
        <v/>
      </c>
      <c r="AD114" s="147" t="str">
        <f>IF(ISERROR(VLOOKUP($M114,#REF!,8,0)),"",VLOOKUP($M114,#REF!,8,0))</f>
        <v/>
      </c>
      <c r="AE114" s="152" t="str">
        <f t="shared" si="46"/>
        <v/>
      </c>
      <c r="AF114" s="155" t="str">
        <f t="shared" si="47"/>
        <v/>
      </c>
      <c r="AG114" s="146" t="str">
        <f t="shared" si="48"/>
        <v/>
      </c>
      <c r="AH114" s="146" t="str">
        <f>IF(ISERROR(VLOOKUP($M114,#REF!,9,0)),"",VLOOKUP($M114,#REF!,9,0))</f>
        <v/>
      </c>
      <c r="AI114" s="146" t="str">
        <f t="shared" si="49"/>
        <v/>
      </c>
      <c r="AJ114" s="168">
        <f t="shared" si="50"/>
        <v>0</v>
      </c>
      <c r="AK114" s="171"/>
      <c r="AL114" s="174" t="str">
        <f t="shared" si="51"/>
        <v/>
      </c>
      <c r="AM114" s="179" t="str">
        <f t="shared" si="52"/>
        <v/>
      </c>
      <c r="AN114" s="183" t="str">
        <f t="shared" si="53"/>
        <v>未入力セル</v>
      </c>
      <c r="AO114" s="186" t="str">
        <f t="shared" si="33"/>
        <v/>
      </c>
      <c r="AP114" s="186" t="str">
        <f t="shared" si="34"/>
        <v/>
      </c>
      <c r="AQ114" s="39">
        <f t="shared" si="60"/>
        <v>0</v>
      </c>
      <c r="AR114" s="39" t="str">
        <f>IF(ISERROR(VLOOKUP($M114,#REF!,16,0)),"",VLOOKUP($M114,#REF!,16,0))</f>
        <v/>
      </c>
      <c r="AS114" s="196" t="str">
        <f>IF(ISERROR(VLOOKUP($M114,#REF!,7,0)),"",VLOOKUP($M114,#REF!,7,0))</f>
        <v/>
      </c>
      <c r="AT114" s="203">
        <f t="shared" si="54"/>
        <v>0</v>
      </c>
      <c r="AU114" s="208" t="str">
        <f t="shared" si="55"/>
        <v/>
      </c>
      <c r="AW114" s="208" t="str">
        <f>IF(ISERROR(VLOOKUP($M114,#REF!,10,0)),"",VLOOKUP($M114,#REF!,10,0))</f>
        <v/>
      </c>
      <c r="AX114" s="203">
        <f t="shared" si="56"/>
        <v>0</v>
      </c>
      <c r="AY114" s="208" t="str">
        <f t="shared" si="57"/>
        <v/>
      </c>
      <c r="BA114" s="225" t="str">
        <f t="shared" si="58"/>
        <v/>
      </c>
      <c r="BB114" s="225" t="str">
        <f t="shared" si="59"/>
        <v/>
      </c>
    </row>
    <row r="115" spans="1:54" s="39" customFormat="1" ht="25.2" customHeight="1" x14ac:dyDescent="0.2">
      <c r="A115" s="45"/>
      <c r="B115" s="48"/>
      <c r="C115" s="48"/>
      <c r="D115" s="53"/>
      <c r="E115" s="53"/>
      <c r="F115" s="55"/>
      <c r="G115" s="55"/>
      <c r="H115" s="60"/>
      <c r="I115" s="66"/>
      <c r="J115" s="68"/>
      <c r="L115" s="73">
        <f t="shared" si="35"/>
        <v>0</v>
      </c>
      <c r="M115" s="73" t="str">
        <f t="shared" si="36"/>
        <v xml:space="preserve"> </v>
      </c>
      <c r="N115" s="100">
        <f t="shared" si="37"/>
        <v>0</v>
      </c>
      <c r="O115" s="100">
        <f t="shared" si="38"/>
        <v>0</v>
      </c>
      <c r="P115" s="108">
        <f t="shared" si="39"/>
        <v>0</v>
      </c>
      <c r="Q115" s="108" t="str">
        <f>IF(OR($C115="LED",$C115="不明"),"",IF(ISERROR(VLOOKUP($M115,#REF!,2,0)),"",VLOOKUP($M115,#REF!,2,0)))</f>
        <v/>
      </c>
      <c r="R115" s="100">
        <f t="shared" si="40"/>
        <v>0</v>
      </c>
      <c r="S115" s="100">
        <f t="shared" si="41"/>
        <v>0</v>
      </c>
      <c r="T115" s="120" t="str">
        <f t="shared" si="42"/>
        <v/>
      </c>
      <c r="U115" s="124"/>
      <c r="V115" s="129" t="s">
        <v>164</v>
      </c>
      <c r="W115" s="131"/>
      <c r="X115" s="75" t="str">
        <f>IF(COUNTIF($M115,"*LED*"),"LED設置済",IF(COUNTIF($M115,"*不明*"),"該当不明",IF(ISERROR(VLOOKUP($M115,#REF!,4,0)),"",VLOOKUP($M115,#REF!,4,0))))</f>
        <v/>
      </c>
      <c r="Y115" s="139">
        <f t="shared" si="43"/>
        <v>0</v>
      </c>
      <c r="Z115" s="144" t="str">
        <f>IF(ISERROR(VLOOKUP($M115,#REF!,5,0)),"",VLOOKUP($M115,#REF!,5,0))</f>
        <v/>
      </c>
      <c r="AA115" s="147" t="str">
        <f t="shared" si="44"/>
        <v/>
      </c>
      <c r="AB115" s="147" t="str">
        <f t="shared" si="45"/>
        <v/>
      </c>
      <c r="AC115" s="147" t="str">
        <f>IF(ISERROR(VLOOKUP($M115,#REF!,6,0)),"",VLOOKUP($M115,#REF!,6,0))</f>
        <v/>
      </c>
      <c r="AD115" s="147" t="str">
        <f>IF(ISERROR(VLOOKUP($M115,#REF!,8,0)),"",VLOOKUP($M115,#REF!,8,0))</f>
        <v/>
      </c>
      <c r="AE115" s="152" t="str">
        <f t="shared" si="46"/>
        <v/>
      </c>
      <c r="AF115" s="155" t="str">
        <f t="shared" si="47"/>
        <v/>
      </c>
      <c r="AG115" s="146" t="str">
        <f t="shared" si="48"/>
        <v/>
      </c>
      <c r="AH115" s="146" t="str">
        <f>IF(ISERROR(VLOOKUP($M115,#REF!,9,0)),"",VLOOKUP($M115,#REF!,9,0))</f>
        <v/>
      </c>
      <c r="AI115" s="146" t="str">
        <f t="shared" si="49"/>
        <v/>
      </c>
      <c r="AJ115" s="168">
        <f t="shared" si="50"/>
        <v>0</v>
      </c>
      <c r="AK115" s="171"/>
      <c r="AL115" s="174" t="str">
        <f t="shared" si="51"/>
        <v/>
      </c>
      <c r="AM115" s="179" t="str">
        <f t="shared" si="52"/>
        <v/>
      </c>
      <c r="AN115" s="183" t="str">
        <f t="shared" si="53"/>
        <v>未入力セル</v>
      </c>
      <c r="AO115" s="186" t="str">
        <f t="shared" si="33"/>
        <v/>
      </c>
      <c r="AP115" s="186" t="str">
        <f t="shared" si="34"/>
        <v/>
      </c>
      <c r="AQ115" s="39">
        <f t="shared" si="60"/>
        <v>0</v>
      </c>
      <c r="AR115" s="39" t="str">
        <f>IF(ISERROR(VLOOKUP($M115,#REF!,16,0)),"",VLOOKUP($M115,#REF!,16,0))</f>
        <v/>
      </c>
      <c r="AS115" s="196" t="str">
        <f>IF(ISERROR(VLOOKUP($M115,#REF!,7,0)),"",VLOOKUP($M115,#REF!,7,0))</f>
        <v/>
      </c>
      <c r="AT115" s="203">
        <f t="shared" si="54"/>
        <v>0</v>
      </c>
      <c r="AU115" s="208" t="str">
        <f t="shared" si="55"/>
        <v/>
      </c>
      <c r="AW115" s="208" t="str">
        <f>IF(ISERROR(VLOOKUP($M115,#REF!,10,0)),"",VLOOKUP($M115,#REF!,10,0))</f>
        <v/>
      </c>
      <c r="AX115" s="203">
        <f t="shared" si="56"/>
        <v>0</v>
      </c>
      <c r="AY115" s="208" t="str">
        <f t="shared" si="57"/>
        <v/>
      </c>
      <c r="BA115" s="225" t="str">
        <f t="shared" si="58"/>
        <v/>
      </c>
      <c r="BB115" s="225" t="str">
        <f t="shared" si="59"/>
        <v/>
      </c>
    </row>
    <row r="116" spans="1:54" s="39" customFormat="1" ht="25.2" customHeight="1" x14ac:dyDescent="0.2">
      <c r="A116" s="45"/>
      <c r="B116" s="48"/>
      <c r="C116" s="48"/>
      <c r="D116" s="53"/>
      <c r="E116" s="53"/>
      <c r="F116" s="55"/>
      <c r="G116" s="55"/>
      <c r="H116" s="60"/>
      <c r="I116" s="66"/>
      <c r="J116" s="68"/>
      <c r="L116" s="73">
        <f t="shared" si="35"/>
        <v>0</v>
      </c>
      <c r="M116" s="73" t="str">
        <f t="shared" si="36"/>
        <v xml:space="preserve"> </v>
      </c>
      <c r="N116" s="100">
        <f t="shared" si="37"/>
        <v>0</v>
      </c>
      <c r="O116" s="100">
        <f t="shared" si="38"/>
        <v>0</v>
      </c>
      <c r="P116" s="108">
        <f t="shared" si="39"/>
        <v>0</v>
      </c>
      <c r="Q116" s="108" t="str">
        <f>IF(OR($C116="LED",$C116="不明"),"",IF(ISERROR(VLOOKUP($M116,#REF!,2,0)),"",VLOOKUP($M116,#REF!,2,0)))</f>
        <v/>
      </c>
      <c r="R116" s="100">
        <f t="shared" si="40"/>
        <v>0</v>
      </c>
      <c r="S116" s="100">
        <f t="shared" si="41"/>
        <v>0</v>
      </c>
      <c r="T116" s="120" t="str">
        <f t="shared" si="42"/>
        <v/>
      </c>
      <c r="U116" s="124"/>
      <c r="V116" s="129" t="s">
        <v>164</v>
      </c>
      <c r="W116" s="131"/>
      <c r="X116" s="75" t="str">
        <f>IF(COUNTIF($M116,"*LED*"),"LED設置済",IF(COUNTIF($M116,"*不明*"),"該当不明",IF(ISERROR(VLOOKUP($M116,#REF!,4,0)),"",VLOOKUP($M116,#REF!,4,0))))</f>
        <v/>
      </c>
      <c r="Y116" s="139">
        <f t="shared" si="43"/>
        <v>0</v>
      </c>
      <c r="Z116" s="144" t="str">
        <f>IF(ISERROR(VLOOKUP($M116,#REF!,5,0)),"",VLOOKUP($M116,#REF!,5,0))</f>
        <v/>
      </c>
      <c r="AA116" s="147" t="str">
        <f t="shared" si="44"/>
        <v/>
      </c>
      <c r="AB116" s="147" t="str">
        <f t="shared" si="45"/>
        <v/>
      </c>
      <c r="AC116" s="147" t="str">
        <f>IF(ISERROR(VLOOKUP($M116,#REF!,6,0)),"",VLOOKUP($M116,#REF!,6,0))</f>
        <v/>
      </c>
      <c r="AD116" s="147" t="str">
        <f>IF(ISERROR(VLOOKUP($M116,#REF!,8,0)),"",VLOOKUP($M116,#REF!,8,0))</f>
        <v/>
      </c>
      <c r="AE116" s="152" t="str">
        <f t="shared" si="46"/>
        <v/>
      </c>
      <c r="AF116" s="155" t="str">
        <f t="shared" si="47"/>
        <v/>
      </c>
      <c r="AG116" s="146" t="str">
        <f t="shared" si="48"/>
        <v/>
      </c>
      <c r="AH116" s="146" t="str">
        <f>IF(ISERROR(VLOOKUP($M116,#REF!,9,0)),"",VLOOKUP($M116,#REF!,9,0))</f>
        <v/>
      </c>
      <c r="AI116" s="146" t="str">
        <f t="shared" si="49"/>
        <v/>
      </c>
      <c r="AJ116" s="168">
        <f t="shared" si="50"/>
        <v>0</v>
      </c>
      <c r="AK116" s="171"/>
      <c r="AL116" s="174" t="str">
        <f t="shared" si="51"/>
        <v/>
      </c>
      <c r="AM116" s="179" t="str">
        <f t="shared" si="52"/>
        <v/>
      </c>
      <c r="AN116" s="183" t="str">
        <f t="shared" si="53"/>
        <v>未入力セル</v>
      </c>
      <c r="AO116" s="186" t="str">
        <f t="shared" si="33"/>
        <v/>
      </c>
      <c r="AP116" s="186" t="str">
        <f t="shared" si="34"/>
        <v/>
      </c>
      <c r="AQ116" s="39">
        <f t="shared" si="60"/>
        <v>0</v>
      </c>
      <c r="AR116" s="39" t="str">
        <f>IF(ISERROR(VLOOKUP($M116,#REF!,16,0)),"",VLOOKUP($M116,#REF!,16,0))</f>
        <v/>
      </c>
      <c r="AS116" s="196" t="str">
        <f>IF(ISERROR(VLOOKUP($M116,#REF!,7,0)),"",VLOOKUP($M116,#REF!,7,0))</f>
        <v/>
      </c>
      <c r="AT116" s="203">
        <f t="shared" si="54"/>
        <v>0</v>
      </c>
      <c r="AU116" s="208" t="str">
        <f t="shared" si="55"/>
        <v/>
      </c>
      <c r="AW116" s="208" t="str">
        <f>IF(ISERROR(VLOOKUP($M116,#REF!,10,0)),"",VLOOKUP($M116,#REF!,10,0))</f>
        <v/>
      </c>
      <c r="AX116" s="203">
        <f t="shared" si="56"/>
        <v>0</v>
      </c>
      <c r="AY116" s="208" t="str">
        <f t="shared" si="57"/>
        <v/>
      </c>
      <c r="BA116" s="225" t="str">
        <f t="shared" si="58"/>
        <v/>
      </c>
      <c r="BB116" s="225" t="str">
        <f t="shared" si="59"/>
        <v/>
      </c>
    </row>
    <row r="117" spans="1:54" s="39" customFormat="1" ht="25.2" customHeight="1" x14ac:dyDescent="0.2">
      <c r="A117" s="45"/>
      <c r="B117" s="48"/>
      <c r="C117" s="48"/>
      <c r="D117" s="53"/>
      <c r="E117" s="53"/>
      <c r="F117" s="55"/>
      <c r="G117" s="55"/>
      <c r="H117" s="60"/>
      <c r="I117" s="66"/>
      <c r="J117" s="68"/>
      <c r="L117" s="73">
        <f t="shared" si="35"/>
        <v>0</v>
      </c>
      <c r="M117" s="73" t="str">
        <f t="shared" si="36"/>
        <v xml:space="preserve"> </v>
      </c>
      <c r="N117" s="100">
        <f t="shared" si="37"/>
        <v>0</v>
      </c>
      <c r="O117" s="100">
        <f t="shared" si="38"/>
        <v>0</v>
      </c>
      <c r="P117" s="108">
        <f t="shared" si="39"/>
        <v>0</v>
      </c>
      <c r="Q117" s="108" t="str">
        <f>IF(OR($C117="LED",$C117="不明"),"",IF(ISERROR(VLOOKUP($M117,#REF!,2,0)),"",VLOOKUP($M117,#REF!,2,0)))</f>
        <v/>
      </c>
      <c r="R117" s="100">
        <f t="shared" si="40"/>
        <v>0</v>
      </c>
      <c r="S117" s="100">
        <f t="shared" si="41"/>
        <v>0</v>
      </c>
      <c r="T117" s="120" t="str">
        <f t="shared" si="42"/>
        <v/>
      </c>
      <c r="U117" s="124"/>
      <c r="V117" s="129" t="s">
        <v>164</v>
      </c>
      <c r="W117" s="131"/>
      <c r="X117" s="75" t="str">
        <f>IF(COUNTIF($M117,"*LED*"),"LED設置済",IF(COUNTIF($M117,"*不明*"),"該当不明",IF(ISERROR(VLOOKUP($M117,#REF!,4,0)),"",VLOOKUP($M117,#REF!,4,0))))</f>
        <v/>
      </c>
      <c r="Y117" s="139">
        <f t="shared" si="43"/>
        <v>0</v>
      </c>
      <c r="Z117" s="144" t="str">
        <f>IF(ISERROR(VLOOKUP($M117,#REF!,5,0)),"",VLOOKUP($M117,#REF!,5,0))</f>
        <v/>
      </c>
      <c r="AA117" s="147" t="str">
        <f t="shared" si="44"/>
        <v/>
      </c>
      <c r="AB117" s="147" t="str">
        <f t="shared" si="45"/>
        <v/>
      </c>
      <c r="AC117" s="147" t="str">
        <f>IF(ISERROR(VLOOKUP($M117,#REF!,6,0)),"",VLOOKUP($M117,#REF!,6,0))</f>
        <v/>
      </c>
      <c r="AD117" s="147" t="str">
        <f>IF(ISERROR(VLOOKUP($M117,#REF!,8,0)),"",VLOOKUP($M117,#REF!,8,0))</f>
        <v/>
      </c>
      <c r="AE117" s="152" t="str">
        <f t="shared" si="46"/>
        <v/>
      </c>
      <c r="AF117" s="155" t="str">
        <f t="shared" si="47"/>
        <v/>
      </c>
      <c r="AG117" s="146" t="str">
        <f t="shared" si="48"/>
        <v/>
      </c>
      <c r="AH117" s="146" t="str">
        <f>IF(ISERROR(VLOOKUP($M117,#REF!,9,0)),"",VLOOKUP($M117,#REF!,9,0))</f>
        <v/>
      </c>
      <c r="AI117" s="146" t="str">
        <f t="shared" si="49"/>
        <v/>
      </c>
      <c r="AJ117" s="168">
        <f t="shared" si="50"/>
        <v>0</v>
      </c>
      <c r="AK117" s="171"/>
      <c r="AL117" s="174" t="str">
        <f t="shared" si="51"/>
        <v/>
      </c>
      <c r="AM117" s="179" t="str">
        <f t="shared" si="52"/>
        <v/>
      </c>
      <c r="AN117" s="183" t="str">
        <f t="shared" si="53"/>
        <v>未入力セル</v>
      </c>
      <c r="AO117" s="186" t="str">
        <f t="shared" si="33"/>
        <v/>
      </c>
      <c r="AP117" s="186" t="str">
        <f t="shared" si="34"/>
        <v/>
      </c>
      <c r="AQ117" s="39">
        <f t="shared" si="60"/>
        <v>0</v>
      </c>
      <c r="AR117" s="39" t="str">
        <f>IF(ISERROR(VLOOKUP($M117,#REF!,16,0)),"",VLOOKUP($M117,#REF!,16,0))</f>
        <v/>
      </c>
      <c r="AS117" s="196" t="str">
        <f>IF(ISERROR(VLOOKUP($M117,#REF!,7,0)),"",VLOOKUP($M117,#REF!,7,0))</f>
        <v/>
      </c>
      <c r="AT117" s="203">
        <f t="shared" si="54"/>
        <v>0</v>
      </c>
      <c r="AU117" s="208" t="str">
        <f t="shared" si="55"/>
        <v/>
      </c>
      <c r="AW117" s="208" t="str">
        <f>IF(ISERROR(VLOOKUP($M117,#REF!,10,0)),"",VLOOKUP($M117,#REF!,10,0))</f>
        <v/>
      </c>
      <c r="AX117" s="203">
        <f t="shared" si="56"/>
        <v>0</v>
      </c>
      <c r="AY117" s="208" t="str">
        <f t="shared" si="57"/>
        <v/>
      </c>
      <c r="BA117" s="225" t="str">
        <f t="shared" si="58"/>
        <v/>
      </c>
      <c r="BB117" s="225" t="str">
        <f t="shared" si="59"/>
        <v/>
      </c>
    </row>
    <row r="118" spans="1:54" s="39" customFormat="1" ht="25.2" customHeight="1" x14ac:dyDescent="0.2">
      <c r="A118" s="45"/>
      <c r="B118" s="48"/>
      <c r="C118" s="48"/>
      <c r="D118" s="53"/>
      <c r="E118" s="53"/>
      <c r="F118" s="55"/>
      <c r="G118" s="55"/>
      <c r="H118" s="60"/>
      <c r="I118" s="66"/>
      <c r="J118" s="68"/>
      <c r="L118" s="73">
        <f t="shared" si="35"/>
        <v>0</v>
      </c>
      <c r="M118" s="73" t="str">
        <f t="shared" si="36"/>
        <v xml:space="preserve"> </v>
      </c>
      <c r="N118" s="100">
        <f t="shared" si="37"/>
        <v>0</v>
      </c>
      <c r="O118" s="100">
        <f t="shared" si="38"/>
        <v>0</v>
      </c>
      <c r="P118" s="108">
        <f t="shared" si="39"/>
        <v>0</v>
      </c>
      <c r="Q118" s="108" t="str">
        <f>IF(OR($C118="LED",$C118="不明"),"",IF(ISERROR(VLOOKUP($M118,#REF!,2,0)),"",VLOOKUP($M118,#REF!,2,0)))</f>
        <v/>
      </c>
      <c r="R118" s="100">
        <f t="shared" si="40"/>
        <v>0</v>
      </c>
      <c r="S118" s="100">
        <f t="shared" si="41"/>
        <v>0</v>
      </c>
      <c r="T118" s="120" t="str">
        <f t="shared" si="42"/>
        <v/>
      </c>
      <c r="U118" s="124"/>
      <c r="V118" s="129" t="s">
        <v>164</v>
      </c>
      <c r="W118" s="131"/>
      <c r="X118" s="75" t="str">
        <f>IF(COUNTIF($M118,"*LED*"),"LED設置済",IF(COUNTIF($M118,"*不明*"),"該当不明",IF(ISERROR(VLOOKUP($M118,#REF!,4,0)),"",VLOOKUP($M118,#REF!,4,0))))</f>
        <v/>
      </c>
      <c r="Y118" s="139">
        <f t="shared" si="43"/>
        <v>0</v>
      </c>
      <c r="Z118" s="144" t="str">
        <f>IF(ISERROR(VLOOKUP($M118,#REF!,5,0)),"",VLOOKUP($M118,#REF!,5,0))</f>
        <v/>
      </c>
      <c r="AA118" s="147" t="str">
        <f t="shared" si="44"/>
        <v/>
      </c>
      <c r="AB118" s="147" t="str">
        <f t="shared" si="45"/>
        <v/>
      </c>
      <c r="AC118" s="147" t="str">
        <f>IF(ISERROR(VLOOKUP($M118,#REF!,6,0)),"",VLOOKUP($M118,#REF!,6,0))</f>
        <v/>
      </c>
      <c r="AD118" s="147" t="str">
        <f>IF(ISERROR(VLOOKUP($M118,#REF!,8,0)),"",VLOOKUP($M118,#REF!,8,0))</f>
        <v/>
      </c>
      <c r="AE118" s="152" t="str">
        <f t="shared" si="46"/>
        <v/>
      </c>
      <c r="AF118" s="155" t="str">
        <f t="shared" si="47"/>
        <v/>
      </c>
      <c r="AG118" s="146" t="str">
        <f t="shared" si="48"/>
        <v/>
      </c>
      <c r="AH118" s="146" t="str">
        <f>IF(ISERROR(VLOOKUP($M118,#REF!,9,0)),"",VLOOKUP($M118,#REF!,9,0))</f>
        <v/>
      </c>
      <c r="AI118" s="146" t="str">
        <f t="shared" si="49"/>
        <v/>
      </c>
      <c r="AJ118" s="168">
        <f t="shared" si="50"/>
        <v>0</v>
      </c>
      <c r="AK118" s="171"/>
      <c r="AL118" s="174" t="str">
        <f t="shared" si="51"/>
        <v/>
      </c>
      <c r="AM118" s="179" t="str">
        <f t="shared" si="52"/>
        <v/>
      </c>
      <c r="AN118" s="183" t="str">
        <f t="shared" si="53"/>
        <v>未入力セル</v>
      </c>
      <c r="AO118" s="186" t="str">
        <f t="shared" si="33"/>
        <v/>
      </c>
      <c r="AP118" s="186" t="str">
        <f t="shared" si="34"/>
        <v/>
      </c>
      <c r="AQ118" s="39">
        <f t="shared" si="60"/>
        <v>0</v>
      </c>
      <c r="AR118" s="39" t="str">
        <f>IF(ISERROR(VLOOKUP($M118,#REF!,16,0)),"",VLOOKUP($M118,#REF!,16,0))</f>
        <v/>
      </c>
      <c r="AS118" s="196" t="str">
        <f>IF(ISERROR(VLOOKUP($M118,#REF!,7,0)),"",VLOOKUP($M118,#REF!,7,0))</f>
        <v/>
      </c>
      <c r="AT118" s="203">
        <f t="shared" si="54"/>
        <v>0</v>
      </c>
      <c r="AU118" s="208" t="str">
        <f t="shared" si="55"/>
        <v/>
      </c>
      <c r="AW118" s="208" t="str">
        <f>IF(ISERROR(VLOOKUP($M118,#REF!,10,0)),"",VLOOKUP($M118,#REF!,10,0))</f>
        <v/>
      </c>
      <c r="AX118" s="203">
        <f t="shared" si="56"/>
        <v>0</v>
      </c>
      <c r="AY118" s="208" t="str">
        <f t="shared" si="57"/>
        <v/>
      </c>
      <c r="BA118" s="225" t="str">
        <f t="shared" si="58"/>
        <v/>
      </c>
      <c r="BB118" s="225" t="str">
        <f t="shared" si="59"/>
        <v/>
      </c>
    </row>
    <row r="119" spans="1:54" s="39" customFormat="1" ht="25.2" customHeight="1" x14ac:dyDescent="0.2">
      <c r="A119" s="45"/>
      <c r="B119" s="48"/>
      <c r="C119" s="48"/>
      <c r="D119" s="53"/>
      <c r="E119" s="53"/>
      <c r="F119" s="55"/>
      <c r="G119" s="55"/>
      <c r="H119" s="60"/>
      <c r="I119" s="66"/>
      <c r="J119" s="68"/>
      <c r="L119" s="73">
        <f t="shared" si="35"/>
        <v>0</v>
      </c>
      <c r="M119" s="73" t="str">
        <f t="shared" si="36"/>
        <v xml:space="preserve"> </v>
      </c>
      <c r="N119" s="100">
        <f t="shared" si="37"/>
        <v>0</v>
      </c>
      <c r="O119" s="100">
        <f t="shared" si="38"/>
        <v>0</v>
      </c>
      <c r="P119" s="108">
        <f t="shared" si="39"/>
        <v>0</v>
      </c>
      <c r="Q119" s="108" t="str">
        <f>IF(OR($C119="LED",$C119="不明"),"",IF(ISERROR(VLOOKUP($M119,#REF!,2,0)),"",VLOOKUP($M119,#REF!,2,0)))</f>
        <v/>
      </c>
      <c r="R119" s="100">
        <f t="shared" si="40"/>
        <v>0</v>
      </c>
      <c r="S119" s="100">
        <f t="shared" si="41"/>
        <v>0</v>
      </c>
      <c r="T119" s="120" t="str">
        <f t="shared" si="42"/>
        <v/>
      </c>
      <c r="U119" s="124"/>
      <c r="V119" s="129" t="s">
        <v>164</v>
      </c>
      <c r="W119" s="131"/>
      <c r="X119" s="75" t="str">
        <f>IF(COUNTIF($M119,"*LED*"),"LED設置済",IF(COUNTIF($M119,"*不明*"),"該当不明",IF(ISERROR(VLOOKUP($M119,#REF!,4,0)),"",VLOOKUP($M119,#REF!,4,0))))</f>
        <v/>
      </c>
      <c r="Y119" s="139">
        <f t="shared" si="43"/>
        <v>0</v>
      </c>
      <c r="Z119" s="144" t="str">
        <f>IF(ISERROR(VLOOKUP($M119,#REF!,5,0)),"",VLOOKUP($M119,#REF!,5,0))</f>
        <v/>
      </c>
      <c r="AA119" s="147" t="str">
        <f t="shared" si="44"/>
        <v/>
      </c>
      <c r="AB119" s="147" t="str">
        <f t="shared" si="45"/>
        <v/>
      </c>
      <c r="AC119" s="147" t="str">
        <f>IF(ISERROR(VLOOKUP($M119,#REF!,6,0)),"",VLOOKUP($M119,#REF!,6,0))</f>
        <v/>
      </c>
      <c r="AD119" s="147" t="str">
        <f>IF(ISERROR(VLOOKUP($M119,#REF!,8,0)),"",VLOOKUP($M119,#REF!,8,0))</f>
        <v/>
      </c>
      <c r="AE119" s="152" t="str">
        <f t="shared" si="46"/>
        <v/>
      </c>
      <c r="AF119" s="155" t="str">
        <f t="shared" si="47"/>
        <v/>
      </c>
      <c r="AG119" s="146" t="str">
        <f t="shared" si="48"/>
        <v/>
      </c>
      <c r="AH119" s="146" t="str">
        <f>IF(ISERROR(VLOOKUP($M119,#REF!,9,0)),"",VLOOKUP($M119,#REF!,9,0))</f>
        <v/>
      </c>
      <c r="AI119" s="146" t="str">
        <f t="shared" si="49"/>
        <v/>
      </c>
      <c r="AJ119" s="168">
        <f t="shared" si="50"/>
        <v>0</v>
      </c>
      <c r="AK119" s="171"/>
      <c r="AL119" s="174" t="str">
        <f t="shared" si="51"/>
        <v/>
      </c>
      <c r="AM119" s="179" t="str">
        <f t="shared" si="52"/>
        <v/>
      </c>
      <c r="AN119" s="183" t="str">
        <f t="shared" si="53"/>
        <v>未入力セル</v>
      </c>
      <c r="AO119" s="186" t="str">
        <f t="shared" si="33"/>
        <v/>
      </c>
      <c r="AP119" s="186" t="str">
        <f t="shared" si="34"/>
        <v/>
      </c>
      <c r="AQ119" s="39">
        <f t="shared" si="60"/>
        <v>0</v>
      </c>
      <c r="AR119" s="39" t="str">
        <f>IF(ISERROR(VLOOKUP($M119,#REF!,16,0)),"",VLOOKUP($M119,#REF!,16,0))</f>
        <v/>
      </c>
      <c r="AS119" s="196" t="str">
        <f>IF(ISERROR(VLOOKUP($M119,#REF!,7,0)),"",VLOOKUP($M119,#REF!,7,0))</f>
        <v/>
      </c>
      <c r="AT119" s="203">
        <f t="shared" si="54"/>
        <v>0</v>
      </c>
      <c r="AU119" s="208" t="str">
        <f t="shared" si="55"/>
        <v/>
      </c>
      <c r="AW119" s="208" t="str">
        <f>IF(ISERROR(VLOOKUP($M119,#REF!,10,0)),"",VLOOKUP($M119,#REF!,10,0))</f>
        <v/>
      </c>
      <c r="AX119" s="203">
        <f t="shared" si="56"/>
        <v>0</v>
      </c>
      <c r="AY119" s="208" t="str">
        <f t="shared" si="57"/>
        <v/>
      </c>
      <c r="BA119" s="225" t="str">
        <f t="shared" si="58"/>
        <v/>
      </c>
      <c r="BB119" s="225" t="str">
        <f t="shared" si="59"/>
        <v/>
      </c>
    </row>
    <row r="120" spans="1:54" s="39" customFormat="1" ht="25.2" customHeight="1" x14ac:dyDescent="0.2">
      <c r="A120" s="45"/>
      <c r="B120" s="48"/>
      <c r="C120" s="48"/>
      <c r="D120" s="53"/>
      <c r="E120" s="53"/>
      <c r="F120" s="55"/>
      <c r="G120" s="55"/>
      <c r="H120" s="60"/>
      <c r="I120" s="66"/>
      <c r="J120" s="68"/>
      <c r="L120" s="73">
        <f t="shared" si="35"/>
        <v>0</v>
      </c>
      <c r="M120" s="73" t="str">
        <f t="shared" si="36"/>
        <v xml:space="preserve"> </v>
      </c>
      <c r="N120" s="100">
        <f t="shared" si="37"/>
        <v>0</v>
      </c>
      <c r="O120" s="100">
        <f t="shared" si="38"/>
        <v>0</v>
      </c>
      <c r="P120" s="108">
        <f t="shared" si="39"/>
        <v>0</v>
      </c>
      <c r="Q120" s="108" t="str">
        <f>IF(OR($C120="LED",$C120="不明"),"",IF(ISERROR(VLOOKUP($M120,#REF!,2,0)),"",VLOOKUP($M120,#REF!,2,0)))</f>
        <v/>
      </c>
      <c r="R120" s="100">
        <f t="shared" si="40"/>
        <v>0</v>
      </c>
      <c r="S120" s="100">
        <f t="shared" si="41"/>
        <v>0</v>
      </c>
      <c r="T120" s="120" t="str">
        <f t="shared" si="42"/>
        <v/>
      </c>
      <c r="U120" s="124"/>
      <c r="V120" s="129" t="s">
        <v>164</v>
      </c>
      <c r="W120" s="131"/>
      <c r="X120" s="75" t="str">
        <f>IF(COUNTIF($M120,"*LED*"),"LED設置済",IF(COUNTIF($M120,"*不明*"),"該当不明",IF(ISERROR(VLOOKUP($M120,#REF!,4,0)),"",VLOOKUP($M120,#REF!,4,0))))</f>
        <v/>
      </c>
      <c r="Y120" s="139">
        <f t="shared" si="43"/>
        <v>0</v>
      </c>
      <c r="Z120" s="144" t="str">
        <f>IF(ISERROR(VLOOKUP($M120,#REF!,5,0)),"",VLOOKUP($M120,#REF!,5,0))</f>
        <v/>
      </c>
      <c r="AA120" s="147" t="str">
        <f t="shared" si="44"/>
        <v/>
      </c>
      <c r="AB120" s="147" t="str">
        <f t="shared" si="45"/>
        <v/>
      </c>
      <c r="AC120" s="147" t="str">
        <f>IF(ISERROR(VLOOKUP($M120,#REF!,6,0)),"",VLOOKUP($M120,#REF!,6,0))</f>
        <v/>
      </c>
      <c r="AD120" s="147" t="str">
        <f>IF(ISERROR(VLOOKUP($M120,#REF!,8,0)),"",VLOOKUP($M120,#REF!,8,0))</f>
        <v/>
      </c>
      <c r="AE120" s="152" t="str">
        <f t="shared" si="46"/>
        <v/>
      </c>
      <c r="AF120" s="155" t="str">
        <f t="shared" si="47"/>
        <v/>
      </c>
      <c r="AG120" s="146" t="str">
        <f t="shared" si="48"/>
        <v/>
      </c>
      <c r="AH120" s="146" t="str">
        <f>IF(ISERROR(VLOOKUP($M120,#REF!,9,0)),"",VLOOKUP($M120,#REF!,9,0))</f>
        <v/>
      </c>
      <c r="AI120" s="146" t="str">
        <f t="shared" si="49"/>
        <v/>
      </c>
      <c r="AJ120" s="168">
        <f t="shared" si="50"/>
        <v>0</v>
      </c>
      <c r="AK120" s="171"/>
      <c r="AL120" s="174" t="str">
        <f t="shared" si="51"/>
        <v/>
      </c>
      <c r="AM120" s="179" t="str">
        <f t="shared" si="52"/>
        <v/>
      </c>
      <c r="AN120" s="183" t="str">
        <f t="shared" si="53"/>
        <v>未入力セル</v>
      </c>
      <c r="AO120" s="186" t="str">
        <f t="shared" si="33"/>
        <v/>
      </c>
      <c r="AP120" s="186" t="str">
        <f t="shared" si="34"/>
        <v/>
      </c>
      <c r="AQ120" s="39">
        <f t="shared" si="60"/>
        <v>0</v>
      </c>
      <c r="AR120" s="39" t="str">
        <f>IF(ISERROR(VLOOKUP($M120,#REF!,16,0)),"",VLOOKUP($M120,#REF!,16,0))</f>
        <v/>
      </c>
      <c r="AS120" s="196" t="str">
        <f>IF(ISERROR(VLOOKUP($M120,#REF!,7,0)),"",VLOOKUP($M120,#REF!,7,0))</f>
        <v/>
      </c>
      <c r="AT120" s="203">
        <f t="shared" si="54"/>
        <v>0</v>
      </c>
      <c r="AU120" s="208" t="str">
        <f t="shared" si="55"/>
        <v/>
      </c>
      <c r="AW120" s="208" t="str">
        <f>IF(ISERROR(VLOOKUP($M120,#REF!,10,0)),"",VLOOKUP($M120,#REF!,10,0))</f>
        <v/>
      </c>
      <c r="AX120" s="203">
        <f t="shared" si="56"/>
        <v>0</v>
      </c>
      <c r="AY120" s="208" t="str">
        <f t="shared" si="57"/>
        <v/>
      </c>
      <c r="BA120" s="225" t="str">
        <f t="shared" si="58"/>
        <v/>
      </c>
      <c r="BB120" s="225" t="str">
        <f t="shared" si="59"/>
        <v/>
      </c>
    </row>
    <row r="121" spans="1:54" s="39" customFormat="1" ht="25.2" customHeight="1" x14ac:dyDescent="0.2">
      <c r="A121" s="45"/>
      <c r="B121" s="48"/>
      <c r="C121" s="48"/>
      <c r="D121" s="53"/>
      <c r="E121" s="53"/>
      <c r="F121" s="55"/>
      <c r="G121" s="55"/>
      <c r="H121" s="60"/>
      <c r="I121" s="66"/>
      <c r="J121" s="68"/>
      <c r="L121" s="73">
        <f t="shared" si="35"/>
        <v>0</v>
      </c>
      <c r="M121" s="73" t="str">
        <f t="shared" si="36"/>
        <v xml:space="preserve"> </v>
      </c>
      <c r="N121" s="100">
        <f t="shared" si="37"/>
        <v>0</v>
      </c>
      <c r="O121" s="100">
        <f t="shared" si="38"/>
        <v>0</v>
      </c>
      <c r="P121" s="108">
        <f t="shared" si="39"/>
        <v>0</v>
      </c>
      <c r="Q121" s="108" t="str">
        <f>IF(OR($C121="LED",$C121="不明"),"",IF(ISERROR(VLOOKUP($M121,#REF!,2,0)),"",VLOOKUP($M121,#REF!,2,0)))</f>
        <v/>
      </c>
      <c r="R121" s="100">
        <f t="shared" si="40"/>
        <v>0</v>
      </c>
      <c r="S121" s="100">
        <f t="shared" si="41"/>
        <v>0</v>
      </c>
      <c r="T121" s="120" t="str">
        <f t="shared" si="42"/>
        <v/>
      </c>
      <c r="U121" s="124"/>
      <c r="V121" s="129" t="s">
        <v>164</v>
      </c>
      <c r="W121" s="131"/>
      <c r="X121" s="75" t="str">
        <f>IF(COUNTIF($M121,"*LED*"),"LED設置済",IF(COUNTIF($M121,"*不明*"),"該当不明",IF(ISERROR(VLOOKUP($M121,#REF!,4,0)),"",VLOOKUP($M121,#REF!,4,0))))</f>
        <v/>
      </c>
      <c r="Y121" s="139">
        <f t="shared" si="43"/>
        <v>0</v>
      </c>
      <c r="Z121" s="144" t="str">
        <f>IF(ISERROR(VLOOKUP($M121,#REF!,5,0)),"",VLOOKUP($M121,#REF!,5,0))</f>
        <v/>
      </c>
      <c r="AA121" s="147" t="str">
        <f t="shared" si="44"/>
        <v/>
      </c>
      <c r="AB121" s="147" t="str">
        <f t="shared" si="45"/>
        <v/>
      </c>
      <c r="AC121" s="147" t="str">
        <f>IF(ISERROR(VLOOKUP($M121,#REF!,6,0)),"",VLOOKUP($M121,#REF!,6,0))</f>
        <v/>
      </c>
      <c r="AD121" s="147" t="str">
        <f>IF(ISERROR(VLOOKUP($M121,#REF!,8,0)),"",VLOOKUP($M121,#REF!,8,0))</f>
        <v/>
      </c>
      <c r="AE121" s="152" t="str">
        <f t="shared" si="46"/>
        <v/>
      </c>
      <c r="AF121" s="155" t="str">
        <f t="shared" si="47"/>
        <v/>
      </c>
      <c r="AG121" s="146" t="str">
        <f t="shared" si="48"/>
        <v/>
      </c>
      <c r="AH121" s="146" t="str">
        <f>IF(ISERROR(VLOOKUP($M121,#REF!,9,0)),"",VLOOKUP($M121,#REF!,9,0))</f>
        <v/>
      </c>
      <c r="AI121" s="146" t="str">
        <f t="shared" si="49"/>
        <v/>
      </c>
      <c r="AJ121" s="168">
        <f t="shared" si="50"/>
        <v>0</v>
      </c>
      <c r="AK121" s="171"/>
      <c r="AL121" s="174" t="str">
        <f t="shared" si="51"/>
        <v/>
      </c>
      <c r="AM121" s="179" t="str">
        <f t="shared" si="52"/>
        <v/>
      </c>
      <c r="AN121" s="183" t="str">
        <f t="shared" si="53"/>
        <v>未入力セル</v>
      </c>
      <c r="AO121" s="186" t="str">
        <f t="shared" si="33"/>
        <v/>
      </c>
      <c r="AP121" s="186" t="str">
        <f t="shared" si="34"/>
        <v/>
      </c>
      <c r="AQ121" s="39">
        <f t="shared" si="60"/>
        <v>0</v>
      </c>
      <c r="AR121" s="39" t="str">
        <f>IF(ISERROR(VLOOKUP($M121,#REF!,16,0)),"",VLOOKUP($M121,#REF!,16,0))</f>
        <v/>
      </c>
      <c r="AS121" s="196" t="str">
        <f>IF(ISERROR(VLOOKUP($M121,#REF!,7,0)),"",VLOOKUP($M121,#REF!,7,0))</f>
        <v/>
      </c>
      <c r="AT121" s="203">
        <f t="shared" si="54"/>
        <v>0</v>
      </c>
      <c r="AU121" s="208" t="str">
        <f t="shared" si="55"/>
        <v/>
      </c>
      <c r="AW121" s="208" t="str">
        <f>IF(ISERROR(VLOOKUP($M121,#REF!,10,0)),"",VLOOKUP($M121,#REF!,10,0))</f>
        <v/>
      </c>
      <c r="AX121" s="203">
        <f t="shared" si="56"/>
        <v>0</v>
      </c>
      <c r="AY121" s="208" t="str">
        <f t="shared" si="57"/>
        <v/>
      </c>
      <c r="BA121" s="225" t="str">
        <f t="shared" si="58"/>
        <v/>
      </c>
      <c r="BB121" s="225" t="str">
        <f t="shared" si="59"/>
        <v/>
      </c>
    </row>
    <row r="122" spans="1:54" s="39" customFormat="1" ht="25.2" customHeight="1" x14ac:dyDescent="0.2">
      <c r="A122" s="45"/>
      <c r="B122" s="48"/>
      <c r="C122" s="48"/>
      <c r="D122" s="53"/>
      <c r="E122" s="53"/>
      <c r="F122" s="55"/>
      <c r="G122" s="55"/>
      <c r="H122" s="60"/>
      <c r="I122" s="66"/>
      <c r="J122" s="68"/>
      <c r="L122" s="73">
        <f t="shared" si="35"/>
        <v>0</v>
      </c>
      <c r="M122" s="73" t="str">
        <f t="shared" si="36"/>
        <v xml:space="preserve"> </v>
      </c>
      <c r="N122" s="100">
        <f t="shared" si="37"/>
        <v>0</v>
      </c>
      <c r="O122" s="100">
        <f t="shared" si="38"/>
        <v>0</v>
      </c>
      <c r="P122" s="108">
        <f t="shared" si="39"/>
        <v>0</v>
      </c>
      <c r="Q122" s="108" t="str">
        <f>IF(OR($C122="LED",$C122="不明"),"",IF(ISERROR(VLOOKUP($M122,#REF!,2,0)),"",VLOOKUP($M122,#REF!,2,0)))</f>
        <v/>
      </c>
      <c r="R122" s="100">
        <f t="shared" si="40"/>
        <v>0</v>
      </c>
      <c r="S122" s="100">
        <f t="shared" si="41"/>
        <v>0</v>
      </c>
      <c r="T122" s="120" t="str">
        <f t="shared" si="42"/>
        <v/>
      </c>
      <c r="U122" s="124"/>
      <c r="V122" s="129" t="s">
        <v>164</v>
      </c>
      <c r="W122" s="131"/>
      <c r="X122" s="75" t="str">
        <f>IF(COUNTIF($M122,"*LED*"),"LED設置済",IF(COUNTIF($M122,"*不明*"),"該当不明",IF(ISERROR(VLOOKUP($M122,#REF!,4,0)),"",VLOOKUP($M122,#REF!,4,0))))</f>
        <v/>
      </c>
      <c r="Y122" s="139">
        <f t="shared" si="43"/>
        <v>0</v>
      </c>
      <c r="Z122" s="144" t="str">
        <f>IF(ISERROR(VLOOKUP($M122,#REF!,5,0)),"",VLOOKUP($M122,#REF!,5,0))</f>
        <v/>
      </c>
      <c r="AA122" s="147" t="str">
        <f t="shared" si="44"/>
        <v/>
      </c>
      <c r="AB122" s="147" t="str">
        <f t="shared" si="45"/>
        <v/>
      </c>
      <c r="AC122" s="147" t="str">
        <f>IF(ISERROR(VLOOKUP($M122,#REF!,6,0)),"",VLOOKUP($M122,#REF!,6,0))</f>
        <v/>
      </c>
      <c r="AD122" s="147" t="str">
        <f>IF(ISERROR(VLOOKUP($M122,#REF!,8,0)),"",VLOOKUP($M122,#REF!,8,0))</f>
        <v/>
      </c>
      <c r="AE122" s="152" t="str">
        <f t="shared" si="46"/>
        <v/>
      </c>
      <c r="AF122" s="155" t="str">
        <f t="shared" si="47"/>
        <v/>
      </c>
      <c r="AG122" s="146" t="str">
        <f t="shared" si="48"/>
        <v/>
      </c>
      <c r="AH122" s="146" t="str">
        <f>IF(ISERROR(VLOOKUP($M122,#REF!,9,0)),"",VLOOKUP($M122,#REF!,9,0))</f>
        <v/>
      </c>
      <c r="AI122" s="146" t="str">
        <f t="shared" si="49"/>
        <v/>
      </c>
      <c r="AJ122" s="168">
        <f t="shared" si="50"/>
        <v>0</v>
      </c>
      <c r="AK122" s="171"/>
      <c r="AL122" s="174" t="str">
        <f t="shared" si="51"/>
        <v/>
      </c>
      <c r="AM122" s="179" t="str">
        <f t="shared" si="52"/>
        <v/>
      </c>
      <c r="AN122" s="183" t="str">
        <f t="shared" si="53"/>
        <v>未入力セル</v>
      </c>
      <c r="AO122" s="186" t="str">
        <f t="shared" si="33"/>
        <v/>
      </c>
      <c r="AP122" s="186" t="str">
        <f t="shared" si="34"/>
        <v/>
      </c>
      <c r="AQ122" s="39">
        <f t="shared" si="60"/>
        <v>0</v>
      </c>
      <c r="AR122" s="39" t="str">
        <f>IF(ISERROR(VLOOKUP($M122,#REF!,16,0)),"",VLOOKUP($M122,#REF!,16,0))</f>
        <v/>
      </c>
      <c r="AS122" s="196" t="str">
        <f>IF(ISERROR(VLOOKUP($M122,#REF!,7,0)),"",VLOOKUP($M122,#REF!,7,0))</f>
        <v/>
      </c>
      <c r="AT122" s="203">
        <f t="shared" si="54"/>
        <v>0</v>
      </c>
      <c r="AU122" s="208" t="str">
        <f t="shared" si="55"/>
        <v/>
      </c>
      <c r="AW122" s="208" t="str">
        <f>IF(ISERROR(VLOOKUP($M122,#REF!,10,0)),"",VLOOKUP($M122,#REF!,10,0))</f>
        <v/>
      </c>
      <c r="AX122" s="203">
        <f t="shared" si="56"/>
        <v>0</v>
      </c>
      <c r="AY122" s="208" t="str">
        <f t="shared" si="57"/>
        <v/>
      </c>
      <c r="BA122" s="225" t="str">
        <f t="shared" si="58"/>
        <v/>
      </c>
      <c r="BB122" s="225" t="str">
        <f t="shared" si="59"/>
        <v/>
      </c>
    </row>
    <row r="123" spans="1:54" s="39" customFormat="1" ht="25.2" customHeight="1" x14ac:dyDescent="0.2">
      <c r="A123" s="45"/>
      <c r="B123" s="48"/>
      <c r="C123" s="48"/>
      <c r="D123" s="53"/>
      <c r="E123" s="53"/>
      <c r="F123" s="55"/>
      <c r="G123" s="55"/>
      <c r="H123" s="60"/>
      <c r="I123" s="66"/>
      <c r="J123" s="68"/>
      <c r="L123" s="73">
        <f t="shared" si="35"/>
        <v>0</v>
      </c>
      <c r="M123" s="73" t="str">
        <f t="shared" si="36"/>
        <v xml:space="preserve"> </v>
      </c>
      <c r="N123" s="100">
        <f t="shared" si="37"/>
        <v>0</v>
      </c>
      <c r="O123" s="100">
        <f t="shared" si="38"/>
        <v>0</v>
      </c>
      <c r="P123" s="108">
        <f t="shared" si="39"/>
        <v>0</v>
      </c>
      <c r="Q123" s="108" t="str">
        <f>IF(OR($C123="LED",$C123="不明"),"",IF(ISERROR(VLOOKUP($M123,#REF!,2,0)),"",VLOOKUP($M123,#REF!,2,0)))</f>
        <v/>
      </c>
      <c r="R123" s="100">
        <f t="shared" si="40"/>
        <v>0</v>
      </c>
      <c r="S123" s="100">
        <f t="shared" si="41"/>
        <v>0</v>
      </c>
      <c r="T123" s="120" t="str">
        <f t="shared" si="42"/>
        <v/>
      </c>
      <c r="U123" s="124"/>
      <c r="V123" s="129" t="s">
        <v>164</v>
      </c>
      <c r="W123" s="131"/>
      <c r="X123" s="75" t="str">
        <f>IF(COUNTIF($M123,"*LED*"),"LED設置済",IF(COUNTIF($M123,"*不明*"),"該当不明",IF(ISERROR(VLOOKUP($M123,#REF!,4,0)),"",VLOOKUP($M123,#REF!,4,0))))</f>
        <v/>
      </c>
      <c r="Y123" s="139">
        <f t="shared" si="43"/>
        <v>0</v>
      </c>
      <c r="Z123" s="144" t="str">
        <f>IF(ISERROR(VLOOKUP($M123,#REF!,5,0)),"",VLOOKUP($M123,#REF!,5,0))</f>
        <v/>
      </c>
      <c r="AA123" s="147" t="str">
        <f t="shared" si="44"/>
        <v/>
      </c>
      <c r="AB123" s="147" t="str">
        <f t="shared" si="45"/>
        <v/>
      </c>
      <c r="AC123" s="147" t="str">
        <f>IF(ISERROR(VLOOKUP($M123,#REF!,6,0)),"",VLOOKUP($M123,#REF!,6,0))</f>
        <v/>
      </c>
      <c r="AD123" s="147" t="str">
        <f>IF(ISERROR(VLOOKUP($M123,#REF!,8,0)),"",VLOOKUP($M123,#REF!,8,0))</f>
        <v/>
      </c>
      <c r="AE123" s="152" t="str">
        <f t="shared" si="46"/>
        <v/>
      </c>
      <c r="AF123" s="155" t="str">
        <f t="shared" si="47"/>
        <v/>
      </c>
      <c r="AG123" s="146" t="str">
        <f t="shared" si="48"/>
        <v/>
      </c>
      <c r="AH123" s="146" t="str">
        <f>IF(ISERROR(VLOOKUP($M123,#REF!,9,0)),"",VLOOKUP($M123,#REF!,9,0))</f>
        <v/>
      </c>
      <c r="AI123" s="146" t="str">
        <f t="shared" si="49"/>
        <v/>
      </c>
      <c r="AJ123" s="168">
        <f t="shared" si="50"/>
        <v>0</v>
      </c>
      <c r="AK123" s="171"/>
      <c r="AL123" s="174" t="str">
        <f t="shared" si="51"/>
        <v/>
      </c>
      <c r="AM123" s="179" t="str">
        <f t="shared" si="52"/>
        <v/>
      </c>
      <c r="AN123" s="183" t="str">
        <f t="shared" si="53"/>
        <v>未入力セル</v>
      </c>
      <c r="AO123" s="186" t="str">
        <f t="shared" si="33"/>
        <v/>
      </c>
      <c r="AP123" s="186" t="str">
        <f t="shared" si="34"/>
        <v/>
      </c>
      <c r="AQ123" s="39">
        <f t="shared" si="60"/>
        <v>0</v>
      </c>
      <c r="AR123" s="39" t="str">
        <f>IF(ISERROR(VLOOKUP($M123,#REF!,16,0)),"",VLOOKUP($M123,#REF!,16,0))</f>
        <v/>
      </c>
      <c r="AS123" s="196" t="str">
        <f>IF(ISERROR(VLOOKUP($M123,#REF!,7,0)),"",VLOOKUP($M123,#REF!,7,0))</f>
        <v/>
      </c>
      <c r="AT123" s="203">
        <f t="shared" si="54"/>
        <v>0</v>
      </c>
      <c r="AU123" s="208" t="str">
        <f t="shared" si="55"/>
        <v/>
      </c>
      <c r="AW123" s="208" t="str">
        <f>IF(ISERROR(VLOOKUP($M123,#REF!,10,0)),"",VLOOKUP($M123,#REF!,10,0))</f>
        <v/>
      </c>
      <c r="AX123" s="203">
        <f t="shared" si="56"/>
        <v>0</v>
      </c>
      <c r="AY123" s="208" t="str">
        <f t="shared" si="57"/>
        <v/>
      </c>
      <c r="BA123" s="225" t="str">
        <f t="shared" si="58"/>
        <v/>
      </c>
      <c r="BB123" s="225" t="str">
        <f t="shared" si="59"/>
        <v/>
      </c>
    </row>
    <row r="124" spans="1:54" s="39" customFormat="1" ht="25.2" customHeight="1" x14ac:dyDescent="0.2">
      <c r="A124" s="45"/>
      <c r="B124" s="48"/>
      <c r="C124" s="48"/>
      <c r="D124" s="53"/>
      <c r="E124" s="53"/>
      <c r="F124" s="55"/>
      <c r="G124" s="55"/>
      <c r="H124" s="60"/>
      <c r="I124" s="66"/>
      <c r="J124" s="68"/>
      <c r="L124" s="73">
        <f t="shared" si="35"/>
        <v>0</v>
      </c>
      <c r="M124" s="73" t="str">
        <f t="shared" si="36"/>
        <v xml:space="preserve"> </v>
      </c>
      <c r="N124" s="100">
        <f t="shared" si="37"/>
        <v>0</v>
      </c>
      <c r="O124" s="100">
        <f t="shared" si="38"/>
        <v>0</v>
      </c>
      <c r="P124" s="108">
        <f t="shared" si="39"/>
        <v>0</v>
      </c>
      <c r="Q124" s="108" t="str">
        <f>IF(OR($C124="LED",$C124="不明"),"",IF(ISERROR(VLOOKUP($M124,#REF!,2,0)),"",VLOOKUP($M124,#REF!,2,0)))</f>
        <v/>
      </c>
      <c r="R124" s="100">
        <f t="shared" si="40"/>
        <v>0</v>
      </c>
      <c r="S124" s="100">
        <f t="shared" si="41"/>
        <v>0</v>
      </c>
      <c r="T124" s="120" t="str">
        <f t="shared" si="42"/>
        <v/>
      </c>
      <c r="U124" s="124"/>
      <c r="V124" s="129" t="s">
        <v>164</v>
      </c>
      <c r="W124" s="131"/>
      <c r="X124" s="75" t="str">
        <f>IF(COUNTIF($M124,"*LED*"),"LED設置済",IF(COUNTIF($M124,"*不明*"),"該当不明",IF(ISERROR(VLOOKUP($M124,#REF!,4,0)),"",VLOOKUP($M124,#REF!,4,0))))</f>
        <v/>
      </c>
      <c r="Y124" s="139">
        <f t="shared" si="43"/>
        <v>0</v>
      </c>
      <c r="Z124" s="144" t="str">
        <f>IF(ISERROR(VLOOKUP($M124,#REF!,5,0)),"",VLOOKUP($M124,#REF!,5,0))</f>
        <v/>
      </c>
      <c r="AA124" s="147" t="str">
        <f t="shared" si="44"/>
        <v/>
      </c>
      <c r="AB124" s="147" t="str">
        <f t="shared" si="45"/>
        <v/>
      </c>
      <c r="AC124" s="147" t="str">
        <f>IF(ISERROR(VLOOKUP($M124,#REF!,6,0)),"",VLOOKUP($M124,#REF!,6,0))</f>
        <v/>
      </c>
      <c r="AD124" s="147" t="str">
        <f>IF(ISERROR(VLOOKUP($M124,#REF!,8,0)),"",VLOOKUP($M124,#REF!,8,0))</f>
        <v/>
      </c>
      <c r="AE124" s="152" t="str">
        <f t="shared" si="46"/>
        <v/>
      </c>
      <c r="AF124" s="155" t="str">
        <f t="shared" si="47"/>
        <v/>
      </c>
      <c r="AG124" s="146" t="str">
        <f t="shared" si="48"/>
        <v/>
      </c>
      <c r="AH124" s="146" t="str">
        <f>IF(ISERROR(VLOOKUP($M124,#REF!,9,0)),"",VLOOKUP($M124,#REF!,9,0))</f>
        <v/>
      </c>
      <c r="AI124" s="146" t="str">
        <f t="shared" si="49"/>
        <v/>
      </c>
      <c r="AJ124" s="168">
        <f t="shared" si="50"/>
        <v>0</v>
      </c>
      <c r="AK124" s="171"/>
      <c r="AL124" s="174" t="str">
        <f t="shared" si="51"/>
        <v/>
      </c>
      <c r="AM124" s="179" t="str">
        <f t="shared" si="52"/>
        <v/>
      </c>
      <c r="AN124" s="183" t="str">
        <f t="shared" si="53"/>
        <v>未入力セル</v>
      </c>
      <c r="AO124" s="186" t="str">
        <f t="shared" si="33"/>
        <v/>
      </c>
      <c r="AP124" s="186" t="str">
        <f t="shared" si="34"/>
        <v/>
      </c>
      <c r="AQ124" s="39">
        <f t="shared" si="60"/>
        <v>0</v>
      </c>
      <c r="AR124" s="39" t="str">
        <f>IF(ISERROR(VLOOKUP($M124,#REF!,16,0)),"",VLOOKUP($M124,#REF!,16,0))</f>
        <v/>
      </c>
      <c r="AS124" s="196" t="str">
        <f>IF(ISERROR(VLOOKUP($M124,#REF!,7,0)),"",VLOOKUP($M124,#REF!,7,0))</f>
        <v/>
      </c>
      <c r="AT124" s="203">
        <f t="shared" si="54"/>
        <v>0</v>
      </c>
      <c r="AU124" s="208" t="str">
        <f t="shared" si="55"/>
        <v/>
      </c>
      <c r="AW124" s="208" t="str">
        <f>IF(ISERROR(VLOOKUP($M124,#REF!,10,0)),"",VLOOKUP($M124,#REF!,10,0))</f>
        <v/>
      </c>
      <c r="AX124" s="203">
        <f t="shared" si="56"/>
        <v>0</v>
      </c>
      <c r="AY124" s="208" t="str">
        <f t="shared" si="57"/>
        <v/>
      </c>
      <c r="BA124" s="225" t="str">
        <f t="shared" si="58"/>
        <v/>
      </c>
      <c r="BB124" s="225" t="str">
        <f t="shared" si="59"/>
        <v/>
      </c>
    </row>
    <row r="125" spans="1:54" s="39" customFormat="1" ht="25.2" customHeight="1" x14ac:dyDescent="0.2">
      <c r="A125" s="45"/>
      <c r="B125" s="48"/>
      <c r="C125" s="48"/>
      <c r="D125" s="53"/>
      <c r="E125" s="53"/>
      <c r="F125" s="55"/>
      <c r="G125" s="55"/>
      <c r="H125" s="60"/>
      <c r="I125" s="66"/>
      <c r="J125" s="68"/>
      <c r="L125" s="73">
        <f t="shared" si="35"/>
        <v>0</v>
      </c>
      <c r="M125" s="73" t="str">
        <f t="shared" si="36"/>
        <v xml:space="preserve"> </v>
      </c>
      <c r="N125" s="100">
        <f t="shared" si="37"/>
        <v>0</v>
      </c>
      <c r="O125" s="100">
        <f t="shared" si="38"/>
        <v>0</v>
      </c>
      <c r="P125" s="108">
        <f t="shared" si="39"/>
        <v>0</v>
      </c>
      <c r="Q125" s="108" t="str">
        <f>IF(OR($C125="LED",$C125="不明"),"",IF(ISERROR(VLOOKUP($M125,#REF!,2,0)),"",VLOOKUP($M125,#REF!,2,0)))</f>
        <v/>
      </c>
      <c r="R125" s="100">
        <f t="shared" si="40"/>
        <v>0</v>
      </c>
      <c r="S125" s="100">
        <f t="shared" si="41"/>
        <v>0</v>
      </c>
      <c r="T125" s="120" t="str">
        <f t="shared" si="42"/>
        <v/>
      </c>
      <c r="U125" s="124"/>
      <c r="V125" s="129" t="s">
        <v>164</v>
      </c>
      <c r="W125" s="131"/>
      <c r="X125" s="75" t="str">
        <f>IF(COUNTIF($M125,"*LED*"),"LED設置済",IF(COUNTIF($M125,"*不明*"),"該当不明",IF(ISERROR(VLOOKUP($M125,#REF!,4,0)),"",VLOOKUP($M125,#REF!,4,0))))</f>
        <v/>
      </c>
      <c r="Y125" s="139">
        <f t="shared" si="43"/>
        <v>0</v>
      </c>
      <c r="Z125" s="144" t="str">
        <f>IF(ISERROR(VLOOKUP($M125,#REF!,5,0)),"",VLOOKUP($M125,#REF!,5,0))</f>
        <v/>
      </c>
      <c r="AA125" s="147" t="str">
        <f t="shared" si="44"/>
        <v/>
      </c>
      <c r="AB125" s="147" t="str">
        <f t="shared" si="45"/>
        <v/>
      </c>
      <c r="AC125" s="147" t="str">
        <f>IF(ISERROR(VLOOKUP($M125,#REF!,6,0)),"",VLOOKUP($M125,#REF!,6,0))</f>
        <v/>
      </c>
      <c r="AD125" s="147" t="str">
        <f>IF(ISERROR(VLOOKUP($M125,#REF!,8,0)),"",VLOOKUP($M125,#REF!,8,0))</f>
        <v/>
      </c>
      <c r="AE125" s="152" t="str">
        <f t="shared" si="46"/>
        <v/>
      </c>
      <c r="AF125" s="155" t="str">
        <f t="shared" si="47"/>
        <v/>
      </c>
      <c r="AG125" s="146" t="str">
        <f t="shared" si="48"/>
        <v/>
      </c>
      <c r="AH125" s="146" t="str">
        <f>IF(ISERROR(VLOOKUP($M125,#REF!,9,0)),"",VLOOKUP($M125,#REF!,9,0))</f>
        <v/>
      </c>
      <c r="AI125" s="146" t="str">
        <f t="shared" si="49"/>
        <v/>
      </c>
      <c r="AJ125" s="168">
        <f t="shared" si="50"/>
        <v>0</v>
      </c>
      <c r="AK125" s="171"/>
      <c r="AL125" s="174" t="str">
        <f t="shared" si="51"/>
        <v/>
      </c>
      <c r="AM125" s="179" t="str">
        <f t="shared" si="52"/>
        <v/>
      </c>
      <c r="AN125" s="183" t="str">
        <f t="shared" si="53"/>
        <v>未入力セル</v>
      </c>
      <c r="AO125" s="186" t="str">
        <f t="shared" si="33"/>
        <v/>
      </c>
      <c r="AP125" s="186" t="str">
        <f t="shared" si="34"/>
        <v/>
      </c>
      <c r="AQ125" s="39">
        <f t="shared" si="60"/>
        <v>0</v>
      </c>
      <c r="AR125" s="39" t="str">
        <f>IF(ISERROR(VLOOKUP($M125,#REF!,16,0)),"",VLOOKUP($M125,#REF!,16,0))</f>
        <v/>
      </c>
      <c r="AS125" s="196" t="str">
        <f>IF(ISERROR(VLOOKUP($M125,#REF!,7,0)),"",VLOOKUP($M125,#REF!,7,0))</f>
        <v/>
      </c>
      <c r="AT125" s="203">
        <f t="shared" si="54"/>
        <v>0</v>
      </c>
      <c r="AU125" s="208" t="str">
        <f t="shared" si="55"/>
        <v/>
      </c>
      <c r="AW125" s="208" t="str">
        <f>IF(ISERROR(VLOOKUP($M125,#REF!,10,0)),"",VLOOKUP($M125,#REF!,10,0))</f>
        <v/>
      </c>
      <c r="AX125" s="203">
        <f t="shared" si="56"/>
        <v>0</v>
      </c>
      <c r="AY125" s="208" t="str">
        <f t="shared" si="57"/>
        <v/>
      </c>
      <c r="BA125" s="225" t="str">
        <f t="shared" si="58"/>
        <v/>
      </c>
      <c r="BB125" s="225" t="str">
        <f t="shared" si="59"/>
        <v/>
      </c>
    </row>
    <row r="126" spans="1:54" s="39" customFormat="1" ht="25.2" customHeight="1" x14ac:dyDescent="0.2">
      <c r="A126" s="45"/>
      <c r="B126" s="48"/>
      <c r="C126" s="48"/>
      <c r="D126" s="53"/>
      <c r="E126" s="53"/>
      <c r="F126" s="55"/>
      <c r="G126" s="55"/>
      <c r="H126" s="60"/>
      <c r="I126" s="66"/>
      <c r="J126" s="68"/>
      <c r="L126" s="73">
        <f t="shared" si="35"/>
        <v>0</v>
      </c>
      <c r="M126" s="73" t="str">
        <f t="shared" si="36"/>
        <v xml:space="preserve"> </v>
      </c>
      <c r="N126" s="100">
        <f t="shared" si="37"/>
        <v>0</v>
      </c>
      <c r="O126" s="100">
        <f t="shared" si="38"/>
        <v>0</v>
      </c>
      <c r="P126" s="108">
        <f t="shared" si="39"/>
        <v>0</v>
      </c>
      <c r="Q126" s="108" t="str">
        <f>IF(OR($C126="LED",$C126="不明"),"",IF(ISERROR(VLOOKUP($M126,#REF!,2,0)),"",VLOOKUP($M126,#REF!,2,0)))</f>
        <v/>
      </c>
      <c r="R126" s="100">
        <f t="shared" si="40"/>
        <v>0</v>
      </c>
      <c r="S126" s="100">
        <f t="shared" si="41"/>
        <v>0</v>
      </c>
      <c r="T126" s="120" t="str">
        <f t="shared" si="42"/>
        <v/>
      </c>
      <c r="U126" s="124"/>
      <c r="V126" s="129" t="s">
        <v>164</v>
      </c>
      <c r="W126" s="131"/>
      <c r="X126" s="75" t="str">
        <f>IF(COUNTIF($M126,"*LED*"),"LED設置済",IF(COUNTIF($M126,"*不明*"),"該当不明",IF(ISERROR(VLOOKUP($M126,#REF!,4,0)),"",VLOOKUP($M126,#REF!,4,0))))</f>
        <v/>
      </c>
      <c r="Y126" s="139">
        <f t="shared" si="43"/>
        <v>0</v>
      </c>
      <c r="Z126" s="144" t="str">
        <f>IF(ISERROR(VLOOKUP($M126,#REF!,5,0)),"",VLOOKUP($M126,#REF!,5,0))</f>
        <v/>
      </c>
      <c r="AA126" s="147" t="str">
        <f t="shared" si="44"/>
        <v/>
      </c>
      <c r="AB126" s="147" t="str">
        <f t="shared" si="45"/>
        <v/>
      </c>
      <c r="AC126" s="147" t="str">
        <f>IF(ISERROR(VLOOKUP($M126,#REF!,6,0)),"",VLOOKUP($M126,#REF!,6,0))</f>
        <v/>
      </c>
      <c r="AD126" s="147" t="str">
        <f>IF(ISERROR(VLOOKUP($M126,#REF!,8,0)),"",VLOOKUP($M126,#REF!,8,0))</f>
        <v/>
      </c>
      <c r="AE126" s="152" t="str">
        <f t="shared" si="46"/>
        <v/>
      </c>
      <c r="AF126" s="155" t="str">
        <f t="shared" si="47"/>
        <v/>
      </c>
      <c r="AG126" s="146" t="str">
        <f t="shared" si="48"/>
        <v/>
      </c>
      <c r="AH126" s="146" t="str">
        <f>IF(ISERROR(VLOOKUP($M126,#REF!,9,0)),"",VLOOKUP($M126,#REF!,9,0))</f>
        <v/>
      </c>
      <c r="AI126" s="146" t="str">
        <f t="shared" si="49"/>
        <v/>
      </c>
      <c r="AJ126" s="168">
        <f t="shared" si="50"/>
        <v>0</v>
      </c>
      <c r="AK126" s="171"/>
      <c r="AL126" s="174" t="str">
        <f t="shared" si="51"/>
        <v/>
      </c>
      <c r="AM126" s="179" t="str">
        <f t="shared" si="52"/>
        <v/>
      </c>
      <c r="AN126" s="183" t="str">
        <f t="shared" si="53"/>
        <v>未入力セル</v>
      </c>
      <c r="AO126" s="186" t="str">
        <f t="shared" si="33"/>
        <v/>
      </c>
      <c r="AP126" s="186" t="str">
        <f t="shared" si="34"/>
        <v/>
      </c>
      <c r="AQ126" s="39">
        <f t="shared" si="60"/>
        <v>0</v>
      </c>
      <c r="AR126" s="39" t="str">
        <f>IF(ISERROR(VLOOKUP($M126,#REF!,16,0)),"",VLOOKUP($M126,#REF!,16,0))</f>
        <v/>
      </c>
      <c r="AS126" s="196" t="str">
        <f>IF(ISERROR(VLOOKUP($M126,#REF!,7,0)),"",VLOOKUP($M126,#REF!,7,0))</f>
        <v/>
      </c>
      <c r="AT126" s="203">
        <f t="shared" si="54"/>
        <v>0</v>
      </c>
      <c r="AU126" s="208" t="str">
        <f t="shared" si="55"/>
        <v/>
      </c>
      <c r="AW126" s="208" t="str">
        <f>IF(ISERROR(VLOOKUP($M126,#REF!,10,0)),"",VLOOKUP($M126,#REF!,10,0))</f>
        <v/>
      </c>
      <c r="AX126" s="203">
        <f t="shared" si="56"/>
        <v>0</v>
      </c>
      <c r="AY126" s="208" t="str">
        <f t="shared" si="57"/>
        <v/>
      </c>
      <c r="BA126" s="225" t="str">
        <f t="shared" si="58"/>
        <v/>
      </c>
      <c r="BB126" s="225" t="str">
        <f t="shared" si="59"/>
        <v/>
      </c>
    </row>
    <row r="127" spans="1:54" s="39" customFormat="1" ht="25.2" customHeight="1" x14ac:dyDescent="0.2">
      <c r="A127" s="45"/>
      <c r="B127" s="48"/>
      <c r="C127" s="48"/>
      <c r="D127" s="53"/>
      <c r="E127" s="53"/>
      <c r="F127" s="55"/>
      <c r="G127" s="55"/>
      <c r="H127" s="60"/>
      <c r="I127" s="66"/>
      <c r="J127" s="68"/>
      <c r="L127" s="73">
        <f t="shared" si="35"/>
        <v>0</v>
      </c>
      <c r="M127" s="73" t="str">
        <f t="shared" si="36"/>
        <v xml:space="preserve"> </v>
      </c>
      <c r="N127" s="100">
        <f t="shared" si="37"/>
        <v>0</v>
      </c>
      <c r="O127" s="100">
        <f t="shared" si="38"/>
        <v>0</v>
      </c>
      <c r="P127" s="108">
        <f t="shared" si="39"/>
        <v>0</v>
      </c>
      <c r="Q127" s="108" t="str">
        <f>IF(OR($C127="LED",$C127="不明"),"",IF(ISERROR(VLOOKUP($M127,#REF!,2,0)),"",VLOOKUP($M127,#REF!,2,0)))</f>
        <v/>
      </c>
      <c r="R127" s="100">
        <f t="shared" si="40"/>
        <v>0</v>
      </c>
      <c r="S127" s="100">
        <f t="shared" si="41"/>
        <v>0</v>
      </c>
      <c r="T127" s="120" t="str">
        <f t="shared" si="42"/>
        <v/>
      </c>
      <c r="U127" s="124"/>
      <c r="V127" s="129" t="s">
        <v>164</v>
      </c>
      <c r="W127" s="131"/>
      <c r="X127" s="75" t="str">
        <f>IF(COUNTIF($M127,"*LED*"),"LED設置済",IF(COUNTIF($M127,"*不明*"),"該当不明",IF(ISERROR(VLOOKUP($M127,#REF!,4,0)),"",VLOOKUP($M127,#REF!,4,0))))</f>
        <v/>
      </c>
      <c r="Y127" s="139">
        <f t="shared" si="43"/>
        <v>0</v>
      </c>
      <c r="Z127" s="144" t="str">
        <f>IF(ISERROR(VLOOKUP($M127,#REF!,5,0)),"",VLOOKUP($M127,#REF!,5,0))</f>
        <v/>
      </c>
      <c r="AA127" s="147" t="str">
        <f t="shared" si="44"/>
        <v/>
      </c>
      <c r="AB127" s="147" t="str">
        <f t="shared" si="45"/>
        <v/>
      </c>
      <c r="AC127" s="147" t="str">
        <f>IF(ISERROR(VLOOKUP($M127,#REF!,6,0)),"",VLOOKUP($M127,#REF!,6,0))</f>
        <v/>
      </c>
      <c r="AD127" s="147" t="str">
        <f>IF(ISERROR(VLOOKUP($M127,#REF!,8,0)),"",VLOOKUP($M127,#REF!,8,0))</f>
        <v/>
      </c>
      <c r="AE127" s="152" t="str">
        <f t="shared" si="46"/>
        <v/>
      </c>
      <c r="AF127" s="155" t="str">
        <f t="shared" si="47"/>
        <v/>
      </c>
      <c r="AG127" s="146" t="str">
        <f t="shared" si="48"/>
        <v/>
      </c>
      <c r="AH127" s="146" t="str">
        <f>IF(ISERROR(VLOOKUP($M127,#REF!,9,0)),"",VLOOKUP($M127,#REF!,9,0))</f>
        <v/>
      </c>
      <c r="AI127" s="146" t="str">
        <f t="shared" si="49"/>
        <v/>
      </c>
      <c r="AJ127" s="168">
        <f t="shared" si="50"/>
        <v>0</v>
      </c>
      <c r="AK127" s="171"/>
      <c r="AL127" s="174" t="str">
        <f t="shared" si="51"/>
        <v/>
      </c>
      <c r="AM127" s="179" t="str">
        <f t="shared" si="52"/>
        <v/>
      </c>
      <c r="AN127" s="183" t="str">
        <f t="shared" si="53"/>
        <v>未入力セル</v>
      </c>
      <c r="AO127" s="186" t="str">
        <f t="shared" si="33"/>
        <v/>
      </c>
      <c r="AP127" s="186" t="str">
        <f t="shared" si="34"/>
        <v/>
      </c>
      <c r="AQ127" s="39">
        <f t="shared" si="60"/>
        <v>0</v>
      </c>
      <c r="AR127" s="39" t="str">
        <f>IF(ISERROR(VLOOKUP($M127,#REF!,16,0)),"",VLOOKUP($M127,#REF!,16,0))</f>
        <v/>
      </c>
      <c r="AS127" s="196" t="str">
        <f>IF(ISERROR(VLOOKUP($M127,#REF!,7,0)),"",VLOOKUP($M127,#REF!,7,0))</f>
        <v/>
      </c>
      <c r="AT127" s="203">
        <f t="shared" si="54"/>
        <v>0</v>
      </c>
      <c r="AU127" s="208" t="str">
        <f t="shared" si="55"/>
        <v/>
      </c>
      <c r="AW127" s="208" t="str">
        <f>IF(ISERROR(VLOOKUP($M127,#REF!,10,0)),"",VLOOKUP($M127,#REF!,10,0))</f>
        <v/>
      </c>
      <c r="AX127" s="203">
        <f t="shared" si="56"/>
        <v>0</v>
      </c>
      <c r="AY127" s="208" t="str">
        <f t="shared" si="57"/>
        <v/>
      </c>
      <c r="BA127" s="225" t="str">
        <f t="shared" si="58"/>
        <v/>
      </c>
      <c r="BB127" s="225" t="str">
        <f t="shared" si="59"/>
        <v/>
      </c>
    </row>
    <row r="128" spans="1:54" s="39" customFormat="1" ht="25.2" customHeight="1" x14ac:dyDescent="0.2">
      <c r="A128" s="45"/>
      <c r="B128" s="48"/>
      <c r="C128" s="48"/>
      <c r="D128" s="53"/>
      <c r="E128" s="53"/>
      <c r="F128" s="55"/>
      <c r="G128" s="55"/>
      <c r="H128" s="60"/>
      <c r="I128" s="66"/>
      <c r="J128" s="68"/>
      <c r="L128" s="73">
        <f t="shared" si="35"/>
        <v>0</v>
      </c>
      <c r="M128" s="73" t="str">
        <f t="shared" si="36"/>
        <v xml:space="preserve"> </v>
      </c>
      <c r="N128" s="100">
        <f t="shared" si="37"/>
        <v>0</v>
      </c>
      <c r="O128" s="100">
        <f t="shared" si="38"/>
        <v>0</v>
      </c>
      <c r="P128" s="108">
        <f t="shared" si="39"/>
        <v>0</v>
      </c>
      <c r="Q128" s="108" t="str">
        <f>IF(OR($C128="LED",$C128="不明"),"",IF(ISERROR(VLOOKUP($M128,#REF!,2,0)),"",VLOOKUP($M128,#REF!,2,0)))</f>
        <v/>
      </c>
      <c r="R128" s="100">
        <f t="shared" si="40"/>
        <v>0</v>
      </c>
      <c r="S128" s="100">
        <f t="shared" si="41"/>
        <v>0</v>
      </c>
      <c r="T128" s="120" t="str">
        <f t="shared" si="42"/>
        <v/>
      </c>
      <c r="U128" s="124"/>
      <c r="V128" s="129" t="s">
        <v>164</v>
      </c>
      <c r="W128" s="131"/>
      <c r="X128" s="75" t="str">
        <f>IF(COUNTIF($M128,"*LED*"),"LED設置済",IF(COUNTIF($M128,"*不明*"),"該当不明",IF(ISERROR(VLOOKUP($M128,#REF!,4,0)),"",VLOOKUP($M128,#REF!,4,0))))</f>
        <v/>
      </c>
      <c r="Y128" s="139">
        <f t="shared" si="43"/>
        <v>0</v>
      </c>
      <c r="Z128" s="144" t="str">
        <f>IF(ISERROR(VLOOKUP($M128,#REF!,5,0)),"",VLOOKUP($M128,#REF!,5,0))</f>
        <v/>
      </c>
      <c r="AA128" s="147" t="str">
        <f t="shared" si="44"/>
        <v/>
      </c>
      <c r="AB128" s="147" t="str">
        <f t="shared" si="45"/>
        <v/>
      </c>
      <c r="AC128" s="147" t="str">
        <f>IF(ISERROR(VLOOKUP($M128,#REF!,6,0)),"",VLOOKUP($M128,#REF!,6,0))</f>
        <v/>
      </c>
      <c r="AD128" s="147" t="str">
        <f>IF(ISERROR(VLOOKUP($M128,#REF!,8,0)),"",VLOOKUP($M128,#REF!,8,0))</f>
        <v/>
      </c>
      <c r="AE128" s="152" t="str">
        <f t="shared" si="46"/>
        <v/>
      </c>
      <c r="AF128" s="155" t="str">
        <f t="shared" si="47"/>
        <v/>
      </c>
      <c r="AG128" s="146" t="str">
        <f t="shared" si="48"/>
        <v/>
      </c>
      <c r="AH128" s="146" t="str">
        <f>IF(ISERROR(VLOOKUP($M128,#REF!,9,0)),"",VLOOKUP($M128,#REF!,9,0))</f>
        <v/>
      </c>
      <c r="AI128" s="146" t="str">
        <f t="shared" si="49"/>
        <v/>
      </c>
      <c r="AJ128" s="168">
        <f t="shared" si="50"/>
        <v>0</v>
      </c>
      <c r="AK128" s="171"/>
      <c r="AL128" s="174" t="str">
        <f t="shared" si="51"/>
        <v/>
      </c>
      <c r="AM128" s="179" t="str">
        <f t="shared" si="52"/>
        <v/>
      </c>
      <c r="AN128" s="183" t="str">
        <f t="shared" si="53"/>
        <v>未入力セル</v>
      </c>
      <c r="AO128" s="186" t="str">
        <f t="shared" si="33"/>
        <v/>
      </c>
      <c r="AP128" s="186" t="str">
        <f t="shared" si="34"/>
        <v/>
      </c>
      <c r="AQ128" s="39">
        <f t="shared" si="60"/>
        <v>0</v>
      </c>
      <c r="AR128" s="39" t="str">
        <f>IF(ISERROR(VLOOKUP($M128,#REF!,16,0)),"",VLOOKUP($M128,#REF!,16,0))</f>
        <v/>
      </c>
      <c r="AS128" s="196" t="str">
        <f>IF(ISERROR(VLOOKUP($M128,#REF!,7,0)),"",VLOOKUP($M128,#REF!,7,0))</f>
        <v/>
      </c>
      <c r="AT128" s="203">
        <f t="shared" si="54"/>
        <v>0</v>
      </c>
      <c r="AU128" s="208" t="str">
        <f t="shared" si="55"/>
        <v/>
      </c>
      <c r="AW128" s="208" t="str">
        <f>IF(ISERROR(VLOOKUP($M128,#REF!,10,0)),"",VLOOKUP($M128,#REF!,10,0))</f>
        <v/>
      </c>
      <c r="AX128" s="203">
        <f t="shared" si="56"/>
        <v>0</v>
      </c>
      <c r="AY128" s="208" t="str">
        <f t="shared" si="57"/>
        <v/>
      </c>
      <c r="BA128" s="225" t="str">
        <f t="shared" si="58"/>
        <v/>
      </c>
      <c r="BB128" s="225" t="str">
        <f t="shared" si="59"/>
        <v/>
      </c>
    </row>
    <row r="129" spans="1:54" s="39" customFormat="1" ht="25.2" customHeight="1" x14ac:dyDescent="0.2">
      <c r="A129" s="45"/>
      <c r="B129" s="48"/>
      <c r="C129" s="48"/>
      <c r="D129" s="53"/>
      <c r="E129" s="53"/>
      <c r="F129" s="55"/>
      <c r="G129" s="55"/>
      <c r="H129" s="60"/>
      <c r="I129" s="66"/>
      <c r="J129" s="68"/>
      <c r="L129" s="73">
        <f t="shared" si="35"/>
        <v>0</v>
      </c>
      <c r="M129" s="73" t="str">
        <f t="shared" si="36"/>
        <v xml:space="preserve"> </v>
      </c>
      <c r="N129" s="100">
        <f t="shared" si="37"/>
        <v>0</v>
      </c>
      <c r="O129" s="100">
        <f t="shared" si="38"/>
        <v>0</v>
      </c>
      <c r="P129" s="108">
        <f t="shared" si="39"/>
        <v>0</v>
      </c>
      <c r="Q129" s="108" t="str">
        <f>IF(OR($C129="LED",$C129="不明"),"",IF(ISERROR(VLOOKUP($M129,#REF!,2,0)),"",VLOOKUP($M129,#REF!,2,0)))</f>
        <v/>
      </c>
      <c r="R129" s="100">
        <f t="shared" si="40"/>
        <v>0</v>
      </c>
      <c r="S129" s="100">
        <f t="shared" si="41"/>
        <v>0</v>
      </c>
      <c r="T129" s="120" t="str">
        <f t="shared" si="42"/>
        <v/>
      </c>
      <c r="U129" s="124"/>
      <c r="V129" s="129" t="s">
        <v>164</v>
      </c>
      <c r="W129" s="131"/>
      <c r="X129" s="75" t="str">
        <f>IF(COUNTIF($M129,"*LED*"),"LED設置済",IF(COUNTIF($M129,"*不明*"),"該当不明",IF(ISERROR(VLOOKUP($M129,#REF!,4,0)),"",VLOOKUP($M129,#REF!,4,0))))</f>
        <v/>
      </c>
      <c r="Y129" s="139">
        <f t="shared" si="43"/>
        <v>0</v>
      </c>
      <c r="Z129" s="144" t="str">
        <f>IF(ISERROR(VLOOKUP($M129,#REF!,5,0)),"",VLOOKUP($M129,#REF!,5,0))</f>
        <v/>
      </c>
      <c r="AA129" s="147" t="str">
        <f t="shared" si="44"/>
        <v/>
      </c>
      <c r="AB129" s="147" t="str">
        <f t="shared" si="45"/>
        <v/>
      </c>
      <c r="AC129" s="147" t="str">
        <f>IF(ISERROR(VLOOKUP($M129,#REF!,6,0)),"",VLOOKUP($M129,#REF!,6,0))</f>
        <v/>
      </c>
      <c r="AD129" s="147" t="str">
        <f>IF(ISERROR(VLOOKUP($M129,#REF!,8,0)),"",VLOOKUP($M129,#REF!,8,0))</f>
        <v/>
      </c>
      <c r="AE129" s="152" t="str">
        <f t="shared" si="46"/>
        <v/>
      </c>
      <c r="AF129" s="155" t="str">
        <f t="shared" si="47"/>
        <v/>
      </c>
      <c r="AG129" s="146" t="str">
        <f t="shared" si="48"/>
        <v/>
      </c>
      <c r="AH129" s="146" t="str">
        <f>IF(ISERROR(VLOOKUP($M129,#REF!,9,0)),"",VLOOKUP($M129,#REF!,9,0))</f>
        <v/>
      </c>
      <c r="AI129" s="146" t="str">
        <f t="shared" si="49"/>
        <v/>
      </c>
      <c r="AJ129" s="168">
        <f t="shared" si="50"/>
        <v>0</v>
      </c>
      <c r="AK129" s="171"/>
      <c r="AL129" s="174" t="str">
        <f t="shared" si="51"/>
        <v/>
      </c>
      <c r="AM129" s="179" t="str">
        <f t="shared" si="52"/>
        <v/>
      </c>
      <c r="AN129" s="183" t="str">
        <f t="shared" si="53"/>
        <v>未入力セル</v>
      </c>
      <c r="AO129" s="186" t="str">
        <f t="shared" ref="AO129:AO192" si="61">IF(ISERROR((Q129*Y129)/1000),"",((Q129*Y129)/1000))</f>
        <v/>
      </c>
      <c r="AP129" s="186" t="str">
        <f t="shared" ref="AP129:AP192" si="62">IF(ISERROR((Z129*Y129)/1000),"",((Z129*Y129)/1000))</f>
        <v/>
      </c>
      <c r="AQ129" s="39">
        <f t="shared" si="60"/>
        <v>0</v>
      </c>
      <c r="AR129" s="39" t="str">
        <f>IF(ISERROR(VLOOKUP($M129,#REF!,16,0)),"",VLOOKUP($M129,#REF!,16,0))</f>
        <v/>
      </c>
      <c r="AS129" s="196" t="str">
        <f>IF(ISERROR(VLOOKUP($M129,#REF!,7,0)),"",VLOOKUP($M129,#REF!,7,0))</f>
        <v/>
      </c>
      <c r="AT129" s="203">
        <f t="shared" si="54"/>
        <v>0</v>
      </c>
      <c r="AU129" s="208" t="str">
        <f t="shared" si="55"/>
        <v/>
      </c>
      <c r="AW129" s="208" t="str">
        <f>IF(ISERROR(VLOOKUP($M129,#REF!,10,0)),"",VLOOKUP($M129,#REF!,10,0))</f>
        <v/>
      </c>
      <c r="AX129" s="203">
        <f t="shared" si="56"/>
        <v>0</v>
      </c>
      <c r="AY129" s="208" t="str">
        <f t="shared" si="57"/>
        <v/>
      </c>
      <c r="BA129" s="225" t="str">
        <f t="shared" si="58"/>
        <v/>
      </c>
      <c r="BB129" s="225" t="str">
        <f t="shared" si="59"/>
        <v/>
      </c>
    </row>
    <row r="130" spans="1:54" s="39" customFormat="1" ht="25.2" customHeight="1" x14ac:dyDescent="0.2">
      <c r="A130" s="45"/>
      <c r="B130" s="48"/>
      <c r="C130" s="48"/>
      <c r="D130" s="53"/>
      <c r="E130" s="53"/>
      <c r="F130" s="55"/>
      <c r="G130" s="55"/>
      <c r="H130" s="60"/>
      <c r="I130" s="66"/>
      <c r="J130" s="68"/>
      <c r="L130" s="73">
        <f t="shared" si="35"/>
        <v>0</v>
      </c>
      <c r="M130" s="73" t="str">
        <f t="shared" si="36"/>
        <v xml:space="preserve"> </v>
      </c>
      <c r="N130" s="100">
        <f t="shared" si="37"/>
        <v>0</v>
      </c>
      <c r="O130" s="100">
        <f t="shared" si="38"/>
        <v>0</v>
      </c>
      <c r="P130" s="108">
        <f t="shared" si="39"/>
        <v>0</v>
      </c>
      <c r="Q130" s="108" t="str">
        <f>IF(OR($C130="LED",$C130="不明"),"",IF(ISERROR(VLOOKUP($M130,#REF!,2,0)),"",VLOOKUP($M130,#REF!,2,0)))</f>
        <v/>
      </c>
      <c r="R130" s="100">
        <f t="shared" si="40"/>
        <v>0</v>
      </c>
      <c r="S130" s="100">
        <f t="shared" si="41"/>
        <v>0</v>
      </c>
      <c r="T130" s="120" t="str">
        <f t="shared" si="42"/>
        <v/>
      </c>
      <c r="U130" s="124"/>
      <c r="V130" s="129" t="s">
        <v>164</v>
      </c>
      <c r="W130" s="131"/>
      <c r="X130" s="75" t="str">
        <f>IF(COUNTIF($M130,"*LED*"),"LED設置済",IF(COUNTIF($M130,"*不明*"),"該当不明",IF(ISERROR(VLOOKUP($M130,#REF!,4,0)),"",VLOOKUP($M130,#REF!,4,0))))</f>
        <v/>
      </c>
      <c r="Y130" s="139">
        <f t="shared" si="43"/>
        <v>0</v>
      </c>
      <c r="Z130" s="144" t="str">
        <f>IF(ISERROR(VLOOKUP($M130,#REF!,5,0)),"",VLOOKUP($M130,#REF!,5,0))</f>
        <v/>
      </c>
      <c r="AA130" s="147" t="str">
        <f t="shared" si="44"/>
        <v/>
      </c>
      <c r="AB130" s="147" t="str">
        <f t="shared" si="45"/>
        <v/>
      </c>
      <c r="AC130" s="147" t="str">
        <f>IF(ISERROR(VLOOKUP($M130,#REF!,6,0)),"",VLOOKUP($M130,#REF!,6,0))</f>
        <v/>
      </c>
      <c r="AD130" s="147" t="str">
        <f>IF(ISERROR(VLOOKUP($M130,#REF!,8,0)),"",VLOOKUP($M130,#REF!,8,0))</f>
        <v/>
      </c>
      <c r="AE130" s="152" t="str">
        <f t="shared" si="46"/>
        <v/>
      </c>
      <c r="AF130" s="155" t="str">
        <f t="shared" si="47"/>
        <v/>
      </c>
      <c r="AG130" s="146" t="str">
        <f t="shared" si="48"/>
        <v/>
      </c>
      <c r="AH130" s="146" t="str">
        <f>IF(ISERROR(VLOOKUP($M130,#REF!,9,0)),"",VLOOKUP($M130,#REF!,9,0))</f>
        <v/>
      </c>
      <c r="AI130" s="146" t="str">
        <f t="shared" si="49"/>
        <v/>
      </c>
      <c r="AJ130" s="168">
        <f t="shared" si="50"/>
        <v>0</v>
      </c>
      <c r="AK130" s="171"/>
      <c r="AL130" s="174" t="str">
        <f t="shared" si="51"/>
        <v/>
      </c>
      <c r="AM130" s="179" t="str">
        <f t="shared" si="52"/>
        <v/>
      </c>
      <c r="AN130" s="183" t="str">
        <f t="shared" si="53"/>
        <v>未入力セル</v>
      </c>
      <c r="AO130" s="186" t="str">
        <f t="shared" si="61"/>
        <v/>
      </c>
      <c r="AP130" s="186" t="str">
        <f t="shared" si="62"/>
        <v/>
      </c>
      <c r="AQ130" s="39">
        <f t="shared" si="60"/>
        <v>0</v>
      </c>
      <c r="AR130" s="39" t="str">
        <f>IF(ISERROR(VLOOKUP($M130,#REF!,16,0)),"",VLOOKUP($M130,#REF!,16,0))</f>
        <v/>
      </c>
      <c r="AS130" s="196" t="str">
        <f>IF(ISERROR(VLOOKUP($M130,#REF!,7,0)),"",VLOOKUP($M130,#REF!,7,0))</f>
        <v/>
      </c>
      <c r="AT130" s="203">
        <f t="shared" si="54"/>
        <v>0</v>
      </c>
      <c r="AU130" s="208" t="str">
        <f t="shared" si="55"/>
        <v/>
      </c>
      <c r="AW130" s="208" t="str">
        <f>IF(ISERROR(VLOOKUP($M130,#REF!,10,0)),"",VLOOKUP($M130,#REF!,10,0))</f>
        <v/>
      </c>
      <c r="AX130" s="203">
        <f t="shared" si="56"/>
        <v>0</v>
      </c>
      <c r="AY130" s="208" t="str">
        <f t="shared" si="57"/>
        <v/>
      </c>
      <c r="BA130" s="225" t="str">
        <f t="shared" si="58"/>
        <v/>
      </c>
      <c r="BB130" s="225" t="str">
        <f t="shared" si="59"/>
        <v/>
      </c>
    </row>
    <row r="131" spans="1:54" s="39" customFormat="1" ht="25.2" customHeight="1" x14ac:dyDescent="0.2">
      <c r="A131" s="45"/>
      <c r="B131" s="48"/>
      <c r="C131" s="48"/>
      <c r="D131" s="53"/>
      <c r="E131" s="53"/>
      <c r="F131" s="55"/>
      <c r="G131" s="55"/>
      <c r="H131" s="60"/>
      <c r="I131" s="66"/>
      <c r="J131" s="68"/>
      <c r="L131" s="73">
        <f t="shared" si="35"/>
        <v>0</v>
      </c>
      <c r="M131" s="73" t="str">
        <f t="shared" si="36"/>
        <v xml:space="preserve"> </v>
      </c>
      <c r="N131" s="100">
        <f t="shared" si="37"/>
        <v>0</v>
      </c>
      <c r="O131" s="100">
        <f t="shared" si="38"/>
        <v>0</v>
      </c>
      <c r="P131" s="108">
        <f t="shared" si="39"/>
        <v>0</v>
      </c>
      <c r="Q131" s="108" t="str">
        <f>IF(OR($C131="LED",$C131="不明"),"",IF(ISERROR(VLOOKUP($M131,#REF!,2,0)),"",VLOOKUP($M131,#REF!,2,0)))</f>
        <v/>
      </c>
      <c r="R131" s="100">
        <f t="shared" si="40"/>
        <v>0</v>
      </c>
      <c r="S131" s="100">
        <f t="shared" si="41"/>
        <v>0</v>
      </c>
      <c r="T131" s="120" t="str">
        <f t="shared" si="42"/>
        <v/>
      </c>
      <c r="U131" s="124"/>
      <c r="V131" s="129" t="s">
        <v>164</v>
      </c>
      <c r="W131" s="131"/>
      <c r="X131" s="75" t="str">
        <f>IF(COUNTIF($M131,"*LED*"),"LED設置済",IF(COUNTIF($M131,"*不明*"),"該当不明",IF(ISERROR(VLOOKUP($M131,#REF!,4,0)),"",VLOOKUP($M131,#REF!,4,0))))</f>
        <v/>
      </c>
      <c r="Y131" s="139">
        <f t="shared" si="43"/>
        <v>0</v>
      </c>
      <c r="Z131" s="144" t="str">
        <f>IF(ISERROR(VLOOKUP($M131,#REF!,5,0)),"",VLOOKUP($M131,#REF!,5,0))</f>
        <v/>
      </c>
      <c r="AA131" s="147" t="str">
        <f t="shared" si="44"/>
        <v/>
      </c>
      <c r="AB131" s="147" t="str">
        <f t="shared" si="45"/>
        <v/>
      </c>
      <c r="AC131" s="147" t="str">
        <f>IF(ISERROR(VLOOKUP($M131,#REF!,6,0)),"",VLOOKUP($M131,#REF!,6,0))</f>
        <v/>
      </c>
      <c r="AD131" s="147" t="str">
        <f>IF(ISERROR(VLOOKUP($M131,#REF!,8,0)),"",VLOOKUP($M131,#REF!,8,0))</f>
        <v/>
      </c>
      <c r="AE131" s="152" t="str">
        <f t="shared" si="46"/>
        <v/>
      </c>
      <c r="AF131" s="155" t="str">
        <f t="shared" si="47"/>
        <v/>
      </c>
      <c r="AG131" s="146" t="str">
        <f t="shared" si="48"/>
        <v/>
      </c>
      <c r="AH131" s="146" t="str">
        <f>IF(ISERROR(VLOOKUP($M131,#REF!,9,0)),"",VLOOKUP($M131,#REF!,9,0))</f>
        <v/>
      </c>
      <c r="AI131" s="146" t="str">
        <f t="shared" si="49"/>
        <v/>
      </c>
      <c r="AJ131" s="168">
        <f t="shared" si="50"/>
        <v>0</v>
      </c>
      <c r="AK131" s="171"/>
      <c r="AL131" s="174" t="str">
        <f t="shared" si="51"/>
        <v/>
      </c>
      <c r="AM131" s="179" t="str">
        <f t="shared" si="52"/>
        <v/>
      </c>
      <c r="AN131" s="183" t="str">
        <f t="shared" si="53"/>
        <v>未入力セル</v>
      </c>
      <c r="AO131" s="186" t="str">
        <f t="shared" si="61"/>
        <v/>
      </c>
      <c r="AP131" s="186" t="str">
        <f t="shared" si="62"/>
        <v/>
      </c>
      <c r="AQ131" s="39">
        <f t="shared" si="60"/>
        <v>0</v>
      </c>
      <c r="AR131" s="39" t="str">
        <f>IF(ISERROR(VLOOKUP($M131,#REF!,16,0)),"",VLOOKUP($M131,#REF!,16,0))</f>
        <v/>
      </c>
      <c r="AS131" s="196" t="str">
        <f>IF(ISERROR(VLOOKUP($M131,#REF!,7,0)),"",VLOOKUP($M131,#REF!,7,0))</f>
        <v/>
      </c>
      <c r="AT131" s="203">
        <f t="shared" si="54"/>
        <v>0</v>
      </c>
      <c r="AU131" s="208" t="str">
        <f t="shared" si="55"/>
        <v/>
      </c>
      <c r="AW131" s="208" t="str">
        <f>IF(ISERROR(VLOOKUP($M131,#REF!,10,0)),"",VLOOKUP($M131,#REF!,10,0))</f>
        <v/>
      </c>
      <c r="AX131" s="203">
        <f t="shared" si="56"/>
        <v>0</v>
      </c>
      <c r="AY131" s="208" t="str">
        <f t="shared" si="57"/>
        <v/>
      </c>
      <c r="BA131" s="225" t="str">
        <f t="shared" si="58"/>
        <v/>
      </c>
      <c r="BB131" s="225" t="str">
        <f t="shared" si="59"/>
        <v/>
      </c>
    </row>
    <row r="132" spans="1:54" s="39" customFormat="1" ht="25.2" customHeight="1" x14ac:dyDescent="0.2">
      <c r="A132" s="45"/>
      <c r="B132" s="48"/>
      <c r="C132" s="48"/>
      <c r="D132" s="53"/>
      <c r="E132" s="53"/>
      <c r="F132" s="55"/>
      <c r="G132" s="55"/>
      <c r="H132" s="60"/>
      <c r="I132" s="66"/>
      <c r="J132" s="68"/>
      <c r="L132" s="73">
        <f t="shared" si="35"/>
        <v>0</v>
      </c>
      <c r="M132" s="73" t="str">
        <f t="shared" si="36"/>
        <v xml:space="preserve"> </v>
      </c>
      <c r="N132" s="100">
        <f t="shared" si="37"/>
        <v>0</v>
      </c>
      <c r="O132" s="100">
        <f t="shared" si="38"/>
        <v>0</v>
      </c>
      <c r="P132" s="108">
        <f t="shared" si="39"/>
        <v>0</v>
      </c>
      <c r="Q132" s="108" t="str">
        <f>IF(OR($C132="LED",$C132="不明"),"",IF(ISERROR(VLOOKUP($M132,#REF!,2,0)),"",VLOOKUP($M132,#REF!,2,0)))</f>
        <v/>
      </c>
      <c r="R132" s="100">
        <f t="shared" si="40"/>
        <v>0</v>
      </c>
      <c r="S132" s="100">
        <f t="shared" si="41"/>
        <v>0</v>
      </c>
      <c r="T132" s="120" t="str">
        <f t="shared" si="42"/>
        <v/>
      </c>
      <c r="U132" s="124"/>
      <c r="V132" s="129" t="s">
        <v>164</v>
      </c>
      <c r="W132" s="131"/>
      <c r="X132" s="75" t="str">
        <f>IF(COUNTIF($M132,"*LED*"),"LED設置済",IF(COUNTIF($M132,"*不明*"),"該当不明",IF(ISERROR(VLOOKUP($M132,#REF!,4,0)),"",VLOOKUP($M132,#REF!,4,0))))</f>
        <v/>
      </c>
      <c r="Y132" s="139">
        <f t="shared" si="43"/>
        <v>0</v>
      </c>
      <c r="Z132" s="144" t="str">
        <f>IF(ISERROR(VLOOKUP($M132,#REF!,5,0)),"",VLOOKUP($M132,#REF!,5,0))</f>
        <v/>
      </c>
      <c r="AA132" s="147" t="str">
        <f t="shared" si="44"/>
        <v/>
      </c>
      <c r="AB132" s="147" t="str">
        <f t="shared" si="45"/>
        <v/>
      </c>
      <c r="AC132" s="147" t="str">
        <f>IF(ISERROR(VLOOKUP($M132,#REF!,6,0)),"",VLOOKUP($M132,#REF!,6,0))</f>
        <v/>
      </c>
      <c r="AD132" s="147" t="str">
        <f>IF(ISERROR(VLOOKUP($M132,#REF!,8,0)),"",VLOOKUP($M132,#REF!,8,0))</f>
        <v/>
      </c>
      <c r="AE132" s="152" t="str">
        <f t="shared" si="46"/>
        <v/>
      </c>
      <c r="AF132" s="155" t="str">
        <f t="shared" si="47"/>
        <v/>
      </c>
      <c r="AG132" s="146" t="str">
        <f t="shared" si="48"/>
        <v/>
      </c>
      <c r="AH132" s="146" t="str">
        <f>IF(ISERROR(VLOOKUP($M132,#REF!,9,0)),"",VLOOKUP($M132,#REF!,9,0))</f>
        <v/>
      </c>
      <c r="AI132" s="146" t="str">
        <f t="shared" si="49"/>
        <v/>
      </c>
      <c r="AJ132" s="168">
        <f t="shared" si="50"/>
        <v>0</v>
      </c>
      <c r="AK132" s="171"/>
      <c r="AL132" s="174" t="str">
        <f t="shared" si="51"/>
        <v/>
      </c>
      <c r="AM132" s="179" t="str">
        <f t="shared" si="52"/>
        <v/>
      </c>
      <c r="AN132" s="183" t="str">
        <f t="shared" si="53"/>
        <v>未入力セル</v>
      </c>
      <c r="AO132" s="186" t="str">
        <f t="shared" si="61"/>
        <v/>
      </c>
      <c r="AP132" s="186" t="str">
        <f t="shared" si="62"/>
        <v/>
      </c>
      <c r="AQ132" s="39">
        <f t="shared" si="60"/>
        <v>0</v>
      </c>
      <c r="AR132" s="39" t="str">
        <f>IF(ISERROR(VLOOKUP($M132,#REF!,16,0)),"",VLOOKUP($M132,#REF!,16,0))</f>
        <v/>
      </c>
      <c r="AS132" s="196" t="str">
        <f>IF(ISERROR(VLOOKUP($M132,#REF!,7,0)),"",VLOOKUP($M132,#REF!,7,0))</f>
        <v/>
      </c>
      <c r="AT132" s="203">
        <f t="shared" si="54"/>
        <v>0</v>
      </c>
      <c r="AU132" s="208" t="str">
        <f t="shared" si="55"/>
        <v/>
      </c>
      <c r="AW132" s="208" t="str">
        <f>IF(ISERROR(VLOOKUP($M132,#REF!,10,0)),"",VLOOKUP($M132,#REF!,10,0))</f>
        <v/>
      </c>
      <c r="AX132" s="203">
        <f t="shared" si="56"/>
        <v>0</v>
      </c>
      <c r="AY132" s="208" t="str">
        <f t="shared" si="57"/>
        <v/>
      </c>
      <c r="BA132" s="225" t="str">
        <f t="shared" si="58"/>
        <v/>
      </c>
      <c r="BB132" s="225" t="str">
        <f t="shared" si="59"/>
        <v/>
      </c>
    </row>
    <row r="133" spans="1:54" s="39" customFormat="1" ht="25.2" customHeight="1" x14ac:dyDescent="0.2">
      <c r="A133" s="45"/>
      <c r="B133" s="48"/>
      <c r="C133" s="48"/>
      <c r="D133" s="53"/>
      <c r="E133" s="53"/>
      <c r="F133" s="55"/>
      <c r="G133" s="55"/>
      <c r="H133" s="60"/>
      <c r="I133" s="66"/>
      <c r="J133" s="68"/>
      <c r="L133" s="73">
        <f t="shared" si="35"/>
        <v>0</v>
      </c>
      <c r="M133" s="73" t="str">
        <f t="shared" si="36"/>
        <v xml:space="preserve"> </v>
      </c>
      <c r="N133" s="100">
        <f t="shared" si="37"/>
        <v>0</v>
      </c>
      <c r="O133" s="100">
        <f t="shared" si="38"/>
        <v>0</v>
      </c>
      <c r="P133" s="108">
        <f t="shared" si="39"/>
        <v>0</v>
      </c>
      <c r="Q133" s="108" t="str">
        <f>IF(OR($C133="LED",$C133="不明"),"",IF(ISERROR(VLOOKUP($M133,#REF!,2,0)),"",VLOOKUP($M133,#REF!,2,0)))</f>
        <v/>
      </c>
      <c r="R133" s="100">
        <f t="shared" si="40"/>
        <v>0</v>
      </c>
      <c r="S133" s="100">
        <f t="shared" si="41"/>
        <v>0</v>
      </c>
      <c r="T133" s="120" t="str">
        <f t="shared" si="42"/>
        <v/>
      </c>
      <c r="U133" s="124"/>
      <c r="V133" s="129" t="s">
        <v>164</v>
      </c>
      <c r="W133" s="131"/>
      <c r="X133" s="75" t="str">
        <f>IF(COUNTIF($M133,"*LED*"),"LED設置済",IF(COUNTIF($M133,"*不明*"),"該当不明",IF(ISERROR(VLOOKUP($M133,#REF!,4,0)),"",VLOOKUP($M133,#REF!,4,0))))</f>
        <v/>
      </c>
      <c r="Y133" s="139">
        <f t="shared" si="43"/>
        <v>0</v>
      </c>
      <c r="Z133" s="144" t="str">
        <f>IF(ISERROR(VLOOKUP($M133,#REF!,5,0)),"",VLOOKUP($M133,#REF!,5,0))</f>
        <v/>
      </c>
      <c r="AA133" s="147" t="str">
        <f t="shared" si="44"/>
        <v/>
      </c>
      <c r="AB133" s="147" t="str">
        <f t="shared" si="45"/>
        <v/>
      </c>
      <c r="AC133" s="147" t="str">
        <f>IF(ISERROR(VLOOKUP($M133,#REF!,6,0)),"",VLOOKUP($M133,#REF!,6,0))</f>
        <v/>
      </c>
      <c r="AD133" s="147" t="str">
        <f>IF(ISERROR(VLOOKUP($M133,#REF!,8,0)),"",VLOOKUP($M133,#REF!,8,0))</f>
        <v/>
      </c>
      <c r="AE133" s="152" t="str">
        <f t="shared" si="46"/>
        <v/>
      </c>
      <c r="AF133" s="155" t="str">
        <f t="shared" si="47"/>
        <v/>
      </c>
      <c r="AG133" s="146" t="str">
        <f t="shared" si="48"/>
        <v/>
      </c>
      <c r="AH133" s="146" t="str">
        <f>IF(ISERROR(VLOOKUP($M133,#REF!,9,0)),"",VLOOKUP($M133,#REF!,9,0))</f>
        <v/>
      </c>
      <c r="AI133" s="146" t="str">
        <f t="shared" si="49"/>
        <v/>
      </c>
      <c r="AJ133" s="168">
        <f t="shared" si="50"/>
        <v>0</v>
      </c>
      <c r="AK133" s="171"/>
      <c r="AL133" s="174" t="str">
        <f t="shared" si="51"/>
        <v/>
      </c>
      <c r="AM133" s="179" t="str">
        <f t="shared" si="52"/>
        <v/>
      </c>
      <c r="AN133" s="183" t="str">
        <f t="shared" si="53"/>
        <v>未入力セル</v>
      </c>
      <c r="AO133" s="186" t="str">
        <f t="shared" si="61"/>
        <v/>
      </c>
      <c r="AP133" s="186" t="str">
        <f t="shared" si="62"/>
        <v/>
      </c>
      <c r="AQ133" s="39">
        <f t="shared" si="60"/>
        <v>0</v>
      </c>
      <c r="AR133" s="39" t="str">
        <f>IF(ISERROR(VLOOKUP($M133,#REF!,16,0)),"",VLOOKUP($M133,#REF!,16,0))</f>
        <v/>
      </c>
      <c r="AS133" s="196" t="str">
        <f>IF(ISERROR(VLOOKUP($M133,#REF!,7,0)),"",VLOOKUP($M133,#REF!,7,0))</f>
        <v/>
      </c>
      <c r="AT133" s="203">
        <f t="shared" si="54"/>
        <v>0</v>
      </c>
      <c r="AU133" s="208" t="str">
        <f t="shared" si="55"/>
        <v/>
      </c>
      <c r="AW133" s="208" t="str">
        <f>IF(ISERROR(VLOOKUP($M133,#REF!,10,0)),"",VLOOKUP($M133,#REF!,10,0))</f>
        <v/>
      </c>
      <c r="AX133" s="203">
        <f t="shared" si="56"/>
        <v>0</v>
      </c>
      <c r="AY133" s="208" t="str">
        <f t="shared" si="57"/>
        <v/>
      </c>
      <c r="BA133" s="225" t="str">
        <f t="shared" si="58"/>
        <v/>
      </c>
      <c r="BB133" s="225" t="str">
        <f t="shared" si="59"/>
        <v/>
      </c>
    </row>
    <row r="134" spans="1:54" s="39" customFormat="1" ht="25.2" customHeight="1" x14ac:dyDescent="0.2">
      <c r="A134" s="45"/>
      <c r="B134" s="48"/>
      <c r="C134" s="48"/>
      <c r="D134" s="53"/>
      <c r="E134" s="53"/>
      <c r="F134" s="55"/>
      <c r="G134" s="55"/>
      <c r="H134" s="60"/>
      <c r="I134" s="66"/>
      <c r="J134" s="68"/>
      <c r="L134" s="73">
        <f t="shared" si="35"/>
        <v>0</v>
      </c>
      <c r="M134" s="73" t="str">
        <f t="shared" si="36"/>
        <v xml:space="preserve"> </v>
      </c>
      <c r="N134" s="100">
        <f t="shared" si="37"/>
        <v>0</v>
      </c>
      <c r="O134" s="100">
        <f t="shared" si="38"/>
        <v>0</v>
      </c>
      <c r="P134" s="108">
        <f t="shared" si="39"/>
        <v>0</v>
      </c>
      <c r="Q134" s="108" t="str">
        <f>IF(OR($C134="LED",$C134="不明"),"",IF(ISERROR(VLOOKUP($M134,#REF!,2,0)),"",VLOOKUP($M134,#REF!,2,0)))</f>
        <v/>
      </c>
      <c r="R134" s="100">
        <f t="shared" si="40"/>
        <v>0</v>
      </c>
      <c r="S134" s="100">
        <f t="shared" si="41"/>
        <v>0</v>
      </c>
      <c r="T134" s="120" t="str">
        <f t="shared" si="42"/>
        <v/>
      </c>
      <c r="U134" s="124"/>
      <c r="V134" s="129" t="s">
        <v>164</v>
      </c>
      <c r="W134" s="131"/>
      <c r="X134" s="75" t="str">
        <f>IF(COUNTIF($M134,"*LED*"),"LED設置済",IF(COUNTIF($M134,"*不明*"),"該当不明",IF(ISERROR(VLOOKUP($M134,#REF!,4,0)),"",VLOOKUP($M134,#REF!,4,0))))</f>
        <v/>
      </c>
      <c r="Y134" s="139">
        <f t="shared" si="43"/>
        <v>0</v>
      </c>
      <c r="Z134" s="144" t="str">
        <f>IF(ISERROR(VLOOKUP($M134,#REF!,5,0)),"",VLOOKUP($M134,#REF!,5,0))</f>
        <v/>
      </c>
      <c r="AA134" s="147" t="str">
        <f t="shared" si="44"/>
        <v/>
      </c>
      <c r="AB134" s="147" t="str">
        <f t="shared" si="45"/>
        <v/>
      </c>
      <c r="AC134" s="147" t="str">
        <f>IF(ISERROR(VLOOKUP($M134,#REF!,6,0)),"",VLOOKUP($M134,#REF!,6,0))</f>
        <v/>
      </c>
      <c r="AD134" s="147" t="str">
        <f>IF(ISERROR(VLOOKUP($M134,#REF!,8,0)),"",VLOOKUP($M134,#REF!,8,0))</f>
        <v/>
      </c>
      <c r="AE134" s="152" t="str">
        <f t="shared" si="46"/>
        <v/>
      </c>
      <c r="AF134" s="155" t="str">
        <f t="shared" si="47"/>
        <v/>
      </c>
      <c r="AG134" s="146" t="str">
        <f t="shared" si="48"/>
        <v/>
      </c>
      <c r="AH134" s="146" t="str">
        <f>IF(ISERROR(VLOOKUP($M134,#REF!,9,0)),"",VLOOKUP($M134,#REF!,9,0))</f>
        <v/>
      </c>
      <c r="AI134" s="146" t="str">
        <f t="shared" si="49"/>
        <v/>
      </c>
      <c r="AJ134" s="168">
        <f t="shared" si="50"/>
        <v>0</v>
      </c>
      <c r="AK134" s="171"/>
      <c r="AL134" s="174" t="str">
        <f t="shared" si="51"/>
        <v/>
      </c>
      <c r="AM134" s="179" t="str">
        <f t="shared" si="52"/>
        <v/>
      </c>
      <c r="AN134" s="183" t="str">
        <f t="shared" si="53"/>
        <v>未入力セル</v>
      </c>
      <c r="AO134" s="186" t="str">
        <f t="shared" si="61"/>
        <v/>
      </c>
      <c r="AP134" s="186" t="str">
        <f t="shared" si="62"/>
        <v/>
      </c>
      <c r="AQ134" s="39">
        <f t="shared" si="60"/>
        <v>0</v>
      </c>
      <c r="AR134" s="39" t="str">
        <f>IF(ISERROR(VLOOKUP($M134,#REF!,16,0)),"",VLOOKUP($M134,#REF!,16,0))</f>
        <v/>
      </c>
      <c r="AS134" s="196" t="str">
        <f>IF(ISERROR(VLOOKUP($M134,#REF!,7,0)),"",VLOOKUP($M134,#REF!,7,0))</f>
        <v/>
      </c>
      <c r="AT134" s="203">
        <f t="shared" si="54"/>
        <v>0</v>
      </c>
      <c r="AU134" s="208" t="str">
        <f t="shared" si="55"/>
        <v/>
      </c>
      <c r="AW134" s="208" t="str">
        <f>IF(ISERROR(VLOOKUP($M134,#REF!,10,0)),"",VLOOKUP($M134,#REF!,10,0))</f>
        <v/>
      </c>
      <c r="AX134" s="203">
        <f t="shared" si="56"/>
        <v>0</v>
      </c>
      <c r="AY134" s="208" t="str">
        <f t="shared" si="57"/>
        <v/>
      </c>
      <c r="BA134" s="225" t="str">
        <f t="shared" si="58"/>
        <v/>
      </c>
      <c r="BB134" s="225" t="str">
        <f t="shared" si="59"/>
        <v/>
      </c>
    </row>
    <row r="135" spans="1:54" s="39" customFormat="1" ht="25.2" customHeight="1" x14ac:dyDescent="0.2">
      <c r="A135" s="45"/>
      <c r="B135" s="48"/>
      <c r="C135" s="48"/>
      <c r="D135" s="53"/>
      <c r="E135" s="53"/>
      <c r="F135" s="55"/>
      <c r="G135" s="55"/>
      <c r="H135" s="60"/>
      <c r="I135" s="66"/>
      <c r="J135" s="68"/>
      <c r="L135" s="73">
        <f t="shared" si="35"/>
        <v>0</v>
      </c>
      <c r="M135" s="73" t="str">
        <f t="shared" si="36"/>
        <v xml:space="preserve"> </v>
      </c>
      <c r="N135" s="100">
        <f t="shared" si="37"/>
        <v>0</v>
      </c>
      <c r="O135" s="100">
        <f t="shared" si="38"/>
        <v>0</v>
      </c>
      <c r="P135" s="108">
        <f t="shared" si="39"/>
        <v>0</v>
      </c>
      <c r="Q135" s="108" t="str">
        <f>IF(OR($C135="LED",$C135="不明"),"",IF(ISERROR(VLOOKUP($M135,#REF!,2,0)),"",VLOOKUP($M135,#REF!,2,0)))</f>
        <v/>
      </c>
      <c r="R135" s="100">
        <f t="shared" si="40"/>
        <v>0</v>
      </c>
      <c r="S135" s="100">
        <f t="shared" si="41"/>
        <v>0</v>
      </c>
      <c r="T135" s="120" t="str">
        <f t="shared" si="42"/>
        <v/>
      </c>
      <c r="U135" s="124"/>
      <c r="V135" s="129" t="s">
        <v>164</v>
      </c>
      <c r="W135" s="131"/>
      <c r="X135" s="75" t="str">
        <f>IF(COUNTIF($M135,"*LED*"),"LED設置済",IF(COUNTIF($M135,"*不明*"),"該当不明",IF(ISERROR(VLOOKUP($M135,#REF!,4,0)),"",VLOOKUP($M135,#REF!,4,0))))</f>
        <v/>
      </c>
      <c r="Y135" s="139">
        <f t="shared" si="43"/>
        <v>0</v>
      </c>
      <c r="Z135" s="144" t="str">
        <f>IF(ISERROR(VLOOKUP($M135,#REF!,5,0)),"",VLOOKUP($M135,#REF!,5,0))</f>
        <v/>
      </c>
      <c r="AA135" s="147" t="str">
        <f t="shared" si="44"/>
        <v/>
      </c>
      <c r="AB135" s="147" t="str">
        <f t="shared" si="45"/>
        <v/>
      </c>
      <c r="AC135" s="147" t="str">
        <f>IF(ISERROR(VLOOKUP($M135,#REF!,6,0)),"",VLOOKUP($M135,#REF!,6,0))</f>
        <v/>
      </c>
      <c r="AD135" s="147" t="str">
        <f>IF(ISERROR(VLOOKUP($M135,#REF!,8,0)),"",VLOOKUP($M135,#REF!,8,0))</f>
        <v/>
      </c>
      <c r="AE135" s="152" t="str">
        <f t="shared" si="46"/>
        <v/>
      </c>
      <c r="AF135" s="155" t="str">
        <f t="shared" si="47"/>
        <v/>
      </c>
      <c r="AG135" s="146" t="str">
        <f t="shared" si="48"/>
        <v/>
      </c>
      <c r="AH135" s="146" t="str">
        <f>IF(ISERROR(VLOOKUP($M135,#REF!,9,0)),"",VLOOKUP($M135,#REF!,9,0))</f>
        <v/>
      </c>
      <c r="AI135" s="146" t="str">
        <f t="shared" si="49"/>
        <v/>
      </c>
      <c r="AJ135" s="168">
        <f t="shared" si="50"/>
        <v>0</v>
      </c>
      <c r="AK135" s="171"/>
      <c r="AL135" s="174" t="str">
        <f t="shared" si="51"/>
        <v/>
      </c>
      <c r="AM135" s="179" t="str">
        <f t="shared" si="52"/>
        <v/>
      </c>
      <c r="AN135" s="183" t="str">
        <f t="shared" si="53"/>
        <v>未入力セル</v>
      </c>
      <c r="AO135" s="186" t="str">
        <f t="shared" si="61"/>
        <v/>
      </c>
      <c r="AP135" s="186" t="str">
        <f t="shared" si="62"/>
        <v/>
      </c>
      <c r="AQ135" s="39">
        <f t="shared" si="60"/>
        <v>0</v>
      </c>
      <c r="AR135" s="39" t="str">
        <f>IF(ISERROR(VLOOKUP($M135,#REF!,16,0)),"",VLOOKUP($M135,#REF!,16,0))</f>
        <v/>
      </c>
      <c r="AS135" s="196" t="str">
        <f>IF(ISERROR(VLOOKUP($M135,#REF!,7,0)),"",VLOOKUP($M135,#REF!,7,0))</f>
        <v/>
      </c>
      <c r="AT135" s="203">
        <f t="shared" si="54"/>
        <v>0</v>
      </c>
      <c r="AU135" s="208" t="str">
        <f t="shared" si="55"/>
        <v/>
      </c>
      <c r="AW135" s="208" t="str">
        <f>IF(ISERROR(VLOOKUP($M135,#REF!,10,0)),"",VLOOKUP($M135,#REF!,10,0))</f>
        <v/>
      </c>
      <c r="AX135" s="203">
        <f t="shared" si="56"/>
        <v>0</v>
      </c>
      <c r="AY135" s="208" t="str">
        <f t="shared" si="57"/>
        <v/>
      </c>
      <c r="BA135" s="225" t="str">
        <f t="shared" si="58"/>
        <v/>
      </c>
      <c r="BB135" s="225" t="str">
        <f t="shared" si="59"/>
        <v/>
      </c>
    </row>
    <row r="136" spans="1:54" s="39" customFormat="1" ht="25.2" customHeight="1" x14ac:dyDescent="0.2">
      <c r="A136" s="45"/>
      <c r="B136" s="48"/>
      <c r="C136" s="48"/>
      <c r="D136" s="53"/>
      <c r="E136" s="53"/>
      <c r="F136" s="55"/>
      <c r="G136" s="55"/>
      <c r="H136" s="60"/>
      <c r="I136" s="66"/>
      <c r="J136" s="68"/>
      <c r="L136" s="73">
        <f t="shared" si="35"/>
        <v>0</v>
      </c>
      <c r="M136" s="73" t="str">
        <f t="shared" si="36"/>
        <v xml:space="preserve"> </v>
      </c>
      <c r="N136" s="100">
        <f t="shared" si="37"/>
        <v>0</v>
      </c>
      <c r="O136" s="100">
        <f t="shared" si="38"/>
        <v>0</v>
      </c>
      <c r="P136" s="108">
        <f t="shared" si="39"/>
        <v>0</v>
      </c>
      <c r="Q136" s="108" t="str">
        <f>IF(OR($C136="LED",$C136="不明"),"",IF(ISERROR(VLOOKUP($M136,#REF!,2,0)),"",VLOOKUP($M136,#REF!,2,0)))</f>
        <v/>
      </c>
      <c r="R136" s="100">
        <f t="shared" si="40"/>
        <v>0</v>
      </c>
      <c r="S136" s="100">
        <f t="shared" si="41"/>
        <v>0</v>
      </c>
      <c r="T136" s="120" t="str">
        <f t="shared" si="42"/>
        <v/>
      </c>
      <c r="U136" s="124"/>
      <c r="V136" s="129" t="s">
        <v>164</v>
      </c>
      <c r="W136" s="131"/>
      <c r="X136" s="75" t="str">
        <f>IF(COUNTIF($M136,"*LED*"),"LED設置済",IF(COUNTIF($M136,"*不明*"),"該当不明",IF(ISERROR(VLOOKUP($M136,#REF!,4,0)),"",VLOOKUP($M136,#REF!,4,0))))</f>
        <v/>
      </c>
      <c r="Y136" s="139">
        <f t="shared" si="43"/>
        <v>0</v>
      </c>
      <c r="Z136" s="144" t="str">
        <f>IF(ISERROR(VLOOKUP($M136,#REF!,5,0)),"",VLOOKUP($M136,#REF!,5,0))</f>
        <v/>
      </c>
      <c r="AA136" s="147" t="str">
        <f t="shared" si="44"/>
        <v/>
      </c>
      <c r="AB136" s="147" t="str">
        <f t="shared" si="45"/>
        <v/>
      </c>
      <c r="AC136" s="147" t="str">
        <f>IF(ISERROR(VLOOKUP($M136,#REF!,6,0)),"",VLOOKUP($M136,#REF!,6,0))</f>
        <v/>
      </c>
      <c r="AD136" s="147" t="str">
        <f>IF(ISERROR(VLOOKUP($M136,#REF!,8,0)),"",VLOOKUP($M136,#REF!,8,0))</f>
        <v/>
      </c>
      <c r="AE136" s="152" t="str">
        <f t="shared" si="46"/>
        <v/>
      </c>
      <c r="AF136" s="155" t="str">
        <f t="shared" si="47"/>
        <v/>
      </c>
      <c r="AG136" s="146" t="str">
        <f t="shared" si="48"/>
        <v/>
      </c>
      <c r="AH136" s="146" t="str">
        <f>IF(ISERROR(VLOOKUP($M136,#REF!,9,0)),"",VLOOKUP($M136,#REF!,9,0))</f>
        <v/>
      </c>
      <c r="AI136" s="146" t="str">
        <f t="shared" si="49"/>
        <v/>
      </c>
      <c r="AJ136" s="168">
        <f t="shared" si="50"/>
        <v>0</v>
      </c>
      <c r="AK136" s="171"/>
      <c r="AL136" s="174" t="str">
        <f t="shared" si="51"/>
        <v/>
      </c>
      <c r="AM136" s="179" t="str">
        <f t="shared" si="52"/>
        <v/>
      </c>
      <c r="AN136" s="183" t="str">
        <f t="shared" si="53"/>
        <v>未入力セル</v>
      </c>
      <c r="AO136" s="186" t="str">
        <f t="shared" si="61"/>
        <v/>
      </c>
      <c r="AP136" s="186" t="str">
        <f t="shared" si="62"/>
        <v/>
      </c>
      <c r="AQ136" s="39">
        <f t="shared" si="60"/>
        <v>0</v>
      </c>
      <c r="AR136" s="39" t="str">
        <f>IF(ISERROR(VLOOKUP($M136,#REF!,16,0)),"",VLOOKUP($M136,#REF!,16,0))</f>
        <v/>
      </c>
      <c r="AS136" s="196" t="str">
        <f>IF(ISERROR(VLOOKUP($M136,#REF!,7,0)),"",VLOOKUP($M136,#REF!,7,0))</f>
        <v/>
      </c>
      <c r="AT136" s="203">
        <f t="shared" si="54"/>
        <v>0</v>
      </c>
      <c r="AU136" s="208" t="str">
        <f t="shared" si="55"/>
        <v/>
      </c>
      <c r="AW136" s="208" t="str">
        <f>IF(ISERROR(VLOOKUP($M136,#REF!,10,0)),"",VLOOKUP($M136,#REF!,10,0))</f>
        <v/>
      </c>
      <c r="AX136" s="203">
        <f t="shared" si="56"/>
        <v>0</v>
      </c>
      <c r="AY136" s="208" t="str">
        <f t="shared" si="57"/>
        <v/>
      </c>
      <c r="BA136" s="225" t="str">
        <f t="shared" si="58"/>
        <v/>
      </c>
      <c r="BB136" s="225" t="str">
        <f t="shared" si="59"/>
        <v/>
      </c>
    </row>
    <row r="137" spans="1:54" s="39" customFormat="1" ht="25.2" customHeight="1" x14ac:dyDescent="0.2">
      <c r="A137" s="45"/>
      <c r="B137" s="48"/>
      <c r="C137" s="48"/>
      <c r="D137" s="53"/>
      <c r="E137" s="53"/>
      <c r="F137" s="55"/>
      <c r="G137" s="55"/>
      <c r="H137" s="60"/>
      <c r="I137" s="66"/>
      <c r="J137" s="68"/>
      <c r="L137" s="73">
        <f t="shared" si="35"/>
        <v>0</v>
      </c>
      <c r="M137" s="73" t="str">
        <f t="shared" si="36"/>
        <v xml:space="preserve"> </v>
      </c>
      <c r="N137" s="100">
        <f t="shared" si="37"/>
        <v>0</v>
      </c>
      <c r="O137" s="100">
        <f t="shared" si="38"/>
        <v>0</v>
      </c>
      <c r="P137" s="108">
        <f t="shared" si="39"/>
        <v>0</v>
      </c>
      <c r="Q137" s="108" t="str">
        <f>IF(OR($C137="LED",$C137="不明"),"",IF(ISERROR(VLOOKUP($M137,#REF!,2,0)),"",VLOOKUP($M137,#REF!,2,0)))</f>
        <v/>
      </c>
      <c r="R137" s="100">
        <f t="shared" si="40"/>
        <v>0</v>
      </c>
      <c r="S137" s="100">
        <f t="shared" si="41"/>
        <v>0</v>
      </c>
      <c r="T137" s="120" t="str">
        <f t="shared" si="42"/>
        <v/>
      </c>
      <c r="U137" s="124"/>
      <c r="V137" s="129" t="s">
        <v>164</v>
      </c>
      <c r="W137" s="131"/>
      <c r="X137" s="75" t="str">
        <f>IF(COUNTIF($M137,"*LED*"),"LED設置済",IF(COUNTIF($M137,"*不明*"),"該当不明",IF(ISERROR(VLOOKUP($M137,#REF!,4,0)),"",VLOOKUP($M137,#REF!,4,0))))</f>
        <v/>
      </c>
      <c r="Y137" s="139">
        <f t="shared" si="43"/>
        <v>0</v>
      </c>
      <c r="Z137" s="144" t="str">
        <f>IF(ISERROR(VLOOKUP($M137,#REF!,5,0)),"",VLOOKUP($M137,#REF!,5,0))</f>
        <v/>
      </c>
      <c r="AA137" s="147" t="str">
        <f t="shared" si="44"/>
        <v/>
      </c>
      <c r="AB137" s="147" t="str">
        <f t="shared" si="45"/>
        <v/>
      </c>
      <c r="AC137" s="147" t="str">
        <f>IF(ISERROR(VLOOKUP($M137,#REF!,6,0)),"",VLOOKUP($M137,#REF!,6,0))</f>
        <v/>
      </c>
      <c r="AD137" s="147" t="str">
        <f>IF(ISERROR(VLOOKUP($M137,#REF!,8,0)),"",VLOOKUP($M137,#REF!,8,0))</f>
        <v/>
      </c>
      <c r="AE137" s="152" t="str">
        <f t="shared" si="46"/>
        <v/>
      </c>
      <c r="AF137" s="155" t="str">
        <f t="shared" si="47"/>
        <v/>
      </c>
      <c r="AG137" s="146" t="str">
        <f t="shared" si="48"/>
        <v/>
      </c>
      <c r="AH137" s="146" t="str">
        <f>IF(ISERROR(VLOOKUP($M137,#REF!,9,0)),"",VLOOKUP($M137,#REF!,9,0))</f>
        <v/>
      </c>
      <c r="AI137" s="146" t="str">
        <f t="shared" si="49"/>
        <v/>
      </c>
      <c r="AJ137" s="168">
        <f t="shared" si="50"/>
        <v>0</v>
      </c>
      <c r="AK137" s="171"/>
      <c r="AL137" s="174" t="str">
        <f t="shared" si="51"/>
        <v/>
      </c>
      <c r="AM137" s="179" t="str">
        <f t="shared" si="52"/>
        <v/>
      </c>
      <c r="AN137" s="183" t="str">
        <f t="shared" si="53"/>
        <v>未入力セル</v>
      </c>
      <c r="AO137" s="186" t="str">
        <f t="shared" si="61"/>
        <v/>
      </c>
      <c r="AP137" s="186" t="str">
        <f t="shared" si="62"/>
        <v/>
      </c>
      <c r="AQ137" s="39">
        <f t="shared" si="60"/>
        <v>0</v>
      </c>
      <c r="AR137" s="39" t="str">
        <f>IF(ISERROR(VLOOKUP($M137,#REF!,16,0)),"",VLOOKUP($M137,#REF!,16,0))</f>
        <v/>
      </c>
      <c r="AS137" s="196" t="str">
        <f>IF(ISERROR(VLOOKUP($M137,#REF!,7,0)),"",VLOOKUP($M137,#REF!,7,0))</f>
        <v/>
      </c>
      <c r="AT137" s="203">
        <f t="shared" si="54"/>
        <v>0</v>
      </c>
      <c r="AU137" s="208" t="str">
        <f t="shared" si="55"/>
        <v/>
      </c>
      <c r="AW137" s="208" t="str">
        <f>IF(ISERROR(VLOOKUP($M137,#REF!,10,0)),"",VLOOKUP($M137,#REF!,10,0))</f>
        <v/>
      </c>
      <c r="AX137" s="203">
        <f t="shared" si="56"/>
        <v>0</v>
      </c>
      <c r="AY137" s="208" t="str">
        <f t="shared" si="57"/>
        <v/>
      </c>
      <c r="BA137" s="225" t="str">
        <f t="shared" si="58"/>
        <v/>
      </c>
      <c r="BB137" s="225" t="str">
        <f t="shared" si="59"/>
        <v/>
      </c>
    </row>
    <row r="138" spans="1:54" s="39" customFormat="1" ht="25.2" customHeight="1" x14ac:dyDescent="0.2">
      <c r="A138" s="45"/>
      <c r="B138" s="48"/>
      <c r="C138" s="48"/>
      <c r="D138" s="53"/>
      <c r="E138" s="53"/>
      <c r="F138" s="55"/>
      <c r="G138" s="55"/>
      <c r="H138" s="60"/>
      <c r="I138" s="66"/>
      <c r="J138" s="68"/>
      <c r="L138" s="73">
        <f t="shared" ref="L138:L201" si="63">IFERROR($A138,"")</f>
        <v>0</v>
      </c>
      <c r="M138" s="73" t="str">
        <f t="shared" ref="M138:M201" si="64">IFERROR($B138&amp;" "&amp;$C138,"")</f>
        <v xml:space="preserve"> </v>
      </c>
      <c r="N138" s="100">
        <f t="shared" ref="N138:N201" si="65">IFERROR($E138,"")</f>
        <v>0</v>
      </c>
      <c r="O138" s="100">
        <f t="shared" ref="O138:O201" si="66">IFERROR($D138*$E138,"")</f>
        <v>0</v>
      </c>
      <c r="P138" s="108">
        <f t="shared" ref="P138:P201" si="67">O138</f>
        <v>0</v>
      </c>
      <c r="Q138" s="108" t="str">
        <f>IF(OR($C138="LED",$C138="不明"),"",IF(ISERROR(VLOOKUP($M138,#REF!,2,0)),"",VLOOKUP($M138,#REF!,2,0)))</f>
        <v/>
      </c>
      <c r="R138" s="100">
        <f t="shared" ref="R138:R201" si="68">IFERROR($F138,"")</f>
        <v>0</v>
      </c>
      <c r="S138" s="100">
        <f t="shared" ref="S138:S201" si="69">IFERROR($G138,"")</f>
        <v>0</v>
      </c>
      <c r="T138" s="120" t="str">
        <f t="shared" ref="T138:T201" si="70">IF(ISERROR(P138*Q138*R138*S138/1000),"",(P138*Q138*R138*S138/1000))</f>
        <v/>
      </c>
      <c r="U138" s="124"/>
      <c r="V138" s="129" t="s">
        <v>164</v>
      </c>
      <c r="W138" s="131"/>
      <c r="X138" s="75" t="str">
        <f>IF(COUNTIF($M138,"*LED*"),"LED設置済",IF(COUNTIF($M138,"*不明*"),"該当不明",IF(ISERROR(VLOOKUP($M138,#REF!,4,0)),"",VLOOKUP($M138,#REF!,4,0))))</f>
        <v/>
      </c>
      <c r="Y138" s="139">
        <f t="shared" ref="Y138:Y201" si="71">O138</f>
        <v>0</v>
      </c>
      <c r="Z138" s="144" t="str">
        <f>IF(ISERROR(VLOOKUP($M138,#REF!,5,0)),"",VLOOKUP($M138,#REF!,5,0))</f>
        <v/>
      </c>
      <c r="AA138" s="147" t="str">
        <f t="shared" ref="AA138:AA201" si="72">IF(ISERROR(R138*S138*Y138*Z138/1000),"",(R138*S138*Y138*Z138/1000))</f>
        <v/>
      </c>
      <c r="AB138" s="147" t="str">
        <f t="shared" ref="AB138:AB201" si="73">IF(ISERROR(T138-AA138),"",(T138-AA138))</f>
        <v/>
      </c>
      <c r="AC138" s="147" t="str">
        <f>IF(ISERROR(VLOOKUP($M138,#REF!,6,0)),"",VLOOKUP($M138,#REF!,6,0))</f>
        <v/>
      </c>
      <c r="AD138" s="147" t="str">
        <f>IF(ISERROR(VLOOKUP($M138,#REF!,8,0)),"",VLOOKUP($M138,#REF!,8,0))</f>
        <v/>
      </c>
      <c r="AE138" s="152" t="str">
        <f t="shared" ref="AE138:AE201" si="74">IF(AF138="","","▲")</f>
        <v/>
      </c>
      <c r="AF138" s="155" t="str">
        <f t="shared" ref="AF138:AF201" si="75">IF(ISERROR(1-(AD138/AC138)),"",(1-(AD138/AC138)))</f>
        <v/>
      </c>
      <c r="AG138" s="146" t="str">
        <f t="shared" ref="AG138:AG201" si="76">IF(ISERROR(Y138*AD138),"",(Y138*AD138))</f>
        <v/>
      </c>
      <c r="AH138" s="146" t="str">
        <f>IF(ISERROR(VLOOKUP($M138,#REF!,9,0)),"",VLOOKUP($M138,#REF!,9,0))</f>
        <v/>
      </c>
      <c r="AI138" s="146" t="str">
        <f t="shared" ref="AI138:AI201" si="77">IF(ISERROR(Y138*AH138),"",(Y138*AH138))</f>
        <v/>
      </c>
      <c r="AJ138" s="168">
        <f t="shared" ref="AJ138:AJ201" si="78">IFERROR($J138,"")</f>
        <v>0</v>
      </c>
      <c r="AK138" s="171"/>
      <c r="AL138" s="174" t="str">
        <f t="shared" ref="AL138:AL201" si="79">IF(ISERROR(Q138-Z138),"",(Q138-Z138))</f>
        <v/>
      </c>
      <c r="AM138" s="179" t="str">
        <f t="shared" ref="AM138:AM201" si="80">IF(ISERROR((AL138*Y138)/1000),"",((AL138*Y138)/1000))</f>
        <v/>
      </c>
      <c r="AN138" s="183" t="str">
        <f t="shared" ref="AN138:AN201" si="81">IF(L138=0,IF(M138=" ","未入力セル",""),"")</f>
        <v>未入力セル</v>
      </c>
      <c r="AO138" s="186" t="str">
        <f t="shared" si="61"/>
        <v/>
      </c>
      <c r="AP138" s="186" t="str">
        <f t="shared" si="62"/>
        <v/>
      </c>
      <c r="AQ138" s="39">
        <f t="shared" si="60"/>
        <v>0</v>
      </c>
      <c r="AR138" s="39" t="str">
        <f>IF(ISERROR(VLOOKUP($M138,#REF!,16,0)),"",VLOOKUP($M138,#REF!,16,0))</f>
        <v/>
      </c>
      <c r="AS138" s="196" t="str">
        <f>IF(ISERROR(VLOOKUP($M138,#REF!,7,0)),"",VLOOKUP($M138,#REF!,7,0))</f>
        <v/>
      </c>
      <c r="AT138" s="203">
        <f t="shared" ref="AT138:AT201" si="82">Y138</f>
        <v>0</v>
      </c>
      <c r="AU138" s="208" t="str">
        <f t="shared" ref="AU138:AU201" si="83">IF(ISERROR(AS138*AT138),"",(AS138*AT138))</f>
        <v/>
      </c>
      <c r="AW138" s="208" t="str">
        <f>IF(ISERROR(VLOOKUP($M138,#REF!,10,0)),"",VLOOKUP($M138,#REF!,10,0))</f>
        <v/>
      </c>
      <c r="AX138" s="203">
        <f t="shared" ref="AX138:AX201" si="84">Y138</f>
        <v>0</v>
      </c>
      <c r="AY138" s="208" t="str">
        <f t="shared" ref="AY138:AY201" si="85">IF(ISERROR(AW138*AX138),"",(AW138*AX138))</f>
        <v/>
      </c>
      <c r="BA138" s="225" t="str">
        <f t="shared" ref="BA138:BA201" si="86">IF(ISERROR((Q138*P138)/1000),"",((Q138*P138)/1000))</f>
        <v/>
      </c>
      <c r="BB138" s="225" t="str">
        <f t="shared" ref="BB138:BB201" si="87">IF(ISERROR((Z138*Y138)/1000),"",((Z138*Y138)/1000))</f>
        <v/>
      </c>
    </row>
    <row r="139" spans="1:54" s="39" customFormat="1" ht="25.2" customHeight="1" x14ac:dyDescent="0.2">
      <c r="A139" s="45"/>
      <c r="B139" s="48"/>
      <c r="C139" s="48"/>
      <c r="D139" s="53"/>
      <c r="E139" s="53"/>
      <c r="F139" s="55"/>
      <c r="G139" s="55"/>
      <c r="H139" s="60"/>
      <c r="I139" s="66"/>
      <c r="J139" s="68"/>
      <c r="L139" s="73">
        <f t="shared" si="63"/>
        <v>0</v>
      </c>
      <c r="M139" s="73" t="str">
        <f t="shared" si="64"/>
        <v xml:space="preserve"> </v>
      </c>
      <c r="N139" s="100">
        <f t="shared" si="65"/>
        <v>0</v>
      </c>
      <c r="O139" s="100">
        <f t="shared" si="66"/>
        <v>0</v>
      </c>
      <c r="P139" s="108">
        <f t="shared" si="67"/>
        <v>0</v>
      </c>
      <c r="Q139" s="108" t="str">
        <f>IF(OR($C139="LED",$C139="不明"),"",IF(ISERROR(VLOOKUP($M139,#REF!,2,0)),"",VLOOKUP($M139,#REF!,2,0)))</f>
        <v/>
      </c>
      <c r="R139" s="100">
        <f t="shared" si="68"/>
        <v>0</v>
      </c>
      <c r="S139" s="100">
        <f t="shared" si="69"/>
        <v>0</v>
      </c>
      <c r="T139" s="120" t="str">
        <f t="shared" si="70"/>
        <v/>
      </c>
      <c r="U139" s="124"/>
      <c r="V139" s="129" t="s">
        <v>164</v>
      </c>
      <c r="W139" s="131"/>
      <c r="X139" s="75" t="str">
        <f>IF(COUNTIF($M139,"*LED*"),"LED設置済",IF(COUNTIF($M139,"*不明*"),"該当不明",IF(ISERROR(VLOOKUP($M139,#REF!,4,0)),"",VLOOKUP($M139,#REF!,4,0))))</f>
        <v/>
      </c>
      <c r="Y139" s="139">
        <f t="shared" si="71"/>
        <v>0</v>
      </c>
      <c r="Z139" s="144" t="str">
        <f>IF(ISERROR(VLOOKUP($M139,#REF!,5,0)),"",VLOOKUP($M139,#REF!,5,0))</f>
        <v/>
      </c>
      <c r="AA139" s="147" t="str">
        <f t="shared" si="72"/>
        <v/>
      </c>
      <c r="AB139" s="147" t="str">
        <f t="shared" si="73"/>
        <v/>
      </c>
      <c r="AC139" s="147" t="str">
        <f>IF(ISERROR(VLOOKUP($M139,#REF!,6,0)),"",VLOOKUP($M139,#REF!,6,0))</f>
        <v/>
      </c>
      <c r="AD139" s="147" t="str">
        <f>IF(ISERROR(VLOOKUP($M139,#REF!,8,0)),"",VLOOKUP($M139,#REF!,8,0))</f>
        <v/>
      </c>
      <c r="AE139" s="152" t="str">
        <f t="shared" si="74"/>
        <v/>
      </c>
      <c r="AF139" s="155" t="str">
        <f t="shared" si="75"/>
        <v/>
      </c>
      <c r="AG139" s="146" t="str">
        <f t="shared" si="76"/>
        <v/>
      </c>
      <c r="AH139" s="146" t="str">
        <f>IF(ISERROR(VLOOKUP($M139,#REF!,9,0)),"",VLOOKUP($M139,#REF!,9,0))</f>
        <v/>
      </c>
      <c r="AI139" s="146" t="str">
        <f t="shared" si="77"/>
        <v/>
      </c>
      <c r="AJ139" s="168">
        <f t="shared" si="78"/>
        <v>0</v>
      </c>
      <c r="AK139" s="171"/>
      <c r="AL139" s="174" t="str">
        <f t="shared" si="79"/>
        <v/>
      </c>
      <c r="AM139" s="179" t="str">
        <f t="shared" si="80"/>
        <v/>
      </c>
      <c r="AN139" s="183" t="str">
        <f t="shared" si="81"/>
        <v>未入力セル</v>
      </c>
      <c r="AO139" s="186" t="str">
        <f t="shared" si="61"/>
        <v/>
      </c>
      <c r="AP139" s="186" t="str">
        <f t="shared" si="62"/>
        <v/>
      </c>
      <c r="AQ139" s="39">
        <f t="shared" si="60"/>
        <v>0</v>
      </c>
      <c r="AR139" s="39" t="str">
        <f>IF(ISERROR(VLOOKUP($M139,#REF!,16,0)),"",VLOOKUP($M139,#REF!,16,0))</f>
        <v/>
      </c>
      <c r="AS139" s="196" t="str">
        <f>IF(ISERROR(VLOOKUP($M139,#REF!,7,0)),"",VLOOKUP($M139,#REF!,7,0))</f>
        <v/>
      </c>
      <c r="AT139" s="203">
        <f t="shared" si="82"/>
        <v>0</v>
      </c>
      <c r="AU139" s="208" t="str">
        <f t="shared" si="83"/>
        <v/>
      </c>
      <c r="AW139" s="208" t="str">
        <f>IF(ISERROR(VLOOKUP($M139,#REF!,10,0)),"",VLOOKUP($M139,#REF!,10,0))</f>
        <v/>
      </c>
      <c r="AX139" s="203">
        <f t="shared" si="84"/>
        <v>0</v>
      </c>
      <c r="AY139" s="208" t="str">
        <f t="shared" si="85"/>
        <v/>
      </c>
      <c r="BA139" s="225" t="str">
        <f t="shared" si="86"/>
        <v/>
      </c>
      <c r="BB139" s="225" t="str">
        <f t="shared" si="87"/>
        <v/>
      </c>
    </row>
    <row r="140" spans="1:54" s="39" customFormat="1" ht="25.2" customHeight="1" x14ac:dyDescent="0.2">
      <c r="A140" s="45"/>
      <c r="B140" s="48"/>
      <c r="C140" s="48"/>
      <c r="D140" s="53"/>
      <c r="E140" s="53"/>
      <c r="F140" s="55"/>
      <c r="G140" s="55"/>
      <c r="H140" s="60"/>
      <c r="I140" s="66"/>
      <c r="J140" s="68"/>
      <c r="L140" s="73">
        <f t="shared" si="63"/>
        <v>0</v>
      </c>
      <c r="M140" s="73" t="str">
        <f t="shared" si="64"/>
        <v xml:space="preserve"> </v>
      </c>
      <c r="N140" s="100">
        <f t="shared" si="65"/>
        <v>0</v>
      </c>
      <c r="O140" s="100">
        <f t="shared" si="66"/>
        <v>0</v>
      </c>
      <c r="P140" s="108">
        <f t="shared" si="67"/>
        <v>0</v>
      </c>
      <c r="Q140" s="108" t="str">
        <f>IF(OR($C140="LED",$C140="不明"),"",IF(ISERROR(VLOOKUP($M140,#REF!,2,0)),"",VLOOKUP($M140,#REF!,2,0)))</f>
        <v/>
      </c>
      <c r="R140" s="100">
        <f t="shared" si="68"/>
        <v>0</v>
      </c>
      <c r="S140" s="100">
        <f t="shared" si="69"/>
        <v>0</v>
      </c>
      <c r="T140" s="120" t="str">
        <f t="shared" si="70"/>
        <v/>
      </c>
      <c r="U140" s="124"/>
      <c r="V140" s="129" t="s">
        <v>164</v>
      </c>
      <c r="W140" s="131"/>
      <c r="X140" s="75" t="str">
        <f>IF(COUNTIF($M140,"*LED*"),"LED設置済",IF(COUNTIF($M140,"*不明*"),"該当不明",IF(ISERROR(VLOOKUP($M140,#REF!,4,0)),"",VLOOKUP($M140,#REF!,4,0))))</f>
        <v/>
      </c>
      <c r="Y140" s="139">
        <f t="shared" si="71"/>
        <v>0</v>
      </c>
      <c r="Z140" s="144" t="str">
        <f>IF(ISERROR(VLOOKUP($M140,#REF!,5,0)),"",VLOOKUP($M140,#REF!,5,0))</f>
        <v/>
      </c>
      <c r="AA140" s="147" t="str">
        <f t="shared" si="72"/>
        <v/>
      </c>
      <c r="AB140" s="147" t="str">
        <f t="shared" si="73"/>
        <v/>
      </c>
      <c r="AC140" s="147" t="str">
        <f>IF(ISERROR(VLOOKUP($M140,#REF!,6,0)),"",VLOOKUP($M140,#REF!,6,0))</f>
        <v/>
      </c>
      <c r="AD140" s="147" t="str">
        <f>IF(ISERROR(VLOOKUP($M140,#REF!,8,0)),"",VLOOKUP($M140,#REF!,8,0))</f>
        <v/>
      </c>
      <c r="AE140" s="152" t="str">
        <f t="shared" si="74"/>
        <v/>
      </c>
      <c r="AF140" s="155" t="str">
        <f t="shared" si="75"/>
        <v/>
      </c>
      <c r="AG140" s="146" t="str">
        <f t="shared" si="76"/>
        <v/>
      </c>
      <c r="AH140" s="146" t="str">
        <f>IF(ISERROR(VLOOKUP($M140,#REF!,9,0)),"",VLOOKUP($M140,#REF!,9,0))</f>
        <v/>
      </c>
      <c r="AI140" s="146" t="str">
        <f t="shared" si="77"/>
        <v/>
      </c>
      <c r="AJ140" s="168">
        <f t="shared" si="78"/>
        <v>0</v>
      </c>
      <c r="AK140" s="171"/>
      <c r="AL140" s="174" t="str">
        <f t="shared" si="79"/>
        <v/>
      </c>
      <c r="AM140" s="179" t="str">
        <f t="shared" si="80"/>
        <v/>
      </c>
      <c r="AN140" s="183" t="str">
        <f t="shared" si="81"/>
        <v>未入力セル</v>
      </c>
      <c r="AO140" s="186" t="str">
        <f t="shared" si="61"/>
        <v/>
      </c>
      <c r="AP140" s="186" t="str">
        <f t="shared" si="62"/>
        <v/>
      </c>
      <c r="AQ140" s="39">
        <f t="shared" si="60"/>
        <v>0</v>
      </c>
      <c r="AR140" s="39" t="str">
        <f>IF(ISERROR(VLOOKUP($M140,#REF!,16,0)),"",VLOOKUP($M140,#REF!,16,0))</f>
        <v/>
      </c>
      <c r="AS140" s="196" t="str">
        <f>IF(ISERROR(VLOOKUP($M140,#REF!,7,0)),"",VLOOKUP($M140,#REF!,7,0))</f>
        <v/>
      </c>
      <c r="AT140" s="203">
        <f t="shared" si="82"/>
        <v>0</v>
      </c>
      <c r="AU140" s="208" t="str">
        <f t="shared" si="83"/>
        <v/>
      </c>
      <c r="AW140" s="208" t="str">
        <f>IF(ISERROR(VLOOKUP($M140,#REF!,10,0)),"",VLOOKUP($M140,#REF!,10,0))</f>
        <v/>
      </c>
      <c r="AX140" s="203">
        <f t="shared" si="84"/>
        <v>0</v>
      </c>
      <c r="AY140" s="208" t="str">
        <f t="shared" si="85"/>
        <v/>
      </c>
      <c r="BA140" s="225" t="str">
        <f t="shared" si="86"/>
        <v/>
      </c>
      <c r="BB140" s="225" t="str">
        <f t="shared" si="87"/>
        <v/>
      </c>
    </row>
    <row r="141" spans="1:54" s="39" customFormat="1" ht="25.2" customHeight="1" x14ac:dyDescent="0.2">
      <c r="A141" s="45"/>
      <c r="B141" s="48"/>
      <c r="C141" s="48"/>
      <c r="D141" s="53"/>
      <c r="E141" s="53"/>
      <c r="F141" s="55"/>
      <c r="G141" s="55"/>
      <c r="H141" s="60"/>
      <c r="I141" s="66"/>
      <c r="J141" s="68"/>
      <c r="L141" s="73">
        <f t="shared" si="63"/>
        <v>0</v>
      </c>
      <c r="M141" s="73" t="str">
        <f t="shared" si="64"/>
        <v xml:space="preserve"> </v>
      </c>
      <c r="N141" s="100">
        <f t="shared" si="65"/>
        <v>0</v>
      </c>
      <c r="O141" s="100">
        <f t="shared" si="66"/>
        <v>0</v>
      </c>
      <c r="P141" s="108">
        <f t="shared" si="67"/>
        <v>0</v>
      </c>
      <c r="Q141" s="108" t="str">
        <f>IF(OR($C141="LED",$C141="不明"),"",IF(ISERROR(VLOOKUP($M141,#REF!,2,0)),"",VLOOKUP($M141,#REF!,2,0)))</f>
        <v/>
      </c>
      <c r="R141" s="100">
        <f t="shared" si="68"/>
        <v>0</v>
      </c>
      <c r="S141" s="100">
        <f t="shared" si="69"/>
        <v>0</v>
      </c>
      <c r="T141" s="120" t="str">
        <f t="shared" si="70"/>
        <v/>
      </c>
      <c r="U141" s="124"/>
      <c r="V141" s="129" t="s">
        <v>164</v>
      </c>
      <c r="W141" s="131"/>
      <c r="X141" s="75" t="str">
        <f>IF(COUNTIF($M141,"*LED*"),"LED設置済",IF(COUNTIF($M141,"*不明*"),"該当不明",IF(ISERROR(VLOOKUP($M141,#REF!,4,0)),"",VLOOKUP($M141,#REF!,4,0))))</f>
        <v/>
      </c>
      <c r="Y141" s="139">
        <f t="shared" si="71"/>
        <v>0</v>
      </c>
      <c r="Z141" s="144" t="str">
        <f>IF(ISERROR(VLOOKUP($M141,#REF!,5,0)),"",VLOOKUP($M141,#REF!,5,0))</f>
        <v/>
      </c>
      <c r="AA141" s="147" t="str">
        <f t="shared" si="72"/>
        <v/>
      </c>
      <c r="AB141" s="147" t="str">
        <f t="shared" si="73"/>
        <v/>
      </c>
      <c r="AC141" s="147" t="str">
        <f>IF(ISERROR(VLOOKUP($M141,#REF!,6,0)),"",VLOOKUP($M141,#REF!,6,0))</f>
        <v/>
      </c>
      <c r="AD141" s="147" t="str">
        <f>IF(ISERROR(VLOOKUP($M141,#REF!,8,0)),"",VLOOKUP($M141,#REF!,8,0))</f>
        <v/>
      </c>
      <c r="AE141" s="152" t="str">
        <f t="shared" si="74"/>
        <v/>
      </c>
      <c r="AF141" s="155" t="str">
        <f t="shared" si="75"/>
        <v/>
      </c>
      <c r="AG141" s="146" t="str">
        <f t="shared" si="76"/>
        <v/>
      </c>
      <c r="AH141" s="146" t="str">
        <f>IF(ISERROR(VLOOKUP($M141,#REF!,9,0)),"",VLOOKUP($M141,#REF!,9,0))</f>
        <v/>
      </c>
      <c r="AI141" s="146" t="str">
        <f t="shared" si="77"/>
        <v/>
      </c>
      <c r="AJ141" s="168">
        <f t="shared" si="78"/>
        <v>0</v>
      </c>
      <c r="AK141" s="171"/>
      <c r="AL141" s="174" t="str">
        <f t="shared" si="79"/>
        <v/>
      </c>
      <c r="AM141" s="179" t="str">
        <f t="shared" si="80"/>
        <v/>
      </c>
      <c r="AN141" s="183" t="str">
        <f t="shared" si="81"/>
        <v>未入力セル</v>
      </c>
      <c r="AO141" s="186" t="str">
        <f t="shared" si="61"/>
        <v/>
      </c>
      <c r="AP141" s="186" t="str">
        <f t="shared" si="62"/>
        <v/>
      </c>
      <c r="AQ141" s="39">
        <f t="shared" si="60"/>
        <v>0</v>
      </c>
      <c r="AR141" s="39" t="str">
        <f>IF(ISERROR(VLOOKUP($M141,#REF!,16,0)),"",VLOOKUP($M141,#REF!,16,0))</f>
        <v/>
      </c>
      <c r="AS141" s="196" t="str">
        <f>IF(ISERROR(VLOOKUP($M141,#REF!,7,0)),"",VLOOKUP($M141,#REF!,7,0))</f>
        <v/>
      </c>
      <c r="AT141" s="203">
        <f t="shared" si="82"/>
        <v>0</v>
      </c>
      <c r="AU141" s="208" t="str">
        <f t="shared" si="83"/>
        <v/>
      </c>
      <c r="AW141" s="208" t="str">
        <f>IF(ISERROR(VLOOKUP($M141,#REF!,10,0)),"",VLOOKUP($M141,#REF!,10,0))</f>
        <v/>
      </c>
      <c r="AX141" s="203">
        <f t="shared" si="84"/>
        <v>0</v>
      </c>
      <c r="AY141" s="208" t="str">
        <f t="shared" si="85"/>
        <v/>
      </c>
      <c r="BA141" s="225" t="str">
        <f t="shared" si="86"/>
        <v/>
      </c>
      <c r="BB141" s="225" t="str">
        <f t="shared" si="87"/>
        <v/>
      </c>
    </row>
    <row r="142" spans="1:54" s="39" customFormat="1" ht="25.2" customHeight="1" x14ac:dyDescent="0.2">
      <c r="A142" s="45"/>
      <c r="B142" s="48"/>
      <c r="C142" s="48"/>
      <c r="D142" s="53"/>
      <c r="E142" s="53"/>
      <c r="F142" s="55"/>
      <c r="G142" s="55"/>
      <c r="H142" s="60"/>
      <c r="I142" s="66"/>
      <c r="J142" s="68"/>
      <c r="L142" s="73">
        <f t="shared" si="63"/>
        <v>0</v>
      </c>
      <c r="M142" s="73" t="str">
        <f t="shared" si="64"/>
        <v xml:space="preserve"> </v>
      </c>
      <c r="N142" s="100">
        <f t="shared" si="65"/>
        <v>0</v>
      </c>
      <c r="O142" s="100">
        <f t="shared" si="66"/>
        <v>0</v>
      </c>
      <c r="P142" s="108">
        <f t="shared" si="67"/>
        <v>0</v>
      </c>
      <c r="Q142" s="108" t="str">
        <f>IF(OR($C142="LED",$C142="不明"),"",IF(ISERROR(VLOOKUP($M142,#REF!,2,0)),"",VLOOKUP($M142,#REF!,2,0)))</f>
        <v/>
      </c>
      <c r="R142" s="100">
        <f t="shared" si="68"/>
        <v>0</v>
      </c>
      <c r="S142" s="100">
        <f t="shared" si="69"/>
        <v>0</v>
      </c>
      <c r="T142" s="120" t="str">
        <f t="shared" si="70"/>
        <v/>
      </c>
      <c r="U142" s="124"/>
      <c r="V142" s="129" t="s">
        <v>164</v>
      </c>
      <c r="W142" s="131"/>
      <c r="X142" s="75" t="str">
        <f>IF(COUNTIF($M142,"*LED*"),"LED設置済",IF(COUNTIF($M142,"*不明*"),"該当不明",IF(ISERROR(VLOOKUP($M142,#REF!,4,0)),"",VLOOKUP($M142,#REF!,4,0))))</f>
        <v/>
      </c>
      <c r="Y142" s="139">
        <f t="shared" si="71"/>
        <v>0</v>
      </c>
      <c r="Z142" s="144" t="str">
        <f>IF(ISERROR(VLOOKUP($M142,#REF!,5,0)),"",VLOOKUP($M142,#REF!,5,0))</f>
        <v/>
      </c>
      <c r="AA142" s="147" t="str">
        <f t="shared" si="72"/>
        <v/>
      </c>
      <c r="AB142" s="147" t="str">
        <f t="shared" si="73"/>
        <v/>
      </c>
      <c r="AC142" s="147" t="str">
        <f>IF(ISERROR(VLOOKUP($M142,#REF!,6,0)),"",VLOOKUP($M142,#REF!,6,0))</f>
        <v/>
      </c>
      <c r="AD142" s="147" t="str">
        <f>IF(ISERROR(VLOOKUP($M142,#REF!,8,0)),"",VLOOKUP($M142,#REF!,8,0))</f>
        <v/>
      </c>
      <c r="AE142" s="152" t="str">
        <f t="shared" si="74"/>
        <v/>
      </c>
      <c r="AF142" s="155" t="str">
        <f t="shared" si="75"/>
        <v/>
      </c>
      <c r="AG142" s="146" t="str">
        <f t="shared" si="76"/>
        <v/>
      </c>
      <c r="AH142" s="146" t="str">
        <f>IF(ISERROR(VLOOKUP($M142,#REF!,9,0)),"",VLOOKUP($M142,#REF!,9,0))</f>
        <v/>
      </c>
      <c r="AI142" s="146" t="str">
        <f t="shared" si="77"/>
        <v/>
      </c>
      <c r="AJ142" s="168">
        <f t="shared" si="78"/>
        <v>0</v>
      </c>
      <c r="AK142" s="171"/>
      <c r="AL142" s="174" t="str">
        <f t="shared" si="79"/>
        <v/>
      </c>
      <c r="AM142" s="179" t="str">
        <f t="shared" si="80"/>
        <v/>
      </c>
      <c r="AN142" s="183" t="str">
        <f t="shared" si="81"/>
        <v>未入力セル</v>
      </c>
      <c r="AO142" s="186" t="str">
        <f t="shared" si="61"/>
        <v/>
      </c>
      <c r="AP142" s="186" t="str">
        <f t="shared" si="62"/>
        <v/>
      </c>
      <c r="AQ142" s="39">
        <f t="shared" si="60"/>
        <v>0</v>
      </c>
      <c r="AR142" s="39" t="str">
        <f>IF(ISERROR(VLOOKUP($M142,#REF!,16,0)),"",VLOOKUP($M142,#REF!,16,0))</f>
        <v/>
      </c>
      <c r="AS142" s="196" t="str">
        <f>IF(ISERROR(VLOOKUP($M142,#REF!,7,0)),"",VLOOKUP($M142,#REF!,7,0))</f>
        <v/>
      </c>
      <c r="AT142" s="203">
        <f t="shared" si="82"/>
        <v>0</v>
      </c>
      <c r="AU142" s="208" t="str">
        <f t="shared" si="83"/>
        <v/>
      </c>
      <c r="AW142" s="208" t="str">
        <f>IF(ISERROR(VLOOKUP($M142,#REF!,10,0)),"",VLOOKUP($M142,#REF!,10,0))</f>
        <v/>
      </c>
      <c r="AX142" s="203">
        <f t="shared" si="84"/>
        <v>0</v>
      </c>
      <c r="AY142" s="208" t="str">
        <f t="shared" si="85"/>
        <v/>
      </c>
      <c r="BA142" s="225" t="str">
        <f t="shared" si="86"/>
        <v/>
      </c>
      <c r="BB142" s="225" t="str">
        <f t="shared" si="87"/>
        <v/>
      </c>
    </row>
    <row r="143" spans="1:54" s="39" customFormat="1" ht="25.2" customHeight="1" x14ac:dyDescent="0.2">
      <c r="A143" s="45"/>
      <c r="B143" s="48"/>
      <c r="C143" s="48"/>
      <c r="D143" s="53"/>
      <c r="E143" s="53"/>
      <c r="F143" s="55"/>
      <c r="G143" s="55"/>
      <c r="H143" s="60"/>
      <c r="I143" s="66"/>
      <c r="J143" s="68"/>
      <c r="L143" s="73">
        <f t="shared" si="63"/>
        <v>0</v>
      </c>
      <c r="M143" s="73" t="str">
        <f t="shared" si="64"/>
        <v xml:space="preserve"> </v>
      </c>
      <c r="N143" s="100">
        <f t="shared" si="65"/>
        <v>0</v>
      </c>
      <c r="O143" s="100">
        <f t="shared" si="66"/>
        <v>0</v>
      </c>
      <c r="P143" s="108">
        <f t="shared" si="67"/>
        <v>0</v>
      </c>
      <c r="Q143" s="108" t="str">
        <f>IF(OR($C143="LED",$C143="不明"),"",IF(ISERROR(VLOOKUP($M143,#REF!,2,0)),"",VLOOKUP($M143,#REF!,2,0)))</f>
        <v/>
      </c>
      <c r="R143" s="100">
        <f t="shared" si="68"/>
        <v>0</v>
      </c>
      <c r="S143" s="100">
        <f t="shared" si="69"/>
        <v>0</v>
      </c>
      <c r="T143" s="120" t="str">
        <f t="shared" si="70"/>
        <v/>
      </c>
      <c r="U143" s="124"/>
      <c r="V143" s="129" t="s">
        <v>164</v>
      </c>
      <c r="W143" s="131"/>
      <c r="X143" s="75" t="str">
        <f>IF(COUNTIF($M143,"*LED*"),"LED設置済",IF(COUNTIF($M143,"*不明*"),"該当不明",IF(ISERROR(VLOOKUP($M143,#REF!,4,0)),"",VLOOKUP($M143,#REF!,4,0))))</f>
        <v/>
      </c>
      <c r="Y143" s="139">
        <f t="shared" si="71"/>
        <v>0</v>
      </c>
      <c r="Z143" s="144" t="str">
        <f>IF(ISERROR(VLOOKUP($M143,#REF!,5,0)),"",VLOOKUP($M143,#REF!,5,0))</f>
        <v/>
      </c>
      <c r="AA143" s="147" t="str">
        <f t="shared" si="72"/>
        <v/>
      </c>
      <c r="AB143" s="147" t="str">
        <f t="shared" si="73"/>
        <v/>
      </c>
      <c r="AC143" s="147" t="str">
        <f>IF(ISERROR(VLOOKUP($M143,#REF!,6,0)),"",VLOOKUP($M143,#REF!,6,0))</f>
        <v/>
      </c>
      <c r="AD143" s="147" t="str">
        <f>IF(ISERROR(VLOOKUP($M143,#REF!,8,0)),"",VLOOKUP($M143,#REF!,8,0))</f>
        <v/>
      </c>
      <c r="AE143" s="152" t="str">
        <f t="shared" si="74"/>
        <v/>
      </c>
      <c r="AF143" s="155" t="str">
        <f t="shared" si="75"/>
        <v/>
      </c>
      <c r="AG143" s="146" t="str">
        <f t="shared" si="76"/>
        <v/>
      </c>
      <c r="AH143" s="146" t="str">
        <f>IF(ISERROR(VLOOKUP($M143,#REF!,9,0)),"",VLOOKUP($M143,#REF!,9,0))</f>
        <v/>
      </c>
      <c r="AI143" s="146" t="str">
        <f t="shared" si="77"/>
        <v/>
      </c>
      <c r="AJ143" s="168">
        <f t="shared" si="78"/>
        <v>0</v>
      </c>
      <c r="AK143" s="171"/>
      <c r="AL143" s="174" t="str">
        <f t="shared" si="79"/>
        <v/>
      </c>
      <c r="AM143" s="179" t="str">
        <f t="shared" si="80"/>
        <v/>
      </c>
      <c r="AN143" s="183" t="str">
        <f t="shared" si="81"/>
        <v>未入力セル</v>
      </c>
      <c r="AO143" s="186" t="str">
        <f t="shared" si="61"/>
        <v/>
      </c>
      <c r="AP143" s="186" t="str">
        <f t="shared" si="62"/>
        <v/>
      </c>
      <c r="AQ143" s="39">
        <f t="shared" si="60"/>
        <v>0</v>
      </c>
      <c r="AR143" s="39" t="str">
        <f>IF(ISERROR(VLOOKUP($M143,#REF!,16,0)),"",VLOOKUP($M143,#REF!,16,0))</f>
        <v/>
      </c>
      <c r="AS143" s="196" t="str">
        <f>IF(ISERROR(VLOOKUP($M143,#REF!,7,0)),"",VLOOKUP($M143,#REF!,7,0))</f>
        <v/>
      </c>
      <c r="AT143" s="203">
        <f t="shared" si="82"/>
        <v>0</v>
      </c>
      <c r="AU143" s="208" t="str">
        <f t="shared" si="83"/>
        <v/>
      </c>
      <c r="AW143" s="208" t="str">
        <f>IF(ISERROR(VLOOKUP($M143,#REF!,10,0)),"",VLOOKUP($M143,#REF!,10,0))</f>
        <v/>
      </c>
      <c r="AX143" s="203">
        <f t="shared" si="84"/>
        <v>0</v>
      </c>
      <c r="AY143" s="208" t="str">
        <f t="shared" si="85"/>
        <v/>
      </c>
      <c r="BA143" s="225" t="str">
        <f t="shared" si="86"/>
        <v/>
      </c>
      <c r="BB143" s="225" t="str">
        <f t="shared" si="87"/>
        <v/>
      </c>
    </row>
    <row r="144" spans="1:54" s="39" customFormat="1" ht="25.2" customHeight="1" x14ac:dyDescent="0.2">
      <c r="A144" s="45"/>
      <c r="B144" s="48"/>
      <c r="C144" s="48"/>
      <c r="D144" s="53"/>
      <c r="E144" s="53"/>
      <c r="F144" s="55"/>
      <c r="G144" s="55"/>
      <c r="H144" s="60"/>
      <c r="I144" s="66"/>
      <c r="J144" s="68"/>
      <c r="L144" s="73">
        <f t="shared" si="63"/>
        <v>0</v>
      </c>
      <c r="M144" s="73" t="str">
        <f t="shared" si="64"/>
        <v xml:space="preserve"> </v>
      </c>
      <c r="N144" s="100">
        <f t="shared" si="65"/>
        <v>0</v>
      </c>
      <c r="O144" s="100">
        <f t="shared" si="66"/>
        <v>0</v>
      </c>
      <c r="P144" s="108">
        <f t="shared" si="67"/>
        <v>0</v>
      </c>
      <c r="Q144" s="108" t="str">
        <f>IF(OR($C144="LED",$C144="不明"),"",IF(ISERROR(VLOOKUP($M144,#REF!,2,0)),"",VLOOKUP($M144,#REF!,2,0)))</f>
        <v/>
      </c>
      <c r="R144" s="100">
        <f t="shared" si="68"/>
        <v>0</v>
      </c>
      <c r="S144" s="100">
        <f t="shared" si="69"/>
        <v>0</v>
      </c>
      <c r="T144" s="120" t="str">
        <f t="shared" si="70"/>
        <v/>
      </c>
      <c r="U144" s="124"/>
      <c r="V144" s="129" t="s">
        <v>164</v>
      </c>
      <c r="W144" s="131"/>
      <c r="X144" s="75" t="str">
        <f>IF(COUNTIF($M144,"*LED*"),"LED設置済",IF(COUNTIF($M144,"*不明*"),"該当不明",IF(ISERROR(VLOOKUP($M144,#REF!,4,0)),"",VLOOKUP($M144,#REF!,4,0))))</f>
        <v/>
      </c>
      <c r="Y144" s="139">
        <f t="shared" si="71"/>
        <v>0</v>
      </c>
      <c r="Z144" s="144" t="str">
        <f>IF(ISERROR(VLOOKUP($M144,#REF!,5,0)),"",VLOOKUP($M144,#REF!,5,0))</f>
        <v/>
      </c>
      <c r="AA144" s="147" t="str">
        <f t="shared" si="72"/>
        <v/>
      </c>
      <c r="AB144" s="147" t="str">
        <f t="shared" si="73"/>
        <v/>
      </c>
      <c r="AC144" s="147" t="str">
        <f>IF(ISERROR(VLOOKUP($M144,#REF!,6,0)),"",VLOOKUP($M144,#REF!,6,0))</f>
        <v/>
      </c>
      <c r="AD144" s="147" t="str">
        <f>IF(ISERROR(VLOOKUP($M144,#REF!,8,0)),"",VLOOKUP($M144,#REF!,8,0))</f>
        <v/>
      </c>
      <c r="AE144" s="152" t="str">
        <f t="shared" si="74"/>
        <v/>
      </c>
      <c r="AF144" s="155" t="str">
        <f t="shared" si="75"/>
        <v/>
      </c>
      <c r="AG144" s="146" t="str">
        <f t="shared" si="76"/>
        <v/>
      </c>
      <c r="AH144" s="146" t="str">
        <f>IF(ISERROR(VLOOKUP($M144,#REF!,9,0)),"",VLOOKUP($M144,#REF!,9,0))</f>
        <v/>
      </c>
      <c r="AI144" s="146" t="str">
        <f t="shared" si="77"/>
        <v/>
      </c>
      <c r="AJ144" s="168">
        <f t="shared" si="78"/>
        <v>0</v>
      </c>
      <c r="AK144" s="171"/>
      <c r="AL144" s="174" t="str">
        <f t="shared" si="79"/>
        <v/>
      </c>
      <c r="AM144" s="179" t="str">
        <f t="shared" si="80"/>
        <v/>
      </c>
      <c r="AN144" s="183" t="str">
        <f t="shared" si="81"/>
        <v>未入力セル</v>
      </c>
      <c r="AO144" s="186" t="str">
        <f t="shared" si="61"/>
        <v/>
      </c>
      <c r="AP144" s="186" t="str">
        <f t="shared" si="62"/>
        <v/>
      </c>
      <c r="AQ144" s="39">
        <f t="shared" si="60"/>
        <v>0</v>
      </c>
      <c r="AR144" s="39" t="str">
        <f>IF(ISERROR(VLOOKUP($M144,#REF!,16,0)),"",VLOOKUP($M144,#REF!,16,0))</f>
        <v/>
      </c>
      <c r="AS144" s="196" t="str">
        <f>IF(ISERROR(VLOOKUP($M144,#REF!,7,0)),"",VLOOKUP($M144,#REF!,7,0))</f>
        <v/>
      </c>
      <c r="AT144" s="203">
        <f t="shared" si="82"/>
        <v>0</v>
      </c>
      <c r="AU144" s="208" t="str">
        <f t="shared" si="83"/>
        <v/>
      </c>
      <c r="AW144" s="208" t="str">
        <f>IF(ISERROR(VLOOKUP($M144,#REF!,10,0)),"",VLOOKUP($M144,#REF!,10,0))</f>
        <v/>
      </c>
      <c r="AX144" s="203">
        <f t="shared" si="84"/>
        <v>0</v>
      </c>
      <c r="AY144" s="208" t="str">
        <f t="shared" si="85"/>
        <v/>
      </c>
      <c r="BA144" s="225" t="str">
        <f t="shared" si="86"/>
        <v/>
      </c>
      <c r="BB144" s="225" t="str">
        <f t="shared" si="87"/>
        <v/>
      </c>
    </row>
    <row r="145" spans="1:54" s="39" customFormat="1" ht="25.2" customHeight="1" x14ac:dyDescent="0.2">
      <c r="A145" s="45"/>
      <c r="B145" s="48"/>
      <c r="C145" s="48"/>
      <c r="D145" s="53"/>
      <c r="E145" s="53"/>
      <c r="F145" s="55"/>
      <c r="G145" s="55"/>
      <c r="H145" s="60"/>
      <c r="I145" s="66"/>
      <c r="J145" s="68"/>
      <c r="L145" s="73">
        <f t="shared" si="63"/>
        <v>0</v>
      </c>
      <c r="M145" s="73" t="str">
        <f t="shared" si="64"/>
        <v xml:space="preserve"> </v>
      </c>
      <c r="N145" s="100">
        <f t="shared" si="65"/>
        <v>0</v>
      </c>
      <c r="O145" s="100">
        <f t="shared" si="66"/>
        <v>0</v>
      </c>
      <c r="P145" s="108">
        <f t="shared" si="67"/>
        <v>0</v>
      </c>
      <c r="Q145" s="108" t="str">
        <f>IF(OR($C145="LED",$C145="不明"),"",IF(ISERROR(VLOOKUP($M145,#REF!,2,0)),"",VLOOKUP($M145,#REF!,2,0)))</f>
        <v/>
      </c>
      <c r="R145" s="100">
        <f t="shared" si="68"/>
        <v>0</v>
      </c>
      <c r="S145" s="100">
        <f t="shared" si="69"/>
        <v>0</v>
      </c>
      <c r="T145" s="120" t="str">
        <f t="shared" si="70"/>
        <v/>
      </c>
      <c r="U145" s="124"/>
      <c r="V145" s="129" t="s">
        <v>164</v>
      </c>
      <c r="W145" s="131"/>
      <c r="X145" s="75" t="str">
        <f>IF(COUNTIF($M145,"*LED*"),"LED設置済",IF(COUNTIF($M145,"*不明*"),"該当不明",IF(ISERROR(VLOOKUP($M145,#REF!,4,0)),"",VLOOKUP($M145,#REF!,4,0))))</f>
        <v/>
      </c>
      <c r="Y145" s="139">
        <f t="shared" si="71"/>
        <v>0</v>
      </c>
      <c r="Z145" s="144" t="str">
        <f>IF(ISERROR(VLOOKUP($M145,#REF!,5,0)),"",VLOOKUP($M145,#REF!,5,0))</f>
        <v/>
      </c>
      <c r="AA145" s="147" t="str">
        <f t="shared" si="72"/>
        <v/>
      </c>
      <c r="AB145" s="147" t="str">
        <f t="shared" si="73"/>
        <v/>
      </c>
      <c r="AC145" s="147" t="str">
        <f>IF(ISERROR(VLOOKUP($M145,#REF!,6,0)),"",VLOOKUP($M145,#REF!,6,0))</f>
        <v/>
      </c>
      <c r="AD145" s="147" t="str">
        <f>IF(ISERROR(VLOOKUP($M145,#REF!,8,0)),"",VLOOKUP($M145,#REF!,8,0))</f>
        <v/>
      </c>
      <c r="AE145" s="152" t="str">
        <f t="shared" si="74"/>
        <v/>
      </c>
      <c r="AF145" s="155" t="str">
        <f t="shared" si="75"/>
        <v/>
      </c>
      <c r="AG145" s="146" t="str">
        <f t="shared" si="76"/>
        <v/>
      </c>
      <c r="AH145" s="146" t="str">
        <f>IF(ISERROR(VLOOKUP($M145,#REF!,9,0)),"",VLOOKUP($M145,#REF!,9,0))</f>
        <v/>
      </c>
      <c r="AI145" s="146" t="str">
        <f t="shared" si="77"/>
        <v/>
      </c>
      <c r="AJ145" s="168">
        <f t="shared" si="78"/>
        <v>0</v>
      </c>
      <c r="AK145" s="171"/>
      <c r="AL145" s="174" t="str">
        <f t="shared" si="79"/>
        <v/>
      </c>
      <c r="AM145" s="179" t="str">
        <f t="shared" si="80"/>
        <v/>
      </c>
      <c r="AN145" s="183" t="str">
        <f t="shared" si="81"/>
        <v>未入力セル</v>
      </c>
      <c r="AO145" s="186" t="str">
        <f t="shared" si="61"/>
        <v/>
      </c>
      <c r="AP145" s="186" t="str">
        <f t="shared" si="62"/>
        <v/>
      </c>
      <c r="AQ145" s="39">
        <f t="shared" si="60"/>
        <v>0</v>
      </c>
      <c r="AR145" s="39" t="str">
        <f>IF(ISERROR(VLOOKUP($M145,#REF!,16,0)),"",VLOOKUP($M145,#REF!,16,0))</f>
        <v/>
      </c>
      <c r="AS145" s="196" t="str">
        <f>IF(ISERROR(VLOOKUP($M145,#REF!,7,0)),"",VLOOKUP($M145,#REF!,7,0))</f>
        <v/>
      </c>
      <c r="AT145" s="203">
        <f t="shared" si="82"/>
        <v>0</v>
      </c>
      <c r="AU145" s="208" t="str">
        <f t="shared" si="83"/>
        <v/>
      </c>
      <c r="AW145" s="208" t="str">
        <f>IF(ISERROR(VLOOKUP($M145,#REF!,10,0)),"",VLOOKUP($M145,#REF!,10,0))</f>
        <v/>
      </c>
      <c r="AX145" s="203">
        <f t="shared" si="84"/>
        <v>0</v>
      </c>
      <c r="AY145" s="208" t="str">
        <f t="shared" si="85"/>
        <v/>
      </c>
      <c r="BA145" s="225" t="str">
        <f t="shared" si="86"/>
        <v/>
      </c>
      <c r="BB145" s="225" t="str">
        <f t="shared" si="87"/>
        <v/>
      </c>
    </row>
    <row r="146" spans="1:54" s="39" customFormat="1" ht="25.2" customHeight="1" x14ac:dyDescent="0.2">
      <c r="A146" s="45"/>
      <c r="B146" s="48"/>
      <c r="C146" s="48"/>
      <c r="D146" s="53"/>
      <c r="E146" s="53"/>
      <c r="F146" s="55"/>
      <c r="G146" s="55"/>
      <c r="H146" s="60"/>
      <c r="I146" s="66"/>
      <c r="J146" s="68"/>
      <c r="L146" s="73">
        <f t="shared" si="63"/>
        <v>0</v>
      </c>
      <c r="M146" s="73" t="str">
        <f t="shared" si="64"/>
        <v xml:space="preserve"> </v>
      </c>
      <c r="N146" s="100">
        <f t="shared" si="65"/>
        <v>0</v>
      </c>
      <c r="O146" s="100">
        <f t="shared" si="66"/>
        <v>0</v>
      </c>
      <c r="P146" s="108">
        <f t="shared" si="67"/>
        <v>0</v>
      </c>
      <c r="Q146" s="108" t="str">
        <f>IF(OR($C146="LED",$C146="不明"),"",IF(ISERROR(VLOOKUP($M146,#REF!,2,0)),"",VLOOKUP($M146,#REF!,2,0)))</f>
        <v/>
      </c>
      <c r="R146" s="100">
        <f t="shared" si="68"/>
        <v>0</v>
      </c>
      <c r="S146" s="100">
        <f t="shared" si="69"/>
        <v>0</v>
      </c>
      <c r="T146" s="120" t="str">
        <f t="shared" si="70"/>
        <v/>
      </c>
      <c r="U146" s="124"/>
      <c r="V146" s="129" t="s">
        <v>164</v>
      </c>
      <c r="W146" s="131"/>
      <c r="X146" s="75" t="str">
        <f>IF(COUNTIF($M146,"*LED*"),"LED設置済",IF(COUNTIF($M146,"*不明*"),"該当不明",IF(ISERROR(VLOOKUP($M146,#REF!,4,0)),"",VLOOKUP($M146,#REF!,4,0))))</f>
        <v/>
      </c>
      <c r="Y146" s="139">
        <f t="shared" si="71"/>
        <v>0</v>
      </c>
      <c r="Z146" s="144" t="str">
        <f>IF(ISERROR(VLOOKUP($M146,#REF!,5,0)),"",VLOOKUP($M146,#REF!,5,0))</f>
        <v/>
      </c>
      <c r="AA146" s="147" t="str">
        <f t="shared" si="72"/>
        <v/>
      </c>
      <c r="AB146" s="147" t="str">
        <f t="shared" si="73"/>
        <v/>
      </c>
      <c r="AC146" s="147" t="str">
        <f>IF(ISERROR(VLOOKUP($M146,#REF!,6,0)),"",VLOOKUP($M146,#REF!,6,0))</f>
        <v/>
      </c>
      <c r="AD146" s="147" t="str">
        <f>IF(ISERROR(VLOOKUP($M146,#REF!,8,0)),"",VLOOKUP($M146,#REF!,8,0))</f>
        <v/>
      </c>
      <c r="AE146" s="152" t="str">
        <f t="shared" si="74"/>
        <v/>
      </c>
      <c r="AF146" s="155" t="str">
        <f t="shared" si="75"/>
        <v/>
      </c>
      <c r="AG146" s="146" t="str">
        <f t="shared" si="76"/>
        <v/>
      </c>
      <c r="AH146" s="146" t="str">
        <f>IF(ISERROR(VLOOKUP($M146,#REF!,9,0)),"",VLOOKUP($M146,#REF!,9,0))</f>
        <v/>
      </c>
      <c r="AI146" s="146" t="str">
        <f t="shared" si="77"/>
        <v/>
      </c>
      <c r="AJ146" s="168">
        <f t="shared" si="78"/>
        <v>0</v>
      </c>
      <c r="AK146" s="171"/>
      <c r="AL146" s="174" t="str">
        <f t="shared" si="79"/>
        <v/>
      </c>
      <c r="AM146" s="179" t="str">
        <f t="shared" si="80"/>
        <v/>
      </c>
      <c r="AN146" s="183" t="str">
        <f t="shared" si="81"/>
        <v>未入力セル</v>
      </c>
      <c r="AO146" s="186" t="str">
        <f t="shared" si="61"/>
        <v/>
      </c>
      <c r="AP146" s="186" t="str">
        <f t="shared" si="62"/>
        <v/>
      </c>
      <c r="AQ146" s="39">
        <f t="shared" si="60"/>
        <v>0</v>
      </c>
      <c r="AR146" s="39" t="str">
        <f>IF(ISERROR(VLOOKUP($M146,#REF!,16,0)),"",VLOOKUP($M146,#REF!,16,0))</f>
        <v/>
      </c>
      <c r="AS146" s="196" t="str">
        <f>IF(ISERROR(VLOOKUP($M146,#REF!,7,0)),"",VLOOKUP($M146,#REF!,7,0))</f>
        <v/>
      </c>
      <c r="AT146" s="203">
        <f t="shared" si="82"/>
        <v>0</v>
      </c>
      <c r="AU146" s="208" t="str">
        <f t="shared" si="83"/>
        <v/>
      </c>
      <c r="AW146" s="208" t="str">
        <f>IF(ISERROR(VLOOKUP($M146,#REF!,10,0)),"",VLOOKUP($M146,#REF!,10,0))</f>
        <v/>
      </c>
      <c r="AX146" s="203">
        <f t="shared" si="84"/>
        <v>0</v>
      </c>
      <c r="AY146" s="208" t="str">
        <f t="shared" si="85"/>
        <v/>
      </c>
      <c r="BA146" s="225" t="str">
        <f t="shared" si="86"/>
        <v/>
      </c>
      <c r="BB146" s="225" t="str">
        <f t="shared" si="87"/>
        <v/>
      </c>
    </row>
    <row r="147" spans="1:54" s="39" customFormat="1" ht="25.2" customHeight="1" x14ac:dyDescent="0.2">
      <c r="A147" s="45"/>
      <c r="B147" s="48"/>
      <c r="C147" s="48"/>
      <c r="D147" s="53"/>
      <c r="E147" s="53"/>
      <c r="F147" s="55"/>
      <c r="G147" s="55"/>
      <c r="H147" s="60"/>
      <c r="I147" s="66"/>
      <c r="J147" s="68"/>
      <c r="L147" s="73">
        <f t="shared" si="63"/>
        <v>0</v>
      </c>
      <c r="M147" s="73" t="str">
        <f t="shared" si="64"/>
        <v xml:space="preserve"> </v>
      </c>
      <c r="N147" s="100">
        <f t="shared" si="65"/>
        <v>0</v>
      </c>
      <c r="O147" s="100">
        <f t="shared" si="66"/>
        <v>0</v>
      </c>
      <c r="P147" s="108">
        <f t="shared" si="67"/>
        <v>0</v>
      </c>
      <c r="Q147" s="108" t="str">
        <f>IF(OR($C147="LED",$C147="不明"),"",IF(ISERROR(VLOOKUP($M147,#REF!,2,0)),"",VLOOKUP($M147,#REF!,2,0)))</f>
        <v/>
      </c>
      <c r="R147" s="100">
        <f t="shared" si="68"/>
        <v>0</v>
      </c>
      <c r="S147" s="100">
        <f t="shared" si="69"/>
        <v>0</v>
      </c>
      <c r="T147" s="120" t="str">
        <f t="shared" si="70"/>
        <v/>
      </c>
      <c r="U147" s="124"/>
      <c r="V147" s="129" t="s">
        <v>164</v>
      </c>
      <c r="W147" s="131"/>
      <c r="X147" s="75" t="str">
        <f>IF(COUNTIF($M147,"*LED*"),"LED設置済",IF(COUNTIF($M147,"*不明*"),"該当不明",IF(ISERROR(VLOOKUP($M147,#REF!,4,0)),"",VLOOKUP($M147,#REF!,4,0))))</f>
        <v/>
      </c>
      <c r="Y147" s="139">
        <f t="shared" si="71"/>
        <v>0</v>
      </c>
      <c r="Z147" s="144" t="str">
        <f>IF(ISERROR(VLOOKUP($M147,#REF!,5,0)),"",VLOOKUP($M147,#REF!,5,0))</f>
        <v/>
      </c>
      <c r="AA147" s="147" t="str">
        <f t="shared" si="72"/>
        <v/>
      </c>
      <c r="AB147" s="147" t="str">
        <f t="shared" si="73"/>
        <v/>
      </c>
      <c r="AC147" s="147" t="str">
        <f>IF(ISERROR(VLOOKUP($M147,#REF!,6,0)),"",VLOOKUP($M147,#REF!,6,0))</f>
        <v/>
      </c>
      <c r="AD147" s="147" t="str">
        <f>IF(ISERROR(VLOOKUP($M147,#REF!,8,0)),"",VLOOKUP($M147,#REF!,8,0))</f>
        <v/>
      </c>
      <c r="AE147" s="152" t="str">
        <f t="shared" si="74"/>
        <v/>
      </c>
      <c r="AF147" s="155" t="str">
        <f t="shared" si="75"/>
        <v/>
      </c>
      <c r="AG147" s="146" t="str">
        <f t="shared" si="76"/>
        <v/>
      </c>
      <c r="AH147" s="146" t="str">
        <f>IF(ISERROR(VLOOKUP($M147,#REF!,9,0)),"",VLOOKUP($M147,#REF!,9,0))</f>
        <v/>
      </c>
      <c r="AI147" s="146" t="str">
        <f t="shared" si="77"/>
        <v/>
      </c>
      <c r="AJ147" s="168">
        <f t="shared" si="78"/>
        <v>0</v>
      </c>
      <c r="AK147" s="171"/>
      <c r="AL147" s="174" t="str">
        <f t="shared" si="79"/>
        <v/>
      </c>
      <c r="AM147" s="179" t="str">
        <f t="shared" si="80"/>
        <v/>
      </c>
      <c r="AN147" s="183" t="str">
        <f t="shared" si="81"/>
        <v>未入力セル</v>
      </c>
      <c r="AO147" s="186" t="str">
        <f t="shared" si="61"/>
        <v/>
      </c>
      <c r="AP147" s="186" t="str">
        <f t="shared" si="62"/>
        <v/>
      </c>
      <c r="AQ147" s="39">
        <f t="shared" si="60"/>
        <v>0</v>
      </c>
      <c r="AR147" s="39" t="str">
        <f>IF(ISERROR(VLOOKUP($M147,#REF!,16,0)),"",VLOOKUP($M147,#REF!,16,0))</f>
        <v/>
      </c>
      <c r="AS147" s="196" t="str">
        <f>IF(ISERROR(VLOOKUP($M147,#REF!,7,0)),"",VLOOKUP($M147,#REF!,7,0))</f>
        <v/>
      </c>
      <c r="AT147" s="203">
        <f t="shared" si="82"/>
        <v>0</v>
      </c>
      <c r="AU147" s="208" t="str">
        <f t="shared" si="83"/>
        <v/>
      </c>
      <c r="AW147" s="208" t="str">
        <f>IF(ISERROR(VLOOKUP($M147,#REF!,10,0)),"",VLOOKUP($M147,#REF!,10,0))</f>
        <v/>
      </c>
      <c r="AX147" s="203">
        <f t="shared" si="84"/>
        <v>0</v>
      </c>
      <c r="AY147" s="208" t="str">
        <f t="shared" si="85"/>
        <v/>
      </c>
      <c r="BA147" s="225" t="str">
        <f t="shared" si="86"/>
        <v/>
      </c>
      <c r="BB147" s="225" t="str">
        <f t="shared" si="87"/>
        <v/>
      </c>
    </row>
    <row r="148" spans="1:54" s="39" customFormat="1" ht="25.2" customHeight="1" x14ac:dyDescent="0.2">
      <c r="A148" s="45"/>
      <c r="B148" s="48"/>
      <c r="C148" s="48"/>
      <c r="D148" s="53"/>
      <c r="E148" s="53"/>
      <c r="F148" s="55"/>
      <c r="G148" s="55"/>
      <c r="H148" s="60"/>
      <c r="I148" s="66"/>
      <c r="J148" s="68"/>
      <c r="L148" s="73">
        <f t="shared" si="63"/>
        <v>0</v>
      </c>
      <c r="M148" s="73" t="str">
        <f t="shared" si="64"/>
        <v xml:space="preserve"> </v>
      </c>
      <c r="N148" s="100">
        <f t="shared" si="65"/>
        <v>0</v>
      </c>
      <c r="O148" s="100">
        <f t="shared" si="66"/>
        <v>0</v>
      </c>
      <c r="P148" s="108">
        <f t="shared" si="67"/>
        <v>0</v>
      </c>
      <c r="Q148" s="108" t="str">
        <f>IF(OR($C148="LED",$C148="不明"),"",IF(ISERROR(VLOOKUP($M148,#REF!,2,0)),"",VLOOKUP($M148,#REF!,2,0)))</f>
        <v/>
      </c>
      <c r="R148" s="100">
        <f t="shared" si="68"/>
        <v>0</v>
      </c>
      <c r="S148" s="100">
        <f t="shared" si="69"/>
        <v>0</v>
      </c>
      <c r="T148" s="120" t="str">
        <f t="shared" si="70"/>
        <v/>
      </c>
      <c r="U148" s="124"/>
      <c r="V148" s="129" t="s">
        <v>164</v>
      </c>
      <c r="W148" s="131"/>
      <c r="X148" s="75" t="str">
        <f>IF(COUNTIF($M148,"*LED*"),"LED設置済",IF(COUNTIF($M148,"*不明*"),"該当不明",IF(ISERROR(VLOOKUP($M148,#REF!,4,0)),"",VLOOKUP($M148,#REF!,4,0))))</f>
        <v/>
      </c>
      <c r="Y148" s="139">
        <f t="shared" si="71"/>
        <v>0</v>
      </c>
      <c r="Z148" s="144" t="str">
        <f>IF(ISERROR(VLOOKUP($M148,#REF!,5,0)),"",VLOOKUP($M148,#REF!,5,0))</f>
        <v/>
      </c>
      <c r="AA148" s="147" t="str">
        <f t="shared" si="72"/>
        <v/>
      </c>
      <c r="AB148" s="147" t="str">
        <f t="shared" si="73"/>
        <v/>
      </c>
      <c r="AC148" s="147" t="str">
        <f>IF(ISERROR(VLOOKUP($M148,#REF!,6,0)),"",VLOOKUP($M148,#REF!,6,0))</f>
        <v/>
      </c>
      <c r="AD148" s="147" t="str">
        <f>IF(ISERROR(VLOOKUP($M148,#REF!,8,0)),"",VLOOKUP($M148,#REF!,8,0))</f>
        <v/>
      </c>
      <c r="AE148" s="152" t="str">
        <f t="shared" si="74"/>
        <v/>
      </c>
      <c r="AF148" s="155" t="str">
        <f t="shared" si="75"/>
        <v/>
      </c>
      <c r="AG148" s="146" t="str">
        <f t="shared" si="76"/>
        <v/>
      </c>
      <c r="AH148" s="146" t="str">
        <f>IF(ISERROR(VLOOKUP($M148,#REF!,9,0)),"",VLOOKUP($M148,#REF!,9,0))</f>
        <v/>
      </c>
      <c r="AI148" s="146" t="str">
        <f t="shared" si="77"/>
        <v/>
      </c>
      <c r="AJ148" s="168">
        <f t="shared" si="78"/>
        <v>0</v>
      </c>
      <c r="AK148" s="171"/>
      <c r="AL148" s="174" t="str">
        <f t="shared" si="79"/>
        <v/>
      </c>
      <c r="AM148" s="179" t="str">
        <f t="shared" si="80"/>
        <v/>
      </c>
      <c r="AN148" s="183" t="str">
        <f t="shared" si="81"/>
        <v>未入力セル</v>
      </c>
      <c r="AO148" s="186" t="str">
        <f t="shared" si="61"/>
        <v/>
      </c>
      <c r="AP148" s="186" t="str">
        <f t="shared" si="62"/>
        <v/>
      </c>
      <c r="AQ148" s="39">
        <f t="shared" si="60"/>
        <v>0</v>
      </c>
      <c r="AR148" s="39" t="str">
        <f>IF(ISERROR(VLOOKUP($M148,#REF!,16,0)),"",VLOOKUP($M148,#REF!,16,0))</f>
        <v/>
      </c>
      <c r="AS148" s="196" t="str">
        <f>IF(ISERROR(VLOOKUP($M148,#REF!,7,0)),"",VLOOKUP($M148,#REF!,7,0))</f>
        <v/>
      </c>
      <c r="AT148" s="203">
        <f t="shared" si="82"/>
        <v>0</v>
      </c>
      <c r="AU148" s="208" t="str">
        <f t="shared" si="83"/>
        <v/>
      </c>
      <c r="AW148" s="208" t="str">
        <f>IF(ISERROR(VLOOKUP($M148,#REF!,10,0)),"",VLOOKUP($M148,#REF!,10,0))</f>
        <v/>
      </c>
      <c r="AX148" s="203">
        <f t="shared" si="84"/>
        <v>0</v>
      </c>
      <c r="AY148" s="208" t="str">
        <f t="shared" si="85"/>
        <v/>
      </c>
      <c r="BA148" s="225" t="str">
        <f t="shared" si="86"/>
        <v/>
      </c>
      <c r="BB148" s="225" t="str">
        <f t="shared" si="87"/>
        <v/>
      </c>
    </row>
    <row r="149" spans="1:54" s="39" customFormat="1" ht="25.2" customHeight="1" x14ac:dyDescent="0.2">
      <c r="A149" s="45"/>
      <c r="B149" s="48"/>
      <c r="C149" s="48"/>
      <c r="D149" s="53"/>
      <c r="E149" s="53"/>
      <c r="F149" s="55"/>
      <c r="G149" s="55"/>
      <c r="H149" s="60"/>
      <c r="I149" s="66"/>
      <c r="J149" s="68"/>
      <c r="L149" s="73">
        <f t="shared" si="63"/>
        <v>0</v>
      </c>
      <c r="M149" s="73" t="str">
        <f t="shared" si="64"/>
        <v xml:space="preserve"> </v>
      </c>
      <c r="N149" s="100">
        <f t="shared" si="65"/>
        <v>0</v>
      </c>
      <c r="O149" s="100">
        <f t="shared" si="66"/>
        <v>0</v>
      </c>
      <c r="P149" s="108">
        <f t="shared" si="67"/>
        <v>0</v>
      </c>
      <c r="Q149" s="108" t="str">
        <f>IF(OR($C149="LED",$C149="不明"),"",IF(ISERROR(VLOOKUP($M149,#REF!,2,0)),"",VLOOKUP($M149,#REF!,2,0)))</f>
        <v/>
      </c>
      <c r="R149" s="100">
        <f t="shared" si="68"/>
        <v>0</v>
      </c>
      <c r="S149" s="100">
        <f t="shared" si="69"/>
        <v>0</v>
      </c>
      <c r="T149" s="120" t="str">
        <f t="shared" si="70"/>
        <v/>
      </c>
      <c r="U149" s="124"/>
      <c r="V149" s="129" t="s">
        <v>164</v>
      </c>
      <c r="W149" s="131"/>
      <c r="X149" s="75" t="str">
        <f>IF(COUNTIF($M149,"*LED*"),"LED設置済",IF(COUNTIF($M149,"*不明*"),"該当不明",IF(ISERROR(VLOOKUP($M149,#REF!,4,0)),"",VLOOKUP($M149,#REF!,4,0))))</f>
        <v/>
      </c>
      <c r="Y149" s="139">
        <f t="shared" si="71"/>
        <v>0</v>
      </c>
      <c r="Z149" s="144" t="str">
        <f>IF(ISERROR(VLOOKUP($M149,#REF!,5,0)),"",VLOOKUP($M149,#REF!,5,0))</f>
        <v/>
      </c>
      <c r="AA149" s="147" t="str">
        <f t="shared" si="72"/>
        <v/>
      </c>
      <c r="AB149" s="147" t="str">
        <f t="shared" si="73"/>
        <v/>
      </c>
      <c r="AC149" s="147" t="str">
        <f>IF(ISERROR(VLOOKUP($M149,#REF!,6,0)),"",VLOOKUP($M149,#REF!,6,0))</f>
        <v/>
      </c>
      <c r="AD149" s="147" t="str">
        <f>IF(ISERROR(VLOOKUP($M149,#REF!,8,0)),"",VLOOKUP($M149,#REF!,8,0))</f>
        <v/>
      </c>
      <c r="AE149" s="152" t="str">
        <f t="shared" si="74"/>
        <v/>
      </c>
      <c r="AF149" s="155" t="str">
        <f t="shared" si="75"/>
        <v/>
      </c>
      <c r="AG149" s="146" t="str">
        <f t="shared" si="76"/>
        <v/>
      </c>
      <c r="AH149" s="146" t="str">
        <f>IF(ISERROR(VLOOKUP($M149,#REF!,9,0)),"",VLOOKUP($M149,#REF!,9,0))</f>
        <v/>
      </c>
      <c r="AI149" s="146" t="str">
        <f t="shared" si="77"/>
        <v/>
      </c>
      <c r="AJ149" s="168">
        <f t="shared" si="78"/>
        <v>0</v>
      </c>
      <c r="AK149" s="171"/>
      <c r="AL149" s="174" t="str">
        <f t="shared" si="79"/>
        <v/>
      </c>
      <c r="AM149" s="179" t="str">
        <f t="shared" si="80"/>
        <v/>
      </c>
      <c r="AN149" s="183" t="str">
        <f t="shared" si="81"/>
        <v>未入力セル</v>
      </c>
      <c r="AO149" s="186" t="str">
        <f t="shared" si="61"/>
        <v/>
      </c>
      <c r="AP149" s="186" t="str">
        <f t="shared" si="62"/>
        <v/>
      </c>
      <c r="AQ149" s="39">
        <f t="shared" si="60"/>
        <v>0</v>
      </c>
      <c r="AR149" s="39" t="str">
        <f>IF(ISERROR(VLOOKUP($M149,#REF!,16,0)),"",VLOOKUP($M149,#REF!,16,0))</f>
        <v/>
      </c>
      <c r="AS149" s="196" t="str">
        <f>IF(ISERROR(VLOOKUP($M149,#REF!,7,0)),"",VLOOKUP($M149,#REF!,7,0))</f>
        <v/>
      </c>
      <c r="AT149" s="203">
        <f t="shared" si="82"/>
        <v>0</v>
      </c>
      <c r="AU149" s="208" t="str">
        <f t="shared" si="83"/>
        <v/>
      </c>
      <c r="AW149" s="208" t="str">
        <f>IF(ISERROR(VLOOKUP($M149,#REF!,10,0)),"",VLOOKUP($M149,#REF!,10,0))</f>
        <v/>
      </c>
      <c r="AX149" s="203">
        <f t="shared" si="84"/>
        <v>0</v>
      </c>
      <c r="AY149" s="208" t="str">
        <f t="shared" si="85"/>
        <v/>
      </c>
      <c r="BA149" s="225" t="str">
        <f t="shared" si="86"/>
        <v/>
      </c>
      <c r="BB149" s="225" t="str">
        <f t="shared" si="87"/>
        <v/>
      </c>
    </row>
    <row r="150" spans="1:54" s="39" customFormat="1" ht="25.2" customHeight="1" x14ac:dyDescent="0.2">
      <c r="A150" s="45"/>
      <c r="B150" s="48"/>
      <c r="C150" s="48"/>
      <c r="D150" s="53"/>
      <c r="E150" s="53"/>
      <c r="F150" s="55"/>
      <c r="G150" s="55"/>
      <c r="H150" s="60"/>
      <c r="I150" s="66"/>
      <c r="J150" s="68"/>
      <c r="L150" s="73">
        <f t="shared" si="63"/>
        <v>0</v>
      </c>
      <c r="M150" s="73" t="str">
        <f t="shared" si="64"/>
        <v xml:space="preserve"> </v>
      </c>
      <c r="N150" s="100">
        <f t="shared" si="65"/>
        <v>0</v>
      </c>
      <c r="O150" s="100">
        <f t="shared" si="66"/>
        <v>0</v>
      </c>
      <c r="P150" s="108">
        <f t="shared" si="67"/>
        <v>0</v>
      </c>
      <c r="Q150" s="108" t="str">
        <f>IF(OR($C150="LED",$C150="不明"),"",IF(ISERROR(VLOOKUP($M150,#REF!,2,0)),"",VLOOKUP($M150,#REF!,2,0)))</f>
        <v/>
      </c>
      <c r="R150" s="100">
        <f t="shared" si="68"/>
        <v>0</v>
      </c>
      <c r="S150" s="100">
        <f t="shared" si="69"/>
        <v>0</v>
      </c>
      <c r="T150" s="120" t="str">
        <f t="shared" si="70"/>
        <v/>
      </c>
      <c r="U150" s="124"/>
      <c r="V150" s="129" t="s">
        <v>164</v>
      </c>
      <c r="W150" s="131"/>
      <c r="X150" s="75" t="str">
        <f>IF(COUNTIF($M150,"*LED*"),"LED設置済",IF(COUNTIF($M150,"*不明*"),"該当不明",IF(ISERROR(VLOOKUP($M150,#REF!,4,0)),"",VLOOKUP($M150,#REF!,4,0))))</f>
        <v/>
      </c>
      <c r="Y150" s="139">
        <f t="shared" si="71"/>
        <v>0</v>
      </c>
      <c r="Z150" s="144" t="str">
        <f>IF(ISERROR(VLOOKUP($M150,#REF!,5,0)),"",VLOOKUP($M150,#REF!,5,0))</f>
        <v/>
      </c>
      <c r="AA150" s="147" t="str">
        <f t="shared" si="72"/>
        <v/>
      </c>
      <c r="AB150" s="147" t="str">
        <f t="shared" si="73"/>
        <v/>
      </c>
      <c r="AC150" s="147" t="str">
        <f>IF(ISERROR(VLOOKUP($M150,#REF!,6,0)),"",VLOOKUP($M150,#REF!,6,0))</f>
        <v/>
      </c>
      <c r="AD150" s="147" t="str">
        <f>IF(ISERROR(VLOOKUP($M150,#REF!,8,0)),"",VLOOKUP($M150,#REF!,8,0))</f>
        <v/>
      </c>
      <c r="AE150" s="152" t="str">
        <f t="shared" si="74"/>
        <v/>
      </c>
      <c r="AF150" s="155" t="str">
        <f t="shared" si="75"/>
        <v/>
      </c>
      <c r="AG150" s="146" t="str">
        <f t="shared" si="76"/>
        <v/>
      </c>
      <c r="AH150" s="146" t="str">
        <f>IF(ISERROR(VLOOKUP($M150,#REF!,9,0)),"",VLOOKUP($M150,#REF!,9,0))</f>
        <v/>
      </c>
      <c r="AI150" s="146" t="str">
        <f t="shared" si="77"/>
        <v/>
      </c>
      <c r="AJ150" s="168">
        <f t="shared" si="78"/>
        <v>0</v>
      </c>
      <c r="AK150" s="171"/>
      <c r="AL150" s="174" t="str">
        <f t="shared" si="79"/>
        <v/>
      </c>
      <c r="AM150" s="179" t="str">
        <f t="shared" si="80"/>
        <v/>
      </c>
      <c r="AN150" s="183" t="str">
        <f t="shared" si="81"/>
        <v>未入力セル</v>
      </c>
      <c r="AO150" s="186" t="str">
        <f t="shared" si="61"/>
        <v/>
      </c>
      <c r="AP150" s="186" t="str">
        <f t="shared" si="62"/>
        <v/>
      </c>
      <c r="AQ150" s="39">
        <f t="shared" si="60"/>
        <v>0</v>
      </c>
      <c r="AR150" s="39" t="str">
        <f>IF(ISERROR(VLOOKUP($M150,#REF!,16,0)),"",VLOOKUP($M150,#REF!,16,0))</f>
        <v/>
      </c>
      <c r="AS150" s="196" t="str">
        <f>IF(ISERROR(VLOOKUP($M150,#REF!,7,0)),"",VLOOKUP($M150,#REF!,7,0))</f>
        <v/>
      </c>
      <c r="AT150" s="203">
        <f t="shared" si="82"/>
        <v>0</v>
      </c>
      <c r="AU150" s="208" t="str">
        <f t="shared" si="83"/>
        <v/>
      </c>
      <c r="AW150" s="208" t="str">
        <f>IF(ISERROR(VLOOKUP($M150,#REF!,10,0)),"",VLOOKUP($M150,#REF!,10,0))</f>
        <v/>
      </c>
      <c r="AX150" s="203">
        <f t="shared" si="84"/>
        <v>0</v>
      </c>
      <c r="AY150" s="208" t="str">
        <f t="shared" si="85"/>
        <v/>
      </c>
      <c r="BA150" s="225" t="str">
        <f t="shared" si="86"/>
        <v/>
      </c>
      <c r="BB150" s="225" t="str">
        <f t="shared" si="87"/>
        <v/>
      </c>
    </row>
    <row r="151" spans="1:54" s="39" customFormat="1" ht="25.2" customHeight="1" x14ac:dyDescent="0.2">
      <c r="A151" s="45"/>
      <c r="B151" s="48"/>
      <c r="C151" s="48"/>
      <c r="D151" s="53"/>
      <c r="E151" s="53"/>
      <c r="F151" s="55"/>
      <c r="G151" s="55"/>
      <c r="H151" s="60"/>
      <c r="I151" s="66"/>
      <c r="J151" s="68"/>
      <c r="L151" s="73">
        <f t="shared" si="63"/>
        <v>0</v>
      </c>
      <c r="M151" s="73" t="str">
        <f t="shared" si="64"/>
        <v xml:space="preserve"> </v>
      </c>
      <c r="N151" s="100">
        <f t="shared" si="65"/>
        <v>0</v>
      </c>
      <c r="O151" s="100">
        <f t="shared" si="66"/>
        <v>0</v>
      </c>
      <c r="P151" s="108">
        <f t="shared" si="67"/>
        <v>0</v>
      </c>
      <c r="Q151" s="108" t="str">
        <f>IF(OR($C151="LED",$C151="不明"),"",IF(ISERROR(VLOOKUP($M151,#REF!,2,0)),"",VLOOKUP($M151,#REF!,2,0)))</f>
        <v/>
      </c>
      <c r="R151" s="100">
        <f t="shared" si="68"/>
        <v>0</v>
      </c>
      <c r="S151" s="100">
        <f t="shared" si="69"/>
        <v>0</v>
      </c>
      <c r="T151" s="120" t="str">
        <f t="shared" si="70"/>
        <v/>
      </c>
      <c r="U151" s="124"/>
      <c r="V151" s="129" t="s">
        <v>164</v>
      </c>
      <c r="W151" s="131"/>
      <c r="X151" s="75" t="str">
        <f>IF(COUNTIF($M151,"*LED*"),"LED設置済",IF(COUNTIF($M151,"*不明*"),"該当不明",IF(ISERROR(VLOOKUP($M151,#REF!,4,0)),"",VLOOKUP($M151,#REF!,4,0))))</f>
        <v/>
      </c>
      <c r="Y151" s="139">
        <f t="shared" si="71"/>
        <v>0</v>
      </c>
      <c r="Z151" s="144" t="str">
        <f>IF(ISERROR(VLOOKUP($M151,#REF!,5,0)),"",VLOOKUP($M151,#REF!,5,0))</f>
        <v/>
      </c>
      <c r="AA151" s="147" t="str">
        <f t="shared" si="72"/>
        <v/>
      </c>
      <c r="AB151" s="147" t="str">
        <f t="shared" si="73"/>
        <v/>
      </c>
      <c r="AC151" s="147" t="str">
        <f>IF(ISERROR(VLOOKUP($M151,#REF!,6,0)),"",VLOOKUP($M151,#REF!,6,0))</f>
        <v/>
      </c>
      <c r="AD151" s="147" t="str">
        <f>IF(ISERROR(VLOOKUP($M151,#REF!,8,0)),"",VLOOKUP($M151,#REF!,8,0))</f>
        <v/>
      </c>
      <c r="AE151" s="152" t="str">
        <f t="shared" si="74"/>
        <v/>
      </c>
      <c r="AF151" s="155" t="str">
        <f t="shared" si="75"/>
        <v/>
      </c>
      <c r="AG151" s="146" t="str">
        <f t="shared" si="76"/>
        <v/>
      </c>
      <c r="AH151" s="146" t="str">
        <f>IF(ISERROR(VLOOKUP($M151,#REF!,9,0)),"",VLOOKUP($M151,#REF!,9,0))</f>
        <v/>
      </c>
      <c r="AI151" s="146" t="str">
        <f t="shared" si="77"/>
        <v/>
      </c>
      <c r="AJ151" s="168">
        <f t="shared" si="78"/>
        <v>0</v>
      </c>
      <c r="AK151" s="171"/>
      <c r="AL151" s="174" t="str">
        <f t="shared" si="79"/>
        <v/>
      </c>
      <c r="AM151" s="179" t="str">
        <f t="shared" si="80"/>
        <v/>
      </c>
      <c r="AN151" s="183" t="str">
        <f t="shared" si="81"/>
        <v>未入力セル</v>
      </c>
      <c r="AO151" s="186" t="str">
        <f t="shared" si="61"/>
        <v/>
      </c>
      <c r="AP151" s="186" t="str">
        <f t="shared" si="62"/>
        <v/>
      </c>
      <c r="AQ151" s="39">
        <f t="shared" si="60"/>
        <v>0</v>
      </c>
      <c r="AR151" s="39" t="str">
        <f>IF(ISERROR(VLOOKUP($M151,#REF!,16,0)),"",VLOOKUP($M151,#REF!,16,0))</f>
        <v/>
      </c>
      <c r="AS151" s="196" t="str">
        <f>IF(ISERROR(VLOOKUP($M151,#REF!,7,0)),"",VLOOKUP($M151,#REF!,7,0))</f>
        <v/>
      </c>
      <c r="AT151" s="203">
        <f t="shared" si="82"/>
        <v>0</v>
      </c>
      <c r="AU151" s="208" t="str">
        <f t="shared" si="83"/>
        <v/>
      </c>
      <c r="AW151" s="208" t="str">
        <f>IF(ISERROR(VLOOKUP($M151,#REF!,10,0)),"",VLOOKUP($M151,#REF!,10,0))</f>
        <v/>
      </c>
      <c r="AX151" s="203">
        <f t="shared" si="84"/>
        <v>0</v>
      </c>
      <c r="AY151" s="208" t="str">
        <f t="shared" si="85"/>
        <v/>
      </c>
      <c r="BA151" s="225" t="str">
        <f t="shared" si="86"/>
        <v/>
      </c>
      <c r="BB151" s="225" t="str">
        <f t="shared" si="87"/>
        <v/>
      </c>
    </row>
    <row r="152" spans="1:54" s="39" customFormat="1" ht="25.2" customHeight="1" x14ac:dyDescent="0.2">
      <c r="A152" s="45"/>
      <c r="B152" s="48"/>
      <c r="C152" s="48"/>
      <c r="D152" s="53"/>
      <c r="E152" s="53"/>
      <c r="F152" s="55"/>
      <c r="G152" s="55"/>
      <c r="H152" s="60"/>
      <c r="I152" s="66"/>
      <c r="J152" s="68"/>
      <c r="L152" s="73">
        <f t="shared" si="63"/>
        <v>0</v>
      </c>
      <c r="M152" s="73" t="str">
        <f t="shared" si="64"/>
        <v xml:space="preserve"> </v>
      </c>
      <c r="N152" s="100">
        <f t="shared" si="65"/>
        <v>0</v>
      </c>
      <c r="O152" s="100">
        <f t="shared" si="66"/>
        <v>0</v>
      </c>
      <c r="P152" s="108">
        <f t="shared" si="67"/>
        <v>0</v>
      </c>
      <c r="Q152" s="108" t="str">
        <f>IF(OR($C152="LED",$C152="不明"),"",IF(ISERROR(VLOOKUP($M152,#REF!,2,0)),"",VLOOKUP($M152,#REF!,2,0)))</f>
        <v/>
      </c>
      <c r="R152" s="100">
        <f t="shared" si="68"/>
        <v>0</v>
      </c>
      <c r="S152" s="100">
        <f t="shared" si="69"/>
        <v>0</v>
      </c>
      <c r="T152" s="120" t="str">
        <f t="shared" si="70"/>
        <v/>
      </c>
      <c r="U152" s="124"/>
      <c r="V152" s="129" t="s">
        <v>164</v>
      </c>
      <c r="W152" s="131"/>
      <c r="X152" s="75" t="str">
        <f>IF(COUNTIF($M152,"*LED*"),"LED設置済",IF(COUNTIF($M152,"*不明*"),"該当不明",IF(ISERROR(VLOOKUP($M152,#REF!,4,0)),"",VLOOKUP($M152,#REF!,4,0))))</f>
        <v/>
      </c>
      <c r="Y152" s="139">
        <f t="shared" si="71"/>
        <v>0</v>
      </c>
      <c r="Z152" s="144" t="str">
        <f>IF(ISERROR(VLOOKUP($M152,#REF!,5,0)),"",VLOOKUP($M152,#REF!,5,0))</f>
        <v/>
      </c>
      <c r="AA152" s="147" t="str">
        <f t="shared" si="72"/>
        <v/>
      </c>
      <c r="AB152" s="147" t="str">
        <f t="shared" si="73"/>
        <v/>
      </c>
      <c r="AC152" s="147" t="str">
        <f>IF(ISERROR(VLOOKUP($M152,#REF!,6,0)),"",VLOOKUP($M152,#REF!,6,0))</f>
        <v/>
      </c>
      <c r="AD152" s="147" t="str">
        <f>IF(ISERROR(VLOOKUP($M152,#REF!,8,0)),"",VLOOKUP($M152,#REF!,8,0))</f>
        <v/>
      </c>
      <c r="AE152" s="152" t="str">
        <f t="shared" si="74"/>
        <v/>
      </c>
      <c r="AF152" s="155" t="str">
        <f t="shared" si="75"/>
        <v/>
      </c>
      <c r="AG152" s="146" t="str">
        <f t="shared" si="76"/>
        <v/>
      </c>
      <c r="AH152" s="146" t="str">
        <f>IF(ISERROR(VLOOKUP($M152,#REF!,9,0)),"",VLOOKUP($M152,#REF!,9,0))</f>
        <v/>
      </c>
      <c r="AI152" s="146" t="str">
        <f t="shared" si="77"/>
        <v/>
      </c>
      <c r="AJ152" s="168">
        <f t="shared" si="78"/>
        <v>0</v>
      </c>
      <c r="AK152" s="171"/>
      <c r="AL152" s="174" t="str">
        <f t="shared" si="79"/>
        <v/>
      </c>
      <c r="AM152" s="179" t="str">
        <f t="shared" si="80"/>
        <v/>
      </c>
      <c r="AN152" s="183" t="str">
        <f t="shared" si="81"/>
        <v>未入力セル</v>
      </c>
      <c r="AO152" s="186" t="str">
        <f t="shared" si="61"/>
        <v/>
      </c>
      <c r="AP152" s="186" t="str">
        <f t="shared" si="62"/>
        <v/>
      </c>
      <c r="AQ152" s="39">
        <f t="shared" si="60"/>
        <v>0</v>
      </c>
      <c r="AR152" s="39" t="str">
        <f>IF(ISERROR(VLOOKUP($M152,#REF!,16,0)),"",VLOOKUP($M152,#REF!,16,0))</f>
        <v/>
      </c>
      <c r="AS152" s="196" t="str">
        <f>IF(ISERROR(VLOOKUP($M152,#REF!,7,0)),"",VLOOKUP($M152,#REF!,7,0))</f>
        <v/>
      </c>
      <c r="AT152" s="203">
        <f t="shared" si="82"/>
        <v>0</v>
      </c>
      <c r="AU152" s="208" t="str">
        <f t="shared" si="83"/>
        <v/>
      </c>
      <c r="AW152" s="208" t="str">
        <f>IF(ISERROR(VLOOKUP($M152,#REF!,10,0)),"",VLOOKUP($M152,#REF!,10,0))</f>
        <v/>
      </c>
      <c r="AX152" s="203">
        <f t="shared" si="84"/>
        <v>0</v>
      </c>
      <c r="AY152" s="208" t="str">
        <f t="shared" si="85"/>
        <v/>
      </c>
      <c r="BA152" s="225" t="str">
        <f t="shared" si="86"/>
        <v/>
      </c>
      <c r="BB152" s="225" t="str">
        <f t="shared" si="87"/>
        <v/>
      </c>
    </row>
    <row r="153" spans="1:54" s="39" customFormat="1" ht="25.2" customHeight="1" x14ac:dyDescent="0.2">
      <c r="A153" s="45"/>
      <c r="B153" s="48"/>
      <c r="C153" s="48"/>
      <c r="D153" s="53"/>
      <c r="E153" s="53"/>
      <c r="F153" s="55"/>
      <c r="G153" s="55"/>
      <c r="H153" s="60"/>
      <c r="I153" s="66"/>
      <c r="J153" s="68"/>
      <c r="L153" s="73">
        <f t="shared" si="63"/>
        <v>0</v>
      </c>
      <c r="M153" s="73" t="str">
        <f t="shared" si="64"/>
        <v xml:space="preserve"> </v>
      </c>
      <c r="N153" s="100">
        <f t="shared" si="65"/>
        <v>0</v>
      </c>
      <c r="O153" s="100">
        <f t="shared" si="66"/>
        <v>0</v>
      </c>
      <c r="P153" s="108">
        <f t="shared" si="67"/>
        <v>0</v>
      </c>
      <c r="Q153" s="108" t="str">
        <f>IF(OR($C153="LED",$C153="不明"),"",IF(ISERROR(VLOOKUP($M153,#REF!,2,0)),"",VLOOKUP($M153,#REF!,2,0)))</f>
        <v/>
      </c>
      <c r="R153" s="100">
        <f t="shared" si="68"/>
        <v>0</v>
      </c>
      <c r="S153" s="100">
        <f t="shared" si="69"/>
        <v>0</v>
      </c>
      <c r="T153" s="120" t="str">
        <f t="shared" si="70"/>
        <v/>
      </c>
      <c r="U153" s="124"/>
      <c r="V153" s="129" t="s">
        <v>164</v>
      </c>
      <c r="W153" s="131"/>
      <c r="X153" s="75" t="str">
        <f>IF(COUNTIF($M153,"*LED*"),"LED設置済",IF(COUNTIF($M153,"*不明*"),"該当不明",IF(ISERROR(VLOOKUP($M153,#REF!,4,0)),"",VLOOKUP($M153,#REF!,4,0))))</f>
        <v/>
      </c>
      <c r="Y153" s="139">
        <f t="shared" si="71"/>
        <v>0</v>
      </c>
      <c r="Z153" s="144" t="str">
        <f>IF(ISERROR(VLOOKUP($M153,#REF!,5,0)),"",VLOOKUP($M153,#REF!,5,0))</f>
        <v/>
      </c>
      <c r="AA153" s="147" t="str">
        <f t="shared" si="72"/>
        <v/>
      </c>
      <c r="AB153" s="147" t="str">
        <f t="shared" si="73"/>
        <v/>
      </c>
      <c r="AC153" s="147" t="str">
        <f>IF(ISERROR(VLOOKUP($M153,#REF!,6,0)),"",VLOOKUP($M153,#REF!,6,0))</f>
        <v/>
      </c>
      <c r="AD153" s="147" t="str">
        <f>IF(ISERROR(VLOOKUP($M153,#REF!,8,0)),"",VLOOKUP($M153,#REF!,8,0))</f>
        <v/>
      </c>
      <c r="AE153" s="152" t="str">
        <f t="shared" si="74"/>
        <v/>
      </c>
      <c r="AF153" s="155" t="str">
        <f t="shared" si="75"/>
        <v/>
      </c>
      <c r="AG153" s="146" t="str">
        <f t="shared" si="76"/>
        <v/>
      </c>
      <c r="AH153" s="146" t="str">
        <f>IF(ISERROR(VLOOKUP($M153,#REF!,9,0)),"",VLOOKUP($M153,#REF!,9,0))</f>
        <v/>
      </c>
      <c r="AI153" s="146" t="str">
        <f t="shared" si="77"/>
        <v/>
      </c>
      <c r="AJ153" s="168">
        <f t="shared" si="78"/>
        <v>0</v>
      </c>
      <c r="AK153" s="171"/>
      <c r="AL153" s="174" t="str">
        <f t="shared" si="79"/>
        <v/>
      </c>
      <c r="AM153" s="179" t="str">
        <f t="shared" si="80"/>
        <v/>
      </c>
      <c r="AN153" s="183" t="str">
        <f t="shared" si="81"/>
        <v>未入力セル</v>
      </c>
      <c r="AO153" s="186" t="str">
        <f t="shared" si="61"/>
        <v/>
      </c>
      <c r="AP153" s="186" t="str">
        <f t="shared" si="62"/>
        <v/>
      </c>
      <c r="AQ153" s="39">
        <f t="shared" si="60"/>
        <v>0</v>
      </c>
      <c r="AR153" s="39" t="str">
        <f>IF(ISERROR(VLOOKUP($M153,#REF!,16,0)),"",VLOOKUP($M153,#REF!,16,0))</f>
        <v/>
      </c>
      <c r="AS153" s="196" t="str">
        <f>IF(ISERROR(VLOOKUP($M153,#REF!,7,0)),"",VLOOKUP($M153,#REF!,7,0))</f>
        <v/>
      </c>
      <c r="AT153" s="203">
        <f t="shared" si="82"/>
        <v>0</v>
      </c>
      <c r="AU153" s="208" t="str">
        <f t="shared" si="83"/>
        <v/>
      </c>
      <c r="AW153" s="208" t="str">
        <f>IF(ISERROR(VLOOKUP($M153,#REF!,10,0)),"",VLOOKUP($M153,#REF!,10,0))</f>
        <v/>
      </c>
      <c r="AX153" s="203">
        <f t="shared" si="84"/>
        <v>0</v>
      </c>
      <c r="AY153" s="208" t="str">
        <f t="shared" si="85"/>
        <v/>
      </c>
      <c r="BA153" s="225" t="str">
        <f t="shared" si="86"/>
        <v/>
      </c>
      <c r="BB153" s="225" t="str">
        <f t="shared" si="87"/>
        <v/>
      </c>
    </row>
    <row r="154" spans="1:54" s="39" customFormat="1" ht="25.2" customHeight="1" x14ac:dyDescent="0.2">
      <c r="A154" s="45"/>
      <c r="B154" s="48"/>
      <c r="C154" s="48"/>
      <c r="D154" s="53"/>
      <c r="E154" s="53"/>
      <c r="F154" s="55"/>
      <c r="G154" s="55"/>
      <c r="H154" s="60"/>
      <c r="I154" s="66"/>
      <c r="J154" s="68"/>
      <c r="L154" s="73">
        <f t="shared" si="63"/>
        <v>0</v>
      </c>
      <c r="M154" s="73" t="str">
        <f t="shared" si="64"/>
        <v xml:space="preserve"> </v>
      </c>
      <c r="N154" s="100">
        <f t="shared" si="65"/>
        <v>0</v>
      </c>
      <c r="O154" s="100">
        <f t="shared" si="66"/>
        <v>0</v>
      </c>
      <c r="P154" s="108">
        <f t="shared" si="67"/>
        <v>0</v>
      </c>
      <c r="Q154" s="108" t="str">
        <f>IF(OR($C154="LED",$C154="不明"),"",IF(ISERROR(VLOOKUP($M154,#REF!,2,0)),"",VLOOKUP($M154,#REF!,2,0)))</f>
        <v/>
      </c>
      <c r="R154" s="100">
        <f t="shared" si="68"/>
        <v>0</v>
      </c>
      <c r="S154" s="100">
        <f t="shared" si="69"/>
        <v>0</v>
      </c>
      <c r="T154" s="120" t="str">
        <f t="shared" si="70"/>
        <v/>
      </c>
      <c r="U154" s="124"/>
      <c r="V154" s="129" t="s">
        <v>164</v>
      </c>
      <c r="W154" s="131"/>
      <c r="X154" s="75" t="str">
        <f>IF(COUNTIF($M154,"*LED*"),"LED設置済",IF(COUNTIF($M154,"*不明*"),"該当不明",IF(ISERROR(VLOOKUP($M154,#REF!,4,0)),"",VLOOKUP($M154,#REF!,4,0))))</f>
        <v/>
      </c>
      <c r="Y154" s="139">
        <f t="shared" si="71"/>
        <v>0</v>
      </c>
      <c r="Z154" s="144" t="str">
        <f>IF(ISERROR(VLOOKUP($M154,#REF!,5,0)),"",VLOOKUP($M154,#REF!,5,0))</f>
        <v/>
      </c>
      <c r="AA154" s="147" t="str">
        <f t="shared" si="72"/>
        <v/>
      </c>
      <c r="AB154" s="147" t="str">
        <f t="shared" si="73"/>
        <v/>
      </c>
      <c r="AC154" s="147" t="str">
        <f>IF(ISERROR(VLOOKUP($M154,#REF!,6,0)),"",VLOOKUP($M154,#REF!,6,0))</f>
        <v/>
      </c>
      <c r="AD154" s="147" t="str">
        <f>IF(ISERROR(VLOOKUP($M154,#REF!,8,0)),"",VLOOKUP($M154,#REF!,8,0))</f>
        <v/>
      </c>
      <c r="AE154" s="152" t="str">
        <f t="shared" si="74"/>
        <v/>
      </c>
      <c r="AF154" s="155" t="str">
        <f t="shared" si="75"/>
        <v/>
      </c>
      <c r="AG154" s="146" t="str">
        <f t="shared" si="76"/>
        <v/>
      </c>
      <c r="AH154" s="146" t="str">
        <f>IF(ISERROR(VLOOKUP($M154,#REF!,9,0)),"",VLOOKUP($M154,#REF!,9,0))</f>
        <v/>
      </c>
      <c r="AI154" s="146" t="str">
        <f t="shared" si="77"/>
        <v/>
      </c>
      <c r="AJ154" s="168">
        <f t="shared" si="78"/>
        <v>0</v>
      </c>
      <c r="AK154" s="171"/>
      <c r="AL154" s="174" t="str">
        <f t="shared" si="79"/>
        <v/>
      </c>
      <c r="AM154" s="179" t="str">
        <f t="shared" si="80"/>
        <v/>
      </c>
      <c r="AN154" s="183" t="str">
        <f t="shared" si="81"/>
        <v>未入力セル</v>
      </c>
      <c r="AO154" s="186" t="str">
        <f t="shared" si="61"/>
        <v/>
      </c>
      <c r="AP154" s="186" t="str">
        <f t="shared" si="62"/>
        <v/>
      </c>
      <c r="AQ154" s="39">
        <f t="shared" si="60"/>
        <v>0</v>
      </c>
      <c r="AR154" s="39" t="str">
        <f>IF(ISERROR(VLOOKUP($M154,#REF!,16,0)),"",VLOOKUP($M154,#REF!,16,0))</f>
        <v/>
      </c>
      <c r="AS154" s="196" t="str">
        <f>IF(ISERROR(VLOOKUP($M154,#REF!,7,0)),"",VLOOKUP($M154,#REF!,7,0))</f>
        <v/>
      </c>
      <c r="AT154" s="203">
        <f t="shared" si="82"/>
        <v>0</v>
      </c>
      <c r="AU154" s="208" t="str">
        <f t="shared" si="83"/>
        <v/>
      </c>
      <c r="AW154" s="208" t="str">
        <f>IF(ISERROR(VLOOKUP($M154,#REF!,10,0)),"",VLOOKUP($M154,#REF!,10,0))</f>
        <v/>
      </c>
      <c r="AX154" s="203">
        <f t="shared" si="84"/>
        <v>0</v>
      </c>
      <c r="AY154" s="208" t="str">
        <f t="shared" si="85"/>
        <v/>
      </c>
      <c r="BA154" s="225" t="str">
        <f t="shared" si="86"/>
        <v/>
      </c>
      <c r="BB154" s="225" t="str">
        <f t="shared" si="87"/>
        <v/>
      </c>
    </row>
    <row r="155" spans="1:54" s="39" customFormat="1" ht="25.2" customHeight="1" x14ac:dyDescent="0.2">
      <c r="A155" s="45"/>
      <c r="B155" s="48"/>
      <c r="C155" s="48"/>
      <c r="D155" s="53"/>
      <c r="E155" s="53"/>
      <c r="F155" s="55"/>
      <c r="G155" s="55"/>
      <c r="H155" s="60"/>
      <c r="I155" s="66"/>
      <c r="J155" s="68"/>
      <c r="L155" s="73">
        <f t="shared" si="63"/>
        <v>0</v>
      </c>
      <c r="M155" s="73" t="str">
        <f t="shared" si="64"/>
        <v xml:space="preserve"> </v>
      </c>
      <c r="N155" s="100">
        <f t="shared" si="65"/>
        <v>0</v>
      </c>
      <c r="O155" s="100">
        <f t="shared" si="66"/>
        <v>0</v>
      </c>
      <c r="P155" s="108">
        <f t="shared" si="67"/>
        <v>0</v>
      </c>
      <c r="Q155" s="108" t="str">
        <f>IF(OR($C155="LED",$C155="不明"),"",IF(ISERROR(VLOOKUP($M155,#REF!,2,0)),"",VLOOKUP($M155,#REF!,2,0)))</f>
        <v/>
      </c>
      <c r="R155" s="100">
        <f t="shared" si="68"/>
        <v>0</v>
      </c>
      <c r="S155" s="100">
        <f t="shared" si="69"/>
        <v>0</v>
      </c>
      <c r="T155" s="120" t="str">
        <f t="shared" si="70"/>
        <v/>
      </c>
      <c r="U155" s="124"/>
      <c r="V155" s="129" t="s">
        <v>164</v>
      </c>
      <c r="W155" s="131"/>
      <c r="X155" s="75" t="str">
        <f>IF(COUNTIF($M155,"*LED*"),"LED設置済",IF(COUNTIF($M155,"*不明*"),"該当不明",IF(ISERROR(VLOOKUP($M155,#REF!,4,0)),"",VLOOKUP($M155,#REF!,4,0))))</f>
        <v/>
      </c>
      <c r="Y155" s="139">
        <f t="shared" si="71"/>
        <v>0</v>
      </c>
      <c r="Z155" s="144" t="str">
        <f>IF(ISERROR(VLOOKUP($M155,#REF!,5,0)),"",VLOOKUP($M155,#REF!,5,0))</f>
        <v/>
      </c>
      <c r="AA155" s="147" t="str">
        <f t="shared" si="72"/>
        <v/>
      </c>
      <c r="AB155" s="147" t="str">
        <f t="shared" si="73"/>
        <v/>
      </c>
      <c r="AC155" s="147" t="str">
        <f>IF(ISERROR(VLOOKUP($M155,#REF!,6,0)),"",VLOOKUP($M155,#REF!,6,0))</f>
        <v/>
      </c>
      <c r="AD155" s="147" t="str">
        <f>IF(ISERROR(VLOOKUP($M155,#REF!,8,0)),"",VLOOKUP($M155,#REF!,8,0))</f>
        <v/>
      </c>
      <c r="AE155" s="152" t="str">
        <f t="shared" si="74"/>
        <v/>
      </c>
      <c r="AF155" s="155" t="str">
        <f t="shared" si="75"/>
        <v/>
      </c>
      <c r="AG155" s="146" t="str">
        <f t="shared" si="76"/>
        <v/>
      </c>
      <c r="AH155" s="146" t="str">
        <f>IF(ISERROR(VLOOKUP($M155,#REF!,9,0)),"",VLOOKUP($M155,#REF!,9,0))</f>
        <v/>
      </c>
      <c r="AI155" s="146" t="str">
        <f t="shared" si="77"/>
        <v/>
      </c>
      <c r="AJ155" s="168">
        <f t="shared" si="78"/>
        <v>0</v>
      </c>
      <c r="AK155" s="171"/>
      <c r="AL155" s="174" t="str">
        <f t="shared" si="79"/>
        <v/>
      </c>
      <c r="AM155" s="179" t="str">
        <f t="shared" si="80"/>
        <v/>
      </c>
      <c r="AN155" s="183" t="str">
        <f t="shared" si="81"/>
        <v>未入力セル</v>
      </c>
      <c r="AO155" s="186" t="str">
        <f t="shared" si="61"/>
        <v/>
      </c>
      <c r="AP155" s="186" t="str">
        <f t="shared" si="62"/>
        <v/>
      </c>
      <c r="AQ155" s="39">
        <f t="shared" si="60"/>
        <v>0</v>
      </c>
      <c r="AR155" s="39" t="str">
        <f>IF(ISERROR(VLOOKUP($M155,#REF!,16,0)),"",VLOOKUP($M155,#REF!,16,0))</f>
        <v/>
      </c>
      <c r="AS155" s="196" t="str">
        <f>IF(ISERROR(VLOOKUP($M155,#REF!,7,0)),"",VLOOKUP($M155,#REF!,7,0))</f>
        <v/>
      </c>
      <c r="AT155" s="203">
        <f t="shared" si="82"/>
        <v>0</v>
      </c>
      <c r="AU155" s="208" t="str">
        <f t="shared" si="83"/>
        <v/>
      </c>
      <c r="AW155" s="208" t="str">
        <f>IF(ISERROR(VLOOKUP($M155,#REF!,10,0)),"",VLOOKUP($M155,#REF!,10,0))</f>
        <v/>
      </c>
      <c r="AX155" s="203">
        <f t="shared" si="84"/>
        <v>0</v>
      </c>
      <c r="AY155" s="208" t="str">
        <f t="shared" si="85"/>
        <v/>
      </c>
      <c r="BA155" s="225" t="str">
        <f t="shared" si="86"/>
        <v/>
      </c>
      <c r="BB155" s="225" t="str">
        <f t="shared" si="87"/>
        <v/>
      </c>
    </row>
    <row r="156" spans="1:54" s="39" customFormat="1" ht="25.2" customHeight="1" x14ac:dyDescent="0.2">
      <c r="A156" s="45"/>
      <c r="B156" s="48"/>
      <c r="C156" s="48"/>
      <c r="D156" s="53"/>
      <c r="E156" s="53"/>
      <c r="F156" s="55"/>
      <c r="G156" s="55"/>
      <c r="H156" s="60"/>
      <c r="I156" s="66"/>
      <c r="J156" s="68"/>
      <c r="L156" s="73">
        <f t="shared" si="63"/>
        <v>0</v>
      </c>
      <c r="M156" s="73" t="str">
        <f t="shared" si="64"/>
        <v xml:space="preserve"> </v>
      </c>
      <c r="N156" s="100">
        <f t="shared" si="65"/>
        <v>0</v>
      </c>
      <c r="O156" s="100">
        <f t="shared" si="66"/>
        <v>0</v>
      </c>
      <c r="P156" s="108">
        <f t="shared" si="67"/>
        <v>0</v>
      </c>
      <c r="Q156" s="108" t="str">
        <f>IF(OR($C156="LED",$C156="不明"),"",IF(ISERROR(VLOOKUP($M156,#REF!,2,0)),"",VLOOKUP($M156,#REF!,2,0)))</f>
        <v/>
      </c>
      <c r="R156" s="100">
        <f t="shared" si="68"/>
        <v>0</v>
      </c>
      <c r="S156" s="100">
        <f t="shared" si="69"/>
        <v>0</v>
      </c>
      <c r="T156" s="120" t="str">
        <f t="shared" si="70"/>
        <v/>
      </c>
      <c r="U156" s="124"/>
      <c r="V156" s="129" t="s">
        <v>164</v>
      </c>
      <c r="W156" s="131"/>
      <c r="X156" s="75" t="str">
        <f>IF(COUNTIF($M156,"*LED*"),"LED設置済",IF(COUNTIF($M156,"*不明*"),"該当不明",IF(ISERROR(VLOOKUP($M156,#REF!,4,0)),"",VLOOKUP($M156,#REF!,4,0))))</f>
        <v/>
      </c>
      <c r="Y156" s="139">
        <f t="shared" si="71"/>
        <v>0</v>
      </c>
      <c r="Z156" s="144" t="str">
        <f>IF(ISERROR(VLOOKUP($M156,#REF!,5,0)),"",VLOOKUP($M156,#REF!,5,0))</f>
        <v/>
      </c>
      <c r="AA156" s="147" t="str">
        <f t="shared" si="72"/>
        <v/>
      </c>
      <c r="AB156" s="147" t="str">
        <f t="shared" si="73"/>
        <v/>
      </c>
      <c r="AC156" s="147" t="str">
        <f>IF(ISERROR(VLOOKUP($M156,#REF!,6,0)),"",VLOOKUP($M156,#REF!,6,0))</f>
        <v/>
      </c>
      <c r="AD156" s="147" t="str">
        <f>IF(ISERROR(VLOOKUP($M156,#REF!,8,0)),"",VLOOKUP($M156,#REF!,8,0))</f>
        <v/>
      </c>
      <c r="AE156" s="152" t="str">
        <f t="shared" si="74"/>
        <v/>
      </c>
      <c r="AF156" s="155" t="str">
        <f t="shared" si="75"/>
        <v/>
      </c>
      <c r="AG156" s="146" t="str">
        <f t="shared" si="76"/>
        <v/>
      </c>
      <c r="AH156" s="146" t="str">
        <f>IF(ISERROR(VLOOKUP($M156,#REF!,9,0)),"",VLOOKUP($M156,#REF!,9,0))</f>
        <v/>
      </c>
      <c r="AI156" s="146" t="str">
        <f t="shared" si="77"/>
        <v/>
      </c>
      <c r="AJ156" s="168">
        <f t="shared" si="78"/>
        <v>0</v>
      </c>
      <c r="AK156" s="171"/>
      <c r="AL156" s="174" t="str">
        <f t="shared" si="79"/>
        <v/>
      </c>
      <c r="AM156" s="179" t="str">
        <f t="shared" si="80"/>
        <v/>
      </c>
      <c r="AN156" s="183" t="str">
        <f t="shared" si="81"/>
        <v>未入力セル</v>
      </c>
      <c r="AO156" s="186" t="str">
        <f t="shared" si="61"/>
        <v/>
      </c>
      <c r="AP156" s="186" t="str">
        <f t="shared" si="62"/>
        <v/>
      </c>
      <c r="AQ156" s="39">
        <f t="shared" si="60"/>
        <v>0</v>
      </c>
      <c r="AR156" s="39" t="str">
        <f>IF(ISERROR(VLOOKUP($M156,#REF!,16,0)),"",VLOOKUP($M156,#REF!,16,0))</f>
        <v/>
      </c>
      <c r="AS156" s="196" t="str">
        <f>IF(ISERROR(VLOOKUP($M156,#REF!,7,0)),"",VLOOKUP($M156,#REF!,7,0))</f>
        <v/>
      </c>
      <c r="AT156" s="203">
        <f t="shared" si="82"/>
        <v>0</v>
      </c>
      <c r="AU156" s="208" t="str">
        <f t="shared" si="83"/>
        <v/>
      </c>
      <c r="AW156" s="208" t="str">
        <f>IF(ISERROR(VLOOKUP($M156,#REF!,10,0)),"",VLOOKUP($M156,#REF!,10,0))</f>
        <v/>
      </c>
      <c r="AX156" s="203">
        <f t="shared" si="84"/>
        <v>0</v>
      </c>
      <c r="AY156" s="208" t="str">
        <f t="shared" si="85"/>
        <v/>
      </c>
      <c r="BA156" s="225" t="str">
        <f t="shared" si="86"/>
        <v/>
      </c>
      <c r="BB156" s="225" t="str">
        <f t="shared" si="87"/>
        <v/>
      </c>
    </row>
    <row r="157" spans="1:54" s="39" customFormat="1" ht="25.2" customHeight="1" x14ac:dyDescent="0.2">
      <c r="A157" s="45"/>
      <c r="B157" s="48"/>
      <c r="C157" s="48"/>
      <c r="D157" s="53"/>
      <c r="E157" s="53"/>
      <c r="F157" s="55"/>
      <c r="G157" s="55"/>
      <c r="H157" s="60"/>
      <c r="I157" s="66"/>
      <c r="J157" s="68"/>
      <c r="L157" s="73">
        <f t="shared" si="63"/>
        <v>0</v>
      </c>
      <c r="M157" s="73" t="str">
        <f t="shared" si="64"/>
        <v xml:space="preserve"> </v>
      </c>
      <c r="N157" s="100">
        <f t="shared" si="65"/>
        <v>0</v>
      </c>
      <c r="O157" s="100">
        <f t="shared" si="66"/>
        <v>0</v>
      </c>
      <c r="P157" s="108">
        <f t="shared" si="67"/>
        <v>0</v>
      </c>
      <c r="Q157" s="108" t="str">
        <f>IF(OR($C157="LED",$C157="不明"),"",IF(ISERROR(VLOOKUP($M157,#REF!,2,0)),"",VLOOKUP($M157,#REF!,2,0)))</f>
        <v/>
      </c>
      <c r="R157" s="100">
        <f t="shared" si="68"/>
        <v>0</v>
      </c>
      <c r="S157" s="100">
        <f t="shared" si="69"/>
        <v>0</v>
      </c>
      <c r="T157" s="120" t="str">
        <f t="shared" si="70"/>
        <v/>
      </c>
      <c r="U157" s="124"/>
      <c r="V157" s="129" t="s">
        <v>164</v>
      </c>
      <c r="W157" s="131"/>
      <c r="X157" s="75" t="str">
        <f>IF(COUNTIF($M157,"*LED*"),"LED設置済",IF(COUNTIF($M157,"*不明*"),"該当不明",IF(ISERROR(VLOOKUP($M157,#REF!,4,0)),"",VLOOKUP($M157,#REF!,4,0))))</f>
        <v/>
      </c>
      <c r="Y157" s="139">
        <f t="shared" si="71"/>
        <v>0</v>
      </c>
      <c r="Z157" s="144" t="str">
        <f>IF(ISERROR(VLOOKUP($M157,#REF!,5,0)),"",VLOOKUP($M157,#REF!,5,0))</f>
        <v/>
      </c>
      <c r="AA157" s="147" t="str">
        <f t="shared" si="72"/>
        <v/>
      </c>
      <c r="AB157" s="147" t="str">
        <f t="shared" si="73"/>
        <v/>
      </c>
      <c r="AC157" s="147" t="str">
        <f>IF(ISERROR(VLOOKUP($M157,#REF!,6,0)),"",VLOOKUP($M157,#REF!,6,0))</f>
        <v/>
      </c>
      <c r="AD157" s="147" t="str">
        <f>IF(ISERROR(VLOOKUP($M157,#REF!,8,0)),"",VLOOKUP($M157,#REF!,8,0))</f>
        <v/>
      </c>
      <c r="AE157" s="152" t="str">
        <f t="shared" si="74"/>
        <v/>
      </c>
      <c r="AF157" s="155" t="str">
        <f t="shared" si="75"/>
        <v/>
      </c>
      <c r="AG157" s="146" t="str">
        <f t="shared" si="76"/>
        <v/>
      </c>
      <c r="AH157" s="146" t="str">
        <f>IF(ISERROR(VLOOKUP($M157,#REF!,9,0)),"",VLOOKUP($M157,#REF!,9,0))</f>
        <v/>
      </c>
      <c r="AI157" s="146" t="str">
        <f t="shared" si="77"/>
        <v/>
      </c>
      <c r="AJ157" s="168">
        <f t="shared" si="78"/>
        <v>0</v>
      </c>
      <c r="AK157" s="171"/>
      <c r="AL157" s="174" t="str">
        <f t="shared" si="79"/>
        <v/>
      </c>
      <c r="AM157" s="179" t="str">
        <f t="shared" si="80"/>
        <v/>
      </c>
      <c r="AN157" s="183" t="str">
        <f t="shared" si="81"/>
        <v>未入力セル</v>
      </c>
      <c r="AO157" s="186" t="str">
        <f t="shared" si="61"/>
        <v/>
      </c>
      <c r="AP157" s="186" t="str">
        <f t="shared" si="62"/>
        <v/>
      </c>
      <c r="AQ157" s="39">
        <f t="shared" si="60"/>
        <v>0</v>
      </c>
      <c r="AR157" s="39" t="str">
        <f>IF(ISERROR(VLOOKUP($M157,#REF!,16,0)),"",VLOOKUP($M157,#REF!,16,0))</f>
        <v/>
      </c>
      <c r="AS157" s="196" t="str">
        <f>IF(ISERROR(VLOOKUP($M157,#REF!,7,0)),"",VLOOKUP($M157,#REF!,7,0))</f>
        <v/>
      </c>
      <c r="AT157" s="203">
        <f t="shared" si="82"/>
        <v>0</v>
      </c>
      <c r="AU157" s="208" t="str">
        <f t="shared" si="83"/>
        <v/>
      </c>
      <c r="AW157" s="208" t="str">
        <f>IF(ISERROR(VLOOKUP($M157,#REF!,10,0)),"",VLOOKUP($M157,#REF!,10,0))</f>
        <v/>
      </c>
      <c r="AX157" s="203">
        <f t="shared" si="84"/>
        <v>0</v>
      </c>
      <c r="AY157" s="208" t="str">
        <f t="shared" si="85"/>
        <v/>
      </c>
      <c r="BA157" s="225" t="str">
        <f t="shared" si="86"/>
        <v/>
      </c>
      <c r="BB157" s="225" t="str">
        <f t="shared" si="87"/>
        <v/>
      </c>
    </row>
    <row r="158" spans="1:54" s="39" customFormat="1" ht="25.2" customHeight="1" x14ac:dyDescent="0.2">
      <c r="A158" s="45"/>
      <c r="B158" s="48"/>
      <c r="C158" s="48"/>
      <c r="D158" s="53"/>
      <c r="E158" s="53"/>
      <c r="F158" s="55"/>
      <c r="G158" s="55"/>
      <c r="H158" s="60"/>
      <c r="I158" s="66"/>
      <c r="J158" s="68"/>
      <c r="L158" s="73">
        <f t="shared" si="63"/>
        <v>0</v>
      </c>
      <c r="M158" s="73" t="str">
        <f t="shared" si="64"/>
        <v xml:space="preserve"> </v>
      </c>
      <c r="N158" s="100">
        <f t="shared" si="65"/>
        <v>0</v>
      </c>
      <c r="O158" s="100">
        <f t="shared" si="66"/>
        <v>0</v>
      </c>
      <c r="P158" s="108">
        <f t="shared" si="67"/>
        <v>0</v>
      </c>
      <c r="Q158" s="108" t="str">
        <f>IF(OR($C158="LED",$C158="不明"),"",IF(ISERROR(VLOOKUP($M158,#REF!,2,0)),"",VLOOKUP($M158,#REF!,2,0)))</f>
        <v/>
      </c>
      <c r="R158" s="100">
        <f t="shared" si="68"/>
        <v>0</v>
      </c>
      <c r="S158" s="100">
        <f t="shared" si="69"/>
        <v>0</v>
      </c>
      <c r="T158" s="120" t="str">
        <f t="shared" si="70"/>
        <v/>
      </c>
      <c r="U158" s="124"/>
      <c r="V158" s="129" t="s">
        <v>164</v>
      </c>
      <c r="W158" s="131"/>
      <c r="X158" s="75" t="str">
        <f>IF(COUNTIF($M158,"*LED*"),"LED設置済",IF(COUNTIF($M158,"*不明*"),"該当不明",IF(ISERROR(VLOOKUP($M158,#REF!,4,0)),"",VLOOKUP($M158,#REF!,4,0))))</f>
        <v/>
      </c>
      <c r="Y158" s="139">
        <f t="shared" si="71"/>
        <v>0</v>
      </c>
      <c r="Z158" s="144" t="str">
        <f>IF(ISERROR(VLOOKUP($M158,#REF!,5,0)),"",VLOOKUP($M158,#REF!,5,0))</f>
        <v/>
      </c>
      <c r="AA158" s="147" t="str">
        <f t="shared" si="72"/>
        <v/>
      </c>
      <c r="AB158" s="147" t="str">
        <f t="shared" si="73"/>
        <v/>
      </c>
      <c r="AC158" s="147" t="str">
        <f>IF(ISERROR(VLOOKUP($M158,#REF!,6,0)),"",VLOOKUP($M158,#REF!,6,0))</f>
        <v/>
      </c>
      <c r="AD158" s="147" t="str">
        <f>IF(ISERROR(VLOOKUP($M158,#REF!,8,0)),"",VLOOKUP($M158,#REF!,8,0))</f>
        <v/>
      </c>
      <c r="AE158" s="152" t="str">
        <f t="shared" si="74"/>
        <v/>
      </c>
      <c r="AF158" s="155" t="str">
        <f t="shared" si="75"/>
        <v/>
      </c>
      <c r="AG158" s="146" t="str">
        <f t="shared" si="76"/>
        <v/>
      </c>
      <c r="AH158" s="146" t="str">
        <f>IF(ISERROR(VLOOKUP($M158,#REF!,9,0)),"",VLOOKUP($M158,#REF!,9,0))</f>
        <v/>
      </c>
      <c r="AI158" s="146" t="str">
        <f t="shared" si="77"/>
        <v/>
      </c>
      <c r="AJ158" s="168">
        <f t="shared" si="78"/>
        <v>0</v>
      </c>
      <c r="AK158" s="171"/>
      <c r="AL158" s="174" t="str">
        <f t="shared" si="79"/>
        <v/>
      </c>
      <c r="AM158" s="179" t="str">
        <f t="shared" si="80"/>
        <v/>
      </c>
      <c r="AN158" s="183" t="str">
        <f t="shared" si="81"/>
        <v>未入力セル</v>
      </c>
      <c r="AO158" s="186" t="str">
        <f t="shared" si="61"/>
        <v/>
      </c>
      <c r="AP158" s="186" t="str">
        <f t="shared" si="62"/>
        <v/>
      </c>
      <c r="AQ158" s="39">
        <f t="shared" si="60"/>
        <v>0</v>
      </c>
      <c r="AR158" s="39" t="str">
        <f>IF(ISERROR(VLOOKUP($M158,#REF!,16,0)),"",VLOOKUP($M158,#REF!,16,0))</f>
        <v/>
      </c>
      <c r="AS158" s="196" t="str">
        <f>IF(ISERROR(VLOOKUP($M158,#REF!,7,0)),"",VLOOKUP($M158,#REF!,7,0))</f>
        <v/>
      </c>
      <c r="AT158" s="203">
        <f t="shared" si="82"/>
        <v>0</v>
      </c>
      <c r="AU158" s="208" t="str">
        <f t="shared" si="83"/>
        <v/>
      </c>
      <c r="AW158" s="208" t="str">
        <f>IF(ISERROR(VLOOKUP($M158,#REF!,10,0)),"",VLOOKUP($M158,#REF!,10,0))</f>
        <v/>
      </c>
      <c r="AX158" s="203">
        <f t="shared" si="84"/>
        <v>0</v>
      </c>
      <c r="AY158" s="208" t="str">
        <f t="shared" si="85"/>
        <v/>
      </c>
      <c r="BA158" s="225" t="str">
        <f t="shared" si="86"/>
        <v/>
      </c>
      <c r="BB158" s="225" t="str">
        <f t="shared" si="87"/>
        <v/>
      </c>
    </row>
    <row r="159" spans="1:54" s="39" customFormat="1" ht="25.2" customHeight="1" x14ac:dyDescent="0.2">
      <c r="A159" s="45"/>
      <c r="B159" s="48"/>
      <c r="C159" s="48"/>
      <c r="D159" s="53"/>
      <c r="E159" s="53"/>
      <c r="F159" s="55"/>
      <c r="G159" s="55"/>
      <c r="H159" s="60"/>
      <c r="I159" s="66"/>
      <c r="J159" s="68"/>
      <c r="L159" s="73">
        <f t="shared" si="63"/>
        <v>0</v>
      </c>
      <c r="M159" s="73" t="str">
        <f t="shared" si="64"/>
        <v xml:space="preserve"> </v>
      </c>
      <c r="N159" s="100">
        <f t="shared" si="65"/>
        <v>0</v>
      </c>
      <c r="O159" s="100">
        <f t="shared" si="66"/>
        <v>0</v>
      </c>
      <c r="P159" s="108">
        <f t="shared" si="67"/>
        <v>0</v>
      </c>
      <c r="Q159" s="108" t="str">
        <f>IF(OR($C159="LED",$C159="不明"),"",IF(ISERROR(VLOOKUP($M159,#REF!,2,0)),"",VLOOKUP($M159,#REF!,2,0)))</f>
        <v/>
      </c>
      <c r="R159" s="100">
        <f t="shared" si="68"/>
        <v>0</v>
      </c>
      <c r="S159" s="100">
        <f t="shared" si="69"/>
        <v>0</v>
      </c>
      <c r="T159" s="120" t="str">
        <f t="shared" si="70"/>
        <v/>
      </c>
      <c r="U159" s="124"/>
      <c r="V159" s="129" t="s">
        <v>164</v>
      </c>
      <c r="W159" s="131"/>
      <c r="X159" s="75" t="str">
        <f>IF(COUNTIF($M159,"*LED*"),"LED設置済",IF(COUNTIF($M159,"*不明*"),"該当不明",IF(ISERROR(VLOOKUP($M159,#REF!,4,0)),"",VLOOKUP($M159,#REF!,4,0))))</f>
        <v/>
      </c>
      <c r="Y159" s="139">
        <f t="shared" si="71"/>
        <v>0</v>
      </c>
      <c r="Z159" s="144" t="str">
        <f>IF(ISERROR(VLOOKUP($M159,#REF!,5,0)),"",VLOOKUP($M159,#REF!,5,0))</f>
        <v/>
      </c>
      <c r="AA159" s="147" t="str">
        <f t="shared" si="72"/>
        <v/>
      </c>
      <c r="AB159" s="147" t="str">
        <f t="shared" si="73"/>
        <v/>
      </c>
      <c r="AC159" s="147" t="str">
        <f>IF(ISERROR(VLOOKUP($M159,#REF!,6,0)),"",VLOOKUP($M159,#REF!,6,0))</f>
        <v/>
      </c>
      <c r="AD159" s="147" t="str">
        <f>IF(ISERROR(VLOOKUP($M159,#REF!,8,0)),"",VLOOKUP($M159,#REF!,8,0))</f>
        <v/>
      </c>
      <c r="AE159" s="152" t="str">
        <f t="shared" si="74"/>
        <v/>
      </c>
      <c r="AF159" s="155" t="str">
        <f t="shared" si="75"/>
        <v/>
      </c>
      <c r="AG159" s="146" t="str">
        <f t="shared" si="76"/>
        <v/>
      </c>
      <c r="AH159" s="146" t="str">
        <f>IF(ISERROR(VLOOKUP($M159,#REF!,9,0)),"",VLOOKUP($M159,#REF!,9,0))</f>
        <v/>
      </c>
      <c r="AI159" s="146" t="str">
        <f t="shared" si="77"/>
        <v/>
      </c>
      <c r="AJ159" s="168">
        <f t="shared" si="78"/>
        <v>0</v>
      </c>
      <c r="AK159" s="171"/>
      <c r="AL159" s="174" t="str">
        <f t="shared" si="79"/>
        <v/>
      </c>
      <c r="AM159" s="179" t="str">
        <f t="shared" si="80"/>
        <v/>
      </c>
      <c r="AN159" s="183" t="str">
        <f t="shared" si="81"/>
        <v>未入力セル</v>
      </c>
      <c r="AO159" s="186" t="str">
        <f t="shared" si="61"/>
        <v/>
      </c>
      <c r="AP159" s="186" t="str">
        <f t="shared" si="62"/>
        <v/>
      </c>
      <c r="AQ159" s="39">
        <f t="shared" ref="AQ159:AQ222" si="88">R159*S159*N159</f>
        <v>0</v>
      </c>
      <c r="AR159" s="39" t="str">
        <f>IF(ISERROR(VLOOKUP($M159,#REF!,16,0)),"",VLOOKUP($M159,#REF!,16,0))</f>
        <v/>
      </c>
      <c r="AS159" s="196" t="str">
        <f>IF(ISERROR(VLOOKUP($M159,#REF!,7,0)),"",VLOOKUP($M159,#REF!,7,0))</f>
        <v/>
      </c>
      <c r="AT159" s="203">
        <f t="shared" si="82"/>
        <v>0</v>
      </c>
      <c r="AU159" s="208" t="str">
        <f t="shared" si="83"/>
        <v/>
      </c>
      <c r="AW159" s="208" t="str">
        <f>IF(ISERROR(VLOOKUP($M159,#REF!,10,0)),"",VLOOKUP($M159,#REF!,10,0))</f>
        <v/>
      </c>
      <c r="AX159" s="203">
        <f t="shared" si="84"/>
        <v>0</v>
      </c>
      <c r="AY159" s="208" t="str">
        <f t="shared" si="85"/>
        <v/>
      </c>
      <c r="BA159" s="225" t="str">
        <f t="shared" si="86"/>
        <v/>
      </c>
      <c r="BB159" s="225" t="str">
        <f t="shared" si="87"/>
        <v/>
      </c>
    </row>
    <row r="160" spans="1:54" s="39" customFormat="1" ht="25.2" customHeight="1" x14ac:dyDescent="0.2">
      <c r="A160" s="45"/>
      <c r="B160" s="48"/>
      <c r="C160" s="48"/>
      <c r="D160" s="53"/>
      <c r="E160" s="53"/>
      <c r="F160" s="55"/>
      <c r="G160" s="55"/>
      <c r="H160" s="60"/>
      <c r="I160" s="66"/>
      <c r="J160" s="68"/>
      <c r="L160" s="73">
        <f t="shared" si="63"/>
        <v>0</v>
      </c>
      <c r="M160" s="73" t="str">
        <f t="shared" si="64"/>
        <v xml:space="preserve"> </v>
      </c>
      <c r="N160" s="100">
        <f t="shared" si="65"/>
        <v>0</v>
      </c>
      <c r="O160" s="100">
        <f t="shared" si="66"/>
        <v>0</v>
      </c>
      <c r="P160" s="108">
        <f t="shared" si="67"/>
        <v>0</v>
      </c>
      <c r="Q160" s="108" t="str">
        <f>IF(OR($C160="LED",$C160="不明"),"",IF(ISERROR(VLOOKUP($M160,#REF!,2,0)),"",VLOOKUP($M160,#REF!,2,0)))</f>
        <v/>
      </c>
      <c r="R160" s="100">
        <f t="shared" si="68"/>
        <v>0</v>
      </c>
      <c r="S160" s="100">
        <f t="shared" si="69"/>
        <v>0</v>
      </c>
      <c r="T160" s="120" t="str">
        <f t="shared" si="70"/>
        <v/>
      </c>
      <c r="U160" s="124"/>
      <c r="V160" s="129" t="s">
        <v>164</v>
      </c>
      <c r="W160" s="131"/>
      <c r="X160" s="75" t="str">
        <f>IF(COUNTIF($M160,"*LED*"),"LED設置済",IF(COUNTIF($M160,"*不明*"),"該当不明",IF(ISERROR(VLOOKUP($M160,#REF!,4,0)),"",VLOOKUP($M160,#REF!,4,0))))</f>
        <v/>
      </c>
      <c r="Y160" s="139">
        <f t="shared" si="71"/>
        <v>0</v>
      </c>
      <c r="Z160" s="144" t="str">
        <f>IF(ISERROR(VLOOKUP($M160,#REF!,5,0)),"",VLOOKUP($M160,#REF!,5,0))</f>
        <v/>
      </c>
      <c r="AA160" s="147" t="str">
        <f t="shared" si="72"/>
        <v/>
      </c>
      <c r="AB160" s="147" t="str">
        <f t="shared" si="73"/>
        <v/>
      </c>
      <c r="AC160" s="147" t="str">
        <f>IF(ISERROR(VLOOKUP($M160,#REF!,6,0)),"",VLOOKUP($M160,#REF!,6,0))</f>
        <v/>
      </c>
      <c r="AD160" s="147" t="str">
        <f>IF(ISERROR(VLOOKUP($M160,#REF!,8,0)),"",VLOOKUP($M160,#REF!,8,0))</f>
        <v/>
      </c>
      <c r="AE160" s="152" t="str">
        <f t="shared" si="74"/>
        <v/>
      </c>
      <c r="AF160" s="155" t="str">
        <f t="shared" si="75"/>
        <v/>
      </c>
      <c r="AG160" s="146" t="str">
        <f t="shared" si="76"/>
        <v/>
      </c>
      <c r="AH160" s="146" t="str">
        <f>IF(ISERROR(VLOOKUP($M160,#REF!,9,0)),"",VLOOKUP($M160,#REF!,9,0))</f>
        <v/>
      </c>
      <c r="AI160" s="146" t="str">
        <f t="shared" si="77"/>
        <v/>
      </c>
      <c r="AJ160" s="168">
        <f t="shared" si="78"/>
        <v>0</v>
      </c>
      <c r="AK160" s="171"/>
      <c r="AL160" s="174" t="str">
        <f t="shared" si="79"/>
        <v/>
      </c>
      <c r="AM160" s="179" t="str">
        <f t="shared" si="80"/>
        <v/>
      </c>
      <c r="AN160" s="183" t="str">
        <f t="shared" si="81"/>
        <v>未入力セル</v>
      </c>
      <c r="AO160" s="186" t="str">
        <f t="shared" si="61"/>
        <v/>
      </c>
      <c r="AP160" s="186" t="str">
        <f t="shared" si="62"/>
        <v/>
      </c>
      <c r="AQ160" s="39">
        <f t="shared" si="88"/>
        <v>0</v>
      </c>
      <c r="AR160" s="39" t="str">
        <f>IF(ISERROR(VLOOKUP($M160,#REF!,16,0)),"",VLOOKUP($M160,#REF!,16,0))</f>
        <v/>
      </c>
      <c r="AS160" s="196" t="str">
        <f>IF(ISERROR(VLOOKUP($M160,#REF!,7,0)),"",VLOOKUP($M160,#REF!,7,0))</f>
        <v/>
      </c>
      <c r="AT160" s="203">
        <f t="shared" si="82"/>
        <v>0</v>
      </c>
      <c r="AU160" s="208" t="str">
        <f t="shared" si="83"/>
        <v/>
      </c>
      <c r="AW160" s="208" t="str">
        <f>IF(ISERROR(VLOOKUP($M160,#REF!,10,0)),"",VLOOKUP($M160,#REF!,10,0))</f>
        <v/>
      </c>
      <c r="AX160" s="203">
        <f t="shared" si="84"/>
        <v>0</v>
      </c>
      <c r="AY160" s="208" t="str">
        <f t="shared" si="85"/>
        <v/>
      </c>
      <c r="BA160" s="225" t="str">
        <f t="shared" si="86"/>
        <v/>
      </c>
      <c r="BB160" s="225" t="str">
        <f t="shared" si="87"/>
        <v/>
      </c>
    </row>
    <row r="161" spans="1:54" s="39" customFormat="1" ht="25.2" customHeight="1" x14ac:dyDescent="0.2">
      <c r="A161" s="45"/>
      <c r="B161" s="48"/>
      <c r="C161" s="48"/>
      <c r="D161" s="53"/>
      <c r="E161" s="53"/>
      <c r="F161" s="55"/>
      <c r="G161" s="55"/>
      <c r="H161" s="60"/>
      <c r="I161" s="66"/>
      <c r="J161" s="68"/>
      <c r="L161" s="73">
        <f t="shared" si="63"/>
        <v>0</v>
      </c>
      <c r="M161" s="73" t="str">
        <f t="shared" si="64"/>
        <v xml:space="preserve"> </v>
      </c>
      <c r="N161" s="100">
        <f t="shared" si="65"/>
        <v>0</v>
      </c>
      <c r="O161" s="100">
        <f t="shared" si="66"/>
        <v>0</v>
      </c>
      <c r="P161" s="108">
        <f t="shared" si="67"/>
        <v>0</v>
      </c>
      <c r="Q161" s="108" t="str">
        <f>IF(OR($C161="LED",$C161="不明"),"",IF(ISERROR(VLOOKUP($M161,#REF!,2,0)),"",VLOOKUP($M161,#REF!,2,0)))</f>
        <v/>
      </c>
      <c r="R161" s="100">
        <f t="shared" si="68"/>
        <v>0</v>
      </c>
      <c r="S161" s="100">
        <f t="shared" si="69"/>
        <v>0</v>
      </c>
      <c r="T161" s="120" t="str">
        <f t="shared" si="70"/>
        <v/>
      </c>
      <c r="U161" s="124"/>
      <c r="V161" s="129" t="s">
        <v>164</v>
      </c>
      <c r="W161" s="131"/>
      <c r="X161" s="75" t="str">
        <f>IF(COUNTIF($M161,"*LED*"),"LED設置済",IF(COUNTIF($M161,"*不明*"),"該当不明",IF(ISERROR(VLOOKUP($M161,#REF!,4,0)),"",VLOOKUP($M161,#REF!,4,0))))</f>
        <v/>
      </c>
      <c r="Y161" s="139">
        <f t="shared" si="71"/>
        <v>0</v>
      </c>
      <c r="Z161" s="144" t="str">
        <f>IF(ISERROR(VLOOKUP($M161,#REF!,5,0)),"",VLOOKUP($M161,#REF!,5,0))</f>
        <v/>
      </c>
      <c r="AA161" s="147" t="str">
        <f t="shared" si="72"/>
        <v/>
      </c>
      <c r="AB161" s="147" t="str">
        <f t="shared" si="73"/>
        <v/>
      </c>
      <c r="AC161" s="147" t="str">
        <f>IF(ISERROR(VLOOKUP($M161,#REF!,6,0)),"",VLOOKUP($M161,#REF!,6,0))</f>
        <v/>
      </c>
      <c r="AD161" s="147" t="str">
        <f>IF(ISERROR(VLOOKUP($M161,#REF!,8,0)),"",VLOOKUP($M161,#REF!,8,0))</f>
        <v/>
      </c>
      <c r="AE161" s="152" t="str">
        <f t="shared" si="74"/>
        <v/>
      </c>
      <c r="AF161" s="155" t="str">
        <f t="shared" si="75"/>
        <v/>
      </c>
      <c r="AG161" s="146" t="str">
        <f t="shared" si="76"/>
        <v/>
      </c>
      <c r="AH161" s="146" t="str">
        <f>IF(ISERROR(VLOOKUP($M161,#REF!,9,0)),"",VLOOKUP($M161,#REF!,9,0))</f>
        <v/>
      </c>
      <c r="AI161" s="146" t="str">
        <f t="shared" si="77"/>
        <v/>
      </c>
      <c r="AJ161" s="168">
        <f t="shared" si="78"/>
        <v>0</v>
      </c>
      <c r="AK161" s="171"/>
      <c r="AL161" s="174" t="str">
        <f t="shared" si="79"/>
        <v/>
      </c>
      <c r="AM161" s="179" t="str">
        <f t="shared" si="80"/>
        <v/>
      </c>
      <c r="AN161" s="183" t="str">
        <f t="shared" si="81"/>
        <v>未入力セル</v>
      </c>
      <c r="AO161" s="186" t="str">
        <f t="shared" si="61"/>
        <v/>
      </c>
      <c r="AP161" s="186" t="str">
        <f t="shared" si="62"/>
        <v/>
      </c>
      <c r="AQ161" s="39">
        <f t="shared" si="88"/>
        <v>0</v>
      </c>
      <c r="AR161" s="39" t="str">
        <f>IF(ISERROR(VLOOKUP($M161,#REF!,16,0)),"",VLOOKUP($M161,#REF!,16,0))</f>
        <v/>
      </c>
      <c r="AS161" s="196" t="str">
        <f>IF(ISERROR(VLOOKUP($M161,#REF!,7,0)),"",VLOOKUP($M161,#REF!,7,0))</f>
        <v/>
      </c>
      <c r="AT161" s="203">
        <f t="shared" si="82"/>
        <v>0</v>
      </c>
      <c r="AU161" s="208" t="str">
        <f t="shared" si="83"/>
        <v/>
      </c>
      <c r="AW161" s="208" t="str">
        <f>IF(ISERROR(VLOOKUP($M161,#REF!,10,0)),"",VLOOKUP($M161,#REF!,10,0))</f>
        <v/>
      </c>
      <c r="AX161" s="203">
        <f t="shared" si="84"/>
        <v>0</v>
      </c>
      <c r="AY161" s="208" t="str">
        <f t="shared" si="85"/>
        <v/>
      </c>
      <c r="BA161" s="225" t="str">
        <f t="shared" si="86"/>
        <v/>
      </c>
      <c r="BB161" s="225" t="str">
        <f t="shared" si="87"/>
        <v/>
      </c>
    </row>
    <row r="162" spans="1:54" s="39" customFormat="1" ht="25.2" customHeight="1" x14ac:dyDescent="0.2">
      <c r="A162" s="45"/>
      <c r="B162" s="48"/>
      <c r="C162" s="48"/>
      <c r="D162" s="53"/>
      <c r="E162" s="53"/>
      <c r="F162" s="55"/>
      <c r="G162" s="55"/>
      <c r="H162" s="60"/>
      <c r="I162" s="66"/>
      <c r="J162" s="68"/>
      <c r="L162" s="73">
        <f t="shared" si="63"/>
        <v>0</v>
      </c>
      <c r="M162" s="73" t="str">
        <f t="shared" si="64"/>
        <v xml:space="preserve"> </v>
      </c>
      <c r="N162" s="100">
        <f t="shared" si="65"/>
        <v>0</v>
      </c>
      <c r="O162" s="100">
        <f t="shared" si="66"/>
        <v>0</v>
      </c>
      <c r="P162" s="108">
        <f t="shared" si="67"/>
        <v>0</v>
      </c>
      <c r="Q162" s="108" t="str">
        <f>IF(OR($C162="LED",$C162="不明"),"",IF(ISERROR(VLOOKUP($M162,#REF!,2,0)),"",VLOOKUP($M162,#REF!,2,0)))</f>
        <v/>
      </c>
      <c r="R162" s="100">
        <f t="shared" si="68"/>
        <v>0</v>
      </c>
      <c r="S162" s="100">
        <f t="shared" si="69"/>
        <v>0</v>
      </c>
      <c r="T162" s="120" t="str">
        <f t="shared" si="70"/>
        <v/>
      </c>
      <c r="U162" s="124"/>
      <c r="V162" s="129" t="s">
        <v>164</v>
      </c>
      <c r="W162" s="131"/>
      <c r="X162" s="75" t="str">
        <f>IF(COUNTIF($M162,"*LED*"),"LED設置済",IF(COUNTIF($M162,"*不明*"),"該当不明",IF(ISERROR(VLOOKUP($M162,#REF!,4,0)),"",VLOOKUP($M162,#REF!,4,0))))</f>
        <v/>
      </c>
      <c r="Y162" s="139">
        <f t="shared" si="71"/>
        <v>0</v>
      </c>
      <c r="Z162" s="144" t="str">
        <f>IF(ISERROR(VLOOKUP($M162,#REF!,5,0)),"",VLOOKUP($M162,#REF!,5,0))</f>
        <v/>
      </c>
      <c r="AA162" s="147" t="str">
        <f t="shared" si="72"/>
        <v/>
      </c>
      <c r="AB162" s="147" t="str">
        <f t="shared" si="73"/>
        <v/>
      </c>
      <c r="AC162" s="147" t="str">
        <f>IF(ISERROR(VLOOKUP($M162,#REF!,6,0)),"",VLOOKUP($M162,#REF!,6,0))</f>
        <v/>
      </c>
      <c r="AD162" s="147" t="str">
        <f>IF(ISERROR(VLOOKUP($M162,#REF!,8,0)),"",VLOOKUP($M162,#REF!,8,0))</f>
        <v/>
      </c>
      <c r="AE162" s="152" t="str">
        <f t="shared" si="74"/>
        <v/>
      </c>
      <c r="AF162" s="155" t="str">
        <f t="shared" si="75"/>
        <v/>
      </c>
      <c r="AG162" s="146" t="str">
        <f t="shared" si="76"/>
        <v/>
      </c>
      <c r="AH162" s="146" t="str">
        <f>IF(ISERROR(VLOOKUP($M162,#REF!,9,0)),"",VLOOKUP($M162,#REF!,9,0))</f>
        <v/>
      </c>
      <c r="AI162" s="146" t="str">
        <f t="shared" si="77"/>
        <v/>
      </c>
      <c r="AJ162" s="168">
        <f t="shared" si="78"/>
        <v>0</v>
      </c>
      <c r="AK162" s="171"/>
      <c r="AL162" s="174" t="str">
        <f t="shared" si="79"/>
        <v/>
      </c>
      <c r="AM162" s="179" t="str">
        <f t="shared" si="80"/>
        <v/>
      </c>
      <c r="AN162" s="183" t="str">
        <f t="shared" si="81"/>
        <v>未入力セル</v>
      </c>
      <c r="AO162" s="186" t="str">
        <f t="shared" si="61"/>
        <v/>
      </c>
      <c r="AP162" s="186" t="str">
        <f t="shared" si="62"/>
        <v/>
      </c>
      <c r="AQ162" s="39">
        <f t="shared" si="88"/>
        <v>0</v>
      </c>
      <c r="AR162" s="39" t="str">
        <f>IF(ISERROR(VLOOKUP($M162,#REF!,16,0)),"",VLOOKUP($M162,#REF!,16,0))</f>
        <v/>
      </c>
      <c r="AS162" s="196" t="str">
        <f>IF(ISERROR(VLOOKUP($M162,#REF!,7,0)),"",VLOOKUP($M162,#REF!,7,0))</f>
        <v/>
      </c>
      <c r="AT162" s="203">
        <f t="shared" si="82"/>
        <v>0</v>
      </c>
      <c r="AU162" s="208" t="str">
        <f t="shared" si="83"/>
        <v/>
      </c>
      <c r="AW162" s="208" t="str">
        <f>IF(ISERROR(VLOOKUP($M162,#REF!,10,0)),"",VLOOKUP($M162,#REF!,10,0))</f>
        <v/>
      </c>
      <c r="AX162" s="203">
        <f t="shared" si="84"/>
        <v>0</v>
      </c>
      <c r="AY162" s="208" t="str">
        <f t="shared" si="85"/>
        <v/>
      </c>
      <c r="BA162" s="225" t="str">
        <f t="shared" si="86"/>
        <v/>
      </c>
      <c r="BB162" s="225" t="str">
        <f t="shared" si="87"/>
        <v/>
      </c>
    </row>
    <row r="163" spans="1:54" s="39" customFormat="1" ht="25.2" customHeight="1" x14ac:dyDescent="0.2">
      <c r="A163" s="45"/>
      <c r="B163" s="48"/>
      <c r="C163" s="48"/>
      <c r="D163" s="53"/>
      <c r="E163" s="53"/>
      <c r="F163" s="55"/>
      <c r="G163" s="55"/>
      <c r="H163" s="60"/>
      <c r="I163" s="66"/>
      <c r="J163" s="68"/>
      <c r="L163" s="73">
        <f t="shared" si="63"/>
        <v>0</v>
      </c>
      <c r="M163" s="73" t="str">
        <f t="shared" si="64"/>
        <v xml:space="preserve"> </v>
      </c>
      <c r="N163" s="100">
        <f t="shared" si="65"/>
        <v>0</v>
      </c>
      <c r="O163" s="100">
        <f t="shared" si="66"/>
        <v>0</v>
      </c>
      <c r="P163" s="108">
        <f t="shared" si="67"/>
        <v>0</v>
      </c>
      <c r="Q163" s="108" t="str">
        <f>IF(OR($C163="LED",$C163="不明"),"",IF(ISERROR(VLOOKUP($M163,#REF!,2,0)),"",VLOOKUP($M163,#REF!,2,0)))</f>
        <v/>
      </c>
      <c r="R163" s="100">
        <f t="shared" si="68"/>
        <v>0</v>
      </c>
      <c r="S163" s="100">
        <f t="shared" si="69"/>
        <v>0</v>
      </c>
      <c r="T163" s="120" t="str">
        <f t="shared" si="70"/>
        <v/>
      </c>
      <c r="U163" s="124"/>
      <c r="V163" s="129" t="s">
        <v>164</v>
      </c>
      <c r="W163" s="131"/>
      <c r="X163" s="75" t="str">
        <f>IF(COUNTIF($M163,"*LED*"),"LED設置済",IF(COUNTIF($M163,"*不明*"),"該当不明",IF(ISERROR(VLOOKUP($M163,#REF!,4,0)),"",VLOOKUP($M163,#REF!,4,0))))</f>
        <v/>
      </c>
      <c r="Y163" s="139">
        <f t="shared" si="71"/>
        <v>0</v>
      </c>
      <c r="Z163" s="144" t="str">
        <f>IF(ISERROR(VLOOKUP($M163,#REF!,5,0)),"",VLOOKUP($M163,#REF!,5,0))</f>
        <v/>
      </c>
      <c r="AA163" s="147" t="str">
        <f t="shared" si="72"/>
        <v/>
      </c>
      <c r="AB163" s="147" t="str">
        <f t="shared" si="73"/>
        <v/>
      </c>
      <c r="AC163" s="147" t="str">
        <f>IF(ISERROR(VLOOKUP($M163,#REF!,6,0)),"",VLOOKUP($M163,#REF!,6,0))</f>
        <v/>
      </c>
      <c r="AD163" s="147" t="str">
        <f>IF(ISERROR(VLOOKUP($M163,#REF!,8,0)),"",VLOOKUP($M163,#REF!,8,0))</f>
        <v/>
      </c>
      <c r="AE163" s="152" t="str">
        <f t="shared" si="74"/>
        <v/>
      </c>
      <c r="AF163" s="155" t="str">
        <f t="shared" si="75"/>
        <v/>
      </c>
      <c r="AG163" s="146" t="str">
        <f t="shared" si="76"/>
        <v/>
      </c>
      <c r="AH163" s="146" t="str">
        <f>IF(ISERROR(VLOOKUP($M163,#REF!,9,0)),"",VLOOKUP($M163,#REF!,9,0))</f>
        <v/>
      </c>
      <c r="AI163" s="146" t="str">
        <f t="shared" si="77"/>
        <v/>
      </c>
      <c r="AJ163" s="168">
        <f t="shared" si="78"/>
        <v>0</v>
      </c>
      <c r="AK163" s="171"/>
      <c r="AL163" s="174" t="str">
        <f t="shared" si="79"/>
        <v/>
      </c>
      <c r="AM163" s="179" t="str">
        <f t="shared" si="80"/>
        <v/>
      </c>
      <c r="AN163" s="183" t="str">
        <f t="shared" si="81"/>
        <v>未入力セル</v>
      </c>
      <c r="AO163" s="186" t="str">
        <f t="shared" si="61"/>
        <v/>
      </c>
      <c r="AP163" s="186" t="str">
        <f t="shared" si="62"/>
        <v/>
      </c>
      <c r="AQ163" s="39">
        <f t="shared" si="88"/>
        <v>0</v>
      </c>
      <c r="AR163" s="39" t="str">
        <f>IF(ISERROR(VLOOKUP($M163,#REF!,16,0)),"",VLOOKUP($M163,#REF!,16,0))</f>
        <v/>
      </c>
      <c r="AS163" s="196" t="str">
        <f>IF(ISERROR(VLOOKUP($M163,#REF!,7,0)),"",VLOOKUP($M163,#REF!,7,0))</f>
        <v/>
      </c>
      <c r="AT163" s="203">
        <f t="shared" si="82"/>
        <v>0</v>
      </c>
      <c r="AU163" s="208" t="str">
        <f t="shared" si="83"/>
        <v/>
      </c>
      <c r="AW163" s="208" t="str">
        <f>IF(ISERROR(VLOOKUP($M163,#REF!,10,0)),"",VLOOKUP($M163,#REF!,10,0))</f>
        <v/>
      </c>
      <c r="AX163" s="203">
        <f t="shared" si="84"/>
        <v>0</v>
      </c>
      <c r="AY163" s="208" t="str">
        <f t="shared" si="85"/>
        <v/>
      </c>
      <c r="BA163" s="225" t="str">
        <f t="shared" si="86"/>
        <v/>
      </c>
      <c r="BB163" s="225" t="str">
        <f t="shared" si="87"/>
        <v/>
      </c>
    </row>
    <row r="164" spans="1:54" s="39" customFormat="1" ht="25.2" customHeight="1" x14ac:dyDescent="0.2">
      <c r="A164" s="45"/>
      <c r="B164" s="48"/>
      <c r="C164" s="48"/>
      <c r="D164" s="53"/>
      <c r="E164" s="53"/>
      <c r="F164" s="55"/>
      <c r="G164" s="55"/>
      <c r="H164" s="60"/>
      <c r="I164" s="66"/>
      <c r="J164" s="68"/>
      <c r="L164" s="73">
        <f t="shared" si="63"/>
        <v>0</v>
      </c>
      <c r="M164" s="73" t="str">
        <f t="shared" si="64"/>
        <v xml:space="preserve"> </v>
      </c>
      <c r="N164" s="100">
        <f t="shared" si="65"/>
        <v>0</v>
      </c>
      <c r="O164" s="100">
        <f t="shared" si="66"/>
        <v>0</v>
      </c>
      <c r="P164" s="108">
        <f t="shared" si="67"/>
        <v>0</v>
      </c>
      <c r="Q164" s="108" t="str">
        <f>IF(OR($C164="LED",$C164="不明"),"",IF(ISERROR(VLOOKUP($M164,#REF!,2,0)),"",VLOOKUP($M164,#REF!,2,0)))</f>
        <v/>
      </c>
      <c r="R164" s="100">
        <f t="shared" si="68"/>
        <v>0</v>
      </c>
      <c r="S164" s="100">
        <f t="shared" si="69"/>
        <v>0</v>
      </c>
      <c r="T164" s="120" t="str">
        <f t="shared" si="70"/>
        <v/>
      </c>
      <c r="U164" s="124"/>
      <c r="V164" s="129" t="s">
        <v>164</v>
      </c>
      <c r="W164" s="131"/>
      <c r="X164" s="75" t="str">
        <f>IF(COUNTIF($M164,"*LED*"),"LED設置済",IF(COUNTIF($M164,"*不明*"),"該当不明",IF(ISERROR(VLOOKUP($M164,#REF!,4,0)),"",VLOOKUP($M164,#REF!,4,0))))</f>
        <v/>
      </c>
      <c r="Y164" s="139">
        <f t="shared" si="71"/>
        <v>0</v>
      </c>
      <c r="Z164" s="144" t="str">
        <f>IF(ISERROR(VLOOKUP($M164,#REF!,5,0)),"",VLOOKUP($M164,#REF!,5,0))</f>
        <v/>
      </c>
      <c r="AA164" s="147" t="str">
        <f t="shared" si="72"/>
        <v/>
      </c>
      <c r="AB164" s="147" t="str">
        <f t="shared" si="73"/>
        <v/>
      </c>
      <c r="AC164" s="147" t="str">
        <f>IF(ISERROR(VLOOKUP($M164,#REF!,6,0)),"",VLOOKUP($M164,#REF!,6,0))</f>
        <v/>
      </c>
      <c r="AD164" s="147" t="str">
        <f>IF(ISERROR(VLOOKUP($M164,#REF!,8,0)),"",VLOOKUP($M164,#REF!,8,0))</f>
        <v/>
      </c>
      <c r="AE164" s="152" t="str">
        <f t="shared" si="74"/>
        <v/>
      </c>
      <c r="AF164" s="155" t="str">
        <f t="shared" si="75"/>
        <v/>
      </c>
      <c r="AG164" s="146" t="str">
        <f t="shared" si="76"/>
        <v/>
      </c>
      <c r="AH164" s="146" t="str">
        <f>IF(ISERROR(VLOOKUP($M164,#REF!,9,0)),"",VLOOKUP($M164,#REF!,9,0))</f>
        <v/>
      </c>
      <c r="AI164" s="146" t="str">
        <f t="shared" si="77"/>
        <v/>
      </c>
      <c r="AJ164" s="168">
        <f t="shared" si="78"/>
        <v>0</v>
      </c>
      <c r="AK164" s="171"/>
      <c r="AL164" s="174" t="str">
        <f t="shared" si="79"/>
        <v/>
      </c>
      <c r="AM164" s="179" t="str">
        <f t="shared" si="80"/>
        <v/>
      </c>
      <c r="AN164" s="183" t="str">
        <f t="shared" si="81"/>
        <v>未入力セル</v>
      </c>
      <c r="AO164" s="186" t="str">
        <f t="shared" si="61"/>
        <v/>
      </c>
      <c r="AP164" s="186" t="str">
        <f t="shared" si="62"/>
        <v/>
      </c>
      <c r="AQ164" s="39">
        <f t="shared" si="88"/>
        <v>0</v>
      </c>
      <c r="AR164" s="39" t="str">
        <f>IF(ISERROR(VLOOKUP($M164,#REF!,16,0)),"",VLOOKUP($M164,#REF!,16,0))</f>
        <v/>
      </c>
      <c r="AS164" s="196" t="str">
        <f>IF(ISERROR(VLOOKUP($M164,#REF!,7,0)),"",VLOOKUP($M164,#REF!,7,0))</f>
        <v/>
      </c>
      <c r="AT164" s="203">
        <f t="shared" si="82"/>
        <v>0</v>
      </c>
      <c r="AU164" s="208" t="str">
        <f t="shared" si="83"/>
        <v/>
      </c>
      <c r="AW164" s="208" t="str">
        <f>IF(ISERROR(VLOOKUP($M164,#REF!,10,0)),"",VLOOKUP($M164,#REF!,10,0))</f>
        <v/>
      </c>
      <c r="AX164" s="203">
        <f t="shared" si="84"/>
        <v>0</v>
      </c>
      <c r="AY164" s="208" t="str">
        <f t="shared" si="85"/>
        <v/>
      </c>
      <c r="BA164" s="225" t="str">
        <f t="shared" si="86"/>
        <v/>
      </c>
      <c r="BB164" s="225" t="str">
        <f t="shared" si="87"/>
        <v/>
      </c>
    </row>
    <row r="165" spans="1:54" s="39" customFormat="1" ht="25.2" customHeight="1" x14ac:dyDescent="0.2">
      <c r="A165" s="45"/>
      <c r="B165" s="48"/>
      <c r="C165" s="48"/>
      <c r="D165" s="53"/>
      <c r="E165" s="53"/>
      <c r="F165" s="55"/>
      <c r="G165" s="55"/>
      <c r="H165" s="60"/>
      <c r="I165" s="66"/>
      <c r="J165" s="68"/>
      <c r="L165" s="73">
        <f t="shared" si="63"/>
        <v>0</v>
      </c>
      <c r="M165" s="73" t="str">
        <f t="shared" si="64"/>
        <v xml:space="preserve"> </v>
      </c>
      <c r="N165" s="100">
        <f t="shared" si="65"/>
        <v>0</v>
      </c>
      <c r="O165" s="100">
        <f t="shared" si="66"/>
        <v>0</v>
      </c>
      <c r="P165" s="108">
        <f t="shared" si="67"/>
        <v>0</v>
      </c>
      <c r="Q165" s="108" t="str">
        <f>IF(OR($C165="LED",$C165="不明"),"",IF(ISERROR(VLOOKUP($M165,#REF!,2,0)),"",VLOOKUP($M165,#REF!,2,0)))</f>
        <v/>
      </c>
      <c r="R165" s="100">
        <f t="shared" si="68"/>
        <v>0</v>
      </c>
      <c r="S165" s="100">
        <f t="shared" si="69"/>
        <v>0</v>
      </c>
      <c r="T165" s="120" t="str">
        <f t="shared" si="70"/>
        <v/>
      </c>
      <c r="U165" s="124"/>
      <c r="V165" s="129" t="s">
        <v>164</v>
      </c>
      <c r="W165" s="131"/>
      <c r="X165" s="75" t="str">
        <f>IF(COUNTIF($M165,"*LED*"),"LED設置済",IF(COUNTIF($M165,"*不明*"),"該当不明",IF(ISERROR(VLOOKUP($M165,#REF!,4,0)),"",VLOOKUP($M165,#REF!,4,0))))</f>
        <v/>
      </c>
      <c r="Y165" s="139">
        <f t="shared" si="71"/>
        <v>0</v>
      </c>
      <c r="Z165" s="144" t="str">
        <f>IF(ISERROR(VLOOKUP($M165,#REF!,5,0)),"",VLOOKUP($M165,#REF!,5,0))</f>
        <v/>
      </c>
      <c r="AA165" s="147" t="str">
        <f t="shared" si="72"/>
        <v/>
      </c>
      <c r="AB165" s="147" t="str">
        <f t="shared" si="73"/>
        <v/>
      </c>
      <c r="AC165" s="147" t="str">
        <f>IF(ISERROR(VLOOKUP($M165,#REF!,6,0)),"",VLOOKUP($M165,#REF!,6,0))</f>
        <v/>
      </c>
      <c r="AD165" s="147" t="str">
        <f>IF(ISERROR(VLOOKUP($M165,#REF!,8,0)),"",VLOOKUP($M165,#REF!,8,0))</f>
        <v/>
      </c>
      <c r="AE165" s="152" t="str">
        <f t="shared" si="74"/>
        <v/>
      </c>
      <c r="AF165" s="155" t="str">
        <f t="shared" si="75"/>
        <v/>
      </c>
      <c r="AG165" s="146" t="str">
        <f t="shared" si="76"/>
        <v/>
      </c>
      <c r="AH165" s="146" t="str">
        <f>IF(ISERROR(VLOOKUP($M165,#REF!,9,0)),"",VLOOKUP($M165,#REF!,9,0))</f>
        <v/>
      </c>
      <c r="AI165" s="146" t="str">
        <f t="shared" si="77"/>
        <v/>
      </c>
      <c r="AJ165" s="168">
        <f t="shared" si="78"/>
        <v>0</v>
      </c>
      <c r="AK165" s="171"/>
      <c r="AL165" s="174" t="str">
        <f t="shared" si="79"/>
        <v/>
      </c>
      <c r="AM165" s="179" t="str">
        <f t="shared" si="80"/>
        <v/>
      </c>
      <c r="AN165" s="183" t="str">
        <f t="shared" si="81"/>
        <v>未入力セル</v>
      </c>
      <c r="AO165" s="186" t="str">
        <f t="shared" si="61"/>
        <v/>
      </c>
      <c r="AP165" s="186" t="str">
        <f t="shared" si="62"/>
        <v/>
      </c>
      <c r="AQ165" s="39">
        <f t="shared" si="88"/>
        <v>0</v>
      </c>
      <c r="AR165" s="39" t="str">
        <f>IF(ISERROR(VLOOKUP($M165,#REF!,16,0)),"",VLOOKUP($M165,#REF!,16,0))</f>
        <v/>
      </c>
      <c r="AS165" s="196" t="str">
        <f>IF(ISERROR(VLOOKUP($M165,#REF!,7,0)),"",VLOOKUP($M165,#REF!,7,0))</f>
        <v/>
      </c>
      <c r="AT165" s="203">
        <f t="shared" si="82"/>
        <v>0</v>
      </c>
      <c r="AU165" s="208" t="str">
        <f t="shared" si="83"/>
        <v/>
      </c>
      <c r="AW165" s="208" t="str">
        <f>IF(ISERROR(VLOOKUP($M165,#REF!,10,0)),"",VLOOKUP($M165,#REF!,10,0))</f>
        <v/>
      </c>
      <c r="AX165" s="203">
        <f t="shared" si="84"/>
        <v>0</v>
      </c>
      <c r="AY165" s="208" t="str">
        <f t="shared" si="85"/>
        <v/>
      </c>
      <c r="BA165" s="225" t="str">
        <f t="shared" si="86"/>
        <v/>
      </c>
      <c r="BB165" s="225" t="str">
        <f t="shared" si="87"/>
        <v/>
      </c>
    </row>
    <row r="166" spans="1:54" s="39" customFormat="1" ht="25.2" customHeight="1" x14ac:dyDescent="0.2">
      <c r="A166" s="45"/>
      <c r="B166" s="48"/>
      <c r="C166" s="48"/>
      <c r="D166" s="53"/>
      <c r="E166" s="53"/>
      <c r="F166" s="55"/>
      <c r="G166" s="55"/>
      <c r="H166" s="60"/>
      <c r="I166" s="66"/>
      <c r="J166" s="68"/>
      <c r="L166" s="73">
        <f t="shared" si="63"/>
        <v>0</v>
      </c>
      <c r="M166" s="73" t="str">
        <f t="shared" si="64"/>
        <v xml:space="preserve"> </v>
      </c>
      <c r="N166" s="100">
        <f t="shared" si="65"/>
        <v>0</v>
      </c>
      <c r="O166" s="100">
        <f t="shared" si="66"/>
        <v>0</v>
      </c>
      <c r="P166" s="108">
        <f t="shared" si="67"/>
        <v>0</v>
      </c>
      <c r="Q166" s="108" t="str">
        <f>IF(OR($C166="LED",$C166="不明"),"",IF(ISERROR(VLOOKUP($M166,#REF!,2,0)),"",VLOOKUP($M166,#REF!,2,0)))</f>
        <v/>
      </c>
      <c r="R166" s="100">
        <f t="shared" si="68"/>
        <v>0</v>
      </c>
      <c r="S166" s="100">
        <f t="shared" si="69"/>
        <v>0</v>
      </c>
      <c r="T166" s="120" t="str">
        <f t="shared" si="70"/>
        <v/>
      </c>
      <c r="U166" s="124"/>
      <c r="V166" s="129" t="s">
        <v>164</v>
      </c>
      <c r="W166" s="131"/>
      <c r="X166" s="75" t="str">
        <f>IF(COUNTIF($M166,"*LED*"),"LED設置済",IF(COUNTIF($M166,"*不明*"),"該当不明",IF(ISERROR(VLOOKUP($M166,#REF!,4,0)),"",VLOOKUP($M166,#REF!,4,0))))</f>
        <v/>
      </c>
      <c r="Y166" s="139">
        <f t="shared" si="71"/>
        <v>0</v>
      </c>
      <c r="Z166" s="144" t="str">
        <f>IF(ISERROR(VLOOKUP($M166,#REF!,5,0)),"",VLOOKUP($M166,#REF!,5,0))</f>
        <v/>
      </c>
      <c r="AA166" s="147" t="str">
        <f t="shared" si="72"/>
        <v/>
      </c>
      <c r="AB166" s="147" t="str">
        <f t="shared" si="73"/>
        <v/>
      </c>
      <c r="AC166" s="147" t="str">
        <f>IF(ISERROR(VLOOKUP($M166,#REF!,6,0)),"",VLOOKUP($M166,#REF!,6,0))</f>
        <v/>
      </c>
      <c r="AD166" s="147" t="str">
        <f>IF(ISERROR(VLOOKUP($M166,#REF!,8,0)),"",VLOOKUP($M166,#REF!,8,0))</f>
        <v/>
      </c>
      <c r="AE166" s="152" t="str">
        <f t="shared" si="74"/>
        <v/>
      </c>
      <c r="AF166" s="155" t="str">
        <f t="shared" si="75"/>
        <v/>
      </c>
      <c r="AG166" s="146" t="str">
        <f t="shared" si="76"/>
        <v/>
      </c>
      <c r="AH166" s="146" t="str">
        <f>IF(ISERROR(VLOOKUP($M166,#REF!,9,0)),"",VLOOKUP($M166,#REF!,9,0))</f>
        <v/>
      </c>
      <c r="AI166" s="146" t="str">
        <f t="shared" si="77"/>
        <v/>
      </c>
      <c r="AJ166" s="168">
        <f t="shared" si="78"/>
        <v>0</v>
      </c>
      <c r="AK166" s="171"/>
      <c r="AL166" s="174" t="str">
        <f t="shared" si="79"/>
        <v/>
      </c>
      <c r="AM166" s="179" t="str">
        <f t="shared" si="80"/>
        <v/>
      </c>
      <c r="AN166" s="183" t="str">
        <f t="shared" si="81"/>
        <v>未入力セル</v>
      </c>
      <c r="AO166" s="186" t="str">
        <f t="shared" si="61"/>
        <v/>
      </c>
      <c r="AP166" s="186" t="str">
        <f t="shared" si="62"/>
        <v/>
      </c>
      <c r="AQ166" s="39">
        <f t="shared" si="88"/>
        <v>0</v>
      </c>
      <c r="AR166" s="39" t="str">
        <f>IF(ISERROR(VLOOKUP($M166,#REF!,16,0)),"",VLOOKUP($M166,#REF!,16,0))</f>
        <v/>
      </c>
      <c r="AS166" s="196" t="str">
        <f>IF(ISERROR(VLOOKUP($M166,#REF!,7,0)),"",VLOOKUP($M166,#REF!,7,0))</f>
        <v/>
      </c>
      <c r="AT166" s="203">
        <f t="shared" si="82"/>
        <v>0</v>
      </c>
      <c r="AU166" s="208" t="str">
        <f t="shared" si="83"/>
        <v/>
      </c>
      <c r="AW166" s="208" t="str">
        <f>IF(ISERROR(VLOOKUP($M166,#REF!,10,0)),"",VLOOKUP($M166,#REF!,10,0))</f>
        <v/>
      </c>
      <c r="AX166" s="203">
        <f t="shared" si="84"/>
        <v>0</v>
      </c>
      <c r="AY166" s="208" t="str">
        <f t="shared" si="85"/>
        <v/>
      </c>
      <c r="BA166" s="225" t="str">
        <f t="shared" si="86"/>
        <v/>
      </c>
      <c r="BB166" s="225" t="str">
        <f t="shared" si="87"/>
        <v/>
      </c>
    </row>
    <row r="167" spans="1:54" s="39" customFormat="1" ht="25.2" customHeight="1" x14ac:dyDescent="0.2">
      <c r="A167" s="45"/>
      <c r="B167" s="48"/>
      <c r="C167" s="48"/>
      <c r="D167" s="53"/>
      <c r="E167" s="53"/>
      <c r="F167" s="55"/>
      <c r="G167" s="55"/>
      <c r="H167" s="60"/>
      <c r="I167" s="66"/>
      <c r="J167" s="68"/>
      <c r="L167" s="73">
        <f t="shared" si="63"/>
        <v>0</v>
      </c>
      <c r="M167" s="73" t="str">
        <f t="shared" si="64"/>
        <v xml:space="preserve"> </v>
      </c>
      <c r="N167" s="100">
        <f t="shared" si="65"/>
        <v>0</v>
      </c>
      <c r="O167" s="100">
        <f t="shared" si="66"/>
        <v>0</v>
      </c>
      <c r="P167" s="108">
        <f t="shared" si="67"/>
        <v>0</v>
      </c>
      <c r="Q167" s="108" t="str">
        <f>IF(OR($C167="LED",$C167="不明"),"",IF(ISERROR(VLOOKUP($M167,#REF!,2,0)),"",VLOOKUP($M167,#REF!,2,0)))</f>
        <v/>
      </c>
      <c r="R167" s="100">
        <f t="shared" si="68"/>
        <v>0</v>
      </c>
      <c r="S167" s="100">
        <f t="shared" si="69"/>
        <v>0</v>
      </c>
      <c r="T167" s="120" t="str">
        <f t="shared" si="70"/>
        <v/>
      </c>
      <c r="U167" s="124"/>
      <c r="V167" s="129" t="s">
        <v>164</v>
      </c>
      <c r="W167" s="131"/>
      <c r="X167" s="75" t="str">
        <f>IF(COUNTIF($M167,"*LED*"),"LED設置済",IF(COUNTIF($M167,"*不明*"),"該当不明",IF(ISERROR(VLOOKUP($M167,#REF!,4,0)),"",VLOOKUP($M167,#REF!,4,0))))</f>
        <v/>
      </c>
      <c r="Y167" s="139">
        <f t="shared" si="71"/>
        <v>0</v>
      </c>
      <c r="Z167" s="144" t="str">
        <f>IF(ISERROR(VLOOKUP($M167,#REF!,5,0)),"",VLOOKUP($M167,#REF!,5,0))</f>
        <v/>
      </c>
      <c r="AA167" s="147" t="str">
        <f t="shared" si="72"/>
        <v/>
      </c>
      <c r="AB167" s="147" t="str">
        <f t="shared" si="73"/>
        <v/>
      </c>
      <c r="AC167" s="147" t="str">
        <f>IF(ISERROR(VLOOKUP($M167,#REF!,6,0)),"",VLOOKUP($M167,#REF!,6,0))</f>
        <v/>
      </c>
      <c r="AD167" s="147" t="str">
        <f>IF(ISERROR(VLOOKUP($M167,#REF!,8,0)),"",VLOOKUP($M167,#REF!,8,0))</f>
        <v/>
      </c>
      <c r="AE167" s="152" t="str">
        <f t="shared" si="74"/>
        <v/>
      </c>
      <c r="AF167" s="155" t="str">
        <f t="shared" si="75"/>
        <v/>
      </c>
      <c r="AG167" s="146" t="str">
        <f t="shared" si="76"/>
        <v/>
      </c>
      <c r="AH167" s="146" t="str">
        <f>IF(ISERROR(VLOOKUP($M167,#REF!,9,0)),"",VLOOKUP($M167,#REF!,9,0))</f>
        <v/>
      </c>
      <c r="AI167" s="146" t="str">
        <f t="shared" si="77"/>
        <v/>
      </c>
      <c r="AJ167" s="168">
        <f t="shared" si="78"/>
        <v>0</v>
      </c>
      <c r="AK167" s="171"/>
      <c r="AL167" s="174" t="str">
        <f t="shared" si="79"/>
        <v/>
      </c>
      <c r="AM167" s="179" t="str">
        <f t="shared" si="80"/>
        <v/>
      </c>
      <c r="AN167" s="183" t="str">
        <f t="shared" si="81"/>
        <v>未入力セル</v>
      </c>
      <c r="AO167" s="186" t="str">
        <f t="shared" si="61"/>
        <v/>
      </c>
      <c r="AP167" s="186" t="str">
        <f t="shared" si="62"/>
        <v/>
      </c>
      <c r="AQ167" s="39">
        <f t="shared" si="88"/>
        <v>0</v>
      </c>
      <c r="AR167" s="39" t="str">
        <f>IF(ISERROR(VLOOKUP($M167,#REF!,16,0)),"",VLOOKUP($M167,#REF!,16,0))</f>
        <v/>
      </c>
      <c r="AS167" s="196" t="str">
        <f>IF(ISERROR(VLOOKUP($M167,#REF!,7,0)),"",VLOOKUP($M167,#REF!,7,0))</f>
        <v/>
      </c>
      <c r="AT167" s="203">
        <f t="shared" si="82"/>
        <v>0</v>
      </c>
      <c r="AU167" s="208" t="str">
        <f t="shared" si="83"/>
        <v/>
      </c>
      <c r="AW167" s="208" t="str">
        <f>IF(ISERROR(VLOOKUP($M167,#REF!,10,0)),"",VLOOKUP($M167,#REF!,10,0))</f>
        <v/>
      </c>
      <c r="AX167" s="203">
        <f t="shared" si="84"/>
        <v>0</v>
      </c>
      <c r="AY167" s="208" t="str">
        <f t="shared" si="85"/>
        <v/>
      </c>
      <c r="BA167" s="225" t="str">
        <f t="shared" si="86"/>
        <v/>
      </c>
      <c r="BB167" s="225" t="str">
        <f t="shared" si="87"/>
        <v/>
      </c>
    </row>
    <row r="168" spans="1:54" s="39" customFormat="1" ht="25.2" customHeight="1" x14ac:dyDescent="0.2">
      <c r="A168" s="45"/>
      <c r="B168" s="48"/>
      <c r="C168" s="48"/>
      <c r="D168" s="53"/>
      <c r="E168" s="53"/>
      <c r="F168" s="55"/>
      <c r="G168" s="55"/>
      <c r="H168" s="60"/>
      <c r="I168" s="66"/>
      <c r="J168" s="68"/>
      <c r="L168" s="73">
        <f t="shared" si="63"/>
        <v>0</v>
      </c>
      <c r="M168" s="73" t="str">
        <f t="shared" si="64"/>
        <v xml:space="preserve"> </v>
      </c>
      <c r="N168" s="100">
        <f t="shared" si="65"/>
        <v>0</v>
      </c>
      <c r="O168" s="100">
        <f t="shared" si="66"/>
        <v>0</v>
      </c>
      <c r="P168" s="108">
        <f t="shared" si="67"/>
        <v>0</v>
      </c>
      <c r="Q168" s="108" t="str">
        <f>IF(OR($C168="LED",$C168="不明"),"",IF(ISERROR(VLOOKUP($M168,#REF!,2,0)),"",VLOOKUP($M168,#REF!,2,0)))</f>
        <v/>
      </c>
      <c r="R168" s="100">
        <f t="shared" si="68"/>
        <v>0</v>
      </c>
      <c r="S168" s="100">
        <f t="shared" si="69"/>
        <v>0</v>
      </c>
      <c r="T168" s="120" t="str">
        <f t="shared" si="70"/>
        <v/>
      </c>
      <c r="U168" s="124"/>
      <c r="V168" s="129" t="s">
        <v>164</v>
      </c>
      <c r="W168" s="131"/>
      <c r="X168" s="75" t="str">
        <f>IF(COUNTIF($M168,"*LED*"),"LED設置済",IF(COUNTIF($M168,"*不明*"),"該当不明",IF(ISERROR(VLOOKUP($M168,#REF!,4,0)),"",VLOOKUP($M168,#REF!,4,0))))</f>
        <v/>
      </c>
      <c r="Y168" s="139">
        <f t="shared" si="71"/>
        <v>0</v>
      </c>
      <c r="Z168" s="144" t="str">
        <f>IF(ISERROR(VLOOKUP($M168,#REF!,5,0)),"",VLOOKUP($M168,#REF!,5,0))</f>
        <v/>
      </c>
      <c r="AA168" s="147" t="str">
        <f t="shared" si="72"/>
        <v/>
      </c>
      <c r="AB168" s="147" t="str">
        <f t="shared" si="73"/>
        <v/>
      </c>
      <c r="AC168" s="147" t="str">
        <f>IF(ISERROR(VLOOKUP($M168,#REF!,6,0)),"",VLOOKUP($M168,#REF!,6,0))</f>
        <v/>
      </c>
      <c r="AD168" s="147" t="str">
        <f>IF(ISERROR(VLOOKUP($M168,#REF!,8,0)),"",VLOOKUP($M168,#REF!,8,0))</f>
        <v/>
      </c>
      <c r="AE168" s="152" t="str">
        <f t="shared" si="74"/>
        <v/>
      </c>
      <c r="AF168" s="155" t="str">
        <f t="shared" si="75"/>
        <v/>
      </c>
      <c r="AG168" s="146" t="str">
        <f t="shared" si="76"/>
        <v/>
      </c>
      <c r="AH168" s="146" t="str">
        <f>IF(ISERROR(VLOOKUP($M168,#REF!,9,0)),"",VLOOKUP($M168,#REF!,9,0))</f>
        <v/>
      </c>
      <c r="AI168" s="146" t="str">
        <f t="shared" si="77"/>
        <v/>
      </c>
      <c r="AJ168" s="168">
        <f t="shared" si="78"/>
        <v>0</v>
      </c>
      <c r="AK168" s="171"/>
      <c r="AL168" s="174" t="str">
        <f t="shared" si="79"/>
        <v/>
      </c>
      <c r="AM168" s="179" t="str">
        <f t="shared" si="80"/>
        <v/>
      </c>
      <c r="AN168" s="183" t="str">
        <f t="shared" si="81"/>
        <v>未入力セル</v>
      </c>
      <c r="AO168" s="186" t="str">
        <f t="shared" si="61"/>
        <v/>
      </c>
      <c r="AP168" s="186" t="str">
        <f t="shared" si="62"/>
        <v/>
      </c>
      <c r="AQ168" s="39">
        <f t="shared" si="88"/>
        <v>0</v>
      </c>
      <c r="AR168" s="39" t="str">
        <f>IF(ISERROR(VLOOKUP($M168,#REF!,16,0)),"",VLOOKUP($M168,#REF!,16,0))</f>
        <v/>
      </c>
      <c r="AS168" s="196" t="str">
        <f>IF(ISERROR(VLOOKUP($M168,#REF!,7,0)),"",VLOOKUP($M168,#REF!,7,0))</f>
        <v/>
      </c>
      <c r="AT168" s="203">
        <f t="shared" si="82"/>
        <v>0</v>
      </c>
      <c r="AU168" s="208" t="str">
        <f t="shared" si="83"/>
        <v/>
      </c>
      <c r="AW168" s="208" t="str">
        <f>IF(ISERROR(VLOOKUP($M168,#REF!,10,0)),"",VLOOKUP($M168,#REF!,10,0))</f>
        <v/>
      </c>
      <c r="AX168" s="203">
        <f t="shared" si="84"/>
        <v>0</v>
      </c>
      <c r="AY168" s="208" t="str">
        <f t="shared" si="85"/>
        <v/>
      </c>
      <c r="BA168" s="225" t="str">
        <f t="shared" si="86"/>
        <v/>
      </c>
      <c r="BB168" s="225" t="str">
        <f t="shared" si="87"/>
        <v/>
      </c>
    </row>
    <row r="169" spans="1:54" s="39" customFormat="1" ht="25.2" customHeight="1" x14ac:dyDescent="0.2">
      <c r="A169" s="45"/>
      <c r="B169" s="48"/>
      <c r="C169" s="48"/>
      <c r="D169" s="53"/>
      <c r="E169" s="53"/>
      <c r="F169" s="55"/>
      <c r="G169" s="55"/>
      <c r="H169" s="60"/>
      <c r="I169" s="66"/>
      <c r="J169" s="68"/>
      <c r="L169" s="73">
        <f t="shared" si="63"/>
        <v>0</v>
      </c>
      <c r="M169" s="73" t="str">
        <f t="shared" si="64"/>
        <v xml:space="preserve"> </v>
      </c>
      <c r="N169" s="100">
        <f t="shared" si="65"/>
        <v>0</v>
      </c>
      <c r="O169" s="100">
        <f t="shared" si="66"/>
        <v>0</v>
      </c>
      <c r="P169" s="108">
        <f t="shared" si="67"/>
        <v>0</v>
      </c>
      <c r="Q169" s="108" t="str">
        <f>IF(OR($C169="LED",$C169="不明"),"",IF(ISERROR(VLOOKUP($M169,#REF!,2,0)),"",VLOOKUP($M169,#REF!,2,0)))</f>
        <v/>
      </c>
      <c r="R169" s="100">
        <f t="shared" si="68"/>
        <v>0</v>
      </c>
      <c r="S169" s="100">
        <f t="shared" si="69"/>
        <v>0</v>
      </c>
      <c r="T169" s="120" t="str">
        <f t="shared" si="70"/>
        <v/>
      </c>
      <c r="U169" s="124"/>
      <c r="V169" s="129" t="s">
        <v>164</v>
      </c>
      <c r="W169" s="131"/>
      <c r="X169" s="75" t="str">
        <f>IF(COUNTIF($M169,"*LED*"),"LED設置済",IF(COUNTIF($M169,"*不明*"),"該当不明",IF(ISERROR(VLOOKUP($M169,#REF!,4,0)),"",VLOOKUP($M169,#REF!,4,0))))</f>
        <v/>
      </c>
      <c r="Y169" s="139">
        <f t="shared" si="71"/>
        <v>0</v>
      </c>
      <c r="Z169" s="144" t="str">
        <f>IF(ISERROR(VLOOKUP($M169,#REF!,5,0)),"",VLOOKUP($M169,#REF!,5,0))</f>
        <v/>
      </c>
      <c r="AA169" s="147" t="str">
        <f t="shared" si="72"/>
        <v/>
      </c>
      <c r="AB169" s="147" t="str">
        <f t="shared" si="73"/>
        <v/>
      </c>
      <c r="AC169" s="147" t="str">
        <f>IF(ISERROR(VLOOKUP($M169,#REF!,6,0)),"",VLOOKUP($M169,#REF!,6,0))</f>
        <v/>
      </c>
      <c r="AD169" s="147" t="str">
        <f>IF(ISERROR(VLOOKUP($M169,#REF!,8,0)),"",VLOOKUP($M169,#REF!,8,0))</f>
        <v/>
      </c>
      <c r="AE169" s="152" t="str">
        <f t="shared" si="74"/>
        <v/>
      </c>
      <c r="AF169" s="155" t="str">
        <f t="shared" si="75"/>
        <v/>
      </c>
      <c r="AG169" s="146" t="str">
        <f t="shared" si="76"/>
        <v/>
      </c>
      <c r="AH169" s="146" t="str">
        <f>IF(ISERROR(VLOOKUP($M169,#REF!,9,0)),"",VLOOKUP($M169,#REF!,9,0))</f>
        <v/>
      </c>
      <c r="AI169" s="146" t="str">
        <f t="shared" si="77"/>
        <v/>
      </c>
      <c r="AJ169" s="168">
        <f t="shared" si="78"/>
        <v>0</v>
      </c>
      <c r="AK169" s="171"/>
      <c r="AL169" s="174" t="str">
        <f t="shared" si="79"/>
        <v/>
      </c>
      <c r="AM169" s="179" t="str">
        <f t="shared" si="80"/>
        <v/>
      </c>
      <c r="AN169" s="183" t="str">
        <f t="shared" si="81"/>
        <v>未入力セル</v>
      </c>
      <c r="AO169" s="186" t="str">
        <f t="shared" si="61"/>
        <v/>
      </c>
      <c r="AP169" s="186" t="str">
        <f t="shared" si="62"/>
        <v/>
      </c>
      <c r="AQ169" s="39">
        <f t="shared" si="88"/>
        <v>0</v>
      </c>
      <c r="AR169" s="39" t="str">
        <f>IF(ISERROR(VLOOKUP($M169,#REF!,16,0)),"",VLOOKUP($M169,#REF!,16,0))</f>
        <v/>
      </c>
      <c r="AS169" s="196" t="str">
        <f>IF(ISERROR(VLOOKUP($M169,#REF!,7,0)),"",VLOOKUP($M169,#REF!,7,0))</f>
        <v/>
      </c>
      <c r="AT169" s="203">
        <f t="shared" si="82"/>
        <v>0</v>
      </c>
      <c r="AU169" s="208" t="str">
        <f t="shared" si="83"/>
        <v/>
      </c>
      <c r="AW169" s="208" t="str">
        <f>IF(ISERROR(VLOOKUP($M169,#REF!,10,0)),"",VLOOKUP($M169,#REF!,10,0))</f>
        <v/>
      </c>
      <c r="AX169" s="203">
        <f t="shared" si="84"/>
        <v>0</v>
      </c>
      <c r="AY169" s="208" t="str">
        <f t="shared" si="85"/>
        <v/>
      </c>
      <c r="BA169" s="225" t="str">
        <f t="shared" si="86"/>
        <v/>
      </c>
      <c r="BB169" s="225" t="str">
        <f t="shared" si="87"/>
        <v/>
      </c>
    </row>
    <row r="170" spans="1:54" s="39" customFormat="1" ht="25.2" customHeight="1" x14ac:dyDescent="0.2">
      <c r="A170" s="45"/>
      <c r="B170" s="48"/>
      <c r="C170" s="48"/>
      <c r="D170" s="53"/>
      <c r="E170" s="53"/>
      <c r="F170" s="55"/>
      <c r="G170" s="55"/>
      <c r="H170" s="60"/>
      <c r="I170" s="66"/>
      <c r="J170" s="68"/>
      <c r="L170" s="73">
        <f t="shared" si="63"/>
        <v>0</v>
      </c>
      <c r="M170" s="73" t="str">
        <f t="shared" si="64"/>
        <v xml:space="preserve"> </v>
      </c>
      <c r="N170" s="100">
        <f t="shared" si="65"/>
        <v>0</v>
      </c>
      <c r="O170" s="100">
        <f t="shared" si="66"/>
        <v>0</v>
      </c>
      <c r="P170" s="108">
        <f t="shared" si="67"/>
        <v>0</v>
      </c>
      <c r="Q170" s="108" t="str">
        <f>IF(OR($C170="LED",$C170="不明"),"",IF(ISERROR(VLOOKUP($M170,#REF!,2,0)),"",VLOOKUP($M170,#REF!,2,0)))</f>
        <v/>
      </c>
      <c r="R170" s="100">
        <f t="shared" si="68"/>
        <v>0</v>
      </c>
      <c r="S170" s="100">
        <f t="shared" si="69"/>
        <v>0</v>
      </c>
      <c r="T170" s="120" t="str">
        <f t="shared" si="70"/>
        <v/>
      </c>
      <c r="U170" s="124"/>
      <c r="V170" s="129" t="s">
        <v>164</v>
      </c>
      <c r="W170" s="131"/>
      <c r="X170" s="75" t="str">
        <f>IF(COUNTIF($M170,"*LED*"),"LED設置済",IF(COUNTIF($M170,"*不明*"),"該当不明",IF(ISERROR(VLOOKUP($M170,#REF!,4,0)),"",VLOOKUP($M170,#REF!,4,0))))</f>
        <v/>
      </c>
      <c r="Y170" s="139">
        <f t="shared" si="71"/>
        <v>0</v>
      </c>
      <c r="Z170" s="144" t="str">
        <f>IF(ISERROR(VLOOKUP($M170,#REF!,5,0)),"",VLOOKUP($M170,#REF!,5,0))</f>
        <v/>
      </c>
      <c r="AA170" s="147" t="str">
        <f t="shared" si="72"/>
        <v/>
      </c>
      <c r="AB170" s="147" t="str">
        <f t="shared" si="73"/>
        <v/>
      </c>
      <c r="AC170" s="147" t="str">
        <f>IF(ISERROR(VLOOKUP($M170,#REF!,6,0)),"",VLOOKUP($M170,#REF!,6,0))</f>
        <v/>
      </c>
      <c r="AD170" s="147" t="str">
        <f>IF(ISERROR(VLOOKUP($M170,#REF!,8,0)),"",VLOOKUP($M170,#REF!,8,0))</f>
        <v/>
      </c>
      <c r="AE170" s="152" t="str">
        <f t="shared" si="74"/>
        <v/>
      </c>
      <c r="AF170" s="155" t="str">
        <f t="shared" si="75"/>
        <v/>
      </c>
      <c r="AG170" s="146" t="str">
        <f t="shared" si="76"/>
        <v/>
      </c>
      <c r="AH170" s="146" t="str">
        <f>IF(ISERROR(VLOOKUP($M170,#REF!,9,0)),"",VLOOKUP($M170,#REF!,9,0))</f>
        <v/>
      </c>
      <c r="AI170" s="146" t="str">
        <f t="shared" si="77"/>
        <v/>
      </c>
      <c r="AJ170" s="168">
        <f t="shared" si="78"/>
        <v>0</v>
      </c>
      <c r="AK170" s="171"/>
      <c r="AL170" s="174" t="str">
        <f t="shared" si="79"/>
        <v/>
      </c>
      <c r="AM170" s="179" t="str">
        <f t="shared" si="80"/>
        <v/>
      </c>
      <c r="AN170" s="183" t="str">
        <f t="shared" si="81"/>
        <v>未入力セル</v>
      </c>
      <c r="AO170" s="186" t="str">
        <f t="shared" si="61"/>
        <v/>
      </c>
      <c r="AP170" s="186" t="str">
        <f t="shared" si="62"/>
        <v/>
      </c>
      <c r="AQ170" s="39">
        <f t="shared" si="88"/>
        <v>0</v>
      </c>
      <c r="AR170" s="39" t="str">
        <f>IF(ISERROR(VLOOKUP($M170,#REF!,16,0)),"",VLOOKUP($M170,#REF!,16,0))</f>
        <v/>
      </c>
      <c r="AS170" s="196" t="str">
        <f>IF(ISERROR(VLOOKUP($M170,#REF!,7,0)),"",VLOOKUP($M170,#REF!,7,0))</f>
        <v/>
      </c>
      <c r="AT170" s="203">
        <f t="shared" si="82"/>
        <v>0</v>
      </c>
      <c r="AU170" s="208" t="str">
        <f t="shared" si="83"/>
        <v/>
      </c>
      <c r="AW170" s="208" t="str">
        <f>IF(ISERROR(VLOOKUP($M170,#REF!,10,0)),"",VLOOKUP($M170,#REF!,10,0))</f>
        <v/>
      </c>
      <c r="AX170" s="203">
        <f t="shared" si="84"/>
        <v>0</v>
      </c>
      <c r="AY170" s="208" t="str">
        <f t="shared" si="85"/>
        <v/>
      </c>
      <c r="BA170" s="225" t="str">
        <f t="shared" si="86"/>
        <v/>
      </c>
      <c r="BB170" s="225" t="str">
        <f t="shared" si="87"/>
        <v/>
      </c>
    </row>
    <row r="171" spans="1:54" s="39" customFormat="1" ht="25.2" customHeight="1" x14ac:dyDescent="0.2">
      <c r="A171" s="45"/>
      <c r="B171" s="48"/>
      <c r="C171" s="48"/>
      <c r="D171" s="53"/>
      <c r="E171" s="53"/>
      <c r="F171" s="55"/>
      <c r="G171" s="55"/>
      <c r="H171" s="60"/>
      <c r="I171" s="66"/>
      <c r="J171" s="68"/>
      <c r="L171" s="73">
        <f t="shared" si="63"/>
        <v>0</v>
      </c>
      <c r="M171" s="73" t="str">
        <f t="shared" si="64"/>
        <v xml:space="preserve"> </v>
      </c>
      <c r="N171" s="100">
        <f t="shared" si="65"/>
        <v>0</v>
      </c>
      <c r="O171" s="100">
        <f t="shared" si="66"/>
        <v>0</v>
      </c>
      <c r="P171" s="108">
        <f t="shared" si="67"/>
        <v>0</v>
      </c>
      <c r="Q171" s="108" t="str">
        <f>IF(OR($C171="LED",$C171="不明"),"",IF(ISERROR(VLOOKUP($M171,#REF!,2,0)),"",VLOOKUP($M171,#REF!,2,0)))</f>
        <v/>
      </c>
      <c r="R171" s="100">
        <f t="shared" si="68"/>
        <v>0</v>
      </c>
      <c r="S171" s="100">
        <f t="shared" si="69"/>
        <v>0</v>
      </c>
      <c r="T171" s="120" t="str">
        <f t="shared" si="70"/>
        <v/>
      </c>
      <c r="U171" s="124"/>
      <c r="V171" s="129" t="s">
        <v>164</v>
      </c>
      <c r="W171" s="131"/>
      <c r="X171" s="75" t="str">
        <f>IF(COUNTIF($M171,"*LED*"),"LED設置済",IF(COUNTIF($M171,"*不明*"),"該当不明",IF(ISERROR(VLOOKUP($M171,#REF!,4,0)),"",VLOOKUP($M171,#REF!,4,0))))</f>
        <v/>
      </c>
      <c r="Y171" s="139">
        <f t="shared" si="71"/>
        <v>0</v>
      </c>
      <c r="Z171" s="144" t="str">
        <f>IF(ISERROR(VLOOKUP($M171,#REF!,5,0)),"",VLOOKUP($M171,#REF!,5,0))</f>
        <v/>
      </c>
      <c r="AA171" s="147" t="str">
        <f t="shared" si="72"/>
        <v/>
      </c>
      <c r="AB171" s="147" t="str">
        <f t="shared" si="73"/>
        <v/>
      </c>
      <c r="AC171" s="147" t="str">
        <f>IF(ISERROR(VLOOKUP($M171,#REF!,6,0)),"",VLOOKUP($M171,#REF!,6,0))</f>
        <v/>
      </c>
      <c r="AD171" s="147" t="str">
        <f>IF(ISERROR(VLOOKUP($M171,#REF!,8,0)),"",VLOOKUP($M171,#REF!,8,0))</f>
        <v/>
      </c>
      <c r="AE171" s="152" t="str">
        <f t="shared" si="74"/>
        <v/>
      </c>
      <c r="AF171" s="155" t="str">
        <f t="shared" si="75"/>
        <v/>
      </c>
      <c r="AG171" s="146" t="str">
        <f t="shared" si="76"/>
        <v/>
      </c>
      <c r="AH171" s="146" t="str">
        <f>IF(ISERROR(VLOOKUP($M171,#REF!,9,0)),"",VLOOKUP($M171,#REF!,9,0))</f>
        <v/>
      </c>
      <c r="AI171" s="146" t="str">
        <f t="shared" si="77"/>
        <v/>
      </c>
      <c r="AJ171" s="168">
        <f t="shared" si="78"/>
        <v>0</v>
      </c>
      <c r="AK171" s="171"/>
      <c r="AL171" s="174" t="str">
        <f t="shared" si="79"/>
        <v/>
      </c>
      <c r="AM171" s="179" t="str">
        <f t="shared" si="80"/>
        <v/>
      </c>
      <c r="AN171" s="183" t="str">
        <f t="shared" si="81"/>
        <v>未入力セル</v>
      </c>
      <c r="AO171" s="186" t="str">
        <f t="shared" si="61"/>
        <v/>
      </c>
      <c r="AP171" s="186" t="str">
        <f t="shared" si="62"/>
        <v/>
      </c>
      <c r="AQ171" s="39">
        <f t="shared" si="88"/>
        <v>0</v>
      </c>
      <c r="AR171" s="39" t="str">
        <f>IF(ISERROR(VLOOKUP($M171,#REF!,16,0)),"",VLOOKUP($M171,#REF!,16,0))</f>
        <v/>
      </c>
      <c r="AS171" s="196" t="str">
        <f>IF(ISERROR(VLOOKUP($M171,#REF!,7,0)),"",VLOOKUP($M171,#REF!,7,0))</f>
        <v/>
      </c>
      <c r="AT171" s="203">
        <f t="shared" si="82"/>
        <v>0</v>
      </c>
      <c r="AU171" s="208" t="str">
        <f t="shared" si="83"/>
        <v/>
      </c>
      <c r="AW171" s="208" t="str">
        <f>IF(ISERROR(VLOOKUP($M171,#REF!,10,0)),"",VLOOKUP($M171,#REF!,10,0))</f>
        <v/>
      </c>
      <c r="AX171" s="203">
        <f t="shared" si="84"/>
        <v>0</v>
      </c>
      <c r="AY171" s="208" t="str">
        <f t="shared" si="85"/>
        <v/>
      </c>
      <c r="BA171" s="225" t="str">
        <f t="shared" si="86"/>
        <v/>
      </c>
      <c r="BB171" s="225" t="str">
        <f t="shared" si="87"/>
        <v/>
      </c>
    </row>
    <row r="172" spans="1:54" s="39" customFormat="1" ht="25.2" customHeight="1" x14ac:dyDescent="0.2">
      <c r="A172" s="45"/>
      <c r="B172" s="48"/>
      <c r="C172" s="48"/>
      <c r="D172" s="53"/>
      <c r="E172" s="53"/>
      <c r="F172" s="55"/>
      <c r="G172" s="55"/>
      <c r="H172" s="60"/>
      <c r="I172" s="66"/>
      <c r="J172" s="68"/>
      <c r="L172" s="73">
        <f t="shared" si="63"/>
        <v>0</v>
      </c>
      <c r="M172" s="73" t="str">
        <f t="shared" si="64"/>
        <v xml:space="preserve"> </v>
      </c>
      <c r="N172" s="100">
        <f t="shared" si="65"/>
        <v>0</v>
      </c>
      <c r="O172" s="100">
        <f t="shared" si="66"/>
        <v>0</v>
      </c>
      <c r="P172" s="108">
        <f t="shared" si="67"/>
        <v>0</v>
      </c>
      <c r="Q172" s="108" t="str">
        <f>IF(OR($C172="LED",$C172="不明"),"",IF(ISERROR(VLOOKUP($M172,#REF!,2,0)),"",VLOOKUP($M172,#REF!,2,0)))</f>
        <v/>
      </c>
      <c r="R172" s="100">
        <f t="shared" si="68"/>
        <v>0</v>
      </c>
      <c r="S172" s="100">
        <f t="shared" si="69"/>
        <v>0</v>
      </c>
      <c r="T172" s="120" t="str">
        <f t="shared" si="70"/>
        <v/>
      </c>
      <c r="U172" s="124"/>
      <c r="V172" s="129" t="s">
        <v>164</v>
      </c>
      <c r="W172" s="131"/>
      <c r="X172" s="75" t="str">
        <f>IF(COUNTIF($M172,"*LED*"),"LED設置済",IF(COUNTIF($M172,"*不明*"),"該当不明",IF(ISERROR(VLOOKUP($M172,#REF!,4,0)),"",VLOOKUP($M172,#REF!,4,0))))</f>
        <v/>
      </c>
      <c r="Y172" s="139">
        <f t="shared" si="71"/>
        <v>0</v>
      </c>
      <c r="Z172" s="144" t="str">
        <f>IF(ISERROR(VLOOKUP($M172,#REF!,5,0)),"",VLOOKUP($M172,#REF!,5,0))</f>
        <v/>
      </c>
      <c r="AA172" s="147" t="str">
        <f t="shared" si="72"/>
        <v/>
      </c>
      <c r="AB172" s="147" t="str">
        <f t="shared" si="73"/>
        <v/>
      </c>
      <c r="AC172" s="147" t="str">
        <f>IF(ISERROR(VLOOKUP($M172,#REF!,6,0)),"",VLOOKUP($M172,#REF!,6,0))</f>
        <v/>
      </c>
      <c r="AD172" s="147" t="str">
        <f>IF(ISERROR(VLOOKUP($M172,#REF!,8,0)),"",VLOOKUP($M172,#REF!,8,0))</f>
        <v/>
      </c>
      <c r="AE172" s="152" t="str">
        <f t="shared" si="74"/>
        <v/>
      </c>
      <c r="AF172" s="155" t="str">
        <f t="shared" si="75"/>
        <v/>
      </c>
      <c r="AG172" s="146" t="str">
        <f t="shared" si="76"/>
        <v/>
      </c>
      <c r="AH172" s="146" t="str">
        <f>IF(ISERROR(VLOOKUP($M172,#REF!,9,0)),"",VLOOKUP($M172,#REF!,9,0))</f>
        <v/>
      </c>
      <c r="AI172" s="146" t="str">
        <f t="shared" si="77"/>
        <v/>
      </c>
      <c r="AJ172" s="168">
        <f t="shared" si="78"/>
        <v>0</v>
      </c>
      <c r="AK172" s="171"/>
      <c r="AL172" s="174" t="str">
        <f t="shared" si="79"/>
        <v/>
      </c>
      <c r="AM172" s="179" t="str">
        <f t="shared" si="80"/>
        <v/>
      </c>
      <c r="AN172" s="183" t="str">
        <f t="shared" si="81"/>
        <v>未入力セル</v>
      </c>
      <c r="AO172" s="186" t="str">
        <f t="shared" si="61"/>
        <v/>
      </c>
      <c r="AP172" s="186" t="str">
        <f t="shared" si="62"/>
        <v/>
      </c>
      <c r="AQ172" s="39">
        <f t="shared" si="88"/>
        <v>0</v>
      </c>
      <c r="AR172" s="39" t="str">
        <f>IF(ISERROR(VLOOKUP($M172,#REF!,16,0)),"",VLOOKUP($M172,#REF!,16,0))</f>
        <v/>
      </c>
      <c r="AS172" s="196" t="str">
        <f>IF(ISERROR(VLOOKUP($M172,#REF!,7,0)),"",VLOOKUP($M172,#REF!,7,0))</f>
        <v/>
      </c>
      <c r="AT172" s="203">
        <f t="shared" si="82"/>
        <v>0</v>
      </c>
      <c r="AU172" s="208" t="str">
        <f t="shared" si="83"/>
        <v/>
      </c>
      <c r="AW172" s="208" t="str">
        <f>IF(ISERROR(VLOOKUP($M172,#REF!,10,0)),"",VLOOKUP($M172,#REF!,10,0))</f>
        <v/>
      </c>
      <c r="AX172" s="203">
        <f t="shared" si="84"/>
        <v>0</v>
      </c>
      <c r="AY172" s="208" t="str">
        <f t="shared" si="85"/>
        <v/>
      </c>
      <c r="BA172" s="225" t="str">
        <f t="shared" si="86"/>
        <v/>
      </c>
      <c r="BB172" s="225" t="str">
        <f t="shared" si="87"/>
        <v/>
      </c>
    </row>
    <row r="173" spans="1:54" s="39" customFormat="1" ht="25.2" customHeight="1" x14ac:dyDescent="0.2">
      <c r="A173" s="45"/>
      <c r="B173" s="48"/>
      <c r="C173" s="48"/>
      <c r="D173" s="53"/>
      <c r="E173" s="53"/>
      <c r="F173" s="55"/>
      <c r="G173" s="55"/>
      <c r="H173" s="60"/>
      <c r="I173" s="66"/>
      <c r="J173" s="68"/>
      <c r="L173" s="73">
        <f t="shared" si="63"/>
        <v>0</v>
      </c>
      <c r="M173" s="73" t="str">
        <f t="shared" si="64"/>
        <v xml:space="preserve"> </v>
      </c>
      <c r="N173" s="100">
        <f t="shared" si="65"/>
        <v>0</v>
      </c>
      <c r="O173" s="100">
        <f t="shared" si="66"/>
        <v>0</v>
      </c>
      <c r="P173" s="108">
        <f t="shared" si="67"/>
        <v>0</v>
      </c>
      <c r="Q173" s="108" t="str">
        <f>IF(OR($C173="LED",$C173="不明"),"",IF(ISERROR(VLOOKUP($M173,#REF!,2,0)),"",VLOOKUP($M173,#REF!,2,0)))</f>
        <v/>
      </c>
      <c r="R173" s="100">
        <f t="shared" si="68"/>
        <v>0</v>
      </c>
      <c r="S173" s="100">
        <f t="shared" si="69"/>
        <v>0</v>
      </c>
      <c r="T173" s="120" t="str">
        <f t="shared" si="70"/>
        <v/>
      </c>
      <c r="U173" s="124"/>
      <c r="V173" s="129" t="s">
        <v>164</v>
      </c>
      <c r="W173" s="131"/>
      <c r="X173" s="75" t="str">
        <f>IF(COUNTIF($M173,"*LED*"),"LED設置済",IF(COUNTIF($M173,"*不明*"),"該当不明",IF(ISERROR(VLOOKUP($M173,#REF!,4,0)),"",VLOOKUP($M173,#REF!,4,0))))</f>
        <v/>
      </c>
      <c r="Y173" s="139">
        <f t="shared" si="71"/>
        <v>0</v>
      </c>
      <c r="Z173" s="144" t="str">
        <f>IF(ISERROR(VLOOKUP($M173,#REF!,5,0)),"",VLOOKUP($M173,#REF!,5,0))</f>
        <v/>
      </c>
      <c r="AA173" s="147" t="str">
        <f t="shared" si="72"/>
        <v/>
      </c>
      <c r="AB173" s="147" t="str">
        <f t="shared" si="73"/>
        <v/>
      </c>
      <c r="AC173" s="147" t="str">
        <f>IF(ISERROR(VLOOKUP($M173,#REF!,6,0)),"",VLOOKUP($M173,#REF!,6,0))</f>
        <v/>
      </c>
      <c r="AD173" s="147" t="str">
        <f>IF(ISERROR(VLOOKUP($M173,#REF!,8,0)),"",VLOOKUP($M173,#REF!,8,0))</f>
        <v/>
      </c>
      <c r="AE173" s="152" t="str">
        <f t="shared" si="74"/>
        <v/>
      </c>
      <c r="AF173" s="155" t="str">
        <f t="shared" si="75"/>
        <v/>
      </c>
      <c r="AG173" s="146" t="str">
        <f t="shared" si="76"/>
        <v/>
      </c>
      <c r="AH173" s="146" t="str">
        <f>IF(ISERROR(VLOOKUP($M173,#REF!,9,0)),"",VLOOKUP($M173,#REF!,9,0))</f>
        <v/>
      </c>
      <c r="AI173" s="146" t="str">
        <f t="shared" si="77"/>
        <v/>
      </c>
      <c r="AJ173" s="168">
        <f t="shared" si="78"/>
        <v>0</v>
      </c>
      <c r="AK173" s="171"/>
      <c r="AL173" s="174" t="str">
        <f t="shared" si="79"/>
        <v/>
      </c>
      <c r="AM173" s="179" t="str">
        <f t="shared" si="80"/>
        <v/>
      </c>
      <c r="AN173" s="183" t="str">
        <f t="shared" si="81"/>
        <v>未入力セル</v>
      </c>
      <c r="AO173" s="186" t="str">
        <f t="shared" si="61"/>
        <v/>
      </c>
      <c r="AP173" s="186" t="str">
        <f t="shared" si="62"/>
        <v/>
      </c>
      <c r="AQ173" s="39">
        <f t="shared" si="88"/>
        <v>0</v>
      </c>
      <c r="AR173" s="39" t="str">
        <f>IF(ISERROR(VLOOKUP($M173,#REF!,16,0)),"",VLOOKUP($M173,#REF!,16,0))</f>
        <v/>
      </c>
      <c r="AS173" s="196" t="str">
        <f>IF(ISERROR(VLOOKUP($M173,#REF!,7,0)),"",VLOOKUP($M173,#REF!,7,0))</f>
        <v/>
      </c>
      <c r="AT173" s="203">
        <f t="shared" si="82"/>
        <v>0</v>
      </c>
      <c r="AU173" s="208" t="str">
        <f t="shared" si="83"/>
        <v/>
      </c>
      <c r="AW173" s="208" t="str">
        <f>IF(ISERROR(VLOOKUP($M173,#REF!,10,0)),"",VLOOKUP($M173,#REF!,10,0))</f>
        <v/>
      </c>
      <c r="AX173" s="203">
        <f t="shared" si="84"/>
        <v>0</v>
      </c>
      <c r="AY173" s="208" t="str">
        <f t="shared" si="85"/>
        <v/>
      </c>
      <c r="BA173" s="225" t="str">
        <f t="shared" si="86"/>
        <v/>
      </c>
      <c r="BB173" s="225" t="str">
        <f t="shared" si="87"/>
        <v/>
      </c>
    </row>
    <row r="174" spans="1:54" s="39" customFormat="1" ht="25.2" customHeight="1" x14ac:dyDescent="0.2">
      <c r="A174" s="45"/>
      <c r="B174" s="48"/>
      <c r="C174" s="48"/>
      <c r="D174" s="53"/>
      <c r="E174" s="53"/>
      <c r="F174" s="55"/>
      <c r="G174" s="55"/>
      <c r="H174" s="60"/>
      <c r="I174" s="66"/>
      <c r="J174" s="68"/>
      <c r="L174" s="73">
        <f t="shared" si="63"/>
        <v>0</v>
      </c>
      <c r="M174" s="73" t="str">
        <f t="shared" si="64"/>
        <v xml:space="preserve"> </v>
      </c>
      <c r="N174" s="100">
        <f t="shared" si="65"/>
        <v>0</v>
      </c>
      <c r="O174" s="100">
        <f t="shared" si="66"/>
        <v>0</v>
      </c>
      <c r="P174" s="108">
        <f t="shared" si="67"/>
        <v>0</v>
      </c>
      <c r="Q174" s="108" t="str">
        <f>IF(OR($C174="LED",$C174="不明"),"",IF(ISERROR(VLOOKUP($M174,#REF!,2,0)),"",VLOOKUP($M174,#REF!,2,0)))</f>
        <v/>
      </c>
      <c r="R174" s="100">
        <f t="shared" si="68"/>
        <v>0</v>
      </c>
      <c r="S174" s="100">
        <f t="shared" si="69"/>
        <v>0</v>
      </c>
      <c r="T174" s="120" t="str">
        <f t="shared" si="70"/>
        <v/>
      </c>
      <c r="U174" s="124"/>
      <c r="V174" s="129" t="s">
        <v>164</v>
      </c>
      <c r="W174" s="131"/>
      <c r="X174" s="75" t="str">
        <f>IF(COUNTIF($M174,"*LED*"),"LED設置済",IF(COUNTIF($M174,"*不明*"),"該当不明",IF(ISERROR(VLOOKUP($M174,#REF!,4,0)),"",VLOOKUP($M174,#REF!,4,0))))</f>
        <v/>
      </c>
      <c r="Y174" s="139">
        <f t="shared" si="71"/>
        <v>0</v>
      </c>
      <c r="Z174" s="144" t="str">
        <f>IF(ISERROR(VLOOKUP($M174,#REF!,5,0)),"",VLOOKUP($M174,#REF!,5,0))</f>
        <v/>
      </c>
      <c r="AA174" s="147" t="str">
        <f t="shared" si="72"/>
        <v/>
      </c>
      <c r="AB174" s="147" t="str">
        <f t="shared" si="73"/>
        <v/>
      </c>
      <c r="AC174" s="147" t="str">
        <f>IF(ISERROR(VLOOKUP($M174,#REF!,6,0)),"",VLOOKUP($M174,#REF!,6,0))</f>
        <v/>
      </c>
      <c r="AD174" s="147" t="str">
        <f>IF(ISERROR(VLOOKUP($M174,#REF!,8,0)),"",VLOOKUP($M174,#REF!,8,0))</f>
        <v/>
      </c>
      <c r="AE174" s="152" t="str">
        <f t="shared" si="74"/>
        <v/>
      </c>
      <c r="AF174" s="155" t="str">
        <f t="shared" si="75"/>
        <v/>
      </c>
      <c r="AG174" s="146" t="str">
        <f t="shared" si="76"/>
        <v/>
      </c>
      <c r="AH174" s="146" t="str">
        <f>IF(ISERROR(VLOOKUP($M174,#REF!,9,0)),"",VLOOKUP($M174,#REF!,9,0))</f>
        <v/>
      </c>
      <c r="AI174" s="146" t="str">
        <f t="shared" si="77"/>
        <v/>
      </c>
      <c r="AJ174" s="168">
        <f t="shared" si="78"/>
        <v>0</v>
      </c>
      <c r="AK174" s="171"/>
      <c r="AL174" s="174" t="str">
        <f t="shared" si="79"/>
        <v/>
      </c>
      <c r="AM174" s="179" t="str">
        <f t="shared" si="80"/>
        <v/>
      </c>
      <c r="AN174" s="183" t="str">
        <f t="shared" si="81"/>
        <v>未入力セル</v>
      </c>
      <c r="AO174" s="186" t="str">
        <f t="shared" si="61"/>
        <v/>
      </c>
      <c r="AP174" s="186" t="str">
        <f t="shared" si="62"/>
        <v/>
      </c>
      <c r="AQ174" s="39">
        <f t="shared" si="88"/>
        <v>0</v>
      </c>
      <c r="AR174" s="39" t="str">
        <f>IF(ISERROR(VLOOKUP($M174,#REF!,16,0)),"",VLOOKUP($M174,#REF!,16,0))</f>
        <v/>
      </c>
      <c r="AS174" s="196" t="str">
        <f>IF(ISERROR(VLOOKUP($M174,#REF!,7,0)),"",VLOOKUP($M174,#REF!,7,0))</f>
        <v/>
      </c>
      <c r="AT174" s="203">
        <f t="shared" si="82"/>
        <v>0</v>
      </c>
      <c r="AU174" s="208" t="str">
        <f t="shared" si="83"/>
        <v/>
      </c>
      <c r="AW174" s="208" t="str">
        <f>IF(ISERROR(VLOOKUP($M174,#REF!,10,0)),"",VLOOKUP($M174,#REF!,10,0))</f>
        <v/>
      </c>
      <c r="AX174" s="203">
        <f t="shared" si="84"/>
        <v>0</v>
      </c>
      <c r="AY174" s="208" t="str">
        <f t="shared" si="85"/>
        <v/>
      </c>
      <c r="BA174" s="225" t="str">
        <f t="shared" si="86"/>
        <v/>
      </c>
      <c r="BB174" s="225" t="str">
        <f t="shared" si="87"/>
        <v/>
      </c>
    </row>
    <row r="175" spans="1:54" s="39" customFormat="1" ht="25.2" customHeight="1" x14ac:dyDescent="0.2">
      <c r="A175" s="45"/>
      <c r="B175" s="48"/>
      <c r="C175" s="48"/>
      <c r="D175" s="53"/>
      <c r="E175" s="53"/>
      <c r="F175" s="55"/>
      <c r="G175" s="55"/>
      <c r="H175" s="60"/>
      <c r="I175" s="66"/>
      <c r="J175" s="68"/>
      <c r="L175" s="73">
        <f t="shared" si="63"/>
        <v>0</v>
      </c>
      <c r="M175" s="73" t="str">
        <f t="shared" si="64"/>
        <v xml:space="preserve"> </v>
      </c>
      <c r="N175" s="100">
        <f t="shared" si="65"/>
        <v>0</v>
      </c>
      <c r="O175" s="100">
        <f t="shared" si="66"/>
        <v>0</v>
      </c>
      <c r="P175" s="108">
        <f t="shared" si="67"/>
        <v>0</v>
      </c>
      <c r="Q175" s="108" t="str">
        <f>IF(OR($C175="LED",$C175="不明"),"",IF(ISERROR(VLOOKUP($M175,#REF!,2,0)),"",VLOOKUP($M175,#REF!,2,0)))</f>
        <v/>
      </c>
      <c r="R175" s="100">
        <f t="shared" si="68"/>
        <v>0</v>
      </c>
      <c r="S175" s="100">
        <f t="shared" si="69"/>
        <v>0</v>
      </c>
      <c r="T175" s="120" t="str">
        <f t="shared" si="70"/>
        <v/>
      </c>
      <c r="U175" s="124"/>
      <c r="V175" s="129" t="s">
        <v>164</v>
      </c>
      <c r="W175" s="131"/>
      <c r="X175" s="75" t="str">
        <f>IF(COUNTIF($M175,"*LED*"),"LED設置済",IF(COUNTIF($M175,"*不明*"),"該当不明",IF(ISERROR(VLOOKUP($M175,#REF!,4,0)),"",VLOOKUP($M175,#REF!,4,0))))</f>
        <v/>
      </c>
      <c r="Y175" s="139">
        <f t="shared" si="71"/>
        <v>0</v>
      </c>
      <c r="Z175" s="144" t="str">
        <f>IF(ISERROR(VLOOKUP($M175,#REF!,5,0)),"",VLOOKUP($M175,#REF!,5,0))</f>
        <v/>
      </c>
      <c r="AA175" s="147" t="str">
        <f t="shared" si="72"/>
        <v/>
      </c>
      <c r="AB175" s="147" t="str">
        <f t="shared" si="73"/>
        <v/>
      </c>
      <c r="AC175" s="147" t="str">
        <f>IF(ISERROR(VLOOKUP($M175,#REF!,6,0)),"",VLOOKUP($M175,#REF!,6,0))</f>
        <v/>
      </c>
      <c r="AD175" s="147" t="str">
        <f>IF(ISERROR(VLOOKUP($M175,#REF!,8,0)),"",VLOOKUP($M175,#REF!,8,0))</f>
        <v/>
      </c>
      <c r="AE175" s="152" t="str">
        <f t="shared" si="74"/>
        <v/>
      </c>
      <c r="AF175" s="155" t="str">
        <f t="shared" si="75"/>
        <v/>
      </c>
      <c r="AG175" s="146" t="str">
        <f t="shared" si="76"/>
        <v/>
      </c>
      <c r="AH175" s="146" t="str">
        <f>IF(ISERROR(VLOOKUP($M175,#REF!,9,0)),"",VLOOKUP($M175,#REF!,9,0))</f>
        <v/>
      </c>
      <c r="AI175" s="146" t="str">
        <f t="shared" si="77"/>
        <v/>
      </c>
      <c r="AJ175" s="168">
        <f t="shared" si="78"/>
        <v>0</v>
      </c>
      <c r="AK175" s="171"/>
      <c r="AL175" s="174" t="str">
        <f t="shared" si="79"/>
        <v/>
      </c>
      <c r="AM175" s="179" t="str">
        <f t="shared" si="80"/>
        <v/>
      </c>
      <c r="AN175" s="183" t="str">
        <f t="shared" si="81"/>
        <v>未入力セル</v>
      </c>
      <c r="AO175" s="186" t="str">
        <f t="shared" si="61"/>
        <v/>
      </c>
      <c r="AP175" s="186" t="str">
        <f t="shared" si="62"/>
        <v/>
      </c>
      <c r="AQ175" s="39">
        <f t="shared" si="88"/>
        <v>0</v>
      </c>
      <c r="AR175" s="39" t="str">
        <f>IF(ISERROR(VLOOKUP($M175,#REF!,16,0)),"",VLOOKUP($M175,#REF!,16,0))</f>
        <v/>
      </c>
      <c r="AS175" s="196" t="str">
        <f>IF(ISERROR(VLOOKUP($M175,#REF!,7,0)),"",VLOOKUP($M175,#REF!,7,0))</f>
        <v/>
      </c>
      <c r="AT175" s="203">
        <f t="shared" si="82"/>
        <v>0</v>
      </c>
      <c r="AU175" s="208" t="str">
        <f t="shared" si="83"/>
        <v/>
      </c>
      <c r="AW175" s="208" t="str">
        <f>IF(ISERROR(VLOOKUP($M175,#REF!,10,0)),"",VLOOKUP($M175,#REF!,10,0))</f>
        <v/>
      </c>
      <c r="AX175" s="203">
        <f t="shared" si="84"/>
        <v>0</v>
      </c>
      <c r="AY175" s="208" t="str">
        <f t="shared" si="85"/>
        <v/>
      </c>
      <c r="BA175" s="225" t="str">
        <f t="shared" si="86"/>
        <v/>
      </c>
      <c r="BB175" s="225" t="str">
        <f t="shared" si="87"/>
        <v/>
      </c>
    </row>
    <row r="176" spans="1:54" s="39" customFormat="1" ht="25.2" customHeight="1" x14ac:dyDescent="0.2">
      <c r="A176" s="45"/>
      <c r="B176" s="48"/>
      <c r="C176" s="48"/>
      <c r="D176" s="53"/>
      <c r="E176" s="53"/>
      <c r="F176" s="55"/>
      <c r="G176" s="55"/>
      <c r="H176" s="60"/>
      <c r="I176" s="66"/>
      <c r="J176" s="68"/>
      <c r="L176" s="73">
        <f t="shared" si="63"/>
        <v>0</v>
      </c>
      <c r="M176" s="73" t="str">
        <f t="shared" si="64"/>
        <v xml:space="preserve"> </v>
      </c>
      <c r="N176" s="100">
        <f t="shared" si="65"/>
        <v>0</v>
      </c>
      <c r="O176" s="100">
        <f t="shared" si="66"/>
        <v>0</v>
      </c>
      <c r="P176" s="108">
        <f t="shared" si="67"/>
        <v>0</v>
      </c>
      <c r="Q176" s="108" t="str">
        <f>IF(OR($C176="LED",$C176="不明"),"",IF(ISERROR(VLOOKUP($M176,#REF!,2,0)),"",VLOOKUP($M176,#REF!,2,0)))</f>
        <v/>
      </c>
      <c r="R176" s="100">
        <f t="shared" si="68"/>
        <v>0</v>
      </c>
      <c r="S176" s="100">
        <f t="shared" si="69"/>
        <v>0</v>
      </c>
      <c r="T176" s="120" t="str">
        <f t="shared" si="70"/>
        <v/>
      </c>
      <c r="U176" s="124"/>
      <c r="V176" s="129" t="s">
        <v>164</v>
      </c>
      <c r="W176" s="131"/>
      <c r="X176" s="75" t="str">
        <f>IF(COUNTIF($M176,"*LED*"),"LED設置済",IF(COUNTIF($M176,"*不明*"),"該当不明",IF(ISERROR(VLOOKUP($M176,#REF!,4,0)),"",VLOOKUP($M176,#REF!,4,0))))</f>
        <v/>
      </c>
      <c r="Y176" s="139">
        <f t="shared" si="71"/>
        <v>0</v>
      </c>
      <c r="Z176" s="144" t="str">
        <f>IF(ISERROR(VLOOKUP($M176,#REF!,5,0)),"",VLOOKUP($M176,#REF!,5,0))</f>
        <v/>
      </c>
      <c r="AA176" s="147" t="str">
        <f t="shared" si="72"/>
        <v/>
      </c>
      <c r="AB176" s="147" t="str">
        <f t="shared" si="73"/>
        <v/>
      </c>
      <c r="AC176" s="147" t="str">
        <f>IF(ISERROR(VLOOKUP($M176,#REF!,6,0)),"",VLOOKUP($M176,#REF!,6,0))</f>
        <v/>
      </c>
      <c r="AD176" s="147" t="str">
        <f>IF(ISERROR(VLOOKUP($M176,#REF!,8,0)),"",VLOOKUP($M176,#REF!,8,0))</f>
        <v/>
      </c>
      <c r="AE176" s="152" t="str">
        <f t="shared" si="74"/>
        <v/>
      </c>
      <c r="AF176" s="155" t="str">
        <f t="shared" si="75"/>
        <v/>
      </c>
      <c r="AG176" s="146" t="str">
        <f t="shared" si="76"/>
        <v/>
      </c>
      <c r="AH176" s="146" t="str">
        <f>IF(ISERROR(VLOOKUP($M176,#REF!,9,0)),"",VLOOKUP($M176,#REF!,9,0))</f>
        <v/>
      </c>
      <c r="AI176" s="146" t="str">
        <f t="shared" si="77"/>
        <v/>
      </c>
      <c r="AJ176" s="168">
        <f t="shared" si="78"/>
        <v>0</v>
      </c>
      <c r="AK176" s="171"/>
      <c r="AL176" s="174" t="str">
        <f t="shared" si="79"/>
        <v/>
      </c>
      <c r="AM176" s="179" t="str">
        <f t="shared" si="80"/>
        <v/>
      </c>
      <c r="AN176" s="183" t="str">
        <f t="shared" si="81"/>
        <v>未入力セル</v>
      </c>
      <c r="AO176" s="186" t="str">
        <f t="shared" si="61"/>
        <v/>
      </c>
      <c r="AP176" s="186" t="str">
        <f t="shared" si="62"/>
        <v/>
      </c>
      <c r="AQ176" s="39">
        <f t="shared" si="88"/>
        <v>0</v>
      </c>
      <c r="AR176" s="39" t="str">
        <f>IF(ISERROR(VLOOKUP($M176,#REF!,16,0)),"",VLOOKUP($M176,#REF!,16,0))</f>
        <v/>
      </c>
      <c r="AS176" s="196" t="str">
        <f>IF(ISERROR(VLOOKUP($M176,#REF!,7,0)),"",VLOOKUP($M176,#REF!,7,0))</f>
        <v/>
      </c>
      <c r="AT176" s="203">
        <f t="shared" si="82"/>
        <v>0</v>
      </c>
      <c r="AU176" s="208" t="str">
        <f t="shared" si="83"/>
        <v/>
      </c>
      <c r="AW176" s="208" t="str">
        <f>IF(ISERROR(VLOOKUP($M176,#REF!,10,0)),"",VLOOKUP($M176,#REF!,10,0))</f>
        <v/>
      </c>
      <c r="AX176" s="203">
        <f t="shared" si="84"/>
        <v>0</v>
      </c>
      <c r="AY176" s="208" t="str">
        <f t="shared" si="85"/>
        <v/>
      </c>
      <c r="BA176" s="225" t="str">
        <f t="shared" si="86"/>
        <v/>
      </c>
      <c r="BB176" s="225" t="str">
        <f t="shared" si="87"/>
        <v/>
      </c>
    </row>
    <row r="177" spans="1:54" s="39" customFormat="1" ht="25.2" customHeight="1" x14ac:dyDescent="0.2">
      <c r="A177" s="45"/>
      <c r="B177" s="48"/>
      <c r="C177" s="48"/>
      <c r="D177" s="53"/>
      <c r="E177" s="53"/>
      <c r="F177" s="55"/>
      <c r="G177" s="55"/>
      <c r="H177" s="60"/>
      <c r="I177" s="66"/>
      <c r="J177" s="68"/>
      <c r="L177" s="73">
        <f t="shared" si="63"/>
        <v>0</v>
      </c>
      <c r="M177" s="73" t="str">
        <f t="shared" si="64"/>
        <v xml:space="preserve"> </v>
      </c>
      <c r="N177" s="100">
        <f t="shared" si="65"/>
        <v>0</v>
      </c>
      <c r="O177" s="100">
        <f t="shared" si="66"/>
        <v>0</v>
      </c>
      <c r="P177" s="108">
        <f t="shared" si="67"/>
        <v>0</v>
      </c>
      <c r="Q177" s="108" t="str">
        <f>IF(OR($C177="LED",$C177="不明"),"",IF(ISERROR(VLOOKUP($M177,#REF!,2,0)),"",VLOOKUP($M177,#REF!,2,0)))</f>
        <v/>
      </c>
      <c r="R177" s="100">
        <f t="shared" si="68"/>
        <v>0</v>
      </c>
      <c r="S177" s="100">
        <f t="shared" si="69"/>
        <v>0</v>
      </c>
      <c r="T177" s="120" t="str">
        <f t="shared" si="70"/>
        <v/>
      </c>
      <c r="U177" s="124"/>
      <c r="V177" s="129" t="s">
        <v>164</v>
      </c>
      <c r="W177" s="131"/>
      <c r="X177" s="75" t="str">
        <f>IF(COUNTIF($M177,"*LED*"),"LED設置済",IF(COUNTIF($M177,"*不明*"),"該当不明",IF(ISERROR(VLOOKUP($M177,#REF!,4,0)),"",VLOOKUP($M177,#REF!,4,0))))</f>
        <v/>
      </c>
      <c r="Y177" s="139">
        <f t="shared" si="71"/>
        <v>0</v>
      </c>
      <c r="Z177" s="144" t="str">
        <f>IF(ISERROR(VLOOKUP($M177,#REF!,5,0)),"",VLOOKUP($M177,#REF!,5,0))</f>
        <v/>
      </c>
      <c r="AA177" s="147" t="str">
        <f t="shared" si="72"/>
        <v/>
      </c>
      <c r="AB177" s="147" t="str">
        <f t="shared" si="73"/>
        <v/>
      </c>
      <c r="AC177" s="147" t="str">
        <f>IF(ISERROR(VLOOKUP($M177,#REF!,6,0)),"",VLOOKUP($M177,#REF!,6,0))</f>
        <v/>
      </c>
      <c r="AD177" s="147" t="str">
        <f>IF(ISERROR(VLOOKUP($M177,#REF!,8,0)),"",VLOOKUP($M177,#REF!,8,0))</f>
        <v/>
      </c>
      <c r="AE177" s="152" t="str">
        <f t="shared" si="74"/>
        <v/>
      </c>
      <c r="AF177" s="155" t="str">
        <f t="shared" si="75"/>
        <v/>
      </c>
      <c r="AG177" s="146" t="str">
        <f t="shared" si="76"/>
        <v/>
      </c>
      <c r="AH177" s="146" t="str">
        <f>IF(ISERROR(VLOOKUP($M177,#REF!,9,0)),"",VLOOKUP($M177,#REF!,9,0))</f>
        <v/>
      </c>
      <c r="AI177" s="146" t="str">
        <f t="shared" si="77"/>
        <v/>
      </c>
      <c r="AJ177" s="168">
        <f t="shared" si="78"/>
        <v>0</v>
      </c>
      <c r="AK177" s="171"/>
      <c r="AL177" s="174" t="str">
        <f t="shared" si="79"/>
        <v/>
      </c>
      <c r="AM177" s="179" t="str">
        <f t="shared" si="80"/>
        <v/>
      </c>
      <c r="AN177" s="183" t="str">
        <f t="shared" si="81"/>
        <v>未入力セル</v>
      </c>
      <c r="AO177" s="186" t="str">
        <f t="shared" si="61"/>
        <v/>
      </c>
      <c r="AP177" s="186" t="str">
        <f t="shared" si="62"/>
        <v/>
      </c>
      <c r="AQ177" s="39">
        <f t="shared" si="88"/>
        <v>0</v>
      </c>
      <c r="AR177" s="39" t="str">
        <f>IF(ISERROR(VLOOKUP($M177,#REF!,16,0)),"",VLOOKUP($M177,#REF!,16,0))</f>
        <v/>
      </c>
      <c r="AS177" s="196" t="str">
        <f>IF(ISERROR(VLOOKUP($M177,#REF!,7,0)),"",VLOOKUP($M177,#REF!,7,0))</f>
        <v/>
      </c>
      <c r="AT177" s="203">
        <f t="shared" si="82"/>
        <v>0</v>
      </c>
      <c r="AU177" s="208" t="str">
        <f t="shared" si="83"/>
        <v/>
      </c>
      <c r="AW177" s="208" t="str">
        <f>IF(ISERROR(VLOOKUP($M177,#REF!,10,0)),"",VLOOKUP($M177,#REF!,10,0))</f>
        <v/>
      </c>
      <c r="AX177" s="203">
        <f t="shared" si="84"/>
        <v>0</v>
      </c>
      <c r="AY177" s="208" t="str">
        <f t="shared" si="85"/>
        <v/>
      </c>
      <c r="BA177" s="225" t="str">
        <f t="shared" si="86"/>
        <v/>
      </c>
      <c r="BB177" s="225" t="str">
        <f t="shared" si="87"/>
        <v/>
      </c>
    </row>
    <row r="178" spans="1:54" s="39" customFormat="1" ht="25.2" customHeight="1" x14ac:dyDescent="0.2">
      <c r="A178" s="45"/>
      <c r="B178" s="48"/>
      <c r="C178" s="48"/>
      <c r="D178" s="53"/>
      <c r="E178" s="53"/>
      <c r="F178" s="55"/>
      <c r="G178" s="55"/>
      <c r="H178" s="60"/>
      <c r="I178" s="66"/>
      <c r="J178" s="68"/>
      <c r="L178" s="73">
        <f t="shared" si="63"/>
        <v>0</v>
      </c>
      <c r="M178" s="73" t="str">
        <f t="shared" si="64"/>
        <v xml:space="preserve"> </v>
      </c>
      <c r="N178" s="100">
        <f t="shared" si="65"/>
        <v>0</v>
      </c>
      <c r="O178" s="100">
        <f t="shared" si="66"/>
        <v>0</v>
      </c>
      <c r="P178" s="108">
        <f t="shared" si="67"/>
        <v>0</v>
      </c>
      <c r="Q178" s="108" t="str">
        <f>IF(OR($C178="LED",$C178="不明"),"",IF(ISERROR(VLOOKUP($M178,#REF!,2,0)),"",VLOOKUP($M178,#REF!,2,0)))</f>
        <v/>
      </c>
      <c r="R178" s="100">
        <f t="shared" si="68"/>
        <v>0</v>
      </c>
      <c r="S178" s="100">
        <f t="shared" si="69"/>
        <v>0</v>
      </c>
      <c r="T178" s="120" t="str">
        <f t="shared" si="70"/>
        <v/>
      </c>
      <c r="U178" s="124"/>
      <c r="V178" s="129" t="s">
        <v>164</v>
      </c>
      <c r="W178" s="131"/>
      <c r="X178" s="75" t="str">
        <f>IF(COUNTIF($M178,"*LED*"),"LED設置済",IF(COUNTIF($M178,"*不明*"),"該当不明",IF(ISERROR(VLOOKUP($M178,#REF!,4,0)),"",VLOOKUP($M178,#REF!,4,0))))</f>
        <v/>
      </c>
      <c r="Y178" s="139">
        <f t="shared" si="71"/>
        <v>0</v>
      </c>
      <c r="Z178" s="144" t="str">
        <f>IF(ISERROR(VLOOKUP($M178,#REF!,5,0)),"",VLOOKUP($M178,#REF!,5,0))</f>
        <v/>
      </c>
      <c r="AA178" s="147" t="str">
        <f t="shared" si="72"/>
        <v/>
      </c>
      <c r="AB178" s="147" t="str">
        <f t="shared" si="73"/>
        <v/>
      </c>
      <c r="AC178" s="147" t="str">
        <f>IF(ISERROR(VLOOKUP($M178,#REF!,6,0)),"",VLOOKUP($M178,#REF!,6,0))</f>
        <v/>
      </c>
      <c r="AD178" s="147" t="str">
        <f>IF(ISERROR(VLOOKUP($M178,#REF!,8,0)),"",VLOOKUP($M178,#REF!,8,0))</f>
        <v/>
      </c>
      <c r="AE178" s="152" t="str">
        <f t="shared" si="74"/>
        <v/>
      </c>
      <c r="AF178" s="155" t="str">
        <f t="shared" si="75"/>
        <v/>
      </c>
      <c r="AG178" s="146" t="str">
        <f t="shared" si="76"/>
        <v/>
      </c>
      <c r="AH178" s="146" t="str">
        <f>IF(ISERROR(VLOOKUP($M178,#REF!,9,0)),"",VLOOKUP($M178,#REF!,9,0))</f>
        <v/>
      </c>
      <c r="AI178" s="146" t="str">
        <f t="shared" si="77"/>
        <v/>
      </c>
      <c r="AJ178" s="168">
        <f t="shared" si="78"/>
        <v>0</v>
      </c>
      <c r="AK178" s="171"/>
      <c r="AL178" s="174" t="str">
        <f t="shared" si="79"/>
        <v/>
      </c>
      <c r="AM178" s="179" t="str">
        <f t="shared" si="80"/>
        <v/>
      </c>
      <c r="AN178" s="183" t="str">
        <f t="shared" si="81"/>
        <v>未入力セル</v>
      </c>
      <c r="AO178" s="186" t="str">
        <f t="shared" si="61"/>
        <v/>
      </c>
      <c r="AP178" s="186" t="str">
        <f t="shared" si="62"/>
        <v/>
      </c>
      <c r="AQ178" s="39">
        <f t="shared" si="88"/>
        <v>0</v>
      </c>
      <c r="AR178" s="39" t="str">
        <f>IF(ISERROR(VLOOKUP($M178,#REF!,16,0)),"",VLOOKUP($M178,#REF!,16,0))</f>
        <v/>
      </c>
      <c r="AS178" s="196" t="str">
        <f>IF(ISERROR(VLOOKUP($M178,#REF!,7,0)),"",VLOOKUP($M178,#REF!,7,0))</f>
        <v/>
      </c>
      <c r="AT178" s="203">
        <f t="shared" si="82"/>
        <v>0</v>
      </c>
      <c r="AU178" s="208" t="str">
        <f t="shared" si="83"/>
        <v/>
      </c>
      <c r="AW178" s="208" t="str">
        <f>IF(ISERROR(VLOOKUP($M178,#REF!,10,0)),"",VLOOKUP($M178,#REF!,10,0))</f>
        <v/>
      </c>
      <c r="AX178" s="203">
        <f t="shared" si="84"/>
        <v>0</v>
      </c>
      <c r="AY178" s="208" t="str">
        <f t="shared" si="85"/>
        <v/>
      </c>
      <c r="BA178" s="225" t="str">
        <f t="shared" si="86"/>
        <v/>
      </c>
      <c r="BB178" s="225" t="str">
        <f t="shared" si="87"/>
        <v/>
      </c>
    </row>
    <row r="179" spans="1:54" s="39" customFormat="1" ht="25.2" customHeight="1" x14ac:dyDescent="0.2">
      <c r="A179" s="45"/>
      <c r="B179" s="48"/>
      <c r="C179" s="48"/>
      <c r="D179" s="53"/>
      <c r="E179" s="53"/>
      <c r="F179" s="55"/>
      <c r="G179" s="55"/>
      <c r="H179" s="60"/>
      <c r="I179" s="66"/>
      <c r="J179" s="68"/>
      <c r="L179" s="73">
        <f t="shared" si="63"/>
        <v>0</v>
      </c>
      <c r="M179" s="73" t="str">
        <f t="shared" si="64"/>
        <v xml:space="preserve"> </v>
      </c>
      <c r="N179" s="100">
        <f t="shared" si="65"/>
        <v>0</v>
      </c>
      <c r="O179" s="100">
        <f t="shared" si="66"/>
        <v>0</v>
      </c>
      <c r="P179" s="108">
        <f t="shared" si="67"/>
        <v>0</v>
      </c>
      <c r="Q179" s="108" t="str">
        <f>IF(OR($C179="LED",$C179="不明"),"",IF(ISERROR(VLOOKUP($M179,#REF!,2,0)),"",VLOOKUP($M179,#REF!,2,0)))</f>
        <v/>
      </c>
      <c r="R179" s="100">
        <f t="shared" si="68"/>
        <v>0</v>
      </c>
      <c r="S179" s="100">
        <f t="shared" si="69"/>
        <v>0</v>
      </c>
      <c r="T179" s="120" t="str">
        <f t="shared" si="70"/>
        <v/>
      </c>
      <c r="U179" s="124"/>
      <c r="V179" s="129" t="s">
        <v>164</v>
      </c>
      <c r="W179" s="131"/>
      <c r="X179" s="75" t="str">
        <f>IF(COUNTIF($M179,"*LED*"),"LED設置済",IF(COUNTIF($M179,"*不明*"),"該当不明",IF(ISERROR(VLOOKUP($M179,#REF!,4,0)),"",VLOOKUP($M179,#REF!,4,0))))</f>
        <v/>
      </c>
      <c r="Y179" s="139">
        <f t="shared" si="71"/>
        <v>0</v>
      </c>
      <c r="Z179" s="144" t="str">
        <f>IF(ISERROR(VLOOKUP($M179,#REF!,5,0)),"",VLOOKUP($M179,#REF!,5,0))</f>
        <v/>
      </c>
      <c r="AA179" s="147" t="str">
        <f t="shared" si="72"/>
        <v/>
      </c>
      <c r="AB179" s="147" t="str">
        <f t="shared" si="73"/>
        <v/>
      </c>
      <c r="AC179" s="147" t="str">
        <f>IF(ISERROR(VLOOKUP($M179,#REF!,6,0)),"",VLOOKUP($M179,#REF!,6,0))</f>
        <v/>
      </c>
      <c r="AD179" s="147" t="str">
        <f>IF(ISERROR(VLOOKUP($M179,#REF!,8,0)),"",VLOOKUP($M179,#REF!,8,0))</f>
        <v/>
      </c>
      <c r="AE179" s="152" t="str">
        <f t="shared" si="74"/>
        <v/>
      </c>
      <c r="AF179" s="155" t="str">
        <f t="shared" si="75"/>
        <v/>
      </c>
      <c r="AG179" s="146" t="str">
        <f t="shared" si="76"/>
        <v/>
      </c>
      <c r="AH179" s="146" t="str">
        <f>IF(ISERROR(VLOOKUP($M179,#REF!,9,0)),"",VLOOKUP($M179,#REF!,9,0))</f>
        <v/>
      </c>
      <c r="AI179" s="146" t="str">
        <f t="shared" si="77"/>
        <v/>
      </c>
      <c r="AJ179" s="168">
        <f t="shared" si="78"/>
        <v>0</v>
      </c>
      <c r="AK179" s="171"/>
      <c r="AL179" s="174" t="str">
        <f t="shared" si="79"/>
        <v/>
      </c>
      <c r="AM179" s="179" t="str">
        <f t="shared" si="80"/>
        <v/>
      </c>
      <c r="AN179" s="183" t="str">
        <f t="shared" si="81"/>
        <v>未入力セル</v>
      </c>
      <c r="AO179" s="186" t="str">
        <f t="shared" si="61"/>
        <v/>
      </c>
      <c r="AP179" s="186" t="str">
        <f t="shared" si="62"/>
        <v/>
      </c>
      <c r="AQ179" s="39">
        <f t="shared" si="88"/>
        <v>0</v>
      </c>
      <c r="AR179" s="39" t="str">
        <f>IF(ISERROR(VLOOKUP($M179,#REF!,16,0)),"",VLOOKUP($M179,#REF!,16,0))</f>
        <v/>
      </c>
      <c r="AS179" s="196" t="str">
        <f>IF(ISERROR(VLOOKUP($M179,#REF!,7,0)),"",VLOOKUP($M179,#REF!,7,0))</f>
        <v/>
      </c>
      <c r="AT179" s="203">
        <f t="shared" si="82"/>
        <v>0</v>
      </c>
      <c r="AU179" s="208" t="str">
        <f t="shared" si="83"/>
        <v/>
      </c>
      <c r="AW179" s="208" t="str">
        <f>IF(ISERROR(VLOOKUP($M179,#REF!,10,0)),"",VLOOKUP($M179,#REF!,10,0))</f>
        <v/>
      </c>
      <c r="AX179" s="203">
        <f t="shared" si="84"/>
        <v>0</v>
      </c>
      <c r="AY179" s="208" t="str">
        <f t="shared" si="85"/>
        <v/>
      </c>
      <c r="BA179" s="225" t="str">
        <f t="shared" si="86"/>
        <v/>
      </c>
      <c r="BB179" s="225" t="str">
        <f t="shared" si="87"/>
        <v/>
      </c>
    </row>
    <row r="180" spans="1:54" s="39" customFormat="1" ht="25.2" customHeight="1" x14ac:dyDescent="0.2">
      <c r="A180" s="45"/>
      <c r="B180" s="48"/>
      <c r="C180" s="48"/>
      <c r="D180" s="53"/>
      <c r="E180" s="53"/>
      <c r="F180" s="55"/>
      <c r="G180" s="55"/>
      <c r="H180" s="60"/>
      <c r="I180" s="66"/>
      <c r="J180" s="68"/>
      <c r="L180" s="73">
        <f t="shared" si="63"/>
        <v>0</v>
      </c>
      <c r="M180" s="73" t="str">
        <f t="shared" si="64"/>
        <v xml:space="preserve"> </v>
      </c>
      <c r="N180" s="100">
        <f t="shared" si="65"/>
        <v>0</v>
      </c>
      <c r="O180" s="100">
        <f t="shared" si="66"/>
        <v>0</v>
      </c>
      <c r="P180" s="108">
        <f t="shared" si="67"/>
        <v>0</v>
      </c>
      <c r="Q180" s="108" t="str">
        <f>IF(OR($C180="LED",$C180="不明"),"",IF(ISERROR(VLOOKUP($M180,#REF!,2,0)),"",VLOOKUP($M180,#REF!,2,0)))</f>
        <v/>
      </c>
      <c r="R180" s="100">
        <f t="shared" si="68"/>
        <v>0</v>
      </c>
      <c r="S180" s="100">
        <f t="shared" si="69"/>
        <v>0</v>
      </c>
      <c r="T180" s="120" t="str">
        <f t="shared" si="70"/>
        <v/>
      </c>
      <c r="U180" s="124"/>
      <c r="V180" s="129" t="s">
        <v>164</v>
      </c>
      <c r="W180" s="131"/>
      <c r="X180" s="75" t="str">
        <f>IF(COUNTIF($M180,"*LED*"),"LED設置済",IF(COUNTIF($M180,"*不明*"),"該当不明",IF(ISERROR(VLOOKUP($M180,#REF!,4,0)),"",VLOOKUP($M180,#REF!,4,0))))</f>
        <v/>
      </c>
      <c r="Y180" s="139">
        <f t="shared" si="71"/>
        <v>0</v>
      </c>
      <c r="Z180" s="144" t="str">
        <f>IF(ISERROR(VLOOKUP($M180,#REF!,5,0)),"",VLOOKUP($M180,#REF!,5,0))</f>
        <v/>
      </c>
      <c r="AA180" s="147" t="str">
        <f t="shared" si="72"/>
        <v/>
      </c>
      <c r="AB180" s="147" t="str">
        <f t="shared" si="73"/>
        <v/>
      </c>
      <c r="AC180" s="147" t="str">
        <f>IF(ISERROR(VLOOKUP($M180,#REF!,6,0)),"",VLOOKUP($M180,#REF!,6,0))</f>
        <v/>
      </c>
      <c r="AD180" s="147" t="str">
        <f>IF(ISERROR(VLOOKUP($M180,#REF!,8,0)),"",VLOOKUP($M180,#REF!,8,0))</f>
        <v/>
      </c>
      <c r="AE180" s="152" t="str">
        <f t="shared" si="74"/>
        <v/>
      </c>
      <c r="AF180" s="155" t="str">
        <f t="shared" si="75"/>
        <v/>
      </c>
      <c r="AG180" s="146" t="str">
        <f t="shared" si="76"/>
        <v/>
      </c>
      <c r="AH180" s="146" t="str">
        <f>IF(ISERROR(VLOOKUP($M180,#REF!,9,0)),"",VLOOKUP($M180,#REF!,9,0))</f>
        <v/>
      </c>
      <c r="AI180" s="146" t="str">
        <f t="shared" si="77"/>
        <v/>
      </c>
      <c r="AJ180" s="168">
        <f t="shared" si="78"/>
        <v>0</v>
      </c>
      <c r="AK180" s="171"/>
      <c r="AL180" s="174" t="str">
        <f t="shared" si="79"/>
        <v/>
      </c>
      <c r="AM180" s="179" t="str">
        <f t="shared" si="80"/>
        <v/>
      </c>
      <c r="AN180" s="183" t="str">
        <f t="shared" si="81"/>
        <v>未入力セル</v>
      </c>
      <c r="AO180" s="186" t="str">
        <f t="shared" si="61"/>
        <v/>
      </c>
      <c r="AP180" s="186" t="str">
        <f t="shared" si="62"/>
        <v/>
      </c>
      <c r="AQ180" s="39">
        <f t="shared" si="88"/>
        <v>0</v>
      </c>
      <c r="AR180" s="39" t="str">
        <f>IF(ISERROR(VLOOKUP($M180,#REF!,16,0)),"",VLOOKUP($M180,#REF!,16,0))</f>
        <v/>
      </c>
      <c r="AS180" s="196" t="str">
        <f>IF(ISERROR(VLOOKUP($M180,#REF!,7,0)),"",VLOOKUP($M180,#REF!,7,0))</f>
        <v/>
      </c>
      <c r="AT180" s="203">
        <f t="shared" si="82"/>
        <v>0</v>
      </c>
      <c r="AU180" s="208" t="str">
        <f t="shared" si="83"/>
        <v/>
      </c>
      <c r="AW180" s="208" t="str">
        <f>IF(ISERROR(VLOOKUP($M180,#REF!,10,0)),"",VLOOKUP($M180,#REF!,10,0))</f>
        <v/>
      </c>
      <c r="AX180" s="203">
        <f t="shared" si="84"/>
        <v>0</v>
      </c>
      <c r="AY180" s="208" t="str">
        <f t="shared" si="85"/>
        <v/>
      </c>
      <c r="BA180" s="225" t="str">
        <f t="shared" si="86"/>
        <v/>
      </c>
      <c r="BB180" s="225" t="str">
        <f t="shared" si="87"/>
        <v/>
      </c>
    </row>
    <row r="181" spans="1:54" s="39" customFormat="1" ht="25.2" customHeight="1" x14ac:dyDescent="0.2">
      <c r="A181" s="45"/>
      <c r="B181" s="48"/>
      <c r="C181" s="48"/>
      <c r="D181" s="53"/>
      <c r="E181" s="53"/>
      <c r="F181" s="55"/>
      <c r="G181" s="55"/>
      <c r="H181" s="60"/>
      <c r="I181" s="66"/>
      <c r="J181" s="68"/>
      <c r="L181" s="73">
        <f t="shared" si="63"/>
        <v>0</v>
      </c>
      <c r="M181" s="73" t="str">
        <f t="shared" si="64"/>
        <v xml:space="preserve"> </v>
      </c>
      <c r="N181" s="100">
        <f t="shared" si="65"/>
        <v>0</v>
      </c>
      <c r="O181" s="100">
        <f t="shared" si="66"/>
        <v>0</v>
      </c>
      <c r="P181" s="108">
        <f t="shared" si="67"/>
        <v>0</v>
      </c>
      <c r="Q181" s="108" t="str">
        <f>IF(OR($C181="LED",$C181="不明"),"",IF(ISERROR(VLOOKUP($M181,#REF!,2,0)),"",VLOOKUP($M181,#REF!,2,0)))</f>
        <v/>
      </c>
      <c r="R181" s="100">
        <f t="shared" si="68"/>
        <v>0</v>
      </c>
      <c r="S181" s="100">
        <f t="shared" si="69"/>
        <v>0</v>
      </c>
      <c r="T181" s="120" t="str">
        <f t="shared" si="70"/>
        <v/>
      </c>
      <c r="U181" s="124"/>
      <c r="V181" s="129" t="s">
        <v>164</v>
      </c>
      <c r="W181" s="131"/>
      <c r="X181" s="75" t="str">
        <f>IF(COUNTIF($M181,"*LED*"),"LED設置済",IF(COUNTIF($M181,"*不明*"),"該当不明",IF(ISERROR(VLOOKUP($M181,#REF!,4,0)),"",VLOOKUP($M181,#REF!,4,0))))</f>
        <v/>
      </c>
      <c r="Y181" s="139">
        <f t="shared" si="71"/>
        <v>0</v>
      </c>
      <c r="Z181" s="144" t="str">
        <f>IF(ISERROR(VLOOKUP($M181,#REF!,5,0)),"",VLOOKUP($M181,#REF!,5,0))</f>
        <v/>
      </c>
      <c r="AA181" s="147" t="str">
        <f t="shared" si="72"/>
        <v/>
      </c>
      <c r="AB181" s="147" t="str">
        <f t="shared" si="73"/>
        <v/>
      </c>
      <c r="AC181" s="147" t="str">
        <f>IF(ISERROR(VLOOKUP($M181,#REF!,6,0)),"",VLOOKUP($M181,#REF!,6,0))</f>
        <v/>
      </c>
      <c r="AD181" s="147" t="str">
        <f>IF(ISERROR(VLOOKUP($M181,#REF!,8,0)),"",VLOOKUP($M181,#REF!,8,0))</f>
        <v/>
      </c>
      <c r="AE181" s="152" t="str">
        <f t="shared" si="74"/>
        <v/>
      </c>
      <c r="AF181" s="155" t="str">
        <f t="shared" si="75"/>
        <v/>
      </c>
      <c r="AG181" s="146" t="str">
        <f t="shared" si="76"/>
        <v/>
      </c>
      <c r="AH181" s="146" t="str">
        <f>IF(ISERROR(VLOOKUP($M181,#REF!,9,0)),"",VLOOKUP($M181,#REF!,9,0))</f>
        <v/>
      </c>
      <c r="AI181" s="146" t="str">
        <f t="shared" si="77"/>
        <v/>
      </c>
      <c r="AJ181" s="168">
        <f t="shared" si="78"/>
        <v>0</v>
      </c>
      <c r="AK181" s="171"/>
      <c r="AL181" s="174" t="str">
        <f t="shared" si="79"/>
        <v/>
      </c>
      <c r="AM181" s="179" t="str">
        <f t="shared" si="80"/>
        <v/>
      </c>
      <c r="AN181" s="183" t="str">
        <f t="shared" si="81"/>
        <v>未入力セル</v>
      </c>
      <c r="AO181" s="186" t="str">
        <f t="shared" si="61"/>
        <v/>
      </c>
      <c r="AP181" s="186" t="str">
        <f t="shared" si="62"/>
        <v/>
      </c>
      <c r="AQ181" s="39">
        <f t="shared" si="88"/>
        <v>0</v>
      </c>
      <c r="AR181" s="39" t="str">
        <f>IF(ISERROR(VLOOKUP($M181,#REF!,16,0)),"",VLOOKUP($M181,#REF!,16,0))</f>
        <v/>
      </c>
      <c r="AS181" s="196" t="str">
        <f>IF(ISERROR(VLOOKUP($M181,#REF!,7,0)),"",VLOOKUP($M181,#REF!,7,0))</f>
        <v/>
      </c>
      <c r="AT181" s="203">
        <f t="shared" si="82"/>
        <v>0</v>
      </c>
      <c r="AU181" s="208" t="str">
        <f t="shared" si="83"/>
        <v/>
      </c>
      <c r="AW181" s="208" t="str">
        <f>IF(ISERROR(VLOOKUP($M181,#REF!,10,0)),"",VLOOKUP($M181,#REF!,10,0))</f>
        <v/>
      </c>
      <c r="AX181" s="203">
        <f t="shared" si="84"/>
        <v>0</v>
      </c>
      <c r="AY181" s="208" t="str">
        <f t="shared" si="85"/>
        <v/>
      </c>
      <c r="BA181" s="225" t="str">
        <f t="shared" si="86"/>
        <v/>
      </c>
      <c r="BB181" s="225" t="str">
        <f t="shared" si="87"/>
        <v/>
      </c>
    </row>
    <row r="182" spans="1:54" s="39" customFormat="1" ht="25.2" customHeight="1" x14ac:dyDescent="0.2">
      <c r="A182" s="45"/>
      <c r="B182" s="48"/>
      <c r="C182" s="48"/>
      <c r="D182" s="53"/>
      <c r="E182" s="53"/>
      <c r="F182" s="55"/>
      <c r="G182" s="55"/>
      <c r="H182" s="60"/>
      <c r="I182" s="66"/>
      <c r="J182" s="68"/>
      <c r="L182" s="73">
        <f t="shared" si="63"/>
        <v>0</v>
      </c>
      <c r="M182" s="73" t="str">
        <f t="shared" si="64"/>
        <v xml:space="preserve"> </v>
      </c>
      <c r="N182" s="100">
        <f t="shared" si="65"/>
        <v>0</v>
      </c>
      <c r="O182" s="100">
        <f t="shared" si="66"/>
        <v>0</v>
      </c>
      <c r="P182" s="108">
        <f t="shared" si="67"/>
        <v>0</v>
      </c>
      <c r="Q182" s="108" t="str">
        <f>IF(OR($C182="LED",$C182="不明"),"",IF(ISERROR(VLOOKUP($M182,#REF!,2,0)),"",VLOOKUP($M182,#REF!,2,0)))</f>
        <v/>
      </c>
      <c r="R182" s="100">
        <f t="shared" si="68"/>
        <v>0</v>
      </c>
      <c r="S182" s="100">
        <f t="shared" si="69"/>
        <v>0</v>
      </c>
      <c r="T182" s="120" t="str">
        <f t="shared" si="70"/>
        <v/>
      </c>
      <c r="U182" s="124"/>
      <c r="V182" s="129" t="s">
        <v>164</v>
      </c>
      <c r="W182" s="131"/>
      <c r="X182" s="75" t="str">
        <f>IF(COUNTIF($M182,"*LED*"),"LED設置済",IF(COUNTIF($M182,"*不明*"),"該当不明",IF(ISERROR(VLOOKUP($M182,#REF!,4,0)),"",VLOOKUP($M182,#REF!,4,0))))</f>
        <v/>
      </c>
      <c r="Y182" s="139">
        <f t="shared" si="71"/>
        <v>0</v>
      </c>
      <c r="Z182" s="144" t="str">
        <f>IF(ISERROR(VLOOKUP($M182,#REF!,5,0)),"",VLOOKUP($M182,#REF!,5,0))</f>
        <v/>
      </c>
      <c r="AA182" s="147" t="str">
        <f t="shared" si="72"/>
        <v/>
      </c>
      <c r="AB182" s="147" t="str">
        <f t="shared" si="73"/>
        <v/>
      </c>
      <c r="AC182" s="147" t="str">
        <f>IF(ISERROR(VLOOKUP($M182,#REF!,6,0)),"",VLOOKUP($M182,#REF!,6,0))</f>
        <v/>
      </c>
      <c r="AD182" s="147" t="str">
        <f>IF(ISERROR(VLOOKUP($M182,#REF!,8,0)),"",VLOOKUP($M182,#REF!,8,0))</f>
        <v/>
      </c>
      <c r="AE182" s="152" t="str">
        <f t="shared" si="74"/>
        <v/>
      </c>
      <c r="AF182" s="155" t="str">
        <f t="shared" si="75"/>
        <v/>
      </c>
      <c r="AG182" s="146" t="str">
        <f t="shared" si="76"/>
        <v/>
      </c>
      <c r="AH182" s="146" t="str">
        <f>IF(ISERROR(VLOOKUP($M182,#REF!,9,0)),"",VLOOKUP($M182,#REF!,9,0))</f>
        <v/>
      </c>
      <c r="AI182" s="146" t="str">
        <f t="shared" si="77"/>
        <v/>
      </c>
      <c r="AJ182" s="168">
        <f t="shared" si="78"/>
        <v>0</v>
      </c>
      <c r="AK182" s="171"/>
      <c r="AL182" s="174" t="str">
        <f t="shared" si="79"/>
        <v/>
      </c>
      <c r="AM182" s="179" t="str">
        <f t="shared" si="80"/>
        <v/>
      </c>
      <c r="AN182" s="183" t="str">
        <f t="shared" si="81"/>
        <v>未入力セル</v>
      </c>
      <c r="AO182" s="186" t="str">
        <f t="shared" si="61"/>
        <v/>
      </c>
      <c r="AP182" s="186" t="str">
        <f t="shared" si="62"/>
        <v/>
      </c>
      <c r="AQ182" s="39">
        <f t="shared" si="88"/>
        <v>0</v>
      </c>
      <c r="AR182" s="39" t="str">
        <f>IF(ISERROR(VLOOKUP($M182,#REF!,16,0)),"",VLOOKUP($M182,#REF!,16,0))</f>
        <v/>
      </c>
      <c r="AS182" s="196" t="str">
        <f>IF(ISERROR(VLOOKUP($M182,#REF!,7,0)),"",VLOOKUP($M182,#REF!,7,0))</f>
        <v/>
      </c>
      <c r="AT182" s="203">
        <f t="shared" si="82"/>
        <v>0</v>
      </c>
      <c r="AU182" s="208" t="str">
        <f t="shared" si="83"/>
        <v/>
      </c>
      <c r="AW182" s="208" t="str">
        <f>IF(ISERROR(VLOOKUP($M182,#REF!,10,0)),"",VLOOKUP($M182,#REF!,10,0))</f>
        <v/>
      </c>
      <c r="AX182" s="203">
        <f t="shared" si="84"/>
        <v>0</v>
      </c>
      <c r="AY182" s="208" t="str">
        <f t="shared" si="85"/>
        <v/>
      </c>
      <c r="BA182" s="225" t="str">
        <f t="shared" si="86"/>
        <v/>
      </c>
      <c r="BB182" s="225" t="str">
        <f t="shared" si="87"/>
        <v/>
      </c>
    </row>
    <row r="183" spans="1:54" s="39" customFormat="1" ht="25.2" customHeight="1" x14ac:dyDescent="0.2">
      <c r="A183" s="45"/>
      <c r="B183" s="48"/>
      <c r="C183" s="48"/>
      <c r="D183" s="53"/>
      <c r="E183" s="53"/>
      <c r="F183" s="55"/>
      <c r="G183" s="55"/>
      <c r="H183" s="60"/>
      <c r="I183" s="66"/>
      <c r="J183" s="68"/>
      <c r="L183" s="73">
        <f t="shared" si="63"/>
        <v>0</v>
      </c>
      <c r="M183" s="73" t="str">
        <f t="shared" si="64"/>
        <v xml:space="preserve"> </v>
      </c>
      <c r="N183" s="100">
        <f t="shared" si="65"/>
        <v>0</v>
      </c>
      <c r="O183" s="100">
        <f t="shared" si="66"/>
        <v>0</v>
      </c>
      <c r="P183" s="108">
        <f t="shared" si="67"/>
        <v>0</v>
      </c>
      <c r="Q183" s="108" t="str">
        <f>IF(OR($C183="LED",$C183="不明"),"",IF(ISERROR(VLOOKUP($M183,#REF!,2,0)),"",VLOOKUP($M183,#REF!,2,0)))</f>
        <v/>
      </c>
      <c r="R183" s="100">
        <f t="shared" si="68"/>
        <v>0</v>
      </c>
      <c r="S183" s="100">
        <f t="shared" si="69"/>
        <v>0</v>
      </c>
      <c r="T183" s="120" t="str">
        <f t="shared" si="70"/>
        <v/>
      </c>
      <c r="U183" s="124"/>
      <c r="V183" s="129" t="s">
        <v>164</v>
      </c>
      <c r="W183" s="131"/>
      <c r="X183" s="75" t="str">
        <f>IF(COUNTIF($M183,"*LED*"),"LED設置済",IF(COUNTIF($M183,"*不明*"),"該当不明",IF(ISERROR(VLOOKUP($M183,#REF!,4,0)),"",VLOOKUP($M183,#REF!,4,0))))</f>
        <v/>
      </c>
      <c r="Y183" s="139">
        <f t="shared" si="71"/>
        <v>0</v>
      </c>
      <c r="Z183" s="144" t="str">
        <f>IF(ISERROR(VLOOKUP($M183,#REF!,5,0)),"",VLOOKUP($M183,#REF!,5,0))</f>
        <v/>
      </c>
      <c r="AA183" s="147" t="str">
        <f t="shared" si="72"/>
        <v/>
      </c>
      <c r="AB183" s="147" t="str">
        <f t="shared" si="73"/>
        <v/>
      </c>
      <c r="AC183" s="147" t="str">
        <f>IF(ISERROR(VLOOKUP($M183,#REF!,6,0)),"",VLOOKUP($M183,#REF!,6,0))</f>
        <v/>
      </c>
      <c r="AD183" s="147" t="str">
        <f>IF(ISERROR(VLOOKUP($M183,#REF!,8,0)),"",VLOOKUP($M183,#REF!,8,0))</f>
        <v/>
      </c>
      <c r="AE183" s="152" t="str">
        <f t="shared" si="74"/>
        <v/>
      </c>
      <c r="AF183" s="155" t="str">
        <f t="shared" si="75"/>
        <v/>
      </c>
      <c r="AG183" s="146" t="str">
        <f t="shared" si="76"/>
        <v/>
      </c>
      <c r="AH183" s="146" t="str">
        <f>IF(ISERROR(VLOOKUP($M183,#REF!,9,0)),"",VLOOKUP($M183,#REF!,9,0))</f>
        <v/>
      </c>
      <c r="AI183" s="146" t="str">
        <f t="shared" si="77"/>
        <v/>
      </c>
      <c r="AJ183" s="168">
        <f t="shared" si="78"/>
        <v>0</v>
      </c>
      <c r="AK183" s="171"/>
      <c r="AL183" s="174" t="str">
        <f t="shared" si="79"/>
        <v/>
      </c>
      <c r="AM183" s="179" t="str">
        <f t="shared" si="80"/>
        <v/>
      </c>
      <c r="AN183" s="183" t="str">
        <f t="shared" si="81"/>
        <v>未入力セル</v>
      </c>
      <c r="AO183" s="186" t="str">
        <f t="shared" si="61"/>
        <v/>
      </c>
      <c r="AP183" s="186" t="str">
        <f t="shared" si="62"/>
        <v/>
      </c>
      <c r="AQ183" s="39">
        <f t="shared" si="88"/>
        <v>0</v>
      </c>
      <c r="AR183" s="39" t="str">
        <f>IF(ISERROR(VLOOKUP($M183,#REF!,16,0)),"",VLOOKUP($M183,#REF!,16,0))</f>
        <v/>
      </c>
      <c r="AS183" s="196" t="str">
        <f>IF(ISERROR(VLOOKUP($M183,#REF!,7,0)),"",VLOOKUP($M183,#REF!,7,0))</f>
        <v/>
      </c>
      <c r="AT183" s="203">
        <f t="shared" si="82"/>
        <v>0</v>
      </c>
      <c r="AU183" s="208" t="str">
        <f t="shared" si="83"/>
        <v/>
      </c>
      <c r="AW183" s="208" t="str">
        <f>IF(ISERROR(VLOOKUP($M183,#REF!,10,0)),"",VLOOKUP($M183,#REF!,10,0))</f>
        <v/>
      </c>
      <c r="AX183" s="203">
        <f t="shared" si="84"/>
        <v>0</v>
      </c>
      <c r="AY183" s="208" t="str">
        <f t="shared" si="85"/>
        <v/>
      </c>
      <c r="BA183" s="225" t="str">
        <f t="shared" si="86"/>
        <v/>
      </c>
      <c r="BB183" s="225" t="str">
        <f t="shared" si="87"/>
        <v/>
      </c>
    </row>
    <row r="184" spans="1:54" s="39" customFormat="1" ht="25.2" customHeight="1" x14ac:dyDescent="0.2">
      <c r="A184" s="45"/>
      <c r="B184" s="48"/>
      <c r="C184" s="48"/>
      <c r="D184" s="53"/>
      <c r="E184" s="53"/>
      <c r="F184" s="55"/>
      <c r="G184" s="55"/>
      <c r="H184" s="60"/>
      <c r="I184" s="66"/>
      <c r="J184" s="68"/>
      <c r="L184" s="73">
        <f t="shared" si="63"/>
        <v>0</v>
      </c>
      <c r="M184" s="73" t="str">
        <f t="shared" si="64"/>
        <v xml:space="preserve"> </v>
      </c>
      <c r="N184" s="100">
        <f t="shared" si="65"/>
        <v>0</v>
      </c>
      <c r="O184" s="100">
        <f t="shared" si="66"/>
        <v>0</v>
      </c>
      <c r="P184" s="108">
        <f t="shared" si="67"/>
        <v>0</v>
      </c>
      <c r="Q184" s="108" t="str">
        <f>IF(OR($C184="LED",$C184="不明"),"",IF(ISERROR(VLOOKUP($M184,#REF!,2,0)),"",VLOOKUP($M184,#REF!,2,0)))</f>
        <v/>
      </c>
      <c r="R184" s="100">
        <f t="shared" si="68"/>
        <v>0</v>
      </c>
      <c r="S184" s="100">
        <f t="shared" si="69"/>
        <v>0</v>
      </c>
      <c r="T184" s="120" t="str">
        <f t="shared" si="70"/>
        <v/>
      </c>
      <c r="U184" s="124"/>
      <c r="V184" s="129" t="s">
        <v>164</v>
      </c>
      <c r="W184" s="131"/>
      <c r="X184" s="75" t="str">
        <f>IF(COUNTIF($M184,"*LED*"),"LED設置済",IF(COUNTIF($M184,"*不明*"),"該当不明",IF(ISERROR(VLOOKUP($M184,#REF!,4,0)),"",VLOOKUP($M184,#REF!,4,0))))</f>
        <v/>
      </c>
      <c r="Y184" s="139">
        <f t="shared" si="71"/>
        <v>0</v>
      </c>
      <c r="Z184" s="144" t="str">
        <f>IF(ISERROR(VLOOKUP($M184,#REF!,5,0)),"",VLOOKUP($M184,#REF!,5,0))</f>
        <v/>
      </c>
      <c r="AA184" s="147" t="str">
        <f t="shared" si="72"/>
        <v/>
      </c>
      <c r="AB184" s="147" t="str">
        <f t="shared" si="73"/>
        <v/>
      </c>
      <c r="AC184" s="147" t="str">
        <f>IF(ISERROR(VLOOKUP($M184,#REF!,6,0)),"",VLOOKUP($M184,#REF!,6,0))</f>
        <v/>
      </c>
      <c r="AD184" s="147" t="str">
        <f>IF(ISERROR(VLOOKUP($M184,#REF!,8,0)),"",VLOOKUP($M184,#REF!,8,0))</f>
        <v/>
      </c>
      <c r="AE184" s="152" t="str">
        <f t="shared" si="74"/>
        <v/>
      </c>
      <c r="AF184" s="155" t="str">
        <f t="shared" si="75"/>
        <v/>
      </c>
      <c r="AG184" s="146" t="str">
        <f t="shared" si="76"/>
        <v/>
      </c>
      <c r="AH184" s="146" t="str">
        <f>IF(ISERROR(VLOOKUP($M184,#REF!,9,0)),"",VLOOKUP($M184,#REF!,9,0))</f>
        <v/>
      </c>
      <c r="AI184" s="146" t="str">
        <f t="shared" si="77"/>
        <v/>
      </c>
      <c r="AJ184" s="168">
        <f t="shared" si="78"/>
        <v>0</v>
      </c>
      <c r="AK184" s="171"/>
      <c r="AL184" s="174" t="str">
        <f t="shared" si="79"/>
        <v/>
      </c>
      <c r="AM184" s="179" t="str">
        <f t="shared" si="80"/>
        <v/>
      </c>
      <c r="AN184" s="183" t="str">
        <f t="shared" si="81"/>
        <v>未入力セル</v>
      </c>
      <c r="AO184" s="186" t="str">
        <f t="shared" si="61"/>
        <v/>
      </c>
      <c r="AP184" s="186" t="str">
        <f t="shared" si="62"/>
        <v/>
      </c>
      <c r="AQ184" s="39">
        <f t="shared" si="88"/>
        <v>0</v>
      </c>
      <c r="AR184" s="39" t="str">
        <f>IF(ISERROR(VLOOKUP($M184,#REF!,16,0)),"",VLOOKUP($M184,#REF!,16,0))</f>
        <v/>
      </c>
      <c r="AS184" s="196" t="str">
        <f>IF(ISERROR(VLOOKUP($M184,#REF!,7,0)),"",VLOOKUP($M184,#REF!,7,0))</f>
        <v/>
      </c>
      <c r="AT184" s="203">
        <f t="shared" si="82"/>
        <v>0</v>
      </c>
      <c r="AU184" s="208" t="str">
        <f t="shared" si="83"/>
        <v/>
      </c>
      <c r="AW184" s="208" t="str">
        <f>IF(ISERROR(VLOOKUP($M184,#REF!,10,0)),"",VLOOKUP($M184,#REF!,10,0))</f>
        <v/>
      </c>
      <c r="AX184" s="203">
        <f t="shared" si="84"/>
        <v>0</v>
      </c>
      <c r="AY184" s="208" t="str">
        <f t="shared" si="85"/>
        <v/>
      </c>
      <c r="BA184" s="225" t="str">
        <f t="shared" si="86"/>
        <v/>
      </c>
      <c r="BB184" s="225" t="str">
        <f t="shared" si="87"/>
        <v/>
      </c>
    </row>
    <row r="185" spans="1:54" s="39" customFormat="1" ht="25.2" customHeight="1" x14ac:dyDescent="0.2">
      <c r="A185" s="45"/>
      <c r="B185" s="48"/>
      <c r="C185" s="48"/>
      <c r="D185" s="53"/>
      <c r="E185" s="53"/>
      <c r="F185" s="55"/>
      <c r="G185" s="55"/>
      <c r="H185" s="60"/>
      <c r="I185" s="66"/>
      <c r="J185" s="68"/>
      <c r="L185" s="73">
        <f t="shared" si="63"/>
        <v>0</v>
      </c>
      <c r="M185" s="73" t="str">
        <f t="shared" si="64"/>
        <v xml:space="preserve"> </v>
      </c>
      <c r="N185" s="100">
        <f t="shared" si="65"/>
        <v>0</v>
      </c>
      <c r="O185" s="100">
        <f t="shared" si="66"/>
        <v>0</v>
      </c>
      <c r="P185" s="108">
        <f t="shared" si="67"/>
        <v>0</v>
      </c>
      <c r="Q185" s="108" t="str">
        <f>IF(OR($C185="LED",$C185="不明"),"",IF(ISERROR(VLOOKUP($M185,#REF!,2,0)),"",VLOOKUP($M185,#REF!,2,0)))</f>
        <v/>
      </c>
      <c r="R185" s="100">
        <f t="shared" si="68"/>
        <v>0</v>
      </c>
      <c r="S185" s="100">
        <f t="shared" si="69"/>
        <v>0</v>
      </c>
      <c r="T185" s="120" t="str">
        <f t="shared" si="70"/>
        <v/>
      </c>
      <c r="U185" s="124"/>
      <c r="V185" s="129" t="s">
        <v>164</v>
      </c>
      <c r="W185" s="131"/>
      <c r="X185" s="75" t="str">
        <f>IF(COUNTIF($M185,"*LED*"),"LED設置済",IF(COUNTIF($M185,"*不明*"),"該当不明",IF(ISERROR(VLOOKUP($M185,#REF!,4,0)),"",VLOOKUP($M185,#REF!,4,0))))</f>
        <v/>
      </c>
      <c r="Y185" s="139">
        <f t="shared" si="71"/>
        <v>0</v>
      </c>
      <c r="Z185" s="144" t="str">
        <f>IF(ISERROR(VLOOKUP($M185,#REF!,5,0)),"",VLOOKUP($M185,#REF!,5,0))</f>
        <v/>
      </c>
      <c r="AA185" s="147" t="str">
        <f t="shared" si="72"/>
        <v/>
      </c>
      <c r="AB185" s="147" t="str">
        <f t="shared" si="73"/>
        <v/>
      </c>
      <c r="AC185" s="147" t="str">
        <f>IF(ISERROR(VLOOKUP($M185,#REF!,6,0)),"",VLOOKUP($M185,#REF!,6,0))</f>
        <v/>
      </c>
      <c r="AD185" s="147" t="str">
        <f>IF(ISERROR(VLOOKUP($M185,#REF!,8,0)),"",VLOOKUP($M185,#REF!,8,0))</f>
        <v/>
      </c>
      <c r="AE185" s="152" t="str">
        <f t="shared" si="74"/>
        <v/>
      </c>
      <c r="AF185" s="155" t="str">
        <f t="shared" si="75"/>
        <v/>
      </c>
      <c r="AG185" s="146" t="str">
        <f t="shared" si="76"/>
        <v/>
      </c>
      <c r="AH185" s="146" t="str">
        <f>IF(ISERROR(VLOOKUP($M185,#REF!,9,0)),"",VLOOKUP($M185,#REF!,9,0))</f>
        <v/>
      </c>
      <c r="AI185" s="146" t="str">
        <f t="shared" si="77"/>
        <v/>
      </c>
      <c r="AJ185" s="168">
        <f t="shared" si="78"/>
        <v>0</v>
      </c>
      <c r="AK185" s="171"/>
      <c r="AL185" s="174" t="str">
        <f t="shared" si="79"/>
        <v/>
      </c>
      <c r="AM185" s="179" t="str">
        <f t="shared" si="80"/>
        <v/>
      </c>
      <c r="AN185" s="183" t="str">
        <f t="shared" si="81"/>
        <v>未入力セル</v>
      </c>
      <c r="AO185" s="186" t="str">
        <f t="shared" si="61"/>
        <v/>
      </c>
      <c r="AP185" s="186" t="str">
        <f t="shared" si="62"/>
        <v/>
      </c>
      <c r="AQ185" s="39">
        <f t="shared" si="88"/>
        <v>0</v>
      </c>
      <c r="AR185" s="39" t="str">
        <f>IF(ISERROR(VLOOKUP($M185,#REF!,16,0)),"",VLOOKUP($M185,#REF!,16,0))</f>
        <v/>
      </c>
      <c r="AS185" s="196" t="str">
        <f>IF(ISERROR(VLOOKUP($M185,#REF!,7,0)),"",VLOOKUP($M185,#REF!,7,0))</f>
        <v/>
      </c>
      <c r="AT185" s="203">
        <f t="shared" si="82"/>
        <v>0</v>
      </c>
      <c r="AU185" s="208" t="str">
        <f t="shared" si="83"/>
        <v/>
      </c>
      <c r="AW185" s="208" t="str">
        <f>IF(ISERROR(VLOOKUP($M185,#REF!,10,0)),"",VLOOKUP($M185,#REF!,10,0))</f>
        <v/>
      </c>
      <c r="AX185" s="203">
        <f t="shared" si="84"/>
        <v>0</v>
      </c>
      <c r="AY185" s="208" t="str">
        <f t="shared" si="85"/>
        <v/>
      </c>
      <c r="BA185" s="225" t="str">
        <f t="shared" si="86"/>
        <v/>
      </c>
      <c r="BB185" s="225" t="str">
        <f t="shared" si="87"/>
        <v/>
      </c>
    </row>
    <row r="186" spans="1:54" s="39" customFormat="1" ht="25.2" customHeight="1" x14ac:dyDescent="0.2">
      <c r="A186" s="45"/>
      <c r="B186" s="48"/>
      <c r="C186" s="48"/>
      <c r="D186" s="53"/>
      <c r="E186" s="53"/>
      <c r="F186" s="55"/>
      <c r="G186" s="55"/>
      <c r="H186" s="60"/>
      <c r="I186" s="66"/>
      <c r="J186" s="68"/>
      <c r="L186" s="73">
        <f t="shared" si="63"/>
        <v>0</v>
      </c>
      <c r="M186" s="73" t="str">
        <f t="shared" si="64"/>
        <v xml:space="preserve"> </v>
      </c>
      <c r="N186" s="100">
        <f t="shared" si="65"/>
        <v>0</v>
      </c>
      <c r="O186" s="100">
        <f t="shared" si="66"/>
        <v>0</v>
      </c>
      <c r="P186" s="108">
        <f t="shared" si="67"/>
        <v>0</v>
      </c>
      <c r="Q186" s="108" t="str">
        <f>IF(OR($C186="LED",$C186="不明"),"",IF(ISERROR(VLOOKUP($M186,#REF!,2,0)),"",VLOOKUP($M186,#REF!,2,0)))</f>
        <v/>
      </c>
      <c r="R186" s="100">
        <f t="shared" si="68"/>
        <v>0</v>
      </c>
      <c r="S186" s="100">
        <f t="shared" si="69"/>
        <v>0</v>
      </c>
      <c r="T186" s="120" t="str">
        <f t="shared" si="70"/>
        <v/>
      </c>
      <c r="U186" s="124"/>
      <c r="V186" s="129" t="s">
        <v>164</v>
      </c>
      <c r="W186" s="131"/>
      <c r="X186" s="75" t="str">
        <f>IF(COUNTIF($M186,"*LED*"),"LED設置済",IF(COUNTIF($M186,"*不明*"),"該当不明",IF(ISERROR(VLOOKUP($M186,#REF!,4,0)),"",VLOOKUP($M186,#REF!,4,0))))</f>
        <v/>
      </c>
      <c r="Y186" s="139">
        <f t="shared" si="71"/>
        <v>0</v>
      </c>
      <c r="Z186" s="144" t="str">
        <f>IF(ISERROR(VLOOKUP($M186,#REF!,5,0)),"",VLOOKUP($M186,#REF!,5,0))</f>
        <v/>
      </c>
      <c r="AA186" s="147" t="str">
        <f t="shared" si="72"/>
        <v/>
      </c>
      <c r="AB186" s="147" t="str">
        <f t="shared" si="73"/>
        <v/>
      </c>
      <c r="AC186" s="147" t="str">
        <f>IF(ISERROR(VLOOKUP($M186,#REF!,6,0)),"",VLOOKUP($M186,#REF!,6,0))</f>
        <v/>
      </c>
      <c r="AD186" s="147" t="str">
        <f>IF(ISERROR(VLOOKUP($M186,#REF!,8,0)),"",VLOOKUP($M186,#REF!,8,0))</f>
        <v/>
      </c>
      <c r="AE186" s="152" t="str">
        <f t="shared" si="74"/>
        <v/>
      </c>
      <c r="AF186" s="155" t="str">
        <f t="shared" si="75"/>
        <v/>
      </c>
      <c r="AG186" s="146" t="str">
        <f t="shared" si="76"/>
        <v/>
      </c>
      <c r="AH186" s="146" t="str">
        <f>IF(ISERROR(VLOOKUP($M186,#REF!,9,0)),"",VLOOKUP($M186,#REF!,9,0))</f>
        <v/>
      </c>
      <c r="AI186" s="146" t="str">
        <f t="shared" si="77"/>
        <v/>
      </c>
      <c r="AJ186" s="168">
        <f t="shared" si="78"/>
        <v>0</v>
      </c>
      <c r="AK186" s="171"/>
      <c r="AL186" s="174" t="str">
        <f t="shared" si="79"/>
        <v/>
      </c>
      <c r="AM186" s="179" t="str">
        <f t="shared" si="80"/>
        <v/>
      </c>
      <c r="AN186" s="183" t="str">
        <f t="shared" si="81"/>
        <v>未入力セル</v>
      </c>
      <c r="AO186" s="186" t="str">
        <f t="shared" si="61"/>
        <v/>
      </c>
      <c r="AP186" s="186" t="str">
        <f t="shared" si="62"/>
        <v/>
      </c>
      <c r="AQ186" s="39">
        <f t="shared" si="88"/>
        <v>0</v>
      </c>
      <c r="AR186" s="39" t="str">
        <f>IF(ISERROR(VLOOKUP($M186,#REF!,16,0)),"",VLOOKUP($M186,#REF!,16,0))</f>
        <v/>
      </c>
      <c r="AS186" s="196" t="str">
        <f>IF(ISERROR(VLOOKUP($M186,#REF!,7,0)),"",VLOOKUP($M186,#REF!,7,0))</f>
        <v/>
      </c>
      <c r="AT186" s="203">
        <f t="shared" si="82"/>
        <v>0</v>
      </c>
      <c r="AU186" s="208" t="str">
        <f t="shared" si="83"/>
        <v/>
      </c>
      <c r="AW186" s="208" t="str">
        <f>IF(ISERROR(VLOOKUP($M186,#REF!,10,0)),"",VLOOKUP($M186,#REF!,10,0))</f>
        <v/>
      </c>
      <c r="AX186" s="203">
        <f t="shared" si="84"/>
        <v>0</v>
      </c>
      <c r="AY186" s="208" t="str">
        <f t="shared" si="85"/>
        <v/>
      </c>
      <c r="BA186" s="225" t="str">
        <f t="shared" si="86"/>
        <v/>
      </c>
      <c r="BB186" s="225" t="str">
        <f t="shared" si="87"/>
        <v/>
      </c>
    </row>
    <row r="187" spans="1:54" s="39" customFormat="1" ht="25.2" customHeight="1" x14ac:dyDescent="0.2">
      <c r="A187" s="45"/>
      <c r="B187" s="48"/>
      <c r="C187" s="48"/>
      <c r="D187" s="53"/>
      <c r="E187" s="53"/>
      <c r="F187" s="55"/>
      <c r="G187" s="55"/>
      <c r="H187" s="60"/>
      <c r="I187" s="66"/>
      <c r="J187" s="68"/>
      <c r="L187" s="73">
        <f t="shared" si="63"/>
        <v>0</v>
      </c>
      <c r="M187" s="73" t="str">
        <f t="shared" si="64"/>
        <v xml:space="preserve"> </v>
      </c>
      <c r="N187" s="100">
        <f t="shared" si="65"/>
        <v>0</v>
      </c>
      <c r="O187" s="100">
        <f t="shared" si="66"/>
        <v>0</v>
      </c>
      <c r="P187" s="108">
        <f t="shared" si="67"/>
        <v>0</v>
      </c>
      <c r="Q187" s="108" t="str">
        <f>IF(OR($C187="LED",$C187="不明"),"",IF(ISERROR(VLOOKUP($M187,#REF!,2,0)),"",VLOOKUP($M187,#REF!,2,0)))</f>
        <v/>
      </c>
      <c r="R187" s="100">
        <f t="shared" si="68"/>
        <v>0</v>
      </c>
      <c r="S187" s="100">
        <f t="shared" si="69"/>
        <v>0</v>
      </c>
      <c r="T187" s="120" t="str">
        <f t="shared" si="70"/>
        <v/>
      </c>
      <c r="U187" s="124"/>
      <c r="V187" s="129" t="s">
        <v>164</v>
      </c>
      <c r="W187" s="131"/>
      <c r="X187" s="75" t="str">
        <f>IF(COUNTIF($M187,"*LED*"),"LED設置済",IF(COUNTIF($M187,"*不明*"),"該当不明",IF(ISERROR(VLOOKUP($M187,#REF!,4,0)),"",VLOOKUP($M187,#REF!,4,0))))</f>
        <v/>
      </c>
      <c r="Y187" s="139">
        <f t="shared" si="71"/>
        <v>0</v>
      </c>
      <c r="Z187" s="144" t="str">
        <f>IF(ISERROR(VLOOKUP($M187,#REF!,5,0)),"",VLOOKUP($M187,#REF!,5,0))</f>
        <v/>
      </c>
      <c r="AA187" s="147" t="str">
        <f t="shared" si="72"/>
        <v/>
      </c>
      <c r="AB187" s="147" t="str">
        <f t="shared" si="73"/>
        <v/>
      </c>
      <c r="AC187" s="147" t="str">
        <f>IF(ISERROR(VLOOKUP($M187,#REF!,6,0)),"",VLOOKUP($M187,#REF!,6,0))</f>
        <v/>
      </c>
      <c r="AD187" s="147" t="str">
        <f>IF(ISERROR(VLOOKUP($M187,#REF!,8,0)),"",VLOOKUP($M187,#REF!,8,0))</f>
        <v/>
      </c>
      <c r="AE187" s="152" t="str">
        <f t="shared" si="74"/>
        <v/>
      </c>
      <c r="AF187" s="155" t="str">
        <f t="shared" si="75"/>
        <v/>
      </c>
      <c r="AG187" s="146" t="str">
        <f t="shared" si="76"/>
        <v/>
      </c>
      <c r="AH187" s="146" t="str">
        <f>IF(ISERROR(VLOOKUP($M187,#REF!,9,0)),"",VLOOKUP($M187,#REF!,9,0))</f>
        <v/>
      </c>
      <c r="AI187" s="146" t="str">
        <f t="shared" si="77"/>
        <v/>
      </c>
      <c r="AJ187" s="168">
        <f t="shared" si="78"/>
        <v>0</v>
      </c>
      <c r="AK187" s="171"/>
      <c r="AL187" s="174" t="str">
        <f t="shared" si="79"/>
        <v/>
      </c>
      <c r="AM187" s="179" t="str">
        <f t="shared" si="80"/>
        <v/>
      </c>
      <c r="AN187" s="183" t="str">
        <f t="shared" si="81"/>
        <v>未入力セル</v>
      </c>
      <c r="AO187" s="186" t="str">
        <f t="shared" si="61"/>
        <v/>
      </c>
      <c r="AP187" s="186" t="str">
        <f t="shared" si="62"/>
        <v/>
      </c>
      <c r="AQ187" s="39">
        <f t="shared" si="88"/>
        <v>0</v>
      </c>
      <c r="AR187" s="39" t="str">
        <f>IF(ISERROR(VLOOKUP($M187,#REF!,16,0)),"",VLOOKUP($M187,#REF!,16,0))</f>
        <v/>
      </c>
      <c r="AS187" s="196" t="str">
        <f>IF(ISERROR(VLOOKUP($M187,#REF!,7,0)),"",VLOOKUP($M187,#REF!,7,0))</f>
        <v/>
      </c>
      <c r="AT187" s="203">
        <f t="shared" si="82"/>
        <v>0</v>
      </c>
      <c r="AU187" s="208" t="str">
        <f t="shared" si="83"/>
        <v/>
      </c>
      <c r="AW187" s="208" t="str">
        <f>IF(ISERROR(VLOOKUP($M187,#REF!,10,0)),"",VLOOKUP($M187,#REF!,10,0))</f>
        <v/>
      </c>
      <c r="AX187" s="203">
        <f t="shared" si="84"/>
        <v>0</v>
      </c>
      <c r="AY187" s="208" t="str">
        <f t="shared" si="85"/>
        <v/>
      </c>
      <c r="BA187" s="225" t="str">
        <f t="shared" si="86"/>
        <v/>
      </c>
      <c r="BB187" s="225" t="str">
        <f t="shared" si="87"/>
        <v/>
      </c>
    </row>
    <row r="188" spans="1:54" s="39" customFormat="1" ht="25.2" customHeight="1" x14ac:dyDescent="0.2">
      <c r="A188" s="45"/>
      <c r="B188" s="48"/>
      <c r="C188" s="48"/>
      <c r="D188" s="53"/>
      <c r="E188" s="53"/>
      <c r="F188" s="55"/>
      <c r="G188" s="55"/>
      <c r="H188" s="60"/>
      <c r="I188" s="66"/>
      <c r="J188" s="68"/>
      <c r="L188" s="73">
        <f t="shared" si="63"/>
        <v>0</v>
      </c>
      <c r="M188" s="73" t="str">
        <f t="shared" si="64"/>
        <v xml:space="preserve"> </v>
      </c>
      <c r="N188" s="100">
        <f t="shared" si="65"/>
        <v>0</v>
      </c>
      <c r="O188" s="100">
        <f t="shared" si="66"/>
        <v>0</v>
      </c>
      <c r="P188" s="108">
        <f t="shared" si="67"/>
        <v>0</v>
      </c>
      <c r="Q188" s="108" t="str">
        <f>IF(OR($C188="LED",$C188="不明"),"",IF(ISERROR(VLOOKUP($M188,#REF!,2,0)),"",VLOOKUP($M188,#REF!,2,0)))</f>
        <v/>
      </c>
      <c r="R188" s="100">
        <f t="shared" si="68"/>
        <v>0</v>
      </c>
      <c r="S188" s="100">
        <f t="shared" si="69"/>
        <v>0</v>
      </c>
      <c r="T188" s="120" t="str">
        <f t="shared" si="70"/>
        <v/>
      </c>
      <c r="U188" s="124"/>
      <c r="V188" s="129" t="s">
        <v>164</v>
      </c>
      <c r="W188" s="131"/>
      <c r="X188" s="75" t="str">
        <f>IF(COUNTIF($M188,"*LED*"),"LED設置済",IF(COUNTIF($M188,"*不明*"),"該当不明",IF(ISERROR(VLOOKUP($M188,#REF!,4,0)),"",VLOOKUP($M188,#REF!,4,0))))</f>
        <v/>
      </c>
      <c r="Y188" s="139">
        <f t="shared" si="71"/>
        <v>0</v>
      </c>
      <c r="Z188" s="144" t="str">
        <f>IF(ISERROR(VLOOKUP($M188,#REF!,5,0)),"",VLOOKUP($M188,#REF!,5,0))</f>
        <v/>
      </c>
      <c r="AA188" s="147" t="str">
        <f t="shared" si="72"/>
        <v/>
      </c>
      <c r="AB188" s="147" t="str">
        <f t="shared" si="73"/>
        <v/>
      </c>
      <c r="AC188" s="147" t="str">
        <f>IF(ISERROR(VLOOKUP($M188,#REF!,6,0)),"",VLOOKUP($M188,#REF!,6,0))</f>
        <v/>
      </c>
      <c r="AD188" s="147" t="str">
        <f>IF(ISERROR(VLOOKUP($M188,#REF!,8,0)),"",VLOOKUP($M188,#REF!,8,0))</f>
        <v/>
      </c>
      <c r="AE188" s="152" t="str">
        <f t="shared" si="74"/>
        <v/>
      </c>
      <c r="AF188" s="155" t="str">
        <f t="shared" si="75"/>
        <v/>
      </c>
      <c r="AG188" s="146" t="str">
        <f t="shared" si="76"/>
        <v/>
      </c>
      <c r="AH188" s="146" t="str">
        <f>IF(ISERROR(VLOOKUP($M188,#REF!,9,0)),"",VLOOKUP($M188,#REF!,9,0))</f>
        <v/>
      </c>
      <c r="AI188" s="146" t="str">
        <f t="shared" si="77"/>
        <v/>
      </c>
      <c r="AJ188" s="168">
        <f t="shared" si="78"/>
        <v>0</v>
      </c>
      <c r="AK188" s="171"/>
      <c r="AL188" s="174" t="str">
        <f t="shared" si="79"/>
        <v/>
      </c>
      <c r="AM188" s="179" t="str">
        <f t="shared" si="80"/>
        <v/>
      </c>
      <c r="AN188" s="183" t="str">
        <f t="shared" si="81"/>
        <v>未入力セル</v>
      </c>
      <c r="AO188" s="186" t="str">
        <f t="shared" si="61"/>
        <v/>
      </c>
      <c r="AP188" s="186" t="str">
        <f t="shared" si="62"/>
        <v/>
      </c>
      <c r="AQ188" s="39">
        <f t="shared" si="88"/>
        <v>0</v>
      </c>
      <c r="AR188" s="39" t="str">
        <f>IF(ISERROR(VLOOKUP($M188,#REF!,16,0)),"",VLOOKUP($M188,#REF!,16,0))</f>
        <v/>
      </c>
      <c r="AS188" s="196" t="str">
        <f>IF(ISERROR(VLOOKUP($M188,#REF!,7,0)),"",VLOOKUP($M188,#REF!,7,0))</f>
        <v/>
      </c>
      <c r="AT188" s="203">
        <f t="shared" si="82"/>
        <v>0</v>
      </c>
      <c r="AU188" s="208" t="str">
        <f t="shared" si="83"/>
        <v/>
      </c>
      <c r="AW188" s="208" t="str">
        <f>IF(ISERROR(VLOOKUP($M188,#REF!,10,0)),"",VLOOKUP($M188,#REF!,10,0))</f>
        <v/>
      </c>
      <c r="AX188" s="203">
        <f t="shared" si="84"/>
        <v>0</v>
      </c>
      <c r="AY188" s="208" t="str">
        <f t="shared" si="85"/>
        <v/>
      </c>
      <c r="BA188" s="225" t="str">
        <f t="shared" si="86"/>
        <v/>
      </c>
      <c r="BB188" s="225" t="str">
        <f t="shared" si="87"/>
        <v/>
      </c>
    </row>
    <row r="189" spans="1:54" s="39" customFormat="1" ht="25.2" customHeight="1" x14ac:dyDescent="0.2">
      <c r="A189" s="45"/>
      <c r="B189" s="48"/>
      <c r="C189" s="48"/>
      <c r="D189" s="53"/>
      <c r="E189" s="53"/>
      <c r="F189" s="55"/>
      <c r="G189" s="55"/>
      <c r="H189" s="60"/>
      <c r="I189" s="66"/>
      <c r="J189" s="68"/>
      <c r="L189" s="73">
        <f t="shared" si="63"/>
        <v>0</v>
      </c>
      <c r="M189" s="73" t="str">
        <f t="shared" si="64"/>
        <v xml:space="preserve"> </v>
      </c>
      <c r="N189" s="100">
        <f t="shared" si="65"/>
        <v>0</v>
      </c>
      <c r="O189" s="100">
        <f t="shared" si="66"/>
        <v>0</v>
      </c>
      <c r="P189" s="108">
        <f t="shared" si="67"/>
        <v>0</v>
      </c>
      <c r="Q189" s="108" t="str">
        <f>IF(OR($C189="LED",$C189="不明"),"",IF(ISERROR(VLOOKUP($M189,#REF!,2,0)),"",VLOOKUP($M189,#REF!,2,0)))</f>
        <v/>
      </c>
      <c r="R189" s="100">
        <f t="shared" si="68"/>
        <v>0</v>
      </c>
      <c r="S189" s="100">
        <f t="shared" si="69"/>
        <v>0</v>
      </c>
      <c r="T189" s="120" t="str">
        <f t="shared" si="70"/>
        <v/>
      </c>
      <c r="U189" s="124"/>
      <c r="V189" s="129" t="s">
        <v>164</v>
      </c>
      <c r="W189" s="131"/>
      <c r="X189" s="75" t="str">
        <f>IF(COUNTIF($M189,"*LED*"),"LED設置済",IF(COUNTIF($M189,"*不明*"),"該当不明",IF(ISERROR(VLOOKUP($M189,#REF!,4,0)),"",VLOOKUP($M189,#REF!,4,0))))</f>
        <v/>
      </c>
      <c r="Y189" s="139">
        <f t="shared" si="71"/>
        <v>0</v>
      </c>
      <c r="Z189" s="144" t="str">
        <f>IF(ISERROR(VLOOKUP($M189,#REF!,5,0)),"",VLOOKUP($M189,#REF!,5,0))</f>
        <v/>
      </c>
      <c r="AA189" s="147" t="str">
        <f t="shared" si="72"/>
        <v/>
      </c>
      <c r="AB189" s="147" t="str">
        <f t="shared" si="73"/>
        <v/>
      </c>
      <c r="AC189" s="147" t="str">
        <f>IF(ISERROR(VLOOKUP($M189,#REF!,6,0)),"",VLOOKUP($M189,#REF!,6,0))</f>
        <v/>
      </c>
      <c r="AD189" s="147" t="str">
        <f>IF(ISERROR(VLOOKUP($M189,#REF!,8,0)),"",VLOOKUP($M189,#REF!,8,0))</f>
        <v/>
      </c>
      <c r="AE189" s="152" t="str">
        <f t="shared" si="74"/>
        <v/>
      </c>
      <c r="AF189" s="155" t="str">
        <f t="shared" si="75"/>
        <v/>
      </c>
      <c r="AG189" s="146" t="str">
        <f t="shared" si="76"/>
        <v/>
      </c>
      <c r="AH189" s="146" t="str">
        <f>IF(ISERROR(VLOOKUP($M189,#REF!,9,0)),"",VLOOKUP($M189,#REF!,9,0))</f>
        <v/>
      </c>
      <c r="AI189" s="146" t="str">
        <f t="shared" si="77"/>
        <v/>
      </c>
      <c r="AJ189" s="168">
        <f t="shared" si="78"/>
        <v>0</v>
      </c>
      <c r="AK189" s="171"/>
      <c r="AL189" s="174" t="str">
        <f t="shared" si="79"/>
        <v/>
      </c>
      <c r="AM189" s="179" t="str">
        <f t="shared" si="80"/>
        <v/>
      </c>
      <c r="AN189" s="183" t="str">
        <f t="shared" si="81"/>
        <v>未入力セル</v>
      </c>
      <c r="AO189" s="186" t="str">
        <f t="shared" si="61"/>
        <v/>
      </c>
      <c r="AP189" s="186" t="str">
        <f t="shared" si="62"/>
        <v/>
      </c>
      <c r="AQ189" s="39">
        <f t="shared" si="88"/>
        <v>0</v>
      </c>
      <c r="AR189" s="39" t="str">
        <f>IF(ISERROR(VLOOKUP($M189,#REF!,16,0)),"",VLOOKUP($M189,#REF!,16,0))</f>
        <v/>
      </c>
      <c r="AS189" s="196" t="str">
        <f>IF(ISERROR(VLOOKUP($M189,#REF!,7,0)),"",VLOOKUP($M189,#REF!,7,0))</f>
        <v/>
      </c>
      <c r="AT189" s="203">
        <f t="shared" si="82"/>
        <v>0</v>
      </c>
      <c r="AU189" s="208" t="str">
        <f t="shared" si="83"/>
        <v/>
      </c>
      <c r="AW189" s="208" t="str">
        <f>IF(ISERROR(VLOOKUP($M189,#REF!,10,0)),"",VLOOKUP($M189,#REF!,10,0))</f>
        <v/>
      </c>
      <c r="AX189" s="203">
        <f t="shared" si="84"/>
        <v>0</v>
      </c>
      <c r="AY189" s="208" t="str">
        <f t="shared" si="85"/>
        <v/>
      </c>
      <c r="BA189" s="225" t="str">
        <f t="shared" si="86"/>
        <v/>
      </c>
      <c r="BB189" s="225" t="str">
        <f t="shared" si="87"/>
        <v/>
      </c>
    </row>
    <row r="190" spans="1:54" s="39" customFormat="1" ht="25.2" customHeight="1" x14ac:dyDescent="0.2">
      <c r="A190" s="45"/>
      <c r="B190" s="48"/>
      <c r="C190" s="48"/>
      <c r="D190" s="53"/>
      <c r="E190" s="53"/>
      <c r="F190" s="55"/>
      <c r="G190" s="55"/>
      <c r="H190" s="60"/>
      <c r="I190" s="66"/>
      <c r="J190" s="68"/>
      <c r="L190" s="73">
        <f t="shared" si="63"/>
        <v>0</v>
      </c>
      <c r="M190" s="73" t="str">
        <f t="shared" si="64"/>
        <v xml:space="preserve"> </v>
      </c>
      <c r="N190" s="100">
        <f t="shared" si="65"/>
        <v>0</v>
      </c>
      <c r="O190" s="100">
        <f t="shared" si="66"/>
        <v>0</v>
      </c>
      <c r="P190" s="108">
        <f t="shared" si="67"/>
        <v>0</v>
      </c>
      <c r="Q190" s="108" t="str">
        <f>IF(OR($C190="LED",$C190="不明"),"",IF(ISERROR(VLOOKUP($M190,#REF!,2,0)),"",VLOOKUP($M190,#REF!,2,0)))</f>
        <v/>
      </c>
      <c r="R190" s="100">
        <f t="shared" si="68"/>
        <v>0</v>
      </c>
      <c r="S190" s="100">
        <f t="shared" si="69"/>
        <v>0</v>
      </c>
      <c r="T190" s="120" t="str">
        <f t="shared" si="70"/>
        <v/>
      </c>
      <c r="U190" s="124"/>
      <c r="V190" s="129" t="s">
        <v>164</v>
      </c>
      <c r="W190" s="131"/>
      <c r="X190" s="75" t="str">
        <f>IF(COUNTIF($M190,"*LED*"),"LED設置済",IF(COUNTIF($M190,"*不明*"),"該当不明",IF(ISERROR(VLOOKUP($M190,#REF!,4,0)),"",VLOOKUP($M190,#REF!,4,0))))</f>
        <v/>
      </c>
      <c r="Y190" s="139">
        <f t="shared" si="71"/>
        <v>0</v>
      </c>
      <c r="Z190" s="144" t="str">
        <f>IF(ISERROR(VLOOKUP($M190,#REF!,5,0)),"",VLOOKUP($M190,#REF!,5,0))</f>
        <v/>
      </c>
      <c r="AA190" s="147" t="str">
        <f t="shared" si="72"/>
        <v/>
      </c>
      <c r="AB190" s="147" t="str">
        <f t="shared" si="73"/>
        <v/>
      </c>
      <c r="AC190" s="147" t="str">
        <f>IF(ISERROR(VLOOKUP($M190,#REF!,6,0)),"",VLOOKUP($M190,#REF!,6,0))</f>
        <v/>
      </c>
      <c r="AD190" s="147" t="str">
        <f>IF(ISERROR(VLOOKUP($M190,#REF!,8,0)),"",VLOOKUP($M190,#REF!,8,0))</f>
        <v/>
      </c>
      <c r="AE190" s="152" t="str">
        <f t="shared" si="74"/>
        <v/>
      </c>
      <c r="AF190" s="155" t="str">
        <f t="shared" si="75"/>
        <v/>
      </c>
      <c r="AG190" s="146" t="str">
        <f t="shared" si="76"/>
        <v/>
      </c>
      <c r="AH190" s="146" t="str">
        <f>IF(ISERROR(VLOOKUP($M190,#REF!,9,0)),"",VLOOKUP($M190,#REF!,9,0))</f>
        <v/>
      </c>
      <c r="AI190" s="146" t="str">
        <f t="shared" si="77"/>
        <v/>
      </c>
      <c r="AJ190" s="168">
        <f t="shared" si="78"/>
        <v>0</v>
      </c>
      <c r="AK190" s="171"/>
      <c r="AL190" s="174" t="str">
        <f t="shared" si="79"/>
        <v/>
      </c>
      <c r="AM190" s="179" t="str">
        <f t="shared" si="80"/>
        <v/>
      </c>
      <c r="AN190" s="183" t="str">
        <f t="shared" si="81"/>
        <v>未入力セル</v>
      </c>
      <c r="AO190" s="186" t="str">
        <f t="shared" si="61"/>
        <v/>
      </c>
      <c r="AP190" s="186" t="str">
        <f t="shared" si="62"/>
        <v/>
      </c>
      <c r="AQ190" s="39">
        <f t="shared" si="88"/>
        <v>0</v>
      </c>
      <c r="AR190" s="39" t="str">
        <f>IF(ISERROR(VLOOKUP($M190,#REF!,16,0)),"",VLOOKUP($M190,#REF!,16,0))</f>
        <v/>
      </c>
      <c r="AS190" s="196" t="str">
        <f>IF(ISERROR(VLOOKUP($M190,#REF!,7,0)),"",VLOOKUP($M190,#REF!,7,0))</f>
        <v/>
      </c>
      <c r="AT190" s="203">
        <f t="shared" si="82"/>
        <v>0</v>
      </c>
      <c r="AU190" s="208" t="str">
        <f t="shared" si="83"/>
        <v/>
      </c>
      <c r="AW190" s="208" t="str">
        <f>IF(ISERROR(VLOOKUP($M190,#REF!,10,0)),"",VLOOKUP($M190,#REF!,10,0))</f>
        <v/>
      </c>
      <c r="AX190" s="203">
        <f t="shared" si="84"/>
        <v>0</v>
      </c>
      <c r="AY190" s="208" t="str">
        <f t="shared" si="85"/>
        <v/>
      </c>
      <c r="BA190" s="225" t="str">
        <f t="shared" si="86"/>
        <v/>
      </c>
      <c r="BB190" s="225" t="str">
        <f t="shared" si="87"/>
        <v/>
      </c>
    </row>
    <row r="191" spans="1:54" s="39" customFormat="1" ht="25.2" customHeight="1" x14ac:dyDescent="0.2">
      <c r="A191" s="45"/>
      <c r="B191" s="48"/>
      <c r="C191" s="48"/>
      <c r="D191" s="53"/>
      <c r="E191" s="53"/>
      <c r="F191" s="55"/>
      <c r="G191" s="55"/>
      <c r="H191" s="60"/>
      <c r="I191" s="66"/>
      <c r="J191" s="68"/>
      <c r="L191" s="73">
        <f t="shared" si="63"/>
        <v>0</v>
      </c>
      <c r="M191" s="73" t="str">
        <f t="shared" si="64"/>
        <v xml:space="preserve"> </v>
      </c>
      <c r="N191" s="100">
        <f t="shared" si="65"/>
        <v>0</v>
      </c>
      <c r="O191" s="100">
        <f t="shared" si="66"/>
        <v>0</v>
      </c>
      <c r="P191" s="108">
        <f t="shared" si="67"/>
        <v>0</v>
      </c>
      <c r="Q191" s="108" t="str">
        <f>IF(OR($C191="LED",$C191="不明"),"",IF(ISERROR(VLOOKUP($M191,#REF!,2,0)),"",VLOOKUP($M191,#REF!,2,0)))</f>
        <v/>
      </c>
      <c r="R191" s="100">
        <f t="shared" si="68"/>
        <v>0</v>
      </c>
      <c r="S191" s="100">
        <f t="shared" si="69"/>
        <v>0</v>
      </c>
      <c r="T191" s="120" t="str">
        <f t="shared" si="70"/>
        <v/>
      </c>
      <c r="U191" s="124"/>
      <c r="V191" s="129" t="s">
        <v>164</v>
      </c>
      <c r="W191" s="131"/>
      <c r="X191" s="75" t="str">
        <f>IF(COUNTIF($M191,"*LED*"),"LED設置済",IF(COUNTIF($M191,"*不明*"),"該当不明",IF(ISERROR(VLOOKUP($M191,#REF!,4,0)),"",VLOOKUP($M191,#REF!,4,0))))</f>
        <v/>
      </c>
      <c r="Y191" s="139">
        <f t="shared" si="71"/>
        <v>0</v>
      </c>
      <c r="Z191" s="144" t="str">
        <f>IF(ISERROR(VLOOKUP($M191,#REF!,5,0)),"",VLOOKUP($M191,#REF!,5,0))</f>
        <v/>
      </c>
      <c r="AA191" s="147" t="str">
        <f t="shared" si="72"/>
        <v/>
      </c>
      <c r="AB191" s="147" t="str">
        <f t="shared" si="73"/>
        <v/>
      </c>
      <c r="AC191" s="147" t="str">
        <f>IF(ISERROR(VLOOKUP($M191,#REF!,6,0)),"",VLOOKUP($M191,#REF!,6,0))</f>
        <v/>
      </c>
      <c r="AD191" s="147" t="str">
        <f>IF(ISERROR(VLOOKUP($M191,#REF!,8,0)),"",VLOOKUP($M191,#REF!,8,0))</f>
        <v/>
      </c>
      <c r="AE191" s="152" t="str">
        <f t="shared" si="74"/>
        <v/>
      </c>
      <c r="AF191" s="155" t="str">
        <f t="shared" si="75"/>
        <v/>
      </c>
      <c r="AG191" s="146" t="str">
        <f t="shared" si="76"/>
        <v/>
      </c>
      <c r="AH191" s="146" t="str">
        <f>IF(ISERROR(VLOOKUP($M191,#REF!,9,0)),"",VLOOKUP($M191,#REF!,9,0))</f>
        <v/>
      </c>
      <c r="AI191" s="146" t="str">
        <f t="shared" si="77"/>
        <v/>
      </c>
      <c r="AJ191" s="168">
        <f t="shared" si="78"/>
        <v>0</v>
      </c>
      <c r="AK191" s="171"/>
      <c r="AL191" s="174" t="str">
        <f t="shared" si="79"/>
        <v/>
      </c>
      <c r="AM191" s="179" t="str">
        <f t="shared" si="80"/>
        <v/>
      </c>
      <c r="AN191" s="183" t="str">
        <f t="shared" si="81"/>
        <v>未入力セル</v>
      </c>
      <c r="AO191" s="186" t="str">
        <f t="shared" si="61"/>
        <v/>
      </c>
      <c r="AP191" s="186" t="str">
        <f t="shared" si="62"/>
        <v/>
      </c>
      <c r="AQ191" s="39">
        <f t="shared" si="88"/>
        <v>0</v>
      </c>
      <c r="AR191" s="39" t="str">
        <f>IF(ISERROR(VLOOKUP($M191,#REF!,16,0)),"",VLOOKUP($M191,#REF!,16,0))</f>
        <v/>
      </c>
      <c r="AS191" s="196" t="str">
        <f>IF(ISERROR(VLOOKUP($M191,#REF!,7,0)),"",VLOOKUP($M191,#REF!,7,0))</f>
        <v/>
      </c>
      <c r="AT191" s="203">
        <f t="shared" si="82"/>
        <v>0</v>
      </c>
      <c r="AU191" s="208" t="str">
        <f t="shared" si="83"/>
        <v/>
      </c>
      <c r="AW191" s="208" t="str">
        <f>IF(ISERROR(VLOOKUP($M191,#REF!,10,0)),"",VLOOKUP($M191,#REF!,10,0))</f>
        <v/>
      </c>
      <c r="AX191" s="203">
        <f t="shared" si="84"/>
        <v>0</v>
      </c>
      <c r="AY191" s="208" t="str">
        <f t="shared" si="85"/>
        <v/>
      </c>
      <c r="BA191" s="225" t="str">
        <f t="shared" si="86"/>
        <v/>
      </c>
      <c r="BB191" s="225" t="str">
        <f t="shared" si="87"/>
        <v/>
      </c>
    </row>
    <row r="192" spans="1:54" s="39" customFormat="1" ht="25.2" customHeight="1" x14ac:dyDescent="0.2">
      <c r="A192" s="45"/>
      <c r="B192" s="48"/>
      <c r="C192" s="48"/>
      <c r="D192" s="53"/>
      <c r="E192" s="53"/>
      <c r="F192" s="55"/>
      <c r="G192" s="55"/>
      <c r="H192" s="60"/>
      <c r="I192" s="66"/>
      <c r="J192" s="68"/>
      <c r="L192" s="73">
        <f t="shared" si="63"/>
        <v>0</v>
      </c>
      <c r="M192" s="73" t="str">
        <f t="shared" si="64"/>
        <v xml:space="preserve"> </v>
      </c>
      <c r="N192" s="100">
        <f t="shared" si="65"/>
        <v>0</v>
      </c>
      <c r="O192" s="100">
        <f t="shared" si="66"/>
        <v>0</v>
      </c>
      <c r="P192" s="108">
        <f t="shared" si="67"/>
        <v>0</v>
      </c>
      <c r="Q192" s="108" t="str">
        <f>IF(OR($C192="LED",$C192="不明"),"",IF(ISERROR(VLOOKUP($M192,#REF!,2,0)),"",VLOOKUP($M192,#REF!,2,0)))</f>
        <v/>
      </c>
      <c r="R192" s="100">
        <f t="shared" si="68"/>
        <v>0</v>
      </c>
      <c r="S192" s="100">
        <f t="shared" si="69"/>
        <v>0</v>
      </c>
      <c r="T192" s="120" t="str">
        <f t="shared" si="70"/>
        <v/>
      </c>
      <c r="U192" s="124"/>
      <c r="V192" s="129" t="s">
        <v>164</v>
      </c>
      <c r="W192" s="131"/>
      <c r="X192" s="75" t="str">
        <f>IF(COUNTIF($M192,"*LED*"),"LED設置済",IF(COUNTIF($M192,"*不明*"),"該当不明",IF(ISERROR(VLOOKUP($M192,#REF!,4,0)),"",VLOOKUP($M192,#REF!,4,0))))</f>
        <v/>
      </c>
      <c r="Y192" s="139">
        <f t="shared" si="71"/>
        <v>0</v>
      </c>
      <c r="Z192" s="144" t="str">
        <f>IF(ISERROR(VLOOKUP($M192,#REF!,5,0)),"",VLOOKUP($M192,#REF!,5,0))</f>
        <v/>
      </c>
      <c r="AA192" s="147" t="str">
        <f t="shared" si="72"/>
        <v/>
      </c>
      <c r="AB192" s="147" t="str">
        <f t="shared" si="73"/>
        <v/>
      </c>
      <c r="AC192" s="147" t="str">
        <f>IF(ISERROR(VLOOKUP($M192,#REF!,6,0)),"",VLOOKUP($M192,#REF!,6,0))</f>
        <v/>
      </c>
      <c r="AD192" s="147" t="str">
        <f>IF(ISERROR(VLOOKUP($M192,#REF!,8,0)),"",VLOOKUP($M192,#REF!,8,0))</f>
        <v/>
      </c>
      <c r="AE192" s="152" t="str">
        <f t="shared" si="74"/>
        <v/>
      </c>
      <c r="AF192" s="155" t="str">
        <f t="shared" si="75"/>
        <v/>
      </c>
      <c r="AG192" s="146" t="str">
        <f t="shared" si="76"/>
        <v/>
      </c>
      <c r="AH192" s="146" t="str">
        <f>IF(ISERROR(VLOOKUP($M192,#REF!,9,0)),"",VLOOKUP($M192,#REF!,9,0))</f>
        <v/>
      </c>
      <c r="AI192" s="146" t="str">
        <f t="shared" si="77"/>
        <v/>
      </c>
      <c r="AJ192" s="168">
        <f t="shared" si="78"/>
        <v>0</v>
      </c>
      <c r="AK192" s="171"/>
      <c r="AL192" s="174" t="str">
        <f t="shared" si="79"/>
        <v/>
      </c>
      <c r="AM192" s="179" t="str">
        <f t="shared" si="80"/>
        <v/>
      </c>
      <c r="AN192" s="183" t="str">
        <f t="shared" si="81"/>
        <v>未入力セル</v>
      </c>
      <c r="AO192" s="186" t="str">
        <f t="shared" si="61"/>
        <v/>
      </c>
      <c r="AP192" s="186" t="str">
        <f t="shared" si="62"/>
        <v/>
      </c>
      <c r="AQ192" s="39">
        <f t="shared" si="88"/>
        <v>0</v>
      </c>
      <c r="AR192" s="39" t="str">
        <f>IF(ISERROR(VLOOKUP($M192,#REF!,16,0)),"",VLOOKUP($M192,#REF!,16,0))</f>
        <v/>
      </c>
      <c r="AS192" s="196" t="str">
        <f>IF(ISERROR(VLOOKUP($M192,#REF!,7,0)),"",VLOOKUP($M192,#REF!,7,0))</f>
        <v/>
      </c>
      <c r="AT192" s="203">
        <f t="shared" si="82"/>
        <v>0</v>
      </c>
      <c r="AU192" s="208" t="str">
        <f t="shared" si="83"/>
        <v/>
      </c>
      <c r="AW192" s="208" t="str">
        <f>IF(ISERROR(VLOOKUP($M192,#REF!,10,0)),"",VLOOKUP($M192,#REF!,10,0))</f>
        <v/>
      </c>
      <c r="AX192" s="203">
        <f t="shared" si="84"/>
        <v>0</v>
      </c>
      <c r="AY192" s="208" t="str">
        <f t="shared" si="85"/>
        <v/>
      </c>
      <c r="BA192" s="225" t="str">
        <f t="shared" si="86"/>
        <v/>
      </c>
      <c r="BB192" s="225" t="str">
        <f t="shared" si="87"/>
        <v/>
      </c>
    </row>
    <row r="193" spans="1:54" s="39" customFormat="1" ht="25.2" customHeight="1" x14ac:dyDescent="0.2">
      <c r="A193" s="45"/>
      <c r="B193" s="48"/>
      <c r="C193" s="48"/>
      <c r="D193" s="53"/>
      <c r="E193" s="53"/>
      <c r="F193" s="55"/>
      <c r="G193" s="55"/>
      <c r="H193" s="60"/>
      <c r="I193" s="66"/>
      <c r="J193" s="68"/>
      <c r="L193" s="73">
        <f t="shared" si="63"/>
        <v>0</v>
      </c>
      <c r="M193" s="73" t="str">
        <f t="shared" si="64"/>
        <v xml:space="preserve"> </v>
      </c>
      <c r="N193" s="100">
        <f t="shared" si="65"/>
        <v>0</v>
      </c>
      <c r="O193" s="100">
        <f t="shared" si="66"/>
        <v>0</v>
      </c>
      <c r="P193" s="108">
        <f t="shared" si="67"/>
        <v>0</v>
      </c>
      <c r="Q193" s="108" t="str">
        <f>IF(OR($C193="LED",$C193="不明"),"",IF(ISERROR(VLOOKUP($M193,#REF!,2,0)),"",VLOOKUP($M193,#REF!,2,0)))</f>
        <v/>
      </c>
      <c r="R193" s="100">
        <f t="shared" si="68"/>
        <v>0</v>
      </c>
      <c r="S193" s="100">
        <f t="shared" si="69"/>
        <v>0</v>
      </c>
      <c r="T193" s="120" t="str">
        <f t="shared" si="70"/>
        <v/>
      </c>
      <c r="U193" s="124"/>
      <c r="V193" s="129" t="s">
        <v>164</v>
      </c>
      <c r="W193" s="131"/>
      <c r="X193" s="75" t="str">
        <f>IF(COUNTIF($M193,"*LED*"),"LED設置済",IF(COUNTIF($M193,"*不明*"),"該当不明",IF(ISERROR(VLOOKUP($M193,#REF!,4,0)),"",VLOOKUP($M193,#REF!,4,0))))</f>
        <v/>
      </c>
      <c r="Y193" s="139">
        <f t="shared" si="71"/>
        <v>0</v>
      </c>
      <c r="Z193" s="144" t="str">
        <f>IF(ISERROR(VLOOKUP($M193,#REF!,5,0)),"",VLOOKUP($M193,#REF!,5,0))</f>
        <v/>
      </c>
      <c r="AA193" s="147" t="str">
        <f t="shared" si="72"/>
        <v/>
      </c>
      <c r="AB193" s="147" t="str">
        <f t="shared" si="73"/>
        <v/>
      </c>
      <c r="AC193" s="147" t="str">
        <f>IF(ISERROR(VLOOKUP($M193,#REF!,6,0)),"",VLOOKUP($M193,#REF!,6,0))</f>
        <v/>
      </c>
      <c r="AD193" s="147" t="str">
        <f>IF(ISERROR(VLOOKUP($M193,#REF!,8,0)),"",VLOOKUP($M193,#REF!,8,0))</f>
        <v/>
      </c>
      <c r="AE193" s="152" t="str">
        <f t="shared" si="74"/>
        <v/>
      </c>
      <c r="AF193" s="155" t="str">
        <f t="shared" si="75"/>
        <v/>
      </c>
      <c r="AG193" s="146" t="str">
        <f t="shared" si="76"/>
        <v/>
      </c>
      <c r="AH193" s="146" t="str">
        <f>IF(ISERROR(VLOOKUP($M193,#REF!,9,0)),"",VLOOKUP($M193,#REF!,9,0))</f>
        <v/>
      </c>
      <c r="AI193" s="146" t="str">
        <f t="shared" si="77"/>
        <v/>
      </c>
      <c r="AJ193" s="168">
        <f t="shared" si="78"/>
        <v>0</v>
      </c>
      <c r="AK193" s="171"/>
      <c r="AL193" s="174" t="str">
        <f t="shared" si="79"/>
        <v/>
      </c>
      <c r="AM193" s="179" t="str">
        <f t="shared" si="80"/>
        <v/>
      </c>
      <c r="AN193" s="183" t="str">
        <f t="shared" si="81"/>
        <v>未入力セル</v>
      </c>
      <c r="AO193" s="186" t="str">
        <f t="shared" ref="AO193:AO256" si="89">IF(ISERROR((Q193*Y193)/1000),"",((Q193*Y193)/1000))</f>
        <v/>
      </c>
      <c r="AP193" s="186" t="str">
        <f t="shared" ref="AP193:AP256" si="90">IF(ISERROR((Z193*Y193)/1000),"",((Z193*Y193)/1000))</f>
        <v/>
      </c>
      <c r="AQ193" s="39">
        <f t="shared" si="88"/>
        <v>0</v>
      </c>
      <c r="AR193" s="39" t="str">
        <f>IF(ISERROR(VLOOKUP($M193,#REF!,16,0)),"",VLOOKUP($M193,#REF!,16,0))</f>
        <v/>
      </c>
      <c r="AS193" s="196" t="str">
        <f>IF(ISERROR(VLOOKUP($M193,#REF!,7,0)),"",VLOOKUP($M193,#REF!,7,0))</f>
        <v/>
      </c>
      <c r="AT193" s="203">
        <f t="shared" si="82"/>
        <v>0</v>
      </c>
      <c r="AU193" s="208" t="str">
        <f t="shared" si="83"/>
        <v/>
      </c>
      <c r="AW193" s="208" t="str">
        <f>IF(ISERROR(VLOOKUP($M193,#REF!,10,0)),"",VLOOKUP($M193,#REF!,10,0))</f>
        <v/>
      </c>
      <c r="AX193" s="203">
        <f t="shared" si="84"/>
        <v>0</v>
      </c>
      <c r="AY193" s="208" t="str">
        <f t="shared" si="85"/>
        <v/>
      </c>
      <c r="BA193" s="225" t="str">
        <f t="shared" si="86"/>
        <v/>
      </c>
      <c r="BB193" s="225" t="str">
        <f t="shared" si="87"/>
        <v/>
      </c>
    </row>
    <row r="194" spans="1:54" s="39" customFormat="1" ht="25.2" customHeight="1" x14ac:dyDescent="0.2">
      <c r="A194" s="45"/>
      <c r="B194" s="48"/>
      <c r="C194" s="48"/>
      <c r="D194" s="53"/>
      <c r="E194" s="53"/>
      <c r="F194" s="55"/>
      <c r="G194" s="55"/>
      <c r="H194" s="60"/>
      <c r="I194" s="66"/>
      <c r="J194" s="68"/>
      <c r="L194" s="73">
        <f t="shared" si="63"/>
        <v>0</v>
      </c>
      <c r="M194" s="73" t="str">
        <f t="shared" si="64"/>
        <v xml:space="preserve"> </v>
      </c>
      <c r="N194" s="100">
        <f t="shared" si="65"/>
        <v>0</v>
      </c>
      <c r="O194" s="100">
        <f t="shared" si="66"/>
        <v>0</v>
      </c>
      <c r="P194" s="108">
        <f t="shared" si="67"/>
        <v>0</v>
      </c>
      <c r="Q194" s="108" t="str">
        <f>IF(OR($C194="LED",$C194="不明"),"",IF(ISERROR(VLOOKUP($M194,#REF!,2,0)),"",VLOOKUP($M194,#REF!,2,0)))</f>
        <v/>
      </c>
      <c r="R194" s="100">
        <f t="shared" si="68"/>
        <v>0</v>
      </c>
      <c r="S194" s="100">
        <f t="shared" si="69"/>
        <v>0</v>
      </c>
      <c r="T194" s="120" t="str">
        <f t="shared" si="70"/>
        <v/>
      </c>
      <c r="U194" s="124"/>
      <c r="V194" s="129" t="s">
        <v>164</v>
      </c>
      <c r="W194" s="131"/>
      <c r="X194" s="75" t="str">
        <f>IF(COUNTIF($M194,"*LED*"),"LED設置済",IF(COUNTIF($M194,"*不明*"),"該当不明",IF(ISERROR(VLOOKUP($M194,#REF!,4,0)),"",VLOOKUP($M194,#REF!,4,0))))</f>
        <v/>
      </c>
      <c r="Y194" s="139">
        <f t="shared" si="71"/>
        <v>0</v>
      </c>
      <c r="Z194" s="144" t="str">
        <f>IF(ISERROR(VLOOKUP($M194,#REF!,5,0)),"",VLOOKUP($M194,#REF!,5,0))</f>
        <v/>
      </c>
      <c r="AA194" s="147" t="str">
        <f t="shared" si="72"/>
        <v/>
      </c>
      <c r="AB194" s="147" t="str">
        <f t="shared" si="73"/>
        <v/>
      </c>
      <c r="AC194" s="147" t="str">
        <f>IF(ISERROR(VLOOKUP($M194,#REF!,6,0)),"",VLOOKUP($M194,#REF!,6,0))</f>
        <v/>
      </c>
      <c r="AD194" s="147" t="str">
        <f>IF(ISERROR(VLOOKUP($M194,#REF!,8,0)),"",VLOOKUP($M194,#REF!,8,0))</f>
        <v/>
      </c>
      <c r="AE194" s="152" t="str">
        <f t="shared" si="74"/>
        <v/>
      </c>
      <c r="AF194" s="155" t="str">
        <f t="shared" si="75"/>
        <v/>
      </c>
      <c r="AG194" s="146" t="str">
        <f t="shared" si="76"/>
        <v/>
      </c>
      <c r="AH194" s="146" t="str">
        <f>IF(ISERROR(VLOOKUP($M194,#REF!,9,0)),"",VLOOKUP($M194,#REF!,9,0))</f>
        <v/>
      </c>
      <c r="AI194" s="146" t="str">
        <f t="shared" si="77"/>
        <v/>
      </c>
      <c r="AJ194" s="168">
        <f t="shared" si="78"/>
        <v>0</v>
      </c>
      <c r="AK194" s="171"/>
      <c r="AL194" s="174" t="str">
        <f t="shared" si="79"/>
        <v/>
      </c>
      <c r="AM194" s="179" t="str">
        <f t="shared" si="80"/>
        <v/>
      </c>
      <c r="AN194" s="183" t="str">
        <f t="shared" si="81"/>
        <v>未入力セル</v>
      </c>
      <c r="AO194" s="186" t="str">
        <f t="shared" si="89"/>
        <v/>
      </c>
      <c r="AP194" s="186" t="str">
        <f t="shared" si="90"/>
        <v/>
      </c>
      <c r="AQ194" s="39">
        <f t="shared" si="88"/>
        <v>0</v>
      </c>
      <c r="AR194" s="39" t="str">
        <f>IF(ISERROR(VLOOKUP($M194,#REF!,16,0)),"",VLOOKUP($M194,#REF!,16,0))</f>
        <v/>
      </c>
      <c r="AS194" s="196" t="str">
        <f>IF(ISERROR(VLOOKUP($M194,#REF!,7,0)),"",VLOOKUP($M194,#REF!,7,0))</f>
        <v/>
      </c>
      <c r="AT194" s="203">
        <f t="shared" si="82"/>
        <v>0</v>
      </c>
      <c r="AU194" s="208" t="str">
        <f t="shared" si="83"/>
        <v/>
      </c>
      <c r="AW194" s="208" t="str">
        <f>IF(ISERROR(VLOOKUP($M194,#REF!,10,0)),"",VLOOKUP($M194,#REF!,10,0))</f>
        <v/>
      </c>
      <c r="AX194" s="203">
        <f t="shared" si="84"/>
        <v>0</v>
      </c>
      <c r="AY194" s="208" t="str">
        <f t="shared" si="85"/>
        <v/>
      </c>
      <c r="BA194" s="225" t="str">
        <f t="shared" si="86"/>
        <v/>
      </c>
      <c r="BB194" s="225" t="str">
        <f t="shared" si="87"/>
        <v/>
      </c>
    </row>
    <row r="195" spans="1:54" s="39" customFormat="1" ht="25.2" customHeight="1" x14ac:dyDescent="0.2">
      <c r="A195" s="45"/>
      <c r="B195" s="48"/>
      <c r="C195" s="48"/>
      <c r="D195" s="53"/>
      <c r="E195" s="53"/>
      <c r="F195" s="55"/>
      <c r="G195" s="55"/>
      <c r="H195" s="60"/>
      <c r="I195" s="66"/>
      <c r="J195" s="68"/>
      <c r="L195" s="73">
        <f t="shared" si="63"/>
        <v>0</v>
      </c>
      <c r="M195" s="73" t="str">
        <f t="shared" si="64"/>
        <v xml:space="preserve"> </v>
      </c>
      <c r="N195" s="100">
        <f t="shared" si="65"/>
        <v>0</v>
      </c>
      <c r="O195" s="100">
        <f t="shared" si="66"/>
        <v>0</v>
      </c>
      <c r="P195" s="108">
        <f t="shared" si="67"/>
        <v>0</v>
      </c>
      <c r="Q195" s="108" t="str">
        <f>IF(OR($C195="LED",$C195="不明"),"",IF(ISERROR(VLOOKUP($M195,#REF!,2,0)),"",VLOOKUP($M195,#REF!,2,0)))</f>
        <v/>
      </c>
      <c r="R195" s="100">
        <f t="shared" si="68"/>
        <v>0</v>
      </c>
      <c r="S195" s="100">
        <f t="shared" si="69"/>
        <v>0</v>
      </c>
      <c r="T195" s="120" t="str">
        <f t="shared" si="70"/>
        <v/>
      </c>
      <c r="U195" s="124"/>
      <c r="V195" s="129" t="s">
        <v>164</v>
      </c>
      <c r="W195" s="131"/>
      <c r="X195" s="75" t="str">
        <f>IF(COUNTIF($M195,"*LED*"),"LED設置済",IF(COUNTIF($M195,"*不明*"),"該当不明",IF(ISERROR(VLOOKUP($M195,#REF!,4,0)),"",VLOOKUP($M195,#REF!,4,0))))</f>
        <v/>
      </c>
      <c r="Y195" s="139">
        <f t="shared" si="71"/>
        <v>0</v>
      </c>
      <c r="Z195" s="144" t="str">
        <f>IF(ISERROR(VLOOKUP($M195,#REF!,5,0)),"",VLOOKUP($M195,#REF!,5,0))</f>
        <v/>
      </c>
      <c r="AA195" s="147" t="str">
        <f t="shared" si="72"/>
        <v/>
      </c>
      <c r="AB195" s="147" t="str">
        <f t="shared" si="73"/>
        <v/>
      </c>
      <c r="AC195" s="147" t="str">
        <f>IF(ISERROR(VLOOKUP($M195,#REF!,6,0)),"",VLOOKUP($M195,#REF!,6,0))</f>
        <v/>
      </c>
      <c r="AD195" s="147" t="str">
        <f>IF(ISERROR(VLOOKUP($M195,#REF!,8,0)),"",VLOOKUP($M195,#REF!,8,0))</f>
        <v/>
      </c>
      <c r="AE195" s="152" t="str">
        <f t="shared" si="74"/>
        <v/>
      </c>
      <c r="AF195" s="155" t="str">
        <f t="shared" si="75"/>
        <v/>
      </c>
      <c r="AG195" s="146" t="str">
        <f t="shared" si="76"/>
        <v/>
      </c>
      <c r="AH195" s="146" t="str">
        <f>IF(ISERROR(VLOOKUP($M195,#REF!,9,0)),"",VLOOKUP($M195,#REF!,9,0))</f>
        <v/>
      </c>
      <c r="AI195" s="146" t="str">
        <f t="shared" si="77"/>
        <v/>
      </c>
      <c r="AJ195" s="168">
        <f t="shared" si="78"/>
        <v>0</v>
      </c>
      <c r="AK195" s="171"/>
      <c r="AL195" s="174" t="str">
        <f t="shared" si="79"/>
        <v/>
      </c>
      <c r="AM195" s="179" t="str">
        <f t="shared" si="80"/>
        <v/>
      </c>
      <c r="AN195" s="183" t="str">
        <f t="shared" si="81"/>
        <v>未入力セル</v>
      </c>
      <c r="AO195" s="186" t="str">
        <f t="shared" si="89"/>
        <v/>
      </c>
      <c r="AP195" s="186" t="str">
        <f t="shared" si="90"/>
        <v/>
      </c>
      <c r="AQ195" s="39">
        <f t="shared" si="88"/>
        <v>0</v>
      </c>
      <c r="AR195" s="39" t="str">
        <f>IF(ISERROR(VLOOKUP($M195,#REF!,16,0)),"",VLOOKUP($M195,#REF!,16,0))</f>
        <v/>
      </c>
      <c r="AS195" s="196" t="str">
        <f>IF(ISERROR(VLOOKUP($M195,#REF!,7,0)),"",VLOOKUP($M195,#REF!,7,0))</f>
        <v/>
      </c>
      <c r="AT195" s="203">
        <f t="shared" si="82"/>
        <v>0</v>
      </c>
      <c r="AU195" s="208" t="str">
        <f t="shared" si="83"/>
        <v/>
      </c>
      <c r="AW195" s="208" t="str">
        <f>IF(ISERROR(VLOOKUP($M195,#REF!,10,0)),"",VLOOKUP($M195,#REF!,10,0))</f>
        <v/>
      </c>
      <c r="AX195" s="203">
        <f t="shared" si="84"/>
        <v>0</v>
      </c>
      <c r="AY195" s="208" t="str">
        <f t="shared" si="85"/>
        <v/>
      </c>
      <c r="BA195" s="225" t="str">
        <f t="shared" si="86"/>
        <v/>
      </c>
      <c r="BB195" s="225" t="str">
        <f t="shared" si="87"/>
        <v/>
      </c>
    </row>
    <row r="196" spans="1:54" s="39" customFormat="1" ht="25.2" customHeight="1" x14ac:dyDescent="0.2">
      <c r="A196" s="45"/>
      <c r="B196" s="48"/>
      <c r="C196" s="48"/>
      <c r="D196" s="53"/>
      <c r="E196" s="53"/>
      <c r="F196" s="55"/>
      <c r="G196" s="55"/>
      <c r="H196" s="60"/>
      <c r="I196" s="66"/>
      <c r="J196" s="68"/>
      <c r="L196" s="73">
        <f t="shared" si="63"/>
        <v>0</v>
      </c>
      <c r="M196" s="73" t="str">
        <f t="shared" si="64"/>
        <v xml:space="preserve"> </v>
      </c>
      <c r="N196" s="100">
        <f t="shared" si="65"/>
        <v>0</v>
      </c>
      <c r="O196" s="100">
        <f t="shared" si="66"/>
        <v>0</v>
      </c>
      <c r="P196" s="108">
        <f t="shared" si="67"/>
        <v>0</v>
      </c>
      <c r="Q196" s="108" t="str">
        <f>IF(OR($C196="LED",$C196="不明"),"",IF(ISERROR(VLOOKUP($M196,#REF!,2,0)),"",VLOOKUP($M196,#REF!,2,0)))</f>
        <v/>
      </c>
      <c r="R196" s="100">
        <f t="shared" si="68"/>
        <v>0</v>
      </c>
      <c r="S196" s="100">
        <f t="shared" si="69"/>
        <v>0</v>
      </c>
      <c r="T196" s="120" t="str">
        <f t="shared" si="70"/>
        <v/>
      </c>
      <c r="U196" s="124"/>
      <c r="V196" s="129" t="s">
        <v>164</v>
      </c>
      <c r="W196" s="131"/>
      <c r="X196" s="75" t="str">
        <f>IF(COUNTIF($M196,"*LED*"),"LED設置済",IF(COUNTIF($M196,"*不明*"),"該当不明",IF(ISERROR(VLOOKUP($M196,#REF!,4,0)),"",VLOOKUP($M196,#REF!,4,0))))</f>
        <v/>
      </c>
      <c r="Y196" s="139">
        <f t="shared" si="71"/>
        <v>0</v>
      </c>
      <c r="Z196" s="144" t="str">
        <f>IF(ISERROR(VLOOKUP($M196,#REF!,5,0)),"",VLOOKUP($M196,#REF!,5,0))</f>
        <v/>
      </c>
      <c r="AA196" s="147" t="str">
        <f t="shared" si="72"/>
        <v/>
      </c>
      <c r="AB196" s="147" t="str">
        <f t="shared" si="73"/>
        <v/>
      </c>
      <c r="AC196" s="147" t="str">
        <f>IF(ISERROR(VLOOKUP($M196,#REF!,6,0)),"",VLOOKUP($M196,#REF!,6,0))</f>
        <v/>
      </c>
      <c r="AD196" s="147" t="str">
        <f>IF(ISERROR(VLOOKUP($M196,#REF!,8,0)),"",VLOOKUP($M196,#REF!,8,0))</f>
        <v/>
      </c>
      <c r="AE196" s="152" t="str">
        <f t="shared" si="74"/>
        <v/>
      </c>
      <c r="AF196" s="155" t="str">
        <f t="shared" si="75"/>
        <v/>
      </c>
      <c r="AG196" s="146" t="str">
        <f t="shared" si="76"/>
        <v/>
      </c>
      <c r="AH196" s="146" t="str">
        <f>IF(ISERROR(VLOOKUP($M196,#REF!,9,0)),"",VLOOKUP($M196,#REF!,9,0))</f>
        <v/>
      </c>
      <c r="AI196" s="146" t="str">
        <f t="shared" si="77"/>
        <v/>
      </c>
      <c r="AJ196" s="168">
        <f t="shared" si="78"/>
        <v>0</v>
      </c>
      <c r="AK196" s="171"/>
      <c r="AL196" s="174" t="str">
        <f t="shared" si="79"/>
        <v/>
      </c>
      <c r="AM196" s="179" t="str">
        <f t="shared" si="80"/>
        <v/>
      </c>
      <c r="AN196" s="183" t="str">
        <f t="shared" si="81"/>
        <v>未入力セル</v>
      </c>
      <c r="AO196" s="186" t="str">
        <f t="shared" si="89"/>
        <v/>
      </c>
      <c r="AP196" s="186" t="str">
        <f t="shared" si="90"/>
        <v/>
      </c>
      <c r="AQ196" s="39">
        <f t="shared" si="88"/>
        <v>0</v>
      </c>
      <c r="AR196" s="39" t="str">
        <f>IF(ISERROR(VLOOKUP($M196,#REF!,16,0)),"",VLOOKUP($M196,#REF!,16,0))</f>
        <v/>
      </c>
      <c r="AS196" s="196" t="str">
        <f>IF(ISERROR(VLOOKUP($M196,#REF!,7,0)),"",VLOOKUP($M196,#REF!,7,0))</f>
        <v/>
      </c>
      <c r="AT196" s="203">
        <f t="shared" si="82"/>
        <v>0</v>
      </c>
      <c r="AU196" s="208" t="str">
        <f t="shared" si="83"/>
        <v/>
      </c>
      <c r="AW196" s="208" t="str">
        <f>IF(ISERROR(VLOOKUP($M196,#REF!,10,0)),"",VLOOKUP($M196,#REF!,10,0))</f>
        <v/>
      </c>
      <c r="AX196" s="203">
        <f t="shared" si="84"/>
        <v>0</v>
      </c>
      <c r="AY196" s="208" t="str">
        <f t="shared" si="85"/>
        <v/>
      </c>
      <c r="BA196" s="225" t="str">
        <f t="shared" si="86"/>
        <v/>
      </c>
      <c r="BB196" s="225" t="str">
        <f t="shared" si="87"/>
        <v/>
      </c>
    </row>
    <row r="197" spans="1:54" s="39" customFormat="1" ht="25.2" customHeight="1" x14ac:dyDescent="0.2">
      <c r="A197" s="45"/>
      <c r="B197" s="48"/>
      <c r="C197" s="48"/>
      <c r="D197" s="53"/>
      <c r="E197" s="53"/>
      <c r="F197" s="55"/>
      <c r="G197" s="55"/>
      <c r="H197" s="60"/>
      <c r="I197" s="66"/>
      <c r="J197" s="68"/>
      <c r="L197" s="73">
        <f t="shared" si="63"/>
        <v>0</v>
      </c>
      <c r="M197" s="73" t="str">
        <f t="shared" si="64"/>
        <v xml:space="preserve"> </v>
      </c>
      <c r="N197" s="100">
        <f t="shared" si="65"/>
        <v>0</v>
      </c>
      <c r="O197" s="100">
        <f t="shared" si="66"/>
        <v>0</v>
      </c>
      <c r="P197" s="108">
        <f t="shared" si="67"/>
        <v>0</v>
      </c>
      <c r="Q197" s="108" t="str">
        <f>IF(OR($C197="LED",$C197="不明"),"",IF(ISERROR(VLOOKUP($M197,#REF!,2,0)),"",VLOOKUP($M197,#REF!,2,0)))</f>
        <v/>
      </c>
      <c r="R197" s="100">
        <f t="shared" si="68"/>
        <v>0</v>
      </c>
      <c r="S197" s="100">
        <f t="shared" si="69"/>
        <v>0</v>
      </c>
      <c r="T197" s="120" t="str">
        <f t="shared" si="70"/>
        <v/>
      </c>
      <c r="U197" s="124"/>
      <c r="V197" s="129" t="s">
        <v>164</v>
      </c>
      <c r="W197" s="131"/>
      <c r="X197" s="75" t="str">
        <f>IF(COUNTIF($M197,"*LED*"),"LED設置済",IF(COUNTIF($M197,"*不明*"),"該当不明",IF(ISERROR(VLOOKUP($M197,#REF!,4,0)),"",VLOOKUP($M197,#REF!,4,0))))</f>
        <v/>
      </c>
      <c r="Y197" s="139">
        <f t="shared" si="71"/>
        <v>0</v>
      </c>
      <c r="Z197" s="144" t="str">
        <f>IF(ISERROR(VLOOKUP($M197,#REF!,5,0)),"",VLOOKUP($M197,#REF!,5,0))</f>
        <v/>
      </c>
      <c r="AA197" s="147" t="str">
        <f t="shared" si="72"/>
        <v/>
      </c>
      <c r="AB197" s="147" t="str">
        <f t="shared" si="73"/>
        <v/>
      </c>
      <c r="AC197" s="147" t="str">
        <f>IF(ISERROR(VLOOKUP($M197,#REF!,6,0)),"",VLOOKUP($M197,#REF!,6,0))</f>
        <v/>
      </c>
      <c r="AD197" s="147" t="str">
        <f>IF(ISERROR(VLOOKUP($M197,#REF!,8,0)),"",VLOOKUP($M197,#REF!,8,0))</f>
        <v/>
      </c>
      <c r="AE197" s="152" t="str">
        <f t="shared" si="74"/>
        <v/>
      </c>
      <c r="AF197" s="155" t="str">
        <f t="shared" si="75"/>
        <v/>
      </c>
      <c r="AG197" s="146" t="str">
        <f t="shared" si="76"/>
        <v/>
      </c>
      <c r="AH197" s="146" t="str">
        <f>IF(ISERROR(VLOOKUP($M197,#REF!,9,0)),"",VLOOKUP($M197,#REF!,9,0))</f>
        <v/>
      </c>
      <c r="AI197" s="146" t="str">
        <f t="shared" si="77"/>
        <v/>
      </c>
      <c r="AJ197" s="168">
        <f t="shared" si="78"/>
        <v>0</v>
      </c>
      <c r="AK197" s="171"/>
      <c r="AL197" s="174" t="str">
        <f t="shared" si="79"/>
        <v/>
      </c>
      <c r="AM197" s="179" t="str">
        <f t="shared" si="80"/>
        <v/>
      </c>
      <c r="AN197" s="183" t="str">
        <f t="shared" si="81"/>
        <v>未入力セル</v>
      </c>
      <c r="AO197" s="186" t="str">
        <f t="shared" si="89"/>
        <v/>
      </c>
      <c r="AP197" s="186" t="str">
        <f t="shared" si="90"/>
        <v/>
      </c>
      <c r="AQ197" s="39">
        <f t="shared" si="88"/>
        <v>0</v>
      </c>
      <c r="AR197" s="39" t="str">
        <f>IF(ISERROR(VLOOKUP($M197,#REF!,16,0)),"",VLOOKUP($M197,#REF!,16,0))</f>
        <v/>
      </c>
      <c r="AS197" s="196" t="str">
        <f>IF(ISERROR(VLOOKUP($M197,#REF!,7,0)),"",VLOOKUP($M197,#REF!,7,0))</f>
        <v/>
      </c>
      <c r="AT197" s="203">
        <f t="shared" si="82"/>
        <v>0</v>
      </c>
      <c r="AU197" s="208" t="str">
        <f t="shared" si="83"/>
        <v/>
      </c>
      <c r="AW197" s="208" t="str">
        <f>IF(ISERROR(VLOOKUP($M197,#REF!,10,0)),"",VLOOKUP($M197,#REF!,10,0))</f>
        <v/>
      </c>
      <c r="AX197" s="203">
        <f t="shared" si="84"/>
        <v>0</v>
      </c>
      <c r="AY197" s="208" t="str">
        <f t="shared" si="85"/>
        <v/>
      </c>
      <c r="BA197" s="225" t="str">
        <f t="shared" si="86"/>
        <v/>
      </c>
      <c r="BB197" s="225" t="str">
        <f t="shared" si="87"/>
        <v/>
      </c>
    </row>
    <row r="198" spans="1:54" s="39" customFormat="1" ht="25.2" customHeight="1" x14ac:dyDescent="0.2">
      <c r="A198" s="45"/>
      <c r="B198" s="48"/>
      <c r="C198" s="48"/>
      <c r="D198" s="53"/>
      <c r="E198" s="53"/>
      <c r="F198" s="55"/>
      <c r="G198" s="55"/>
      <c r="H198" s="60"/>
      <c r="I198" s="66"/>
      <c r="J198" s="68"/>
      <c r="L198" s="73">
        <f t="shared" si="63"/>
        <v>0</v>
      </c>
      <c r="M198" s="73" t="str">
        <f t="shared" si="64"/>
        <v xml:space="preserve"> </v>
      </c>
      <c r="N198" s="100">
        <f t="shared" si="65"/>
        <v>0</v>
      </c>
      <c r="O198" s="100">
        <f t="shared" si="66"/>
        <v>0</v>
      </c>
      <c r="P198" s="108">
        <f t="shared" si="67"/>
        <v>0</v>
      </c>
      <c r="Q198" s="108" t="str">
        <f>IF(OR($C198="LED",$C198="不明"),"",IF(ISERROR(VLOOKUP($M198,#REF!,2,0)),"",VLOOKUP($M198,#REF!,2,0)))</f>
        <v/>
      </c>
      <c r="R198" s="100">
        <f t="shared" si="68"/>
        <v>0</v>
      </c>
      <c r="S198" s="100">
        <f t="shared" si="69"/>
        <v>0</v>
      </c>
      <c r="T198" s="120" t="str">
        <f t="shared" si="70"/>
        <v/>
      </c>
      <c r="U198" s="124"/>
      <c r="V198" s="129" t="s">
        <v>164</v>
      </c>
      <c r="W198" s="131"/>
      <c r="X198" s="75" t="str">
        <f>IF(COUNTIF($M198,"*LED*"),"LED設置済",IF(COUNTIF($M198,"*不明*"),"該当不明",IF(ISERROR(VLOOKUP($M198,#REF!,4,0)),"",VLOOKUP($M198,#REF!,4,0))))</f>
        <v/>
      </c>
      <c r="Y198" s="139">
        <f t="shared" si="71"/>
        <v>0</v>
      </c>
      <c r="Z198" s="144" t="str">
        <f>IF(ISERROR(VLOOKUP($M198,#REF!,5,0)),"",VLOOKUP($M198,#REF!,5,0))</f>
        <v/>
      </c>
      <c r="AA198" s="147" t="str">
        <f t="shared" si="72"/>
        <v/>
      </c>
      <c r="AB198" s="147" t="str">
        <f t="shared" si="73"/>
        <v/>
      </c>
      <c r="AC198" s="147" t="str">
        <f>IF(ISERROR(VLOOKUP($M198,#REF!,6,0)),"",VLOOKUP($M198,#REF!,6,0))</f>
        <v/>
      </c>
      <c r="AD198" s="147" t="str">
        <f>IF(ISERROR(VLOOKUP($M198,#REF!,8,0)),"",VLOOKUP($M198,#REF!,8,0))</f>
        <v/>
      </c>
      <c r="AE198" s="152" t="str">
        <f t="shared" si="74"/>
        <v/>
      </c>
      <c r="AF198" s="155" t="str">
        <f t="shared" si="75"/>
        <v/>
      </c>
      <c r="AG198" s="146" t="str">
        <f t="shared" si="76"/>
        <v/>
      </c>
      <c r="AH198" s="146" t="str">
        <f>IF(ISERROR(VLOOKUP($M198,#REF!,9,0)),"",VLOOKUP($M198,#REF!,9,0))</f>
        <v/>
      </c>
      <c r="AI198" s="146" t="str">
        <f t="shared" si="77"/>
        <v/>
      </c>
      <c r="AJ198" s="168">
        <f t="shared" si="78"/>
        <v>0</v>
      </c>
      <c r="AK198" s="171"/>
      <c r="AL198" s="174" t="str">
        <f t="shared" si="79"/>
        <v/>
      </c>
      <c r="AM198" s="179" t="str">
        <f t="shared" si="80"/>
        <v/>
      </c>
      <c r="AN198" s="183" t="str">
        <f t="shared" si="81"/>
        <v>未入力セル</v>
      </c>
      <c r="AO198" s="186" t="str">
        <f t="shared" si="89"/>
        <v/>
      </c>
      <c r="AP198" s="186" t="str">
        <f t="shared" si="90"/>
        <v/>
      </c>
      <c r="AQ198" s="39">
        <f t="shared" si="88"/>
        <v>0</v>
      </c>
      <c r="AR198" s="39" t="str">
        <f>IF(ISERROR(VLOOKUP($M198,#REF!,16,0)),"",VLOOKUP($M198,#REF!,16,0))</f>
        <v/>
      </c>
      <c r="AS198" s="196" t="str">
        <f>IF(ISERROR(VLOOKUP($M198,#REF!,7,0)),"",VLOOKUP($M198,#REF!,7,0))</f>
        <v/>
      </c>
      <c r="AT198" s="203">
        <f t="shared" si="82"/>
        <v>0</v>
      </c>
      <c r="AU198" s="208" t="str">
        <f t="shared" si="83"/>
        <v/>
      </c>
      <c r="AW198" s="208" t="str">
        <f>IF(ISERROR(VLOOKUP($M198,#REF!,10,0)),"",VLOOKUP($M198,#REF!,10,0))</f>
        <v/>
      </c>
      <c r="AX198" s="203">
        <f t="shared" si="84"/>
        <v>0</v>
      </c>
      <c r="AY198" s="208" t="str">
        <f t="shared" si="85"/>
        <v/>
      </c>
      <c r="BA198" s="225" t="str">
        <f t="shared" si="86"/>
        <v/>
      </c>
      <c r="BB198" s="225" t="str">
        <f t="shared" si="87"/>
        <v/>
      </c>
    </row>
    <row r="199" spans="1:54" s="39" customFormat="1" ht="25.2" customHeight="1" x14ac:dyDescent="0.2">
      <c r="A199" s="45"/>
      <c r="B199" s="48"/>
      <c r="C199" s="48"/>
      <c r="D199" s="53"/>
      <c r="E199" s="53"/>
      <c r="F199" s="55"/>
      <c r="G199" s="55"/>
      <c r="H199" s="60"/>
      <c r="I199" s="66"/>
      <c r="J199" s="68"/>
      <c r="L199" s="73">
        <f t="shared" si="63"/>
        <v>0</v>
      </c>
      <c r="M199" s="73" t="str">
        <f t="shared" si="64"/>
        <v xml:space="preserve"> </v>
      </c>
      <c r="N199" s="100">
        <f t="shared" si="65"/>
        <v>0</v>
      </c>
      <c r="O199" s="100">
        <f t="shared" si="66"/>
        <v>0</v>
      </c>
      <c r="P199" s="108">
        <f t="shared" si="67"/>
        <v>0</v>
      </c>
      <c r="Q199" s="108" t="str">
        <f>IF(OR($C199="LED",$C199="不明"),"",IF(ISERROR(VLOOKUP($M199,#REF!,2,0)),"",VLOOKUP($M199,#REF!,2,0)))</f>
        <v/>
      </c>
      <c r="R199" s="100">
        <f t="shared" si="68"/>
        <v>0</v>
      </c>
      <c r="S199" s="100">
        <f t="shared" si="69"/>
        <v>0</v>
      </c>
      <c r="T199" s="120" t="str">
        <f t="shared" si="70"/>
        <v/>
      </c>
      <c r="U199" s="124"/>
      <c r="V199" s="129" t="s">
        <v>164</v>
      </c>
      <c r="W199" s="131"/>
      <c r="X199" s="75" t="str">
        <f>IF(COUNTIF($M199,"*LED*"),"LED設置済",IF(COUNTIF($M199,"*不明*"),"該当不明",IF(ISERROR(VLOOKUP($M199,#REF!,4,0)),"",VLOOKUP($M199,#REF!,4,0))))</f>
        <v/>
      </c>
      <c r="Y199" s="139">
        <f t="shared" si="71"/>
        <v>0</v>
      </c>
      <c r="Z199" s="144" t="str">
        <f>IF(ISERROR(VLOOKUP($M199,#REF!,5,0)),"",VLOOKUP($M199,#REF!,5,0))</f>
        <v/>
      </c>
      <c r="AA199" s="147" t="str">
        <f t="shared" si="72"/>
        <v/>
      </c>
      <c r="AB199" s="147" t="str">
        <f t="shared" si="73"/>
        <v/>
      </c>
      <c r="AC199" s="147" t="str">
        <f>IF(ISERROR(VLOOKUP($M199,#REF!,6,0)),"",VLOOKUP($M199,#REF!,6,0))</f>
        <v/>
      </c>
      <c r="AD199" s="147" t="str">
        <f>IF(ISERROR(VLOOKUP($M199,#REF!,8,0)),"",VLOOKUP($M199,#REF!,8,0))</f>
        <v/>
      </c>
      <c r="AE199" s="152" t="str">
        <f t="shared" si="74"/>
        <v/>
      </c>
      <c r="AF199" s="155" t="str">
        <f t="shared" si="75"/>
        <v/>
      </c>
      <c r="AG199" s="146" t="str">
        <f t="shared" si="76"/>
        <v/>
      </c>
      <c r="AH199" s="146" t="str">
        <f>IF(ISERROR(VLOOKUP($M199,#REF!,9,0)),"",VLOOKUP($M199,#REF!,9,0))</f>
        <v/>
      </c>
      <c r="AI199" s="146" t="str">
        <f t="shared" si="77"/>
        <v/>
      </c>
      <c r="AJ199" s="168">
        <f t="shared" si="78"/>
        <v>0</v>
      </c>
      <c r="AK199" s="171"/>
      <c r="AL199" s="174" t="str">
        <f t="shared" si="79"/>
        <v/>
      </c>
      <c r="AM199" s="179" t="str">
        <f t="shared" si="80"/>
        <v/>
      </c>
      <c r="AN199" s="183" t="str">
        <f t="shared" si="81"/>
        <v>未入力セル</v>
      </c>
      <c r="AO199" s="186" t="str">
        <f t="shared" si="89"/>
        <v/>
      </c>
      <c r="AP199" s="186" t="str">
        <f t="shared" si="90"/>
        <v/>
      </c>
      <c r="AQ199" s="39">
        <f t="shared" si="88"/>
        <v>0</v>
      </c>
      <c r="AR199" s="39" t="str">
        <f>IF(ISERROR(VLOOKUP($M199,#REF!,16,0)),"",VLOOKUP($M199,#REF!,16,0))</f>
        <v/>
      </c>
      <c r="AS199" s="196" t="str">
        <f>IF(ISERROR(VLOOKUP($M199,#REF!,7,0)),"",VLOOKUP($M199,#REF!,7,0))</f>
        <v/>
      </c>
      <c r="AT199" s="203">
        <f t="shared" si="82"/>
        <v>0</v>
      </c>
      <c r="AU199" s="208" t="str">
        <f t="shared" si="83"/>
        <v/>
      </c>
      <c r="AW199" s="208" t="str">
        <f>IF(ISERROR(VLOOKUP($M199,#REF!,10,0)),"",VLOOKUP($M199,#REF!,10,0))</f>
        <v/>
      </c>
      <c r="AX199" s="203">
        <f t="shared" si="84"/>
        <v>0</v>
      </c>
      <c r="AY199" s="208" t="str">
        <f t="shared" si="85"/>
        <v/>
      </c>
      <c r="BA199" s="225" t="str">
        <f t="shared" si="86"/>
        <v/>
      </c>
      <c r="BB199" s="225" t="str">
        <f t="shared" si="87"/>
        <v/>
      </c>
    </row>
    <row r="200" spans="1:54" s="39" customFormat="1" ht="25.2" customHeight="1" x14ac:dyDescent="0.2">
      <c r="A200" s="45"/>
      <c r="B200" s="48"/>
      <c r="C200" s="48"/>
      <c r="D200" s="53"/>
      <c r="E200" s="53"/>
      <c r="F200" s="55"/>
      <c r="G200" s="55"/>
      <c r="H200" s="60"/>
      <c r="I200" s="66"/>
      <c r="J200" s="68"/>
      <c r="L200" s="73">
        <f t="shared" si="63"/>
        <v>0</v>
      </c>
      <c r="M200" s="73" t="str">
        <f t="shared" si="64"/>
        <v xml:space="preserve"> </v>
      </c>
      <c r="N200" s="100">
        <f t="shared" si="65"/>
        <v>0</v>
      </c>
      <c r="O200" s="100">
        <f t="shared" si="66"/>
        <v>0</v>
      </c>
      <c r="P200" s="108">
        <f t="shared" si="67"/>
        <v>0</v>
      </c>
      <c r="Q200" s="108" t="str">
        <f>IF(OR($C200="LED",$C200="不明"),"",IF(ISERROR(VLOOKUP($M200,#REF!,2,0)),"",VLOOKUP($M200,#REF!,2,0)))</f>
        <v/>
      </c>
      <c r="R200" s="100">
        <f t="shared" si="68"/>
        <v>0</v>
      </c>
      <c r="S200" s="100">
        <f t="shared" si="69"/>
        <v>0</v>
      </c>
      <c r="T200" s="120" t="str">
        <f t="shared" si="70"/>
        <v/>
      </c>
      <c r="U200" s="124"/>
      <c r="V200" s="129" t="s">
        <v>164</v>
      </c>
      <c r="W200" s="131"/>
      <c r="X200" s="75" t="str">
        <f>IF(COUNTIF($M200,"*LED*"),"LED設置済",IF(COUNTIF($M200,"*不明*"),"該当不明",IF(ISERROR(VLOOKUP($M200,#REF!,4,0)),"",VLOOKUP($M200,#REF!,4,0))))</f>
        <v/>
      </c>
      <c r="Y200" s="139">
        <f t="shared" si="71"/>
        <v>0</v>
      </c>
      <c r="Z200" s="144" t="str">
        <f>IF(ISERROR(VLOOKUP($M200,#REF!,5,0)),"",VLOOKUP($M200,#REF!,5,0))</f>
        <v/>
      </c>
      <c r="AA200" s="147" t="str">
        <f t="shared" si="72"/>
        <v/>
      </c>
      <c r="AB200" s="147" t="str">
        <f t="shared" si="73"/>
        <v/>
      </c>
      <c r="AC200" s="147" t="str">
        <f>IF(ISERROR(VLOOKUP($M200,#REF!,6,0)),"",VLOOKUP($M200,#REF!,6,0))</f>
        <v/>
      </c>
      <c r="AD200" s="147" t="str">
        <f>IF(ISERROR(VLOOKUP($M200,#REF!,8,0)),"",VLOOKUP($M200,#REF!,8,0))</f>
        <v/>
      </c>
      <c r="AE200" s="152" t="str">
        <f t="shared" si="74"/>
        <v/>
      </c>
      <c r="AF200" s="155" t="str">
        <f t="shared" si="75"/>
        <v/>
      </c>
      <c r="AG200" s="146" t="str">
        <f t="shared" si="76"/>
        <v/>
      </c>
      <c r="AH200" s="146" t="str">
        <f>IF(ISERROR(VLOOKUP($M200,#REF!,9,0)),"",VLOOKUP($M200,#REF!,9,0))</f>
        <v/>
      </c>
      <c r="AI200" s="146" t="str">
        <f t="shared" si="77"/>
        <v/>
      </c>
      <c r="AJ200" s="168">
        <f t="shared" si="78"/>
        <v>0</v>
      </c>
      <c r="AK200" s="171"/>
      <c r="AL200" s="174" t="str">
        <f t="shared" si="79"/>
        <v/>
      </c>
      <c r="AM200" s="179" t="str">
        <f t="shared" si="80"/>
        <v/>
      </c>
      <c r="AN200" s="183" t="str">
        <f t="shared" si="81"/>
        <v>未入力セル</v>
      </c>
      <c r="AO200" s="186" t="str">
        <f t="shared" si="89"/>
        <v/>
      </c>
      <c r="AP200" s="186" t="str">
        <f t="shared" si="90"/>
        <v/>
      </c>
      <c r="AQ200" s="39">
        <f t="shared" si="88"/>
        <v>0</v>
      </c>
      <c r="AR200" s="39" t="str">
        <f>IF(ISERROR(VLOOKUP($M200,#REF!,16,0)),"",VLOOKUP($M200,#REF!,16,0))</f>
        <v/>
      </c>
      <c r="AS200" s="196" t="str">
        <f>IF(ISERROR(VLOOKUP($M200,#REF!,7,0)),"",VLOOKUP($M200,#REF!,7,0))</f>
        <v/>
      </c>
      <c r="AT200" s="203">
        <f t="shared" si="82"/>
        <v>0</v>
      </c>
      <c r="AU200" s="208" t="str">
        <f t="shared" si="83"/>
        <v/>
      </c>
      <c r="AW200" s="208" t="str">
        <f>IF(ISERROR(VLOOKUP($M200,#REF!,10,0)),"",VLOOKUP($M200,#REF!,10,0))</f>
        <v/>
      </c>
      <c r="AX200" s="203">
        <f t="shared" si="84"/>
        <v>0</v>
      </c>
      <c r="AY200" s="208" t="str">
        <f t="shared" si="85"/>
        <v/>
      </c>
      <c r="BA200" s="225" t="str">
        <f t="shared" si="86"/>
        <v/>
      </c>
      <c r="BB200" s="225" t="str">
        <f t="shared" si="87"/>
        <v/>
      </c>
    </row>
    <row r="201" spans="1:54" s="39" customFormat="1" ht="25.2" customHeight="1" x14ac:dyDescent="0.2">
      <c r="A201" s="45"/>
      <c r="B201" s="48"/>
      <c r="C201" s="48"/>
      <c r="D201" s="53"/>
      <c r="E201" s="53"/>
      <c r="F201" s="55"/>
      <c r="G201" s="55"/>
      <c r="H201" s="60"/>
      <c r="I201" s="66"/>
      <c r="J201" s="68"/>
      <c r="L201" s="73">
        <f t="shared" si="63"/>
        <v>0</v>
      </c>
      <c r="M201" s="73" t="str">
        <f t="shared" si="64"/>
        <v xml:space="preserve"> </v>
      </c>
      <c r="N201" s="100">
        <f t="shared" si="65"/>
        <v>0</v>
      </c>
      <c r="O201" s="100">
        <f t="shared" si="66"/>
        <v>0</v>
      </c>
      <c r="P201" s="108">
        <f t="shared" si="67"/>
        <v>0</v>
      </c>
      <c r="Q201" s="108" t="str">
        <f>IF(OR($C201="LED",$C201="不明"),"",IF(ISERROR(VLOOKUP($M201,#REF!,2,0)),"",VLOOKUP($M201,#REF!,2,0)))</f>
        <v/>
      </c>
      <c r="R201" s="100">
        <f t="shared" si="68"/>
        <v>0</v>
      </c>
      <c r="S201" s="100">
        <f t="shared" si="69"/>
        <v>0</v>
      </c>
      <c r="T201" s="120" t="str">
        <f t="shared" si="70"/>
        <v/>
      </c>
      <c r="U201" s="124"/>
      <c r="V201" s="129" t="s">
        <v>164</v>
      </c>
      <c r="W201" s="131"/>
      <c r="X201" s="75" t="str">
        <f>IF(COUNTIF($M201,"*LED*"),"LED設置済",IF(COUNTIF($M201,"*不明*"),"該当不明",IF(ISERROR(VLOOKUP($M201,#REF!,4,0)),"",VLOOKUP($M201,#REF!,4,0))))</f>
        <v/>
      </c>
      <c r="Y201" s="139">
        <f t="shared" si="71"/>
        <v>0</v>
      </c>
      <c r="Z201" s="144" t="str">
        <f>IF(ISERROR(VLOOKUP($M201,#REF!,5,0)),"",VLOOKUP($M201,#REF!,5,0))</f>
        <v/>
      </c>
      <c r="AA201" s="147" t="str">
        <f t="shared" si="72"/>
        <v/>
      </c>
      <c r="AB201" s="147" t="str">
        <f t="shared" si="73"/>
        <v/>
      </c>
      <c r="AC201" s="147" t="str">
        <f>IF(ISERROR(VLOOKUP($M201,#REF!,6,0)),"",VLOOKUP($M201,#REF!,6,0))</f>
        <v/>
      </c>
      <c r="AD201" s="147" t="str">
        <f>IF(ISERROR(VLOOKUP($M201,#REF!,8,0)),"",VLOOKUP($M201,#REF!,8,0))</f>
        <v/>
      </c>
      <c r="AE201" s="152" t="str">
        <f t="shared" si="74"/>
        <v/>
      </c>
      <c r="AF201" s="155" t="str">
        <f t="shared" si="75"/>
        <v/>
      </c>
      <c r="AG201" s="146" t="str">
        <f t="shared" si="76"/>
        <v/>
      </c>
      <c r="AH201" s="146" t="str">
        <f>IF(ISERROR(VLOOKUP($M201,#REF!,9,0)),"",VLOOKUP($M201,#REF!,9,0))</f>
        <v/>
      </c>
      <c r="AI201" s="146" t="str">
        <f t="shared" si="77"/>
        <v/>
      </c>
      <c r="AJ201" s="168">
        <f t="shared" si="78"/>
        <v>0</v>
      </c>
      <c r="AK201" s="171"/>
      <c r="AL201" s="174" t="str">
        <f t="shared" si="79"/>
        <v/>
      </c>
      <c r="AM201" s="179" t="str">
        <f t="shared" si="80"/>
        <v/>
      </c>
      <c r="AN201" s="183" t="str">
        <f t="shared" si="81"/>
        <v>未入力セル</v>
      </c>
      <c r="AO201" s="186" t="str">
        <f t="shared" si="89"/>
        <v/>
      </c>
      <c r="AP201" s="186" t="str">
        <f t="shared" si="90"/>
        <v/>
      </c>
      <c r="AQ201" s="39">
        <f t="shared" si="88"/>
        <v>0</v>
      </c>
      <c r="AR201" s="39" t="str">
        <f>IF(ISERROR(VLOOKUP($M201,#REF!,16,0)),"",VLOOKUP($M201,#REF!,16,0))</f>
        <v/>
      </c>
      <c r="AS201" s="196" t="str">
        <f>IF(ISERROR(VLOOKUP($M201,#REF!,7,0)),"",VLOOKUP($M201,#REF!,7,0))</f>
        <v/>
      </c>
      <c r="AT201" s="203">
        <f t="shared" si="82"/>
        <v>0</v>
      </c>
      <c r="AU201" s="208" t="str">
        <f t="shared" si="83"/>
        <v/>
      </c>
      <c r="AW201" s="208" t="str">
        <f>IF(ISERROR(VLOOKUP($M201,#REF!,10,0)),"",VLOOKUP($M201,#REF!,10,0))</f>
        <v/>
      </c>
      <c r="AX201" s="203">
        <f t="shared" si="84"/>
        <v>0</v>
      </c>
      <c r="AY201" s="208" t="str">
        <f t="shared" si="85"/>
        <v/>
      </c>
      <c r="BA201" s="225" t="str">
        <f t="shared" si="86"/>
        <v/>
      </c>
      <c r="BB201" s="225" t="str">
        <f t="shared" si="87"/>
        <v/>
      </c>
    </row>
    <row r="202" spans="1:54" s="39" customFormat="1" ht="25.2" customHeight="1" x14ac:dyDescent="0.2">
      <c r="A202" s="45"/>
      <c r="B202" s="48"/>
      <c r="C202" s="48"/>
      <c r="D202" s="53"/>
      <c r="E202" s="53"/>
      <c r="F202" s="55"/>
      <c r="G202" s="55"/>
      <c r="H202" s="60"/>
      <c r="I202" s="66"/>
      <c r="J202" s="68"/>
      <c r="L202" s="73">
        <f t="shared" ref="L202:L265" si="91">IFERROR($A202,"")</f>
        <v>0</v>
      </c>
      <c r="M202" s="73" t="str">
        <f t="shared" ref="M202:M265" si="92">IFERROR($B202&amp;" "&amp;$C202,"")</f>
        <v xml:space="preserve"> </v>
      </c>
      <c r="N202" s="100">
        <f t="shared" ref="N202:N265" si="93">IFERROR($E202,"")</f>
        <v>0</v>
      </c>
      <c r="O202" s="100">
        <f t="shared" ref="O202:O265" si="94">IFERROR($D202*$E202,"")</f>
        <v>0</v>
      </c>
      <c r="P202" s="108">
        <f t="shared" ref="P202:P265" si="95">O202</f>
        <v>0</v>
      </c>
      <c r="Q202" s="108" t="str">
        <f>IF(OR($C202="LED",$C202="不明"),"",IF(ISERROR(VLOOKUP($M202,#REF!,2,0)),"",VLOOKUP($M202,#REF!,2,0)))</f>
        <v/>
      </c>
      <c r="R202" s="100">
        <f t="shared" ref="R202:R265" si="96">IFERROR($F202,"")</f>
        <v>0</v>
      </c>
      <c r="S202" s="100">
        <f t="shared" ref="S202:S265" si="97">IFERROR($G202,"")</f>
        <v>0</v>
      </c>
      <c r="T202" s="120" t="str">
        <f t="shared" ref="T202:T265" si="98">IF(ISERROR(P202*Q202*R202*S202/1000),"",(P202*Q202*R202*S202/1000))</f>
        <v/>
      </c>
      <c r="U202" s="124"/>
      <c r="V202" s="129" t="s">
        <v>164</v>
      </c>
      <c r="W202" s="131"/>
      <c r="X202" s="75" t="str">
        <f>IF(COUNTIF($M202,"*LED*"),"LED設置済",IF(COUNTIF($M202,"*不明*"),"該当不明",IF(ISERROR(VLOOKUP($M202,#REF!,4,0)),"",VLOOKUP($M202,#REF!,4,0))))</f>
        <v/>
      </c>
      <c r="Y202" s="139">
        <f t="shared" ref="Y202:Y265" si="99">O202</f>
        <v>0</v>
      </c>
      <c r="Z202" s="144" t="str">
        <f>IF(ISERROR(VLOOKUP($M202,#REF!,5,0)),"",VLOOKUP($M202,#REF!,5,0))</f>
        <v/>
      </c>
      <c r="AA202" s="147" t="str">
        <f t="shared" ref="AA202:AA265" si="100">IF(ISERROR(R202*S202*Y202*Z202/1000),"",(R202*S202*Y202*Z202/1000))</f>
        <v/>
      </c>
      <c r="AB202" s="147" t="str">
        <f t="shared" ref="AB202:AB265" si="101">IF(ISERROR(T202-AA202),"",(T202-AA202))</f>
        <v/>
      </c>
      <c r="AC202" s="147" t="str">
        <f>IF(ISERROR(VLOOKUP($M202,#REF!,6,0)),"",VLOOKUP($M202,#REF!,6,0))</f>
        <v/>
      </c>
      <c r="AD202" s="147" t="str">
        <f>IF(ISERROR(VLOOKUP($M202,#REF!,8,0)),"",VLOOKUP($M202,#REF!,8,0))</f>
        <v/>
      </c>
      <c r="AE202" s="152" t="str">
        <f t="shared" ref="AE202:AE265" si="102">IF(AF202="","","▲")</f>
        <v/>
      </c>
      <c r="AF202" s="155" t="str">
        <f t="shared" ref="AF202:AF265" si="103">IF(ISERROR(1-(AD202/AC202)),"",(1-(AD202/AC202)))</f>
        <v/>
      </c>
      <c r="AG202" s="146" t="str">
        <f t="shared" ref="AG202:AG265" si="104">IF(ISERROR(Y202*AD202),"",(Y202*AD202))</f>
        <v/>
      </c>
      <c r="AH202" s="146" t="str">
        <f>IF(ISERROR(VLOOKUP($M202,#REF!,9,0)),"",VLOOKUP($M202,#REF!,9,0))</f>
        <v/>
      </c>
      <c r="AI202" s="146" t="str">
        <f t="shared" ref="AI202:AI265" si="105">IF(ISERROR(Y202*AH202),"",(Y202*AH202))</f>
        <v/>
      </c>
      <c r="AJ202" s="168">
        <f t="shared" ref="AJ202:AJ265" si="106">IFERROR($J202,"")</f>
        <v>0</v>
      </c>
      <c r="AK202" s="171"/>
      <c r="AL202" s="174" t="str">
        <f t="shared" ref="AL202:AL265" si="107">IF(ISERROR(Q202-Z202),"",(Q202-Z202))</f>
        <v/>
      </c>
      <c r="AM202" s="179" t="str">
        <f t="shared" ref="AM202:AM265" si="108">IF(ISERROR((AL202*Y202)/1000),"",((AL202*Y202)/1000))</f>
        <v/>
      </c>
      <c r="AN202" s="183" t="str">
        <f t="shared" ref="AN202:AN265" si="109">IF(L202=0,IF(M202=" ","未入力セル",""),"")</f>
        <v>未入力セル</v>
      </c>
      <c r="AO202" s="186" t="str">
        <f t="shared" si="89"/>
        <v/>
      </c>
      <c r="AP202" s="186" t="str">
        <f t="shared" si="90"/>
        <v/>
      </c>
      <c r="AQ202" s="39">
        <f t="shared" si="88"/>
        <v>0</v>
      </c>
      <c r="AR202" s="39" t="str">
        <f>IF(ISERROR(VLOOKUP($M202,#REF!,16,0)),"",VLOOKUP($M202,#REF!,16,0))</f>
        <v/>
      </c>
      <c r="AS202" s="196" t="str">
        <f>IF(ISERROR(VLOOKUP($M202,#REF!,7,0)),"",VLOOKUP($M202,#REF!,7,0))</f>
        <v/>
      </c>
      <c r="AT202" s="203">
        <f t="shared" ref="AT202:AT265" si="110">Y202</f>
        <v>0</v>
      </c>
      <c r="AU202" s="208" t="str">
        <f t="shared" ref="AU202:AU265" si="111">IF(ISERROR(AS202*AT202),"",(AS202*AT202))</f>
        <v/>
      </c>
      <c r="AW202" s="208" t="str">
        <f>IF(ISERROR(VLOOKUP($M202,#REF!,10,0)),"",VLOOKUP($M202,#REF!,10,0))</f>
        <v/>
      </c>
      <c r="AX202" s="203">
        <f t="shared" ref="AX202:AX265" si="112">Y202</f>
        <v>0</v>
      </c>
      <c r="AY202" s="208" t="str">
        <f t="shared" ref="AY202:AY265" si="113">IF(ISERROR(AW202*AX202),"",(AW202*AX202))</f>
        <v/>
      </c>
      <c r="BA202" s="225" t="str">
        <f t="shared" ref="BA202:BA265" si="114">IF(ISERROR((Q202*P202)/1000),"",((Q202*P202)/1000))</f>
        <v/>
      </c>
      <c r="BB202" s="225" t="str">
        <f t="shared" ref="BB202:BB265" si="115">IF(ISERROR((Z202*Y202)/1000),"",((Z202*Y202)/1000))</f>
        <v/>
      </c>
    </row>
    <row r="203" spans="1:54" s="39" customFormat="1" ht="25.2" customHeight="1" x14ac:dyDescent="0.2">
      <c r="A203" s="45"/>
      <c r="B203" s="48"/>
      <c r="C203" s="48"/>
      <c r="D203" s="53"/>
      <c r="E203" s="53"/>
      <c r="F203" s="55"/>
      <c r="G203" s="55"/>
      <c r="H203" s="60"/>
      <c r="I203" s="66"/>
      <c r="J203" s="68"/>
      <c r="L203" s="73">
        <f t="shared" si="91"/>
        <v>0</v>
      </c>
      <c r="M203" s="73" t="str">
        <f t="shared" si="92"/>
        <v xml:space="preserve"> </v>
      </c>
      <c r="N203" s="100">
        <f t="shared" si="93"/>
        <v>0</v>
      </c>
      <c r="O203" s="100">
        <f t="shared" si="94"/>
        <v>0</v>
      </c>
      <c r="P203" s="108">
        <f t="shared" si="95"/>
        <v>0</v>
      </c>
      <c r="Q203" s="108" t="str">
        <f>IF(OR($C203="LED",$C203="不明"),"",IF(ISERROR(VLOOKUP($M203,#REF!,2,0)),"",VLOOKUP($M203,#REF!,2,0)))</f>
        <v/>
      </c>
      <c r="R203" s="100">
        <f t="shared" si="96"/>
        <v>0</v>
      </c>
      <c r="S203" s="100">
        <f t="shared" si="97"/>
        <v>0</v>
      </c>
      <c r="T203" s="120" t="str">
        <f t="shared" si="98"/>
        <v/>
      </c>
      <c r="U203" s="124"/>
      <c r="V203" s="129" t="s">
        <v>164</v>
      </c>
      <c r="W203" s="131"/>
      <c r="X203" s="75" t="str">
        <f>IF(COUNTIF($M203,"*LED*"),"LED設置済",IF(COUNTIF($M203,"*不明*"),"該当不明",IF(ISERROR(VLOOKUP($M203,#REF!,4,0)),"",VLOOKUP($M203,#REF!,4,0))))</f>
        <v/>
      </c>
      <c r="Y203" s="139">
        <f t="shared" si="99"/>
        <v>0</v>
      </c>
      <c r="Z203" s="144" t="str">
        <f>IF(ISERROR(VLOOKUP($M203,#REF!,5,0)),"",VLOOKUP($M203,#REF!,5,0))</f>
        <v/>
      </c>
      <c r="AA203" s="147" t="str">
        <f t="shared" si="100"/>
        <v/>
      </c>
      <c r="AB203" s="147" t="str">
        <f t="shared" si="101"/>
        <v/>
      </c>
      <c r="AC203" s="147" t="str">
        <f>IF(ISERROR(VLOOKUP($M203,#REF!,6,0)),"",VLOOKUP($M203,#REF!,6,0))</f>
        <v/>
      </c>
      <c r="AD203" s="147" t="str">
        <f>IF(ISERROR(VLOOKUP($M203,#REF!,8,0)),"",VLOOKUP($M203,#REF!,8,0))</f>
        <v/>
      </c>
      <c r="AE203" s="152" t="str">
        <f t="shared" si="102"/>
        <v/>
      </c>
      <c r="AF203" s="155" t="str">
        <f t="shared" si="103"/>
        <v/>
      </c>
      <c r="AG203" s="146" t="str">
        <f t="shared" si="104"/>
        <v/>
      </c>
      <c r="AH203" s="146" t="str">
        <f>IF(ISERROR(VLOOKUP($M203,#REF!,9,0)),"",VLOOKUP($M203,#REF!,9,0))</f>
        <v/>
      </c>
      <c r="AI203" s="146" t="str">
        <f t="shared" si="105"/>
        <v/>
      </c>
      <c r="AJ203" s="168">
        <f t="shared" si="106"/>
        <v>0</v>
      </c>
      <c r="AK203" s="171"/>
      <c r="AL203" s="174" t="str">
        <f t="shared" si="107"/>
        <v/>
      </c>
      <c r="AM203" s="179" t="str">
        <f t="shared" si="108"/>
        <v/>
      </c>
      <c r="AN203" s="183" t="str">
        <f t="shared" si="109"/>
        <v>未入力セル</v>
      </c>
      <c r="AO203" s="186" t="str">
        <f t="shared" si="89"/>
        <v/>
      </c>
      <c r="AP203" s="186" t="str">
        <f t="shared" si="90"/>
        <v/>
      </c>
      <c r="AQ203" s="39">
        <f t="shared" si="88"/>
        <v>0</v>
      </c>
      <c r="AR203" s="39" t="str">
        <f>IF(ISERROR(VLOOKUP($M203,#REF!,16,0)),"",VLOOKUP($M203,#REF!,16,0))</f>
        <v/>
      </c>
      <c r="AS203" s="196" t="str">
        <f>IF(ISERROR(VLOOKUP($M203,#REF!,7,0)),"",VLOOKUP($M203,#REF!,7,0))</f>
        <v/>
      </c>
      <c r="AT203" s="203">
        <f t="shared" si="110"/>
        <v>0</v>
      </c>
      <c r="AU203" s="208" t="str">
        <f t="shared" si="111"/>
        <v/>
      </c>
      <c r="AW203" s="208" t="str">
        <f>IF(ISERROR(VLOOKUP($M203,#REF!,10,0)),"",VLOOKUP($M203,#REF!,10,0))</f>
        <v/>
      </c>
      <c r="AX203" s="203">
        <f t="shared" si="112"/>
        <v>0</v>
      </c>
      <c r="AY203" s="208" t="str">
        <f t="shared" si="113"/>
        <v/>
      </c>
      <c r="BA203" s="225" t="str">
        <f t="shared" si="114"/>
        <v/>
      </c>
      <c r="BB203" s="225" t="str">
        <f t="shared" si="115"/>
        <v/>
      </c>
    </row>
    <row r="204" spans="1:54" s="39" customFormat="1" ht="25.2" customHeight="1" x14ac:dyDescent="0.2">
      <c r="A204" s="45"/>
      <c r="B204" s="48"/>
      <c r="C204" s="48"/>
      <c r="D204" s="53"/>
      <c r="E204" s="53"/>
      <c r="F204" s="55"/>
      <c r="G204" s="55"/>
      <c r="H204" s="60"/>
      <c r="I204" s="66"/>
      <c r="J204" s="68"/>
      <c r="L204" s="73">
        <f t="shared" si="91"/>
        <v>0</v>
      </c>
      <c r="M204" s="73" t="str">
        <f t="shared" si="92"/>
        <v xml:space="preserve"> </v>
      </c>
      <c r="N204" s="100">
        <f t="shared" si="93"/>
        <v>0</v>
      </c>
      <c r="O204" s="100">
        <f t="shared" si="94"/>
        <v>0</v>
      </c>
      <c r="P204" s="108">
        <f t="shared" si="95"/>
        <v>0</v>
      </c>
      <c r="Q204" s="108" t="str">
        <f>IF(OR($C204="LED",$C204="不明"),"",IF(ISERROR(VLOOKUP($M204,#REF!,2,0)),"",VLOOKUP($M204,#REF!,2,0)))</f>
        <v/>
      </c>
      <c r="R204" s="100">
        <f t="shared" si="96"/>
        <v>0</v>
      </c>
      <c r="S204" s="100">
        <f t="shared" si="97"/>
        <v>0</v>
      </c>
      <c r="T204" s="120" t="str">
        <f t="shared" si="98"/>
        <v/>
      </c>
      <c r="U204" s="124"/>
      <c r="V204" s="129" t="s">
        <v>164</v>
      </c>
      <c r="W204" s="131"/>
      <c r="X204" s="75" t="str">
        <f>IF(COUNTIF($M204,"*LED*"),"LED設置済",IF(COUNTIF($M204,"*不明*"),"該当不明",IF(ISERROR(VLOOKUP($M204,#REF!,4,0)),"",VLOOKUP($M204,#REF!,4,0))))</f>
        <v/>
      </c>
      <c r="Y204" s="139">
        <f t="shared" si="99"/>
        <v>0</v>
      </c>
      <c r="Z204" s="144" t="str">
        <f>IF(ISERROR(VLOOKUP($M204,#REF!,5,0)),"",VLOOKUP($M204,#REF!,5,0))</f>
        <v/>
      </c>
      <c r="AA204" s="147" t="str">
        <f t="shared" si="100"/>
        <v/>
      </c>
      <c r="AB204" s="147" t="str">
        <f t="shared" si="101"/>
        <v/>
      </c>
      <c r="AC204" s="147" t="str">
        <f>IF(ISERROR(VLOOKUP($M204,#REF!,6,0)),"",VLOOKUP($M204,#REF!,6,0))</f>
        <v/>
      </c>
      <c r="AD204" s="147" t="str">
        <f>IF(ISERROR(VLOOKUP($M204,#REF!,8,0)),"",VLOOKUP($M204,#REF!,8,0))</f>
        <v/>
      </c>
      <c r="AE204" s="152" t="str">
        <f t="shared" si="102"/>
        <v/>
      </c>
      <c r="AF204" s="155" t="str">
        <f t="shared" si="103"/>
        <v/>
      </c>
      <c r="AG204" s="146" t="str">
        <f t="shared" si="104"/>
        <v/>
      </c>
      <c r="AH204" s="146" t="str">
        <f>IF(ISERROR(VLOOKUP($M204,#REF!,9,0)),"",VLOOKUP($M204,#REF!,9,0))</f>
        <v/>
      </c>
      <c r="AI204" s="146" t="str">
        <f t="shared" si="105"/>
        <v/>
      </c>
      <c r="AJ204" s="168">
        <f t="shared" si="106"/>
        <v>0</v>
      </c>
      <c r="AK204" s="171"/>
      <c r="AL204" s="174" t="str">
        <f t="shared" si="107"/>
        <v/>
      </c>
      <c r="AM204" s="179" t="str">
        <f t="shared" si="108"/>
        <v/>
      </c>
      <c r="AN204" s="183" t="str">
        <f t="shared" si="109"/>
        <v>未入力セル</v>
      </c>
      <c r="AO204" s="186" t="str">
        <f t="shared" si="89"/>
        <v/>
      </c>
      <c r="AP204" s="186" t="str">
        <f t="shared" si="90"/>
        <v/>
      </c>
      <c r="AQ204" s="39">
        <f t="shared" si="88"/>
        <v>0</v>
      </c>
      <c r="AR204" s="39" t="str">
        <f>IF(ISERROR(VLOOKUP($M204,#REF!,16,0)),"",VLOOKUP($M204,#REF!,16,0))</f>
        <v/>
      </c>
      <c r="AS204" s="196" t="str">
        <f>IF(ISERROR(VLOOKUP($M204,#REF!,7,0)),"",VLOOKUP($M204,#REF!,7,0))</f>
        <v/>
      </c>
      <c r="AT204" s="203">
        <f t="shared" si="110"/>
        <v>0</v>
      </c>
      <c r="AU204" s="208" t="str">
        <f t="shared" si="111"/>
        <v/>
      </c>
      <c r="AW204" s="208" t="str">
        <f>IF(ISERROR(VLOOKUP($M204,#REF!,10,0)),"",VLOOKUP($M204,#REF!,10,0))</f>
        <v/>
      </c>
      <c r="AX204" s="203">
        <f t="shared" si="112"/>
        <v>0</v>
      </c>
      <c r="AY204" s="208" t="str">
        <f t="shared" si="113"/>
        <v/>
      </c>
      <c r="BA204" s="225" t="str">
        <f t="shared" si="114"/>
        <v/>
      </c>
      <c r="BB204" s="225" t="str">
        <f t="shared" si="115"/>
        <v/>
      </c>
    </row>
    <row r="205" spans="1:54" s="39" customFormat="1" ht="25.2" customHeight="1" x14ac:dyDescent="0.2">
      <c r="A205" s="45"/>
      <c r="B205" s="48"/>
      <c r="C205" s="48"/>
      <c r="D205" s="53"/>
      <c r="E205" s="53"/>
      <c r="F205" s="55"/>
      <c r="G205" s="55"/>
      <c r="H205" s="60"/>
      <c r="I205" s="66"/>
      <c r="J205" s="68"/>
      <c r="L205" s="73">
        <f t="shared" si="91"/>
        <v>0</v>
      </c>
      <c r="M205" s="73" t="str">
        <f t="shared" si="92"/>
        <v xml:space="preserve"> </v>
      </c>
      <c r="N205" s="100">
        <f t="shared" si="93"/>
        <v>0</v>
      </c>
      <c r="O205" s="100">
        <f t="shared" si="94"/>
        <v>0</v>
      </c>
      <c r="P205" s="108">
        <f t="shared" si="95"/>
        <v>0</v>
      </c>
      <c r="Q205" s="108" t="str">
        <f>IF(OR($C205="LED",$C205="不明"),"",IF(ISERROR(VLOOKUP($M205,#REF!,2,0)),"",VLOOKUP($M205,#REF!,2,0)))</f>
        <v/>
      </c>
      <c r="R205" s="100">
        <f t="shared" si="96"/>
        <v>0</v>
      </c>
      <c r="S205" s="100">
        <f t="shared" si="97"/>
        <v>0</v>
      </c>
      <c r="T205" s="120" t="str">
        <f t="shared" si="98"/>
        <v/>
      </c>
      <c r="U205" s="124"/>
      <c r="V205" s="129" t="s">
        <v>164</v>
      </c>
      <c r="W205" s="131"/>
      <c r="X205" s="75" t="str">
        <f>IF(COUNTIF($M205,"*LED*"),"LED設置済",IF(COUNTIF($M205,"*不明*"),"該当不明",IF(ISERROR(VLOOKUP($M205,#REF!,4,0)),"",VLOOKUP($M205,#REF!,4,0))))</f>
        <v/>
      </c>
      <c r="Y205" s="139">
        <f t="shared" si="99"/>
        <v>0</v>
      </c>
      <c r="Z205" s="144" t="str">
        <f>IF(ISERROR(VLOOKUP($M205,#REF!,5,0)),"",VLOOKUP($M205,#REF!,5,0))</f>
        <v/>
      </c>
      <c r="AA205" s="147" t="str">
        <f t="shared" si="100"/>
        <v/>
      </c>
      <c r="AB205" s="147" t="str">
        <f t="shared" si="101"/>
        <v/>
      </c>
      <c r="AC205" s="147" t="str">
        <f>IF(ISERROR(VLOOKUP($M205,#REF!,6,0)),"",VLOOKUP($M205,#REF!,6,0))</f>
        <v/>
      </c>
      <c r="AD205" s="147" t="str">
        <f>IF(ISERROR(VLOOKUP($M205,#REF!,8,0)),"",VLOOKUP($M205,#REF!,8,0))</f>
        <v/>
      </c>
      <c r="AE205" s="152" t="str">
        <f t="shared" si="102"/>
        <v/>
      </c>
      <c r="AF205" s="155" t="str">
        <f t="shared" si="103"/>
        <v/>
      </c>
      <c r="AG205" s="146" t="str">
        <f t="shared" si="104"/>
        <v/>
      </c>
      <c r="AH205" s="146" t="str">
        <f>IF(ISERROR(VLOOKUP($M205,#REF!,9,0)),"",VLOOKUP($M205,#REF!,9,0))</f>
        <v/>
      </c>
      <c r="AI205" s="146" t="str">
        <f t="shared" si="105"/>
        <v/>
      </c>
      <c r="AJ205" s="168">
        <f t="shared" si="106"/>
        <v>0</v>
      </c>
      <c r="AK205" s="171"/>
      <c r="AL205" s="174" t="str">
        <f t="shared" si="107"/>
        <v/>
      </c>
      <c r="AM205" s="179" t="str">
        <f t="shared" si="108"/>
        <v/>
      </c>
      <c r="AN205" s="183" t="str">
        <f t="shared" si="109"/>
        <v>未入力セル</v>
      </c>
      <c r="AO205" s="186" t="str">
        <f t="shared" si="89"/>
        <v/>
      </c>
      <c r="AP205" s="186" t="str">
        <f t="shared" si="90"/>
        <v/>
      </c>
      <c r="AQ205" s="39">
        <f t="shared" si="88"/>
        <v>0</v>
      </c>
      <c r="AR205" s="39" t="str">
        <f>IF(ISERROR(VLOOKUP($M205,#REF!,16,0)),"",VLOOKUP($M205,#REF!,16,0))</f>
        <v/>
      </c>
      <c r="AS205" s="196" t="str">
        <f>IF(ISERROR(VLOOKUP($M205,#REF!,7,0)),"",VLOOKUP($M205,#REF!,7,0))</f>
        <v/>
      </c>
      <c r="AT205" s="203">
        <f t="shared" si="110"/>
        <v>0</v>
      </c>
      <c r="AU205" s="208" t="str">
        <f t="shared" si="111"/>
        <v/>
      </c>
      <c r="AW205" s="208" t="str">
        <f>IF(ISERROR(VLOOKUP($M205,#REF!,10,0)),"",VLOOKUP($M205,#REF!,10,0))</f>
        <v/>
      </c>
      <c r="AX205" s="203">
        <f t="shared" si="112"/>
        <v>0</v>
      </c>
      <c r="AY205" s="208" t="str">
        <f t="shared" si="113"/>
        <v/>
      </c>
      <c r="BA205" s="225" t="str">
        <f t="shared" si="114"/>
        <v/>
      </c>
      <c r="BB205" s="225" t="str">
        <f t="shared" si="115"/>
        <v/>
      </c>
    </row>
    <row r="206" spans="1:54" s="39" customFormat="1" ht="25.2" customHeight="1" x14ac:dyDescent="0.2">
      <c r="A206" s="45"/>
      <c r="B206" s="48"/>
      <c r="C206" s="48"/>
      <c r="D206" s="53"/>
      <c r="E206" s="53"/>
      <c r="F206" s="55"/>
      <c r="G206" s="55"/>
      <c r="H206" s="60"/>
      <c r="I206" s="66"/>
      <c r="J206" s="68"/>
      <c r="L206" s="73">
        <f t="shared" si="91"/>
        <v>0</v>
      </c>
      <c r="M206" s="73" t="str">
        <f t="shared" si="92"/>
        <v xml:space="preserve"> </v>
      </c>
      <c r="N206" s="100">
        <f t="shared" si="93"/>
        <v>0</v>
      </c>
      <c r="O206" s="100">
        <f t="shared" si="94"/>
        <v>0</v>
      </c>
      <c r="P206" s="108">
        <f t="shared" si="95"/>
        <v>0</v>
      </c>
      <c r="Q206" s="108" t="str">
        <f>IF(OR($C206="LED",$C206="不明"),"",IF(ISERROR(VLOOKUP($M206,#REF!,2,0)),"",VLOOKUP($M206,#REF!,2,0)))</f>
        <v/>
      </c>
      <c r="R206" s="100">
        <f t="shared" si="96"/>
        <v>0</v>
      </c>
      <c r="S206" s="100">
        <f t="shared" si="97"/>
        <v>0</v>
      </c>
      <c r="T206" s="120" t="str">
        <f t="shared" si="98"/>
        <v/>
      </c>
      <c r="U206" s="124"/>
      <c r="V206" s="129" t="s">
        <v>164</v>
      </c>
      <c r="W206" s="131"/>
      <c r="X206" s="75" t="str">
        <f>IF(COUNTIF($M206,"*LED*"),"LED設置済",IF(COUNTIF($M206,"*不明*"),"該当不明",IF(ISERROR(VLOOKUP($M206,#REF!,4,0)),"",VLOOKUP($M206,#REF!,4,0))))</f>
        <v/>
      </c>
      <c r="Y206" s="139">
        <f t="shared" si="99"/>
        <v>0</v>
      </c>
      <c r="Z206" s="144" t="str">
        <f>IF(ISERROR(VLOOKUP($M206,#REF!,5,0)),"",VLOOKUP($M206,#REF!,5,0))</f>
        <v/>
      </c>
      <c r="AA206" s="147" t="str">
        <f t="shared" si="100"/>
        <v/>
      </c>
      <c r="AB206" s="147" t="str">
        <f t="shared" si="101"/>
        <v/>
      </c>
      <c r="AC206" s="147" t="str">
        <f>IF(ISERROR(VLOOKUP($M206,#REF!,6,0)),"",VLOOKUP($M206,#REF!,6,0))</f>
        <v/>
      </c>
      <c r="AD206" s="147" t="str">
        <f>IF(ISERROR(VLOOKUP($M206,#REF!,8,0)),"",VLOOKUP($M206,#REF!,8,0))</f>
        <v/>
      </c>
      <c r="AE206" s="152" t="str">
        <f t="shared" si="102"/>
        <v/>
      </c>
      <c r="AF206" s="155" t="str">
        <f t="shared" si="103"/>
        <v/>
      </c>
      <c r="AG206" s="146" t="str">
        <f t="shared" si="104"/>
        <v/>
      </c>
      <c r="AH206" s="146" t="str">
        <f>IF(ISERROR(VLOOKUP($M206,#REF!,9,0)),"",VLOOKUP($M206,#REF!,9,0))</f>
        <v/>
      </c>
      <c r="AI206" s="146" t="str">
        <f t="shared" si="105"/>
        <v/>
      </c>
      <c r="AJ206" s="168">
        <f t="shared" si="106"/>
        <v>0</v>
      </c>
      <c r="AK206" s="171"/>
      <c r="AL206" s="174" t="str">
        <f t="shared" si="107"/>
        <v/>
      </c>
      <c r="AM206" s="179" t="str">
        <f t="shared" si="108"/>
        <v/>
      </c>
      <c r="AN206" s="183" t="str">
        <f t="shared" si="109"/>
        <v>未入力セル</v>
      </c>
      <c r="AO206" s="186" t="str">
        <f t="shared" si="89"/>
        <v/>
      </c>
      <c r="AP206" s="186" t="str">
        <f t="shared" si="90"/>
        <v/>
      </c>
      <c r="AQ206" s="39">
        <f t="shared" si="88"/>
        <v>0</v>
      </c>
      <c r="AR206" s="39" t="str">
        <f>IF(ISERROR(VLOOKUP($M206,#REF!,16,0)),"",VLOOKUP($M206,#REF!,16,0))</f>
        <v/>
      </c>
      <c r="AS206" s="196" t="str">
        <f>IF(ISERROR(VLOOKUP($M206,#REF!,7,0)),"",VLOOKUP($M206,#REF!,7,0))</f>
        <v/>
      </c>
      <c r="AT206" s="203">
        <f t="shared" si="110"/>
        <v>0</v>
      </c>
      <c r="AU206" s="208" t="str">
        <f t="shared" si="111"/>
        <v/>
      </c>
      <c r="AW206" s="208" t="str">
        <f>IF(ISERROR(VLOOKUP($M206,#REF!,10,0)),"",VLOOKUP($M206,#REF!,10,0))</f>
        <v/>
      </c>
      <c r="AX206" s="203">
        <f t="shared" si="112"/>
        <v>0</v>
      </c>
      <c r="AY206" s="208" t="str">
        <f t="shared" si="113"/>
        <v/>
      </c>
      <c r="BA206" s="225" t="str">
        <f t="shared" si="114"/>
        <v/>
      </c>
      <c r="BB206" s="225" t="str">
        <f t="shared" si="115"/>
        <v/>
      </c>
    </row>
    <row r="207" spans="1:54" s="39" customFormat="1" ht="25.2" customHeight="1" x14ac:dyDescent="0.2">
      <c r="A207" s="45"/>
      <c r="B207" s="48"/>
      <c r="C207" s="48"/>
      <c r="D207" s="53"/>
      <c r="E207" s="53"/>
      <c r="F207" s="55"/>
      <c r="G207" s="55"/>
      <c r="H207" s="60"/>
      <c r="I207" s="66"/>
      <c r="J207" s="68"/>
      <c r="L207" s="73">
        <f t="shared" si="91"/>
        <v>0</v>
      </c>
      <c r="M207" s="73" t="str">
        <f t="shared" si="92"/>
        <v xml:space="preserve"> </v>
      </c>
      <c r="N207" s="100">
        <f t="shared" si="93"/>
        <v>0</v>
      </c>
      <c r="O207" s="100">
        <f t="shared" si="94"/>
        <v>0</v>
      </c>
      <c r="P207" s="108">
        <f t="shared" si="95"/>
        <v>0</v>
      </c>
      <c r="Q207" s="108" t="str">
        <f>IF(OR($C207="LED",$C207="不明"),"",IF(ISERROR(VLOOKUP($M207,#REF!,2,0)),"",VLOOKUP($M207,#REF!,2,0)))</f>
        <v/>
      </c>
      <c r="R207" s="100">
        <f t="shared" si="96"/>
        <v>0</v>
      </c>
      <c r="S207" s="100">
        <f t="shared" si="97"/>
        <v>0</v>
      </c>
      <c r="T207" s="120" t="str">
        <f t="shared" si="98"/>
        <v/>
      </c>
      <c r="U207" s="124"/>
      <c r="V207" s="129" t="s">
        <v>164</v>
      </c>
      <c r="W207" s="131"/>
      <c r="X207" s="75" t="str">
        <f>IF(COUNTIF($M207,"*LED*"),"LED設置済",IF(COUNTIF($M207,"*不明*"),"該当不明",IF(ISERROR(VLOOKUP($M207,#REF!,4,0)),"",VLOOKUP($M207,#REF!,4,0))))</f>
        <v/>
      </c>
      <c r="Y207" s="139">
        <f t="shared" si="99"/>
        <v>0</v>
      </c>
      <c r="Z207" s="144" t="str">
        <f>IF(ISERROR(VLOOKUP($M207,#REF!,5,0)),"",VLOOKUP($M207,#REF!,5,0))</f>
        <v/>
      </c>
      <c r="AA207" s="147" t="str">
        <f t="shared" si="100"/>
        <v/>
      </c>
      <c r="AB207" s="147" t="str">
        <f t="shared" si="101"/>
        <v/>
      </c>
      <c r="AC207" s="147" t="str">
        <f>IF(ISERROR(VLOOKUP($M207,#REF!,6,0)),"",VLOOKUP($M207,#REF!,6,0))</f>
        <v/>
      </c>
      <c r="AD207" s="147" t="str">
        <f>IF(ISERROR(VLOOKUP($M207,#REF!,8,0)),"",VLOOKUP($M207,#REF!,8,0))</f>
        <v/>
      </c>
      <c r="AE207" s="152" t="str">
        <f t="shared" si="102"/>
        <v/>
      </c>
      <c r="AF207" s="155" t="str">
        <f t="shared" si="103"/>
        <v/>
      </c>
      <c r="AG207" s="146" t="str">
        <f t="shared" si="104"/>
        <v/>
      </c>
      <c r="AH207" s="146" t="str">
        <f>IF(ISERROR(VLOOKUP($M207,#REF!,9,0)),"",VLOOKUP($M207,#REF!,9,0))</f>
        <v/>
      </c>
      <c r="AI207" s="146" t="str">
        <f t="shared" si="105"/>
        <v/>
      </c>
      <c r="AJ207" s="168">
        <f t="shared" si="106"/>
        <v>0</v>
      </c>
      <c r="AK207" s="171"/>
      <c r="AL207" s="174" t="str">
        <f t="shared" si="107"/>
        <v/>
      </c>
      <c r="AM207" s="179" t="str">
        <f t="shared" si="108"/>
        <v/>
      </c>
      <c r="AN207" s="183" t="str">
        <f t="shared" si="109"/>
        <v>未入力セル</v>
      </c>
      <c r="AO207" s="186" t="str">
        <f t="shared" si="89"/>
        <v/>
      </c>
      <c r="AP207" s="186" t="str">
        <f t="shared" si="90"/>
        <v/>
      </c>
      <c r="AQ207" s="39">
        <f t="shared" si="88"/>
        <v>0</v>
      </c>
      <c r="AR207" s="39" t="str">
        <f>IF(ISERROR(VLOOKUP($M207,#REF!,16,0)),"",VLOOKUP($M207,#REF!,16,0))</f>
        <v/>
      </c>
      <c r="AS207" s="196" t="str">
        <f>IF(ISERROR(VLOOKUP($M207,#REF!,7,0)),"",VLOOKUP($M207,#REF!,7,0))</f>
        <v/>
      </c>
      <c r="AT207" s="203">
        <f t="shared" si="110"/>
        <v>0</v>
      </c>
      <c r="AU207" s="208" t="str">
        <f t="shared" si="111"/>
        <v/>
      </c>
      <c r="AW207" s="208" t="str">
        <f>IF(ISERROR(VLOOKUP($M207,#REF!,10,0)),"",VLOOKUP($M207,#REF!,10,0))</f>
        <v/>
      </c>
      <c r="AX207" s="203">
        <f t="shared" si="112"/>
        <v>0</v>
      </c>
      <c r="AY207" s="208" t="str">
        <f t="shared" si="113"/>
        <v/>
      </c>
      <c r="BA207" s="225" t="str">
        <f t="shared" si="114"/>
        <v/>
      </c>
      <c r="BB207" s="225" t="str">
        <f t="shared" si="115"/>
        <v/>
      </c>
    </row>
    <row r="208" spans="1:54" s="39" customFormat="1" ht="25.2" customHeight="1" x14ac:dyDescent="0.2">
      <c r="A208" s="45"/>
      <c r="B208" s="48"/>
      <c r="C208" s="48"/>
      <c r="D208" s="53"/>
      <c r="E208" s="53"/>
      <c r="F208" s="55"/>
      <c r="G208" s="55"/>
      <c r="H208" s="60"/>
      <c r="I208" s="66"/>
      <c r="J208" s="68"/>
      <c r="L208" s="73">
        <f t="shared" si="91"/>
        <v>0</v>
      </c>
      <c r="M208" s="73" t="str">
        <f t="shared" si="92"/>
        <v xml:space="preserve"> </v>
      </c>
      <c r="N208" s="100">
        <f t="shared" si="93"/>
        <v>0</v>
      </c>
      <c r="O208" s="100">
        <f t="shared" si="94"/>
        <v>0</v>
      </c>
      <c r="P208" s="108">
        <f t="shared" si="95"/>
        <v>0</v>
      </c>
      <c r="Q208" s="108" t="str">
        <f>IF(OR($C208="LED",$C208="不明"),"",IF(ISERROR(VLOOKUP($M208,#REF!,2,0)),"",VLOOKUP($M208,#REF!,2,0)))</f>
        <v/>
      </c>
      <c r="R208" s="100">
        <f t="shared" si="96"/>
        <v>0</v>
      </c>
      <c r="S208" s="100">
        <f t="shared" si="97"/>
        <v>0</v>
      </c>
      <c r="T208" s="120" t="str">
        <f t="shared" si="98"/>
        <v/>
      </c>
      <c r="U208" s="124"/>
      <c r="V208" s="129" t="s">
        <v>164</v>
      </c>
      <c r="W208" s="131"/>
      <c r="X208" s="75" t="str">
        <f>IF(COUNTIF($M208,"*LED*"),"LED設置済",IF(COUNTIF($M208,"*不明*"),"該当不明",IF(ISERROR(VLOOKUP($M208,#REF!,4,0)),"",VLOOKUP($M208,#REF!,4,0))))</f>
        <v/>
      </c>
      <c r="Y208" s="139">
        <f t="shared" si="99"/>
        <v>0</v>
      </c>
      <c r="Z208" s="144" t="str">
        <f>IF(ISERROR(VLOOKUP($M208,#REF!,5,0)),"",VLOOKUP($M208,#REF!,5,0))</f>
        <v/>
      </c>
      <c r="AA208" s="147" t="str">
        <f t="shared" si="100"/>
        <v/>
      </c>
      <c r="AB208" s="147" t="str">
        <f t="shared" si="101"/>
        <v/>
      </c>
      <c r="AC208" s="147" t="str">
        <f>IF(ISERROR(VLOOKUP($M208,#REF!,6,0)),"",VLOOKUP($M208,#REF!,6,0))</f>
        <v/>
      </c>
      <c r="AD208" s="147" t="str">
        <f>IF(ISERROR(VLOOKUP($M208,#REF!,8,0)),"",VLOOKUP($M208,#REF!,8,0))</f>
        <v/>
      </c>
      <c r="AE208" s="152" t="str">
        <f t="shared" si="102"/>
        <v/>
      </c>
      <c r="AF208" s="155" t="str">
        <f t="shared" si="103"/>
        <v/>
      </c>
      <c r="AG208" s="146" t="str">
        <f t="shared" si="104"/>
        <v/>
      </c>
      <c r="AH208" s="146" t="str">
        <f>IF(ISERROR(VLOOKUP($M208,#REF!,9,0)),"",VLOOKUP($M208,#REF!,9,0))</f>
        <v/>
      </c>
      <c r="AI208" s="146" t="str">
        <f t="shared" si="105"/>
        <v/>
      </c>
      <c r="AJ208" s="168">
        <f t="shared" si="106"/>
        <v>0</v>
      </c>
      <c r="AK208" s="171"/>
      <c r="AL208" s="174" t="str">
        <f t="shared" si="107"/>
        <v/>
      </c>
      <c r="AM208" s="179" t="str">
        <f t="shared" si="108"/>
        <v/>
      </c>
      <c r="AN208" s="183" t="str">
        <f t="shared" si="109"/>
        <v>未入力セル</v>
      </c>
      <c r="AO208" s="186" t="str">
        <f t="shared" si="89"/>
        <v/>
      </c>
      <c r="AP208" s="186" t="str">
        <f t="shared" si="90"/>
        <v/>
      </c>
      <c r="AQ208" s="39">
        <f t="shared" si="88"/>
        <v>0</v>
      </c>
      <c r="AR208" s="39" t="str">
        <f>IF(ISERROR(VLOOKUP($M208,#REF!,16,0)),"",VLOOKUP($M208,#REF!,16,0))</f>
        <v/>
      </c>
      <c r="AS208" s="196" t="str">
        <f>IF(ISERROR(VLOOKUP($M208,#REF!,7,0)),"",VLOOKUP($M208,#REF!,7,0))</f>
        <v/>
      </c>
      <c r="AT208" s="203">
        <f t="shared" si="110"/>
        <v>0</v>
      </c>
      <c r="AU208" s="208" t="str">
        <f t="shared" si="111"/>
        <v/>
      </c>
      <c r="AW208" s="208" t="str">
        <f>IF(ISERROR(VLOOKUP($M208,#REF!,10,0)),"",VLOOKUP($M208,#REF!,10,0))</f>
        <v/>
      </c>
      <c r="AX208" s="203">
        <f t="shared" si="112"/>
        <v>0</v>
      </c>
      <c r="AY208" s="208" t="str">
        <f t="shared" si="113"/>
        <v/>
      </c>
      <c r="BA208" s="225" t="str">
        <f t="shared" si="114"/>
        <v/>
      </c>
      <c r="BB208" s="225" t="str">
        <f t="shared" si="115"/>
        <v/>
      </c>
    </row>
    <row r="209" spans="1:54" s="39" customFormat="1" ht="25.2" customHeight="1" x14ac:dyDescent="0.2">
      <c r="A209" s="45"/>
      <c r="B209" s="48"/>
      <c r="C209" s="48"/>
      <c r="D209" s="53"/>
      <c r="E209" s="53"/>
      <c r="F209" s="55"/>
      <c r="G209" s="55"/>
      <c r="H209" s="60"/>
      <c r="I209" s="66"/>
      <c r="J209" s="68"/>
      <c r="L209" s="73">
        <f t="shared" si="91"/>
        <v>0</v>
      </c>
      <c r="M209" s="73" t="str">
        <f t="shared" si="92"/>
        <v xml:space="preserve"> </v>
      </c>
      <c r="N209" s="100">
        <f t="shared" si="93"/>
        <v>0</v>
      </c>
      <c r="O209" s="100">
        <f t="shared" si="94"/>
        <v>0</v>
      </c>
      <c r="P209" s="108">
        <f t="shared" si="95"/>
        <v>0</v>
      </c>
      <c r="Q209" s="108" t="str">
        <f>IF(OR($C209="LED",$C209="不明"),"",IF(ISERROR(VLOOKUP($M209,#REF!,2,0)),"",VLOOKUP($M209,#REF!,2,0)))</f>
        <v/>
      </c>
      <c r="R209" s="100">
        <f t="shared" si="96"/>
        <v>0</v>
      </c>
      <c r="S209" s="100">
        <f t="shared" si="97"/>
        <v>0</v>
      </c>
      <c r="T209" s="120" t="str">
        <f t="shared" si="98"/>
        <v/>
      </c>
      <c r="U209" s="124"/>
      <c r="V209" s="129" t="s">
        <v>164</v>
      </c>
      <c r="W209" s="131"/>
      <c r="X209" s="75" t="str">
        <f>IF(COUNTIF($M209,"*LED*"),"LED設置済",IF(COUNTIF($M209,"*不明*"),"該当不明",IF(ISERROR(VLOOKUP($M209,#REF!,4,0)),"",VLOOKUP($M209,#REF!,4,0))))</f>
        <v/>
      </c>
      <c r="Y209" s="139">
        <f t="shared" si="99"/>
        <v>0</v>
      </c>
      <c r="Z209" s="144" t="str">
        <f>IF(ISERROR(VLOOKUP($M209,#REF!,5,0)),"",VLOOKUP($M209,#REF!,5,0))</f>
        <v/>
      </c>
      <c r="AA209" s="147" t="str">
        <f t="shared" si="100"/>
        <v/>
      </c>
      <c r="AB209" s="147" t="str">
        <f t="shared" si="101"/>
        <v/>
      </c>
      <c r="AC209" s="147" t="str">
        <f>IF(ISERROR(VLOOKUP($M209,#REF!,6,0)),"",VLOOKUP($M209,#REF!,6,0))</f>
        <v/>
      </c>
      <c r="AD209" s="147" t="str">
        <f>IF(ISERROR(VLOOKUP($M209,#REF!,8,0)),"",VLOOKUP($M209,#REF!,8,0))</f>
        <v/>
      </c>
      <c r="AE209" s="152" t="str">
        <f t="shared" si="102"/>
        <v/>
      </c>
      <c r="AF209" s="155" t="str">
        <f t="shared" si="103"/>
        <v/>
      </c>
      <c r="AG209" s="146" t="str">
        <f t="shared" si="104"/>
        <v/>
      </c>
      <c r="AH209" s="146" t="str">
        <f>IF(ISERROR(VLOOKUP($M209,#REF!,9,0)),"",VLOOKUP($M209,#REF!,9,0))</f>
        <v/>
      </c>
      <c r="AI209" s="146" t="str">
        <f t="shared" si="105"/>
        <v/>
      </c>
      <c r="AJ209" s="168">
        <f t="shared" si="106"/>
        <v>0</v>
      </c>
      <c r="AK209" s="171"/>
      <c r="AL209" s="174" t="str">
        <f t="shared" si="107"/>
        <v/>
      </c>
      <c r="AM209" s="179" t="str">
        <f t="shared" si="108"/>
        <v/>
      </c>
      <c r="AN209" s="183" t="str">
        <f t="shared" si="109"/>
        <v>未入力セル</v>
      </c>
      <c r="AO209" s="186" t="str">
        <f t="shared" si="89"/>
        <v/>
      </c>
      <c r="AP209" s="186" t="str">
        <f t="shared" si="90"/>
        <v/>
      </c>
      <c r="AQ209" s="39">
        <f t="shared" si="88"/>
        <v>0</v>
      </c>
      <c r="AR209" s="39" t="str">
        <f>IF(ISERROR(VLOOKUP($M209,#REF!,16,0)),"",VLOOKUP($M209,#REF!,16,0))</f>
        <v/>
      </c>
      <c r="AS209" s="196" t="str">
        <f>IF(ISERROR(VLOOKUP($M209,#REF!,7,0)),"",VLOOKUP($M209,#REF!,7,0))</f>
        <v/>
      </c>
      <c r="AT209" s="203">
        <f t="shared" si="110"/>
        <v>0</v>
      </c>
      <c r="AU209" s="208" t="str">
        <f t="shared" si="111"/>
        <v/>
      </c>
      <c r="AW209" s="208" t="str">
        <f>IF(ISERROR(VLOOKUP($M209,#REF!,10,0)),"",VLOOKUP($M209,#REF!,10,0))</f>
        <v/>
      </c>
      <c r="AX209" s="203">
        <f t="shared" si="112"/>
        <v>0</v>
      </c>
      <c r="AY209" s="208" t="str">
        <f t="shared" si="113"/>
        <v/>
      </c>
      <c r="BA209" s="225" t="str">
        <f t="shared" si="114"/>
        <v/>
      </c>
      <c r="BB209" s="225" t="str">
        <f t="shared" si="115"/>
        <v/>
      </c>
    </row>
    <row r="210" spans="1:54" s="39" customFormat="1" ht="25.2" customHeight="1" x14ac:dyDescent="0.2">
      <c r="A210" s="45"/>
      <c r="B210" s="48"/>
      <c r="C210" s="48"/>
      <c r="D210" s="53"/>
      <c r="E210" s="53"/>
      <c r="F210" s="55"/>
      <c r="G210" s="55"/>
      <c r="H210" s="60"/>
      <c r="I210" s="66"/>
      <c r="J210" s="68"/>
      <c r="L210" s="73">
        <f t="shared" si="91"/>
        <v>0</v>
      </c>
      <c r="M210" s="73" t="str">
        <f t="shared" si="92"/>
        <v xml:space="preserve"> </v>
      </c>
      <c r="N210" s="100">
        <f t="shared" si="93"/>
        <v>0</v>
      </c>
      <c r="O210" s="100">
        <f t="shared" si="94"/>
        <v>0</v>
      </c>
      <c r="P210" s="108">
        <f t="shared" si="95"/>
        <v>0</v>
      </c>
      <c r="Q210" s="108" t="str">
        <f>IF(OR($C210="LED",$C210="不明"),"",IF(ISERROR(VLOOKUP($M210,#REF!,2,0)),"",VLOOKUP($M210,#REF!,2,0)))</f>
        <v/>
      </c>
      <c r="R210" s="100">
        <f t="shared" si="96"/>
        <v>0</v>
      </c>
      <c r="S210" s="100">
        <f t="shared" si="97"/>
        <v>0</v>
      </c>
      <c r="T210" s="120" t="str">
        <f t="shared" si="98"/>
        <v/>
      </c>
      <c r="U210" s="124"/>
      <c r="V210" s="129" t="s">
        <v>164</v>
      </c>
      <c r="W210" s="131"/>
      <c r="X210" s="75" t="str">
        <f>IF(COUNTIF($M210,"*LED*"),"LED設置済",IF(COUNTIF($M210,"*不明*"),"該当不明",IF(ISERROR(VLOOKUP($M210,#REF!,4,0)),"",VLOOKUP($M210,#REF!,4,0))))</f>
        <v/>
      </c>
      <c r="Y210" s="139">
        <f t="shared" si="99"/>
        <v>0</v>
      </c>
      <c r="Z210" s="144" t="str">
        <f>IF(ISERROR(VLOOKUP($M210,#REF!,5,0)),"",VLOOKUP($M210,#REF!,5,0))</f>
        <v/>
      </c>
      <c r="AA210" s="147" t="str">
        <f t="shared" si="100"/>
        <v/>
      </c>
      <c r="AB210" s="147" t="str">
        <f t="shared" si="101"/>
        <v/>
      </c>
      <c r="AC210" s="147" t="str">
        <f>IF(ISERROR(VLOOKUP($M210,#REF!,6,0)),"",VLOOKUP($M210,#REF!,6,0))</f>
        <v/>
      </c>
      <c r="AD210" s="147" t="str">
        <f>IF(ISERROR(VLOOKUP($M210,#REF!,8,0)),"",VLOOKUP($M210,#REF!,8,0))</f>
        <v/>
      </c>
      <c r="AE210" s="152" t="str">
        <f t="shared" si="102"/>
        <v/>
      </c>
      <c r="AF210" s="155" t="str">
        <f t="shared" si="103"/>
        <v/>
      </c>
      <c r="AG210" s="146" t="str">
        <f t="shared" si="104"/>
        <v/>
      </c>
      <c r="AH210" s="146" t="str">
        <f>IF(ISERROR(VLOOKUP($M210,#REF!,9,0)),"",VLOOKUP($M210,#REF!,9,0))</f>
        <v/>
      </c>
      <c r="AI210" s="146" t="str">
        <f t="shared" si="105"/>
        <v/>
      </c>
      <c r="AJ210" s="168">
        <f t="shared" si="106"/>
        <v>0</v>
      </c>
      <c r="AK210" s="171"/>
      <c r="AL210" s="174" t="str">
        <f t="shared" si="107"/>
        <v/>
      </c>
      <c r="AM210" s="179" t="str">
        <f t="shared" si="108"/>
        <v/>
      </c>
      <c r="AN210" s="183" t="str">
        <f t="shared" si="109"/>
        <v>未入力セル</v>
      </c>
      <c r="AO210" s="186" t="str">
        <f t="shared" si="89"/>
        <v/>
      </c>
      <c r="AP210" s="186" t="str">
        <f t="shared" si="90"/>
        <v/>
      </c>
      <c r="AQ210" s="39">
        <f t="shared" si="88"/>
        <v>0</v>
      </c>
      <c r="AR210" s="39" t="str">
        <f>IF(ISERROR(VLOOKUP($M210,#REF!,16,0)),"",VLOOKUP($M210,#REF!,16,0))</f>
        <v/>
      </c>
      <c r="AS210" s="196" t="str">
        <f>IF(ISERROR(VLOOKUP($M210,#REF!,7,0)),"",VLOOKUP($M210,#REF!,7,0))</f>
        <v/>
      </c>
      <c r="AT210" s="203">
        <f t="shared" si="110"/>
        <v>0</v>
      </c>
      <c r="AU210" s="208" t="str">
        <f t="shared" si="111"/>
        <v/>
      </c>
      <c r="AW210" s="208" t="str">
        <f>IF(ISERROR(VLOOKUP($M210,#REF!,10,0)),"",VLOOKUP($M210,#REF!,10,0))</f>
        <v/>
      </c>
      <c r="AX210" s="203">
        <f t="shared" si="112"/>
        <v>0</v>
      </c>
      <c r="AY210" s="208" t="str">
        <f t="shared" si="113"/>
        <v/>
      </c>
      <c r="BA210" s="225" t="str">
        <f t="shared" si="114"/>
        <v/>
      </c>
      <c r="BB210" s="225" t="str">
        <f t="shared" si="115"/>
        <v/>
      </c>
    </row>
    <row r="211" spans="1:54" s="39" customFormat="1" ht="25.2" customHeight="1" x14ac:dyDescent="0.2">
      <c r="A211" s="45"/>
      <c r="B211" s="48"/>
      <c r="C211" s="48"/>
      <c r="D211" s="53"/>
      <c r="E211" s="53"/>
      <c r="F211" s="55"/>
      <c r="G211" s="55"/>
      <c r="H211" s="60"/>
      <c r="I211" s="66"/>
      <c r="J211" s="68"/>
      <c r="L211" s="73">
        <f t="shared" si="91"/>
        <v>0</v>
      </c>
      <c r="M211" s="73" t="str">
        <f t="shared" si="92"/>
        <v xml:space="preserve"> </v>
      </c>
      <c r="N211" s="100">
        <f t="shared" si="93"/>
        <v>0</v>
      </c>
      <c r="O211" s="100">
        <f t="shared" si="94"/>
        <v>0</v>
      </c>
      <c r="P211" s="108">
        <f t="shared" si="95"/>
        <v>0</v>
      </c>
      <c r="Q211" s="108" t="str">
        <f>IF(OR($C211="LED",$C211="不明"),"",IF(ISERROR(VLOOKUP($M211,#REF!,2,0)),"",VLOOKUP($M211,#REF!,2,0)))</f>
        <v/>
      </c>
      <c r="R211" s="100">
        <f t="shared" si="96"/>
        <v>0</v>
      </c>
      <c r="S211" s="100">
        <f t="shared" si="97"/>
        <v>0</v>
      </c>
      <c r="T211" s="120" t="str">
        <f t="shared" si="98"/>
        <v/>
      </c>
      <c r="U211" s="124"/>
      <c r="V211" s="129" t="s">
        <v>164</v>
      </c>
      <c r="W211" s="131"/>
      <c r="X211" s="75" t="str">
        <f>IF(COUNTIF($M211,"*LED*"),"LED設置済",IF(COUNTIF($M211,"*不明*"),"該当不明",IF(ISERROR(VLOOKUP($M211,#REF!,4,0)),"",VLOOKUP($M211,#REF!,4,0))))</f>
        <v/>
      </c>
      <c r="Y211" s="139">
        <f t="shared" si="99"/>
        <v>0</v>
      </c>
      <c r="Z211" s="144" t="str">
        <f>IF(ISERROR(VLOOKUP($M211,#REF!,5,0)),"",VLOOKUP($M211,#REF!,5,0))</f>
        <v/>
      </c>
      <c r="AA211" s="147" t="str">
        <f t="shared" si="100"/>
        <v/>
      </c>
      <c r="AB211" s="147" t="str">
        <f t="shared" si="101"/>
        <v/>
      </c>
      <c r="AC211" s="147" t="str">
        <f>IF(ISERROR(VLOOKUP($M211,#REF!,6,0)),"",VLOOKUP($M211,#REF!,6,0))</f>
        <v/>
      </c>
      <c r="AD211" s="147" t="str">
        <f>IF(ISERROR(VLOOKUP($M211,#REF!,8,0)),"",VLOOKUP($M211,#REF!,8,0))</f>
        <v/>
      </c>
      <c r="AE211" s="152" t="str">
        <f t="shared" si="102"/>
        <v/>
      </c>
      <c r="AF211" s="155" t="str">
        <f t="shared" si="103"/>
        <v/>
      </c>
      <c r="AG211" s="146" t="str">
        <f t="shared" si="104"/>
        <v/>
      </c>
      <c r="AH211" s="146" t="str">
        <f>IF(ISERROR(VLOOKUP($M211,#REF!,9,0)),"",VLOOKUP($M211,#REF!,9,0))</f>
        <v/>
      </c>
      <c r="AI211" s="146" t="str">
        <f t="shared" si="105"/>
        <v/>
      </c>
      <c r="AJ211" s="168">
        <f t="shared" si="106"/>
        <v>0</v>
      </c>
      <c r="AK211" s="171"/>
      <c r="AL211" s="174" t="str">
        <f t="shared" si="107"/>
        <v/>
      </c>
      <c r="AM211" s="179" t="str">
        <f t="shared" si="108"/>
        <v/>
      </c>
      <c r="AN211" s="183" t="str">
        <f t="shared" si="109"/>
        <v>未入力セル</v>
      </c>
      <c r="AO211" s="186" t="str">
        <f t="shared" si="89"/>
        <v/>
      </c>
      <c r="AP211" s="186" t="str">
        <f t="shared" si="90"/>
        <v/>
      </c>
      <c r="AQ211" s="39">
        <f t="shared" si="88"/>
        <v>0</v>
      </c>
      <c r="AR211" s="39" t="str">
        <f>IF(ISERROR(VLOOKUP($M211,#REF!,16,0)),"",VLOOKUP($M211,#REF!,16,0))</f>
        <v/>
      </c>
      <c r="AS211" s="196" t="str">
        <f>IF(ISERROR(VLOOKUP($M211,#REF!,7,0)),"",VLOOKUP($M211,#REF!,7,0))</f>
        <v/>
      </c>
      <c r="AT211" s="203">
        <f t="shared" si="110"/>
        <v>0</v>
      </c>
      <c r="AU211" s="208" t="str">
        <f t="shared" si="111"/>
        <v/>
      </c>
      <c r="AW211" s="208" t="str">
        <f>IF(ISERROR(VLOOKUP($M211,#REF!,10,0)),"",VLOOKUP($M211,#REF!,10,0))</f>
        <v/>
      </c>
      <c r="AX211" s="203">
        <f t="shared" si="112"/>
        <v>0</v>
      </c>
      <c r="AY211" s="208" t="str">
        <f t="shared" si="113"/>
        <v/>
      </c>
      <c r="BA211" s="225" t="str">
        <f t="shared" si="114"/>
        <v/>
      </c>
      <c r="BB211" s="225" t="str">
        <f t="shared" si="115"/>
        <v/>
      </c>
    </row>
    <row r="212" spans="1:54" s="39" customFormat="1" ht="25.2" customHeight="1" x14ac:dyDescent="0.2">
      <c r="A212" s="45"/>
      <c r="B212" s="48"/>
      <c r="C212" s="48"/>
      <c r="D212" s="53"/>
      <c r="E212" s="53"/>
      <c r="F212" s="55"/>
      <c r="G212" s="55"/>
      <c r="H212" s="60"/>
      <c r="I212" s="66"/>
      <c r="J212" s="68"/>
      <c r="L212" s="73">
        <f t="shared" si="91"/>
        <v>0</v>
      </c>
      <c r="M212" s="73" t="str">
        <f t="shared" si="92"/>
        <v xml:space="preserve"> </v>
      </c>
      <c r="N212" s="100">
        <f t="shared" si="93"/>
        <v>0</v>
      </c>
      <c r="O212" s="100">
        <f t="shared" si="94"/>
        <v>0</v>
      </c>
      <c r="P212" s="108">
        <f t="shared" si="95"/>
        <v>0</v>
      </c>
      <c r="Q212" s="108" t="str">
        <f>IF(OR($C212="LED",$C212="不明"),"",IF(ISERROR(VLOOKUP($M212,#REF!,2,0)),"",VLOOKUP($M212,#REF!,2,0)))</f>
        <v/>
      </c>
      <c r="R212" s="100">
        <f t="shared" si="96"/>
        <v>0</v>
      </c>
      <c r="S212" s="100">
        <f t="shared" si="97"/>
        <v>0</v>
      </c>
      <c r="T212" s="120" t="str">
        <f t="shared" si="98"/>
        <v/>
      </c>
      <c r="U212" s="124"/>
      <c r="V212" s="129" t="s">
        <v>164</v>
      </c>
      <c r="W212" s="131"/>
      <c r="X212" s="75" t="str">
        <f>IF(COUNTIF($M212,"*LED*"),"LED設置済",IF(COUNTIF($M212,"*不明*"),"該当不明",IF(ISERROR(VLOOKUP($M212,#REF!,4,0)),"",VLOOKUP($M212,#REF!,4,0))))</f>
        <v/>
      </c>
      <c r="Y212" s="139">
        <f t="shared" si="99"/>
        <v>0</v>
      </c>
      <c r="Z212" s="144" t="str">
        <f>IF(ISERROR(VLOOKUP($M212,#REF!,5,0)),"",VLOOKUP($M212,#REF!,5,0))</f>
        <v/>
      </c>
      <c r="AA212" s="147" t="str">
        <f t="shared" si="100"/>
        <v/>
      </c>
      <c r="AB212" s="147" t="str">
        <f t="shared" si="101"/>
        <v/>
      </c>
      <c r="AC212" s="147" t="str">
        <f>IF(ISERROR(VLOOKUP($M212,#REF!,6,0)),"",VLOOKUP($M212,#REF!,6,0))</f>
        <v/>
      </c>
      <c r="AD212" s="147" t="str">
        <f>IF(ISERROR(VLOOKUP($M212,#REF!,8,0)),"",VLOOKUP($M212,#REF!,8,0))</f>
        <v/>
      </c>
      <c r="AE212" s="152" t="str">
        <f t="shared" si="102"/>
        <v/>
      </c>
      <c r="AF212" s="155" t="str">
        <f t="shared" si="103"/>
        <v/>
      </c>
      <c r="AG212" s="146" t="str">
        <f t="shared" si="104"/>
        <v/>
      </c>
      <c r="AH212" s="146" t="str">
        <f>IF(ISERROR(VLOOKUP($M212,#REF!,9,0)),"",VLOOKUP($M212,#REF!,9,0))</f>
        <v/>
      </c>
      <c r="AI212" s="146" t="str">
        <f t="shared" si="105"/>
        <v/>
      </c>
      <c r="AJ212" s="168">
        <f t="shared" si="106"/>
        <v>0</v>
      </c>
      <c r="AK212" s="171"/>
      <c r="AL212" s="174" t="str">
        <f t="shared" si="107"/>
        <v/>
      </c>
      <c r="AM212" s="179" t="str">
        <f t="shared" si="108"/>
        <v/>
      </c>
      <c r="AN212" s="183" t="str">
        <f t="shared" si="109"/>
        <v>未入力セル</v>
      </c>
      <c r="AO212" s="186" t="str">
        <f t="shared" si="89"/>
        <v/>
      </c>
      <c r="AP212" s="186" t="str">
        <f t="shared" si="90"/>
        <v/>
      </c>
      <c r="AQ212" s="39">
        <f t="shared" si="88"/>
        <v>0</v>
      </c>
      <c r="AR212" s="39" t="str">
        <f>IF(ISERROR(VLOOKUP($M212,#REF!,16,0)),"",VLOOKUP($M212,#REF!,16,0))</f>
        <v/>
      </c>
      <c r="AS212" s="196" t="str">
        <f>IF(ISERROR(VLOOKUP($M212,#REF!,7,0)),"",VLOOKUP($M212,#REF!,7,0))</f>
        <v/>
      </c>
      <c r="AT212" s="203">
        <f t="shared" si="110"/>
        <v>0</v>
      </c>
      <c r="AU212" s="208" t="str">
        <f t="shared" si="111"/>
        <v/>
      </c>
      <c r="AW212" s="208" t="str">
        <f>IF(ISERROR(VLOOKUP($M212,#REF!,10,0)),"",VLOOKUP($M212,#REF!,10,0))</f>
        <v/>
      </c>
      <c r="AX212" s="203">
        <f t="shared" si="112"/>
        <v>0</v>
      </c>
      <c r="AY212" s="208" t="str">
        <f t="shared" si="113"/>
        <v/>
      </c>
      <c r="BA212" s="225" t="str">
        <f t="shared" si="114"/>
        <v/>
      </c>
      <c r="BB212" s="225" t="str">
        <f t="shared" si="115"/>
        <v/>
      </c>
    </row>
    <row r="213" spans="1:54" s="39" customFormat="1" ht="25.2" customHeight="1" x14ac:dyDescent="0.2">
      <c r="A213" s="45"/>
      <c r="B213" s="48"/>
      <c r="C213" s="48"/>
      <c r="D213" s="53"/>
      <c r="E213" s="53"/>
      <c r="F213" s="55"/>
      <c r="G213" s="55"/>
      <c r="H213" s="60"/>
      <c r="I213" s="66"/>
      <c r="J213" s="68"/>
      <c r="L213" s="73">
        <f t="shared" si="91"/>
        <v>0</v>
      </c>
      <c r="M213" s="73" t="str">
        <f t="shared" si="92"/>
        <v xml:space="preserve"> </v>
      </c>
      <c r="N213" s="100">
        <f t="shared" si="93"/>
        <v>0</v>
      </c>
      <c r="O213" s="100">
        <f t="shared" si="94"/>
        <v>0</v>
      </c>
      <c r="P213" s="108">
        <f t="shared" si="95"/>
        <v>0</v>
      </c>
      <c r="Q213" s="108" t="str">
        <f>IF(OR($C213="LED",$C213="不明"),"",IF(ISERROR(VLOOKUP($M213,#REF!,2,0)),"",VLOOKUP($M213,#REF!,2,0)))</f>
        <v/>
      </c>
      <c r="R213" s="100">
        <f t="shared" si="96"/>
        <v>0</v>
      </c>
      <c r="S213" s="100">
        <f t="shared" si="97"/>
        <v>0</v>
      </c>
      <c r="T213" s="120" t="str">
        <f t="shared" si="98"/>
        <v/>
      </c>
      <c r="U213" s="124"/>
      <c r="V213" s="129" t="s">
        <v>164</v>
      </c>
      <c r="W213" s="131"/>
      <c r="X213" s="75" t="str">
        <f>IF(COUNTIF($M213,"*LED*"),"LED設置済",IF(COUNTIF($M213,"*不明*"),"該当不明",IF(ISERROR(VLOOKUP($M213,#REF!,4,0)),"",VLOOKUP($M213,#REF!,4,0))))</f>
        <v/>
      </c>
      <c r="Y213" s="139">
        <f t="shared" si="99"/>
        <v>0</v>
      </c>
      <c r="Z213" s="144" t="str">
        <f>IF(ISERROR(VLOOKUP($M213,#REF!,5,0)),"",VLOOKUP($M213,#REF!,5,0))</f>
        <v/>
      </c>
      <c r="AA213" s="147" t="str">
        <f t="shared" si="100"/>
        <v/>
      </c>
      <c r="AB213" s="147" t="str">
        <f t="shared" si="101"/>
        <v/>
      </c>
      <c r="AC213" s="147" t="str">
        <f>IF(ISERROR(VLOOKUP($M213,#REF!,6,0)),"",VLOOKUP($M213,#REF!,6,0))</f>
        <v/>
      </c>
      <c r="AD213" s="147" t="str">
        <f>IF(ISERROR(VLOOKUP($M213,#REF!,8,0)),"",VLOOKUP($M213,#REF!,8,0))</f>
        <v/>
      </c>
      <c r="AE213" s="152" t="str">
        <f t="shared" si="102"/>
        <v/>
      </c>
      <c r="AF213" s="155" t="str">
        <f t="shared" si="103"/>
        <v/>
      </c>
      <c r="AG213" s="146" t="str">
        <f t="shared" si="104"/>
        <v/>
      </c>
      <c r="AH213" s="146" t="str">
        <f>IF(ISERROR(VLOOKUP($M213,#REF!,9,0)),"",VLOOKUP($M213,#REF!,9,0))</f>
        <v/>
      </c>
      <c r="AI213" s="146" t="str">
        <f t="shared" si="105"/>
        <v/>
      </c>
      <c r="AJ213" s="168">
        <f t="shared" si="106"/>
        <v>0</v>
      </c>
      <c r="AK213" s="171"/>
      <c r="AL213" s="174" t="str">
        <f t="shared" si="107"/>
        <v/>
      </c>
      <c r="AM213" s="179" t="str">
        <f t="shared" si="108"/>
        <v/>
      </c>
      <c r="AN213" s="183" t="str">
        <f t="shared" si="109"/>
        <v>未入力セル</v>
      </c>
      <c r="AO213" s="186" t="str">
        <f t="shared" si="89"/>
        <v/>
      </c>
      <c r="AP213" s="186" t="str">
        <f t="shared" si="90"/>
        <v/>
      </c>
      <c r="AQ213" s="39">
        <f t="shared" si="88"/>
        <v>0</v>
      </c>
      <c r="AR213" s="39" t="str">
        <f>IF(ISERROR(VLOOKUP($M213,#REF!,16,0)),"",VLOOKUP($M213,#REF!,16,0))</f>
        <v/>
      </c>
      <c r="AS213" s="196" t="str">
        <f>IF(ISERROR(VLOOKUP($M213,#REF!,7,0)),"",VLOOKUP($M213,#REF!,7,0))</f>
        <v/>
      </c>
      <c r="AT213" s="203">
        <f t="shared" si="110"/>
        <v>0</v>
      </c>
      <c r="AU213" s="208" t="str">
        <f t="shared" si="111"/>
        <v/>
      </c>
      <c r="AW213" s="208" t="str">
        <f>IF(ISERROR(VLOOKUP($M213,#REF!,10,0)),"",VLOOKUP($M213,#REF!,10,0))</f>
        <v/>
      </c>
      <c r="AX213" s="203">
        <f t="shared" si="112"/>
        <v>0</v>
      </c>
      <c r="AY213" s="208" t="str">
        <f t="shared" si="113"/>
        <v/>
      </c>
      <c r="BA213" s="225" t="str">
        <f t="shared" si="114"/>
        <v/>
      </c>
      <c r="BB213" s="225" t="str">
        <f t="shared" si="115"/>
        <v/>
      </c>
    </row>
    <row r="214" spans="1:54" s="39" customFormat="1" ht="25.2" customHeight="1" x14ac:dyDescent="0.2">
      <c r="A214" s="45"/>
      <c r="B214" s="48"/>
      <c r="C214" s="48"/>
      <c r="D214" s="53"/>
      <c r="E214" s="53"/>
      <c r="F214" s="55"/>
      <c r="G214" s="55"/>
      <c r="H214" s="60"/>
      <c r="I214" s="66"/>
      <c r="J214" s="68"/>
      <c r="L214" s="73">
        <f t="shared" si="91"/>
        <v>0</v>
      </c>
      <c r="M214" s="73" t="str">
        <f t="shared" si="92"/>
        <v xml:space="preserve"> </v>
      </c>
      <c r="N214" s="100">
        <f t="shared" si="93"/>
        <v>0</v>
      </c>
      <c r="O214" s="100">
        <f t="shared" si="94"/>
        <v>0</v>
      </c>
      <c r="P214" s="108">
        <f t="shared" si="95"/>
        <v>0</v>
      </c>
      <c r="Q214" s="108" t="str">
        <f>IF(OR($C214="LED",$C214="不明"),"",IF(ISERROR(VLOOKUP($M214,#REF!,2,0)),"",VLOOKUP($M214,#REF!,2,0)))</f>
        <v/>
      </c>
      <c r="R214" s="100">
        <f t="shared" si="96"/>
        <v>0</v>
      </c>
      <c r="S214" s="100">
        <f t="shared" si="97"/>
        <v>0</v>
      </c>
      <c r="T214" s="120" t="str">
        <f t="shared" si="98"/>
        <v/>
      </c>
      <c r="U214" s="124"/>
      <c r="V214" s="129" t="s">
        <v>164</v>
      </c>
      <c r="W214" s="131"/>
      <c r="X214" s="75" t="str">
        <f>IF(COUNTIF($M214,"*LED*"),"LED設置済",IF(COUNTIF($M214,"*不明*"),"該当不明",IF(ISERROR(VLOOKUP($M214,#REF!,4,0)),"",VLOOKUP($M214,#REF!,4,0))))</f>
        <v/>
      </c>
      <c r="Y214" s="139">
        <f t="shared" si="99"/>
        <v>0</v>
      </c>
      <c r="Z214" s="144" t="str">
        <f>IF(ISERROR(VLOOKUP($M214,#REF!,5,0)),"",VLOOKUP($M214,#REF!,5,0))</f>
        <v/>
      </c>
      <c r="AA214" s="147" t="str">
        <f t="shared" si="100"/>
        <v/>
      </c>
      <c r="AB214" s="147" t="str">
        <f t="shared" si="101"/>
        <v/>
      </c>
      <c r="AC214" s="147" t="str">
        <f>IF(ISERROR(VLOOKUP($M214,#REF!,6,0)),"",VLOOKUP($M214,#REF!,6,0))</f>
        <v/>
      </c>
      <c r="AD214" s="147" t="str">
        <f>IF(ISERROR(VLOOKUP($M214,#REF!,8,0)),"",VLOOKUP($M214,#REF!,8,0))</f>
        <v/>
      </c>
      <c r="AE214" s="152" t="str">
        <f t="shared" si="102"/>
        <v/>
      </c>
      <c r="AF214" s="155" t="str">
        <f t="shared" si="103"/>
        <v/>
      </c>
      <c r="AG214" s="146" t="str">
        <f t="shared" si="104"/>
        <v/>
      </c>
      <c r="AH214" s="146" t="str">
        <f>IF(ISERROR(VLOOKUP($M214,#REF!,9,0)),"",VLOOKUP($M214,#REF!,9,0))</f>
        <v/>
      </c>
      <c r="AI214" s="146" t="str">
        <f t="shared" si="105"/>
        <v/>
      </c>
      <c r="AJ214" s="168">
        <f t="shared" si="106"/>
        <v>0</v>
      </c>
      <c r="AK214" s="171"/>
      <c r="AL214" s="174" t="str">
        <f t="shared" si="107"/>
        <v/>
      </c>
      <c r="AM214" s="179" t="str">
        <f t="shared" si="108"/>
        <v/>
      </c>
      <c r="AN214" s="183" t="str">
        <f t="shared" si="109"/>
        <v>未入力セル</v>
      </c>
      <c r="AO214" s="186" t="str">
        <f t="shared" si="89"/>
        <v/>
      </c>
      <c r="AP214" s="186" t="str">
        <f t="shared" si="90"/>
        <v/>
      </c>
      <c r="AQ214" s="39">
        <f t="shared" si="88"/>
        <v>0</v>
      </c>
      <c r="AR214" s="39" t="str">
        <f>IF(ISERROR(VLOOKUP($M214,#REF!,16,0)),"",VLOOKUP($M214,#REF!,16,0))</f>
        <v/>
      </c>
      <c r="AS214" s="196" t="str">
        <f>IF(ISERROR(VLOOKUP($M214,#REF!,7,0)),"",VLOOKUP($M214,#REF!,7,0))</f>
        <v/>
      </c>
      <c r="AT214" s="203">
        <f t="shared" si="110"/>
        <v>0</v>
      </c>
      <c r="AU214" s="208" t="str">
        <f t="shared" si="111"/>
        <v/>
      </c>
      <c r="AW214" s="208" t="str">
        <f>IF(ISERROR(VLOOKUP($M214,#REF!,10,0)),"",VLOOKUP($M214,#REF!,10,0))</f>
        <v/>
      </c>
      <c r="AX214" s="203">
        <f t="shared" si="112"/>
        <v>0</v>
      </c>
      <c r="AY214" s="208" t="str">
        <f t="shared" si="113"/>
        <v/>
      </c>
      <c r="BA214" s="225" t="str">
        <f t="shared" si="114"/>
        <v/>
      </c>
      <c r="BB214" s="225" t="str">
        <f t="shared" si="115"/>
        <v/>
      </c>
    </row>
    <row r="215" spans="1:54" s="39" customFormat="1" ht="25.2" customHeight="1" x14ac:dyDescent="0.2">
      <c r="A215" s="45"/>
      <c r="B215" s="48"/>
      <c r="C215" s="48"/>
      <c r="D215" s="53"/>
      <c r="E215" s="53"/>
      <c r="F215" s="55"/>
      <c r="G215" s="55"/>
      <c r="H215" s="60"/>
      <c r="I215" s="66"/>
      <c r="J215" s="68"/>
      <c r="L215" s="73">
        <f t="shared" si="91"/>
        <v>0</v>
      </c>
      <c r="M215" s="73" t="str">
        <f t="shared" si="92"/>
        <v xml:space="preserve"> </v>
      </c>
      <c r="N215" s="100">
        <f t="shared" si="93"/>
        <v>0</v>
      </c>
      <c r="O215" s="100">
        <f t="shared" si="94"/>
        <v>0</v>
      </c>
      <c r="P215" s="108">
        <f t="shared" si="95"/>
        <v>0</v>
      </c>
      <c r="Q215" s="108" t="str">
        <f>IF(OR($C215="LED",$C215="不明"),"",IF(ISERROR(VLOOKUP($M215,#REF!,2,0)),"",VLOOKUP($M215,#REF!,2,0)))</f>
        <v/>
      </c>
      <c r="R215" s="100">
        <f t="shared" si="96"/>
        <v>0</v>
      </c>
      <c r="S215" s="100">
        <f t="shared" si="97"/>
        <v>0</v>
      </c>
      <c r="T215" s="120" t="str">
        <f t="shared" si="98"/>
        <v/>
      </c>
      <c r="U215" s="124"/>
      <c r="V215" s="129" t="s">
        <v>164</v>
      </c>
      <c r="W215" s="131"/>
      <c r="X215" s="75" t="str">
        <f>IF(COUNTIF($M215,"*LED*"),"LED設置済",IF(COUNTIF($M215,"*不明*"),"該当不明",IF(ISERROR(VLOOKUP($M215,#REF!,4,0)),"",VLOOKUP($M215,#REF!,4,0))))</f>
        <v/>
      </c>
      <c r="Y215" s="139">
        <f t="shared" si="99"/>
        <v>0</v>
      </c>
      <c r="Z215" s="144" t="str">
        <f>IF(ISERROR(VLOOKUP($M215,#REF!,5,0)),"",VLOOKUP($M215,#REF!,5,0))</f>
        <v/>
      </c>
      <c r="AA215" s="147" t="str">
        <f t="shared" si="100"/>
        <v/>
      </c>
      <c r="AB215" s="147" t="str">
        <f t="shared" si="101"/>
        <v/>
      </c>
      <c r="AC215" s="147" t="str">
        <f>IF(ISERROR(VLOOKUP($M215,#REF!,6,0)),"",VLOOKUP($M215,#REF!,6,0))</f>
        <v/>
      </c>
      <c r="AD215" s="147" t="str">
        <f>IF(ISERROR(VLOOKUP($M215,#REF!,8,0)),"",VLOOKUP($M215,#REF!,8,0))</f>
        <v/>
      </c>
      <c r="AE215" s="152" t="str">
        <f t="shared" si="102"/>
        <v/>
      </c>
      <c r="AF215" s="155" t="str">
        <f t="shared" si="103"/>
        <v/>
      </c>
      <c r="AG215" s="146" t="str">
        <f t="shared" si="104"/>
        <v/>
      </c>
      <c r="AH215" s="146" t="str">
        <f>IF(ISERROR(VLOOKUP($M215,#REF!,9,0)),"",VLOOKUP($M215,#REF!,9,0))</f>
        <v/>
      </c>
      <c r="AI215" s="146" t="str">
        <f t="shared" si="105"/>
        <v/>
      </c>
      <c r="AJ215" s="168">
        <f t="shared" si="106"/>
        <v>0</v>
      </c>
      <c r="AK215" s="171"/>
      <c r="AL215" s="174" t="str">
        <f t="shared" si="107"/>
        <v/>
      </c>
      <c r="AM215" s="179" t="str">
        <f t="shared" si="108"/>
        <v/>
      </c>
      <c r="AN215" s="183" t="str">
        <f t="shared" si="109"/>
        <v>未入力セル</v>
      </c>
      <c r="AO215" s="186" t="str">
        <f t="shared" si="89"/>
        <v/>
      </c>
      <c r="AP215" s="186" t="str">
        <f t="shared" si="90"/>
        <v/>
      </c>
      <c r="AQ215" s="39">
        <f t="shared" si="88"/>
        <v>0</v>
      </c>
      <c r="AR215" s="39" t="str">
        <f>IF(ISERROR(VLOOKUP($M215,#REF!,16,0)),"",VLOOKUP($M215,#REF!,16,0))</f>
        <v/>
      </c>
      <c r="AS215" s="196" t="str">
        <f>IF(ISERROR(VLOOKUP($M215,#REF!,7,0)),"",VLOOKUP($M215,#REF!,7,0))</f>
        <v/>
      </c>
      <c r="AT215" s="203">
        <f t="shared" si="110"/>
        <v>0</v>
      </c>
      <c r="AU215" s="208" t="str">
        <f t="shared" si="111"/>
        <v/>
      </c>
      <c r="AW215" s="208" t="str">
        <f>IF(ISERROR(VLOOKUP($M215,#REF!,10,0)),"",VLOOKUP($M215,#REF!,10,0))</f>
        <v/>
      </c>
      <c r="AX215" s="203">
        <f t="shared" si="112"/>
        <v>0</v>
      </c>
      <c r="AY215" s="208" t="str">
        <f t="shared" si="113"/>
        <v/>
      </c>
      <c r="BA215" s="225" t="str">
        <f t="shared" si="114"/>
        <v/>
      </c>
      <c r="BB215" s="225" t="str">
        <f t="shared" si="115"/>
        <v/>
      </c>
    </row>
    <row r="216" spans="1:54" s="39" customFormat="1" ht="25.2" customHeight="1" x14ac:dyDescent="0.2">
      <c r="A216" s="45"/>
      <c r="B216" s="48"/>
      <c r="C216" s="48"/>
      <c r="D216" s="53"/>
      <c r="E216" s="53"/>
      <c r="F216" s="55"/>
      <c r="G216" s="55"/>
      <c r="H216" s="60"/>
      <c r="I216" s="66"/>
      <c r="J216" s="68"/>
      <c r="L216" s="73">
        <f t="shared" si="91"/>
        <v>0</v>
      </c>
      <c r="M216" s="73" t="str">
        <f t="shared" si="92"/>
        <v xml:space="preserve"> </v>
      </c>
      <c r="N216" s="100">
        <f t="shared" si="93"/>
        <v>0</v>
      </c>
      <c r="O216" s="100">
        <f t="shared" si="94"/>
        <v>0</v>
      </c>
      <c r="P216" s="108">
        <f t="shared" si="95"/>
        <v>0</v>
      </c>
      <c r="Q216" s="108" t="str">
        <f>IF(OR($C216="LED",$C216="不明"),"",IF(ISERROR(VLOOKUP($M216,#REF!,2,0)),"",VLOOKUP($M216,#REF!,2,0)))</f>
        <v/>
      </c>
      <c r="R216" s="100">
        <f t="shared" si="96"/>
        <v>0</v>
      </c>
      <c r="S216" s="100">
        <f t="shared" si="97"/>
        <v>0</v>
      </c>
      <c r="T216" s="120" t="str">
        <f t="shared" si="98"/>
        <v/>
      </c>
      <c r="U216" s="124"/>
      <c r="V216" s="129" t="s">
        <v>164</v>
      </c>
      <c r="W216" s="131"/>
      <c r="X216" s="75" t="str">
        <f>IF(COUNTIF($M216,"*LED*"),"LED設置済",IF(COUNTIF($M216,"*不明*"),"該当不明",IF(ISERROR(VLOOKUP($M216,#REF!,4,0)),"",VLOOKUP($M216,#REF!,4,0))))</f>
        <v/>
      </c>
      <c r="Y216" s="139">
        <f t="shared" si="99"/>
        <v>0</v>
      </c>
      <c r="Z216" s="144" t="str">
        <f>IF(ISERROR(VLOOKUP($M216,#REF!,5,0)),"",VLOOKUP($M216,#REF!,5,0))</f>
        <v/>
      </c>
      <c r="AA216" s="147" t="str">
        <f t="shared" si="100"/>
        <v/>
      </c>
      <c r="AB216" s="147" t="str">
        <f t="shared" si="101"/>
        <v/>
      </c>
      <c r="AC216" s="147" t="str">
        <f>IF(ISERROR(VLOOKUP($M216,#REF!,6,0)),"",VLOOKUP($M216,#REF!,6,0))</f>
        <v/>
      </c>
      <c r="AD216" s="147" t="str">
        <f>IF(ISERROR(VLOOKUP($M216,#REF!,8,0)),"",VLOOKUP($M216,#REF!,8,0))</f>
        <v/>
      </c>
      <c r="AE216" s="152" t="str">
        <f t="shared" si="102"/>
        <v/>
      </c>
      <c r="AF216" s="155" t="str">
        <f t="shared" si="103"/>
        <v/>
      </c>
      <c r="AG216" s="146" t="str">
        <f t="shared" si="104"/>
        <v/>
      </c>
      <c r="AH216" s="146" t="str">
        <f>IF(ISERROR(VLOOKUP($M216,#REF!,9,0)),"",VLOOKUP($M216,#REF!,9,0))</f>
        <v/>
      </c>
      <c r="AI216" s="146" t="str">
        <f t="shared" si="105"/>
        <v/>
      </c>
      <c r="AJ216" s="168">
        <f t="shared" si="106"/>
        <v>0</v>
      </c>
      <c r="AK216" s="171"/>
      <c r="AL216" s="174" t="str">
        <f t="shared" si="107"/>
        <v/>
      </c>
      <c r="AM216" s="179" t="str">
        <f t="shared" si="108"/>
        <v/>
      </c>
      <c r="AN216" s="183" t="str">
        <f t="shared" si="109"/>
        <v>未入力セル</v>
      </c>
      <c r="AO216" s="186" t="str">
        <f t="shared" si="89"/>
        <v/>
      </c>
      <c r="AP216" s="186" t="str">
        <f t="shared" si="90"/>
        <v/>
      </c>
      <c r="AQ216" s="39">
        <f t="shared" si="88"/>
        <v>0</v>
      </c>
      <c r="AR216" s="39" t="str">
        <f>IF(ISERROR(VLOOKUP($M216,#REF!,16,0)),"",VLOOKUP($M216,#REF!,16,0))</f>
        <v/>
      </c>
      <c r="AS216" s="196" t="str">
        <f>IF(ISERROR(VLOOKUP($M216,#REF!,7,0)),"",VLOOKUP($M216,#REF!,7,0))</f>
        <v/>
      </c>
      <c r="AT216" s="203">
        <f t="shared" si="110"/>
        <v>0</v>
      </c>
      <c r="AU216" s="208" t="str">
        <f t="shared" si="111"/>
        <v/>
      </c>
      <c r="AW216" s="208" t="str">
        <f>IF(ISERROR(VLOOKUP($M216,#REF!,10,0)),"",VLOOKUP($M216,#REF!,10,0))</f>
        <v/>
      </c>
      <c r="AX216" s="203">
        <f t="shared" si="112"/>
        <v>0</v>
      </c>
      <c r="AY216" s="208" t="str">
        <f t="shared" si="113"/>
        <v/>
      </c>
      <c r="BA216" s="225" t="str">
        <f t="shared" si="114"/>
        <v/>
      </c>
      <c r="BB216" s="225" t="str">
        <f t="shared" si="115"/>
        <v/>
      </c>
    </row>
    <row r="217" spans="1:54" s="39" customFormat="1" ht="25.2" customHeight="1" x14ac:dyDescent="0.2">
      <c r="A217" s="45"/>
      <c r="B217" s="48"/>
      <c r="C217" s="48"/>
      <c r="D217" s="53"/>
      <c r="E217" s="53"/>
      <c r="F217" s="55"/>
      <c r="G217" s="55"/>
      <c r="H217" s="60"/>
      <c r="I217" s="66"/>
      <c r="J217" s="68"/>
      <c r="L217" s="73">
        <f t="shared" si="91"/>
        <v>0</v>
      </c>
      <c r="M217" s="73" t="str">
        <f t="shared" si="92"/>
        <v xml:space="preserve"> </v>
      </c>
      <c r="N217" s="100">
        <f t="shared" si="93"/>
        <v>0</v>
      </c>
      <c r="O217" s="100">
        <f t="shared" si="94"/>
        <v>0</v>
      </c>
      <c r="P217" s="108">
        <f t="shared" si="95"/>
        <v>0</v>
      </c>
      <c r="Q217" s="108" t="str">
        <f>IF(OR($C217="LED",$C217="不明"),"",IF(ISERROR(VLOOKUP($M217,#REF!,2,0)),"",VLOOKUP($M217,#REF!,2,0)))</f>
        <v/>
      </c>
      <c r="R217" s="100">
        <f t="shared" si="96"/>
        <v>0</v>
      </c>
      <c r="S217" s="100">
        <f t="shared" si="97"/>
        <v>0</v>
      </c>
      <c r="T217" s="120" t="str">
        <f t="shared" si="98"/>
        <v/>
      </c>
      <c r="U217" s="124"/>
      <c r="V217" s="129" t="s">
        <v>164</v>
      </c>
      <c r="W217" s="131"/>
      <c r="X217" s="75" t="str">
        <f>IF(COUNTIF($M217,"*LED*"),"LED設置済",IF(COUNTIF($M217,"*不明*"),"該当不明",IF(ISERROR(VLOOKUP($M217,#REF!,4,0)),"",VLOOKUP($M217,#REF!,4,0))))</f>
        <v/>
      </c>
      <c r="Y217" s="139">
        <f t="shared" si="99"/>
        <v>0</v>
      </c>
      <c r="Z217" s="144" t="str">
        <f>IF(ISERROR(VLOOKUP($M217,#REF!,5,0)),"",VLOOKUP($M217,#REF!,5,0))</f>
        <v/>
      </c>
      <c r="AA217" s="147" t="str">
        <f t="shared" si="100"/>
        <v/>
      </c>
      <c r="AB217" s="147" t="str">
        <f t="shared" si="101"/>
        <v/>
      </c>
      <c r="AC217" s="147" t="str">
        <f>IF(ISERROR(VLOOKUP($M217,#REF!,6,0)),"",VLOOKUP($M217,#REF!,6,0))</f>
        <v/>
      </c>
      <c r="AD217" s="147" t="str">
        <f>IF(ISERROR(VLOOKUP($M217,#REF!,8,0)),"",VLOOKUP($M217,#REF!,8,0))</f>
        <v/>
      </c>
      <c r="AE217" s="152" t="str">
        <f t="shared" si="102"/>
        <v/>
      </c>
      <c r="AF217" s="155" t="str">
        <f t="shared" si="103"/>
        <v/>
      </c>
      <c r="AG217" s="146" t="str">
        <f t="shared" si="104"/>
        <v/>
      </c>
      <c r="AH217" s="146" t="str">
        <f>IF(ISERROR(VLOOKUP($M217,#REF!,9,0)),"",VLOOKUP($M217,#REF!,9,0))</f>
        <v/>
      </c>
      <c r="AI217" s="146" t="str">
        <f t="shared" si="105"/>
        <v/>
      </c>
      <c r="AJ217" s="168">
        <f t="shared" si="106"/>
        <v>0</v>
      </c>
      <c r="AK217" s="171"/>
      <c r="AL217" s="174" t="str">
        <f t="shared" si="107"/>
        <v/>
      </c>
      <c r="AM217" s="179" t="str">
        <f t="shared" si="108"/>
        <v/>
      </c>
      <c r="AN217" s="183" t="str">
        <f t="shared" si="109"/>
        <v>未入力セル</v>
      </c>
      <c r="AO217" s="186" t="str">
        <f t="shared" si="89"/>
        <v/>
      </c>
      <c r="AP217" s="186" t="str">
        <f t="shared" si="90"/>
        <v/>
      </c>
      <c r="AQ217" s="39">
        <f t="shared" si="88"/>
        <v>0</v>
      </c>
      <c r="AR217" s="39" t="str">
        <f>IF(ISERROR(VLOOKUP($M217,#REF!,16,0)),"",VLOOKUP($M217,#REF!,16,0))</f>
        <v/>
      </c>
      <c r="AS217" s="196" t="str">
        <f>IF(ISERROR(VLOOKUP($M217,#REF!,7,0)),"",VLOOKUP($M217,#REF!,7,0))</f>
        <v/>
      </c>
      <c r="AT217" s="203">
        <f t="shared" si="110"/>
        <v>0</v>
      </c>
      <c r="AU217" s="208" t="str">
        <f t="shared" si="111"/>
        <v/>
      </c>
      <c r="AW217" s="208" t="str">
        <f>IF(ISERROR(VLOOKUP($M217,#REF!,10,0)),"",VLOOKUP($M217,#REF!,10,0))</f>
        <v/>
      </c>
      <c r="AX217" s="203">
        <f t="shared" si="112"/>
        <v>0</v>
      </c>
      <c r="AY217" s="208" t="str">
        <f t="shared" si="113"/>
        <v/>
      </c>
      <c r="BA217" s="225" t="str">
        <f t="shared" si="114"/>
        <v/>
      </c>
      <c r="BB217" s="225" t="str">
        <f t="shared" si="115"/>
        <v/>
      </c>
    </row>
    <row r="218" spans="1:54" s="39" customFormat="1" ht="25.2" customHeight="1" x14ac:dyDescent="0.2">
      <c r="A218" s="45"/>
      <c r="B218" s="48"/>
      <c r="C218" s="48"/>
      <c r="D218" s="53"/>
      <c r="E218" s="53"/>
      <c r="F218" s="55"/>
      <c r="G218" s="55"/>
      <c r="H218" s="60"/>
      <c r="I218" s="66"/>
      <c r="J218" s="68"/>
      <c r="L218" s="73">
        <f t="shared" si="91"/>
        <v>0</v>
      </c>
      <c r="M218" s="73" t="str">
        <f t="shared" si="92"/>
        <v xml:space="preserve"> </v>
      </c>
      <c r="N218" s="100">
        <f t="shared" si="93"/>
        <v>0</v>
      </c>
      <c r="O218" s="100">
        <f t="shared" si="94"/>
        <v>0</v>
      </c>
      <c r="P218" s="108">
        <f t="shared" si="95"/>
        <v>0</v>
      </c>
      <c r="Q218" s="108" t="str">
        <f>IF(OR($C218="LED",$C218="不明"),"",IF(ISERROR(VLOOKUP($M218,#REF!,2,0)),"",VLOOKUP($M218,#REF!,2,0)))</f>
        <v/>
      </c>
      <c r="R218" s="100">
        <f t="shared" si="96"/>
        <v>0</v>
      </c>
      <c r="S218" s="100">
        <f t="shared" si="97"/>
        <v>0</v>
      </c>
      <c r="T218" s="120" t="str">
        <f t="shared" si="98"/>
        <v/>
      </c>
      <c r="U218" s="124"/>
      <c r="V218" s="129" t="s">
        <v>164</v>
      </c>
      <c r="W218" s="131"/>
      <c r="X218" s="75" t="str">
        <f>IF(COUNTIF($M218,"*LED*"),"LED設置済",IF(COUNTIF($M218,"*不明*"),"該当不明",IF(ISERROR(VLOOKUP($M218,#REF!,4,0)),"",VLOOKUP($M218,#REF!,4,0))))</f>
        <v/>
      </c>
      <c r="Y218" s="139">
        <f t="shared" si="99"/>
        <v>0</v>
      </c>
      <c r="Z218" s="144" t="str">
        <f>IF(ISERROR(VLOOKUP($M218,#REF!,5,0)),"",VLOOKUP($M218,#REF!,5,0))</f>
        <v/>
      </c>
      <c r="AA218" s="147" t="str">
        <f t="shared" si="100"/>
        <v/>
      </c>
      <c r="AB218" s="147" t="str">
        <f t="shared" si="101"/>
        <v/>
      </c>
      <c r="AC218" s="147" t="str">
        <f>IF(ISERROR(VLOOKUP($M218,#REF!,6,0)),"",VLOOKUP($M218,#REF!,6,0))</f>
        <v/>
      </c>
      <c r="AD218" s="147" t="str">
        <f>IF(ISERROR(VLOOKUP($M218,#REF!,8,0)),"",VLOOKUP($M218,#REF!,8,0))</f>
        <v/>
      </c>
      <c r="AE218" s="152" t="str">
        <f t="shared" si="102"/>
        <v/>
      </c>
      <c r="AF218" s="155" t="str">
        <f t="shared" si="103"/>
        <v/>
      </c>
      <c r="AG218" s="146" t="str">
        <f t="shared" si="104"/>
        <v/>
      </c>
      <c r="AH218" s="146" t="str">
        <f>IF(ISERROR(VLOOKUP($M218,#REF!,9,0)),"",VLOOKUP($M218,#REF!,9,0))</f>
        <v/>
      </c>
      <c r="AI218" s="146" t="str">
        <f t="shared" si="105"/>
        <v/>
      </c>
      <c r="AJ218" s="168">
        <f t="shared" si="106"/>
        <v>0</v>
      </c>
      <c r="AK218" s="171"/>
      <c r="AL218" s="174" t="str">
        <f t="shared" si="107"/>
        <v/>
      </c>
      <c r="AM218" s="179" t="str">
        <f t="shared" si="108"/>
        <v/>
      </c>
      <c r="AN218" s="183" t="str">
        <f t="shared" si="109"/>
        <v>未入力セル</v>
      </c>
      <c r="AO218" s="186" t="str">
        <f t="shared" si="89"/>
        <v/>
      </c>
      <c r="AP218" s="186" t="str">
        <f t="shared" si="90"/>
        <v/>
      </c>
      <c r="AQ218" s="39">
        <f t="shared" si="88"/>
        <v>0</v>
      </c>
      <c r="AR218" s="39" t="str">
        <f>IF(ISERROR(VLOOKUP($M218,#REF!,16,0)),"",VLOOKUP($M218,#REF!,16,0))</f>
        <v/>
      </c>
      <c r="AS218" s="196" t="str">
        <f>IF(ISERROR(VLOOKUP($M218,#REF!,7,0)),"",VLOOKUP($M218,#REF!,7,0))</f>
        <v/>
      </c>
      <c r="AT218" s="203">
        <f t="shared" si="110"/>
        <v>0</v>
      </c>
      <c r="AU218" s="208" t="str">
        <f t="shared" si="111"/>
        <v/>
      </c>
      <c r="AW218" s="208" t="str">
        <f>IF(ISERROR(VLOOKUP($M218,#REF!,10,0)),"",VLOOKUP($M218,#REF!,10,0))</f>
        <v/>
      </c>
      <c r="AX218" s="203">
        <f t="shared" si="112"/>
        <v>0</v>
      </c>
      <c r="AY218" s="208" t="str">
        <f t="shared" si="113"/>
        <v/>
      </c>
      <c r="BA218" s="225" t="str">
        <f t="shared" si="114"/>
        <v/>
      </c>
      <c r="BB218" s="225" t="str">
        <f t="shared" si="115"/>
        <v/>
      </c>
    </row>
    <row r="219" spans="1:54" s="39" customFormat="1" ht="25.2" customHeight="1" x14ac:dyDescent="0.2">
      <c r="A219" s="45"/>
      <c r="B219" s="48"/>
      <c r="C219" s="48"/>
      <c r="D219" s="53"/>
      <c r="E219" s="53"/>
      <c r="F219" s="55"/>
      <c r="G219" s="55"/>
      <c r="H219" s="60"/>
      <c r="I219" s="66"/>
      <c r="J219" s="68"/>
      <c r="L219" s="73">
        <f t="shared" si="91"/>
        <v>0</v>
      </c>
      <c r="M219" s="73" t="str">
        <f t="shared" si="92"/>
        <v xml:space="preserve"> </v>
      </c>
      <c r="N219" s="100">
        <f t="shared" si="93"/>
        <v>0</v>
      </c>
      <c r="O219" s="100">
        <f t="shared" si="94"/>
        <v>0</v>
      </c>
      <c r="P219" s="108">
        <f t="shared" si="95"/>
        <v>0</v>
      </c>
      <c r="Q219" s="108" t="str">
        <f>IF(OR($C219="LED",$C219="不明"),"",IF(ISERROR(VLOOKUP($M219,#REF!,2,0)),"",VLOOKUP($M219,#REF!,2,0)))</f>
        <v/>
      </c>
      <c r="R219" s="100">
        <f t="shared" si="96"/>
        <v>0</v>
      </c>
      <c r="S219" s="100">
        <f t="shared" si="97"/>
        <v>0</v>
      </c>
      <c r="T219" s="120" t="str">
        <f t="shared" si="98"/>
        <v/>
      </c>
      <c r="U219" s="124"/>
      <c r="V219" s="129" t="s">
        <v>164</v>
      </c>
      <c r="W219" s="131"/>
      <c r="X219" s="75" t="str">
        <f>IF(COUNTIF($M219,"*LED*"),"LED設置済",IF(COUNTIF($M219,"*不明*"),"該当不明",IF(ISERROR(VLOOKUP($M219,#REF!,4,0)),"",VLOOKUP($M219,#REF!,4,0))))</f>
        <v/>
      </c>
      <c r="Y219" s="139">
        <f t="shared" si="99"/>
        <v>0</v>
      </c>
      <c r="Z219" s="144" t="str">
        <f>IF(ISERROR(VLOOKUP($M219,#REF!,5,0)),"",VLOOKUP($M219,#REF!,5,0))</f>
        <v/>
      </c>
      <c r="AA219" s="147" t="str">
        <f t="shared" si="100"/>
        <v/>
      </c>
      <c r="AB219" s="147" t="str">
        <f t="shared" si="101"/>
        <v/>
      </c>
      <c r="AC219" s="147" t="str">
        <f>IF(ISERROR(VLOOKUP($M219,#REF!,6,0)),"",VLOOKUP($M219,#REF!,6,0))</f>
        <v/>
      </c>
      <c r="AD219" s="147" t="str">
        <f>IF(ISERROR(VLOOKUP($M219,#REF!,8,0)),"",VLOOKUP($M219,#REF!,8,0))</f>
        <v/>
      </c>
      <c r="AE219" s="152" t="str">
        <f t="shared" si="102"/>
        <v/>
      </c>
      <c r="AF219" s="155" t="str">
        <f t="shared" si="103"/>
        <v/>
      </c>
      <c r="AG219" s="146" t="str">
        <f t="shared" si="104"/>
        <v/>
      </c>
      <c r="AH219" s="146" t="str">
        <f>IF(ISERROR(VLOOKUP($M219,#REF!,9,0)),"",VLOOKUP($M219,#REF!,9,0))</f>
        <v/>
      </c>
      <c r="AI219" s="146" t="str">
        <f t="shared" si="105"/>
        <v/>
      </c>
      <c r="AJ219" s="168">
        <f t="shared" si="106"/>
        <v>0</v>
      </c>
      <c r="AK219" s="171"/>
      <c r="AL219" s="174" t="str">
        <f t="shared" si="107"/>
        <v/>
      </c>
      <c r="AM219" s="179" t="str">
        <f t="shared" si="108"/>
        <v/>
      </c>
      <c r="AN219" s="183" t="str">
        <f t="shared" si="109"/>
        <v>未入力セル</v>
      </c>
      <c r="AO219" s="186" t="str">
        <f t="shared" si="89"/>
        <v/>
      </c>
      <c r="AP219" s="186" t="str">
        <f t="shared" si="90"/>
        <v/>
      </c>
      <c r="AQ219" s="39">
        <f t="shared" si="88"/>
        <v>0</v>
      </c>
      <c r="AR219" s="39" t="str">
        <f>IF(ISERROR(VLOOKUP($M219,#REF!,16,0)),"",VLOOKUP($M219,#REF!,16,0))</f>
        <v/>
      </c>
      <c r="AS219" s="196" t="str">
        <f>IF(ISERROR(VLOOKUP($M219,#REF!,7,0)),"",VLOOKUP($M219,#REF!,7,0))</f>
        <v/>
      </c>
      <c r="AT219" s="203">
        <f t="shared" si="110"/>
        <v>0</v>
      </c>
      <c r="AU219" s="208" t="str">
        <f t="shared" si="111"/>
        <v/>
      </c>
      <c r="AW219" s="208" t="str">
        <f>IF(ISERROR(VLOOKUP($M219,#REF!,10,0)),"",VLOOKUP($M219,#REF!,10,0))</f>
        <v/>
      </c>
      <c r="AX219" s="203">
        <f t="shared" si="112"/>
        <v>0</v>
      </c>
      <c r="AY219" s="208" t="str">
        <f t="shared" si="113"/>
        <v/>
      </c>
      <c r="BA219" s="225" t="str">
        <f t="shared" si="114"/>
        <v/>
      </c>
      <c r="BB219" s="225" t="str">
        <f t="shared" si="115"/>
        <v/>
      </c>
    </row>
    <row r="220" spans="1:54" s="39" customFormat="1" ht="25.2" customHeight="1" x14ac:dyDescent="0.2">
      <c r="A220" s="45"/>
      <c r="B220" s="48"/>
      <c r="C220" s="48"/>
      <c r="D220" s="53"/>
      <c r="E220" s="53"/>
      <c r="F220" s="55"/>
      <c r="G220" s="55"/>
      <c r="H220" s="60"/>
      <c r="I220" s="66"/>
      <c r="J220" s="68"/>
      <c r="L220" s="73">
        <f t="shared" si="91"/>
        <v>0</v>
      </c>
      <c r="M220" s="73" t="str">
        <f t="shared" si="92"/>
        <v xml:space="preserve"> </v>
      </c>
      <c r="N220" s="100">
        <f t="shared" si="93"/>
        <v>0</v>
      </c>
      <c r="O220" s="100">
        <f t="shared" si="94"/>
        <v>0</v>
      </c>
      <c r="P220" s="108">
        <f t="shared" si="95"/>
        <v>0</v>
      </c>
      <c r="Q220" s="108" t="str">
        <f>IF(OR($C220="LED",$C220="不明"),"",IF(ISERROR(VLOOKUP($M220,#REF!,2,0)),"",VLOOKUP($M220,#REF!,2,0)))</f>
        <v/>
      </c>
      <c r="R220" s="100">
        <f t="shared" si="96"/>
        <v>0</v>
      </c>
      <c r="S220" s="100">
        <f t="shared" si="97"/>
        <v>0</v>
      </c>
      <c r="T220" s="120" t="str">
        <f t="shared" si="98"/>
        <v/>
      </c>
      <c r="U220" s="124"/>
      <c r="V220" s="129" t="s">
        <v>164</v>
      </c>
      <c r="W220" s="131"/>
      <c r="X220" s="75" t="str">
        <f>IF(COUNTIF($M220,"*LED*"),"LED設置済",IF(COUNTIF($M220,"*不明*"),"該当不明",IF(ISERROR(VLOOKUP($M220,#REF!,4,0)),"",VLOOKUP($M220,#REF!,4,0))))</f>
        <v/>
      </c>
      <c r="Y220" s="139">
        <f t="shared" si="99"/>
        <v>0</v>
      </c>
      <c r="Z220" s="144" t="str">
        <f>IF(ISERROR(VLOOKUP($M220,#REF!,5,0)),"",VLOOKUP($M220,#REF!,5,0))</f>
        <v/>
      </c>
      <c r="AA220" s="147" t="str">
        <f t="shared" si="100"/>
        <v/>
      </c>
      <c r="AB220" s="147" t="str">
        <f t="shared" si="101"/>
        <v/>
      </c>
      <c r="AC220" s="147" t="str">
        <f>IF(ISERROR(VLOOKUP($M220,#REF!,6,0)),"",VLOOKUP($M220,#REF!,6,0))</f>
        <v/>
      </c>
      <c r="AD220" s="147" t="str">
        <f>IF(ISERROR(VLOOKUP($M220,#REF!,8,0)),"",VLOOKUP($M220,#REF!,8,0))</f>
        <v/>
      </c>
      <c r="AE220" s="152" t="str">
        <f t="shared" si="102"/>
        <v/>
      </c>
      <c r="AF220" s="155" t="str">
        <f t="shared" si="103"/>
        <v/>
      </c>
      <c r="AG220" s="146" t="str">
        <f t="shared" si="104"/>
        <v/>
      </c>
      <c r="AH220" s="146" t="str">
        <f>IF(ISERROR(VLOOKUP($M220,#REF!,9,0)),"",VLOOKUP($M220,#REF!,9,0))</f>
        <v/>
      </c>
      <c r="AI220" s="146" t="str">
        <f t="shared" si="105"/>
        <v/>
      </c>
      <c r="AJ220" s="168">
        <f t="shared" si="106"/>
        <v>0</v>
      </c>
      <c r="AK220" s="171"/>
      <c r="AL220" s="174" t="str">
        <f t="shared" si="107"/>
        <v/>
      </c>
      <c r="AM220" s="179" t="str">
        <f t="shared" si="108"/>
        <v/>
      </c>
      <c r="AN220" s="183" t="str">
        <f t="shared" si="109"/>
        <v>未入力セル</v>
      </c>
      <c r="AO220" s="186" t="str">
        <f t="shared" si="89"/>
        <v/>
      </c>
      <c r="AP220" s="186" t="str">
        <f t="shared" si="90"/>
        <v/>
      </c>
      <c r="AQ220" s="39">
        <f t="shared" si="88"/>
        <v>0</v>
      </c>
      <c r="AR220" s="39" t="str">
        <f>IF(ISERROR(VLOOKUP($M220,#REF!,16,0)),"",VLOOKUP($M220,#REF!,16,0))</f>
        <v/>
      </c>
      <c r="AS220" s="196" t="str">
        <f>IF(ISERROR(VLOOKUP($M220,#REF!,7,0)),"",VLOOKUP($M220,#REF!,7,0))</f>
        <v/>
      </c>
      <c r="AT220" s="203">
        <f t="shared" si="110"/>
        <v>0</v>
      </c>
      <c r="AU220" s="208" t="str">
        <f t="shared" si="111"/>
        <v/>
      </c>
      <c r="AW220" s="208" t="str">
        <f>IF(ISERROR(VLOOKUP($M220,#REF!,10,0)),"",VLOOKUP($M220,#REF!,10,0))</f>
        <v/>
      </c>
      <c r="AX220" s="203">
        <f t="shared" si="112"/>
        <v>0</v>
      </c>
      <c r="AY220" s="208" t="str">
        <f t="shared" si="113"/>
        <v/>
      </c>
      <c r="BA220" s="225" t="str">
        <f t="shared" si="114"/>
        <v/>
      </c>
      <c r="BB220" s="225" t="str">
        <f t="shared" si="115"/>
        <v/>
      </c>
    </row>
    <row r="221" spans="1:54" s="39" customFormat="1" ht="25.2" customHeight="1" x14ac:dyDescent="0.2">
      <c r="A221" s="45"/>
      <c r="B221" s="48"/>
      <c r="C221" s="48"/>
      <c r="D221" s="53"/>
      <c r="E221" s="53"/>
      <c r="F221" s="55"/>
      <c r="G221" s="55"/>
      <c r="H221" s="60"/>
      <c r="I221" s="66"/>
      <c r="J221" s="68"/>
      <c r="L221" s="73">
        <f t="shared" si="91"/>
        <v>0</v>
      </c>
      <c r="M221" s="73" t="str">
        <f t="shared" si="92"/>
        <v xml:space="preserve"> </v>
      </c>
      <c r="N221" s="100">
        <f t="shared" si="93"/>
        <v>0</v>
      </c>
      <c r="O221" s="100">
        <f t="shared" si="94"/>
        <v>0</v>
      </c>
      <c r="P221" s="108">
        <f t="shared" si="95"/>
        <v>0</v>
      </c>
      <c r="Q221" s="108" t="str">
        <f>IF(OR($C221="LED",$C221="不明"),"",IF(ISERROR(VLOOKUP($M221,#REF!,2,0)),"",VLOOKUP($M221,#REF!,2,0)))</f>
        <v/>
      </c>
      <c r="R221" s="100">
        <f t="shared" si="96"/>
        <v>0</v>
      </c>
      <c r="S221" s="100">
        <f t="shared" si="97"/>
        <v>0</v>
      </c>
      <c r="T221" s="120" t="str">
        <f t="shared" si="98"/>
        <v/>
      </c>
      <c r="U221" s="124"/>
      <c r="V221" s="129" t="s">
        <v>164</v>
      </c>
      <c r="W221" s="131"/>
      <c r="X221" s="75" t="str">
        <f>IF(COUNTIF($M221,"*LED*"),"LED設置済",IF(COUNTIF($M221,"*不明*"),"該当不明",IF(ISERROR(VLOOKUP($M221,#REF!,4,0)),"",VLOOKUP($M221,#REF!,4,0))))</f>
        <v/>
      </c>
      <c r="Y221" s="139">
        <f t="shared" si="99"/>
        <v>0</v>
      </c>
      <c r="Z221" s="144" t="str">
        <f>IF(ISERROR(VLOOKUP($M221,#REF!,5,0)),"",VLOOKUP($M221,#REF!,5,0))</f>
        <v/>
      </c>
      <c r="AA221" s="147" t="str">
        <f t="shared" si="100"/>
        <v/>
      </c>
      <c r="AB221" s="147" t="str">
        <f t="shared" si="101"/>
        <v/>
      </c>
      <c r="AC221" s="147" t="str">
        <f>IF(ISERROR(VLOOKUP($M221,#REF!,6,0)),"",VLOOKUP($M221,#REF!,6,0))</f>
        <v/>
      </c>
      <c r="AD221" s="147" t="str">
        <f>IF(ISERROR(VLOOKUP($M221,#REF!,8,0)),"",VLOOKUP($M221,#REF!,8,0))</f>
        <v/>
      </c>
      <c r="AE221" s="152" t="str">
        <f t="shared" si="102"/>
        <v/>
      </c>
      <c r="AF221" s="155" t="str">
        <f t="shared" si="103"/>
        <v/>
      </c>
      <c r="AG221" s="146" t="str">
        <f t="shared" si="104"/>
        <v/>
      </c>
      <c r="AH221" s="146" t="str">
        <f>IF(ISERROR(VLOOKUP($M221,#REF!,9,0)),"",VLOOKUP($M221,#REF!,9,0))</f>
        <v/>
      </c>
      <c r="AI221" s="146" t="str">
        <f t="shared" si="105"/>
        <v/>
      </c>
      <c r="AJ221" s="168">
        <f t="shared" si="106"/>
        <v>0</v>
      </c>
      <c r="AK221" s="171"/>
      <c r="AL221" s="174" t="str">
        <f t="shared" si="107"/>
        <v/>
      </c>
      <c r="AM221" s="179" t="str">
        <f t="shared" si="108"/>
        <v/>
      </c>
      <c r="AN221" s="183" t="str">
        <f t="shared" si="109"/>
        <v>未入力セル</v>
      </c>
      <c r="AO221" s="186" t="str">
        <f t="shared" si="89"/>
        <v/>
      </c>
      <c r="AP221" s="186" t="str">
        <f t="shared" si="90"/>
        <v/>
      </c>
      <c r="AQ221" s="39">
        <f t="shared" si="88"/>
        <v>0</v>
      </c>
      <c r="AR221" s="39" t="str">
        <f>IF(ISERROR(VLOOKUP($M221,#REF!,16,0)),"",VLOOKUP($M221,#REF!,16,0))</f>
        <v/>
      </c>
      <c r="AS221" s="196" t="str">
        <f>IF(ISERROR(VLOOKUP($M221,#REF!,7,0)),"",VLOOKUP($M221,#REF!,7,0))</f>
        <v/>
      </c>
      <c r="AT221" s="203">
        <f t="shared" si="110"/>
        <v>0</v>
      </c>
      <c r="AU221" s="208" t="str">
        <f t="shared" si="111"/>
        <v/>
      </c>
      <c r="AW221" s="208" t="str">
        <f>IF(ISERROR(VLOOKUP($M221,#REF!,10,0)),"",VLOOKUP($M221,#REF!,10,0))</f>
        <v/>
      </c>
      <c r="AX221" s="203">
        <f t="shared" si="112"/>
        <v>0</v>
      </c>
      <c r="AY221" s="208" t="str">
        <f t="shared" si="113"/>
        <v/>
      </c>
      <c r="BA221" s="225" t="str">
        <f t="shared" si="114"/>
        <v/>
      </c>
      <c r="BB221" s="225" t="str">
        <f t="shared" si="115"/>
        <v/>
      </c>
    </row>
    <row r="222" spans="1:54" s="39" customFormat="1" ht="25.2" customHeight="1" x14ac:dyDescent="0.2">
      <c r="A222" s="45"/>
      <c r="B222" s="48"/>
      <c r="C222" s="48"/>
      <c r="D222" s="53"/>
      <c r="E222" s="53"/>
      <c r="F222" s="55"/>
      <c r="G222" s="55"/>
      <c r="H222" s="60"/>
      <c r="I222" s="66"/>
      <c r="J222" s="68"/>
      <c r="L222" s="73">
        <f t="shared" si="91"/>
        <v>0</v>
      </c>
      <c r="M222" s="73" t="str">
        <f t="shared" si="92"/>
        <v xml:space="preserve"> </v>
      </c>
      <c r="N222" s="100">
        <f t="shared" si="93"/>
        <v>0</v>
      </c>
      <c r="O222" s="100">
        <f t="shared" si="94"/>
        <v>0</v>
      </c>
      <c r="P222" s="108">
        <f t="shared" si="95"/>
        <v>0</v>
      </c>
      <c r="Q222" s="108" t="str">
        <f>IF(OR($C222="LED",$C222="不明"),"",IF(ISERROR(VLOOKUP($M222,#REF!,2,0)),"",VLOOKUP($M222,#REF!,2,0)))</f>
        <v/>
      </c>
      <c r="R222" s="100">
        <f t="shared" si="96"/>
        <v>0</v>
      </c>
      <c r="S222" s="100">
        <f t="shared" si="97"/>
        <v>0</v>
      </c>
      <c r="T222" s="120" t="str">
        <f t="shared" si="98"/>
        <v/>
      </c>
      <c r="U222" s="124"/>
      <c r="V222" s="129" t="s">
        <v>164</v>
      </c>
      <c r="W222" s="131"/>
      <c r="X222" s="75" t="str">
        <f>IF(COUNTIF($M222,"*LED*"),"LED設置済",IF(COUNTIF($M222,"*不明*"),"該当不明",IF(ISERROR(VLOOKUP($M222,#REF!,4,0)),"",VLOOKUP($M222,#REF!,4,0))))</f>
        <v/>
      </c>
      <c r="Y222" s="139">
        <f t="shared" si="99"/>
        <v>0</v>
      </c>
      <c r="Z222" s="144" t="str">
        <f>IF(ISERROR(VLOOKUP($M222,#REF!,5,0)),"",VLOOKUP($M222,#REF!,5,0))</f>
        <v/>
      </c>
      <c r="AA222" s="147" t="str">
        <f t="shared" si="100"/>
        <v/>
      </c>
      <c r="AB222" s="147" t="str">
        <f t="shared" si="101"/>
        <v/>
      </c>
      <c r="AC222" s="147" t="str">
        <f>IF(ISERROR(VLOOKUP($M222,#REF!,6,0)),"",VLOOKUP($M222,#REF!,6,0))</f>
        <v/>
      </c>
      <c r="AD222" s="147" t="str">
        <f>IF(ISERROR(VLOOKUP($M222,#REF!,8,0)),"",VLOOKUP($M222,#REF!,8,0))</f>
        <v/>
      </c>
      <c r="AE222" s="152" t="str">
        <f t="shared" si="102"/>
        <v/>
      </c>
      <c r="AF222" s="155" t="str">
        <f t="shared" si="103"/>
        <v/>
      </c>
      <c r="AG222" s="146" t="str">
        <f t="shared" si="104"/>
        <v/>
      </c>
      <c r="AH222" s="146" t="str">
        <f>IF(ISERROR(VLOOKUP($M222,#REF!,9,0)),"",VLOOKUP($M222,#REF!,9,0))</f>
        <v/>
      </c>
      <c r="AI222" s="146" t="str">
        <f t="shared" si="105"/>
        <v/>
      </c>
      <c r="AJ222" s="168">
        <f t="shared" si="106"/>
        <v>0</v>
      </c>
      <c r="AK222" s="171"/>
      <c r="AL222" s="174" t="str">
        <f t="shared" si="107"/>
        <v/>
      </c>
      <c r="AM222" s="179" t="str">
        <f t="shared" si="108"/>
        <v/>
      </c>
      <c r="AN222" s="183" t="str">
        <f t="shared" si="109"/>
        <v>未入力セル</v>
      </c>
      <c r="AO222" s="186" t="str">
        <f t="shared" si="89"/>
        <v/>
      </c>
      <c r="AP222" s="186" t="str">
        <f t="shared" si="90"/>
        <v/>
      </c>
      <c r="AQ222" s="39">
        <f t="shared" si="88"/>
        <v>0</v>
      </c>
      <c r="AR222" s="39" t="str">
        <f>IF(ISERROR(VLOOKUP($M222,#REF!,16,0)),"",VLOOKUP($M222,#REF!,16,0))</f>
        <v/>
      </c>
      <c r="AS222" s="196" t="str">
        <f>IF(ISERROR(VLOOKUP($M222,#REF!,7,0)),"",VLOOKUP($M222,#REF!,7,0))</f>
        <v/>
      </c>
      <c r="AT222" s="203">
        <f t="shared" si="110"/>
        <v>0</v>
      </c>
      <c r="AU222" s="208" t="str">
        <f t="shared" si="111"/>
        <v/>
      </c>
      <c r="AW222" s="208" t="str">
        <f>IF(ISERROR(VLOOKUP($M222,#REF!,10,0)),"",VLOOKUP($M222,#REF!,10,0))</f>
        <v/>
      </c>
      <c r="AX222" s="203">
        <f t="shared" si="112"/>
        <v>0</v>
      </c>
      <c r="AY222" s="208" t="str">
        <f t="shared" si="113"/>
        <v/>
      </c>
      <c r="BA222" s="225" t="str">
        <f t="shared" si="114"/>
        <v/>
      </c>
      <c r="BB222" s="225" t="str">
        <f t="shared" si="115"/>
        <v/>
      </c>
    </row>
    <row r="223" spans="1:54" s="39" customFormat="1" ht="25.2" customHeight="1" x14ac:dyDescent="0.2">
      <c r="A223" s="45"/>
      <c r="B223" s="48"/>
      <c r="C223" s="48"/>
      <c r="D223" s="53"/>
      <c r="E223" s="53"/>
      <c r="F223" s="55"/>
      <c r="G223" s="55"/>
      <c r="H223" s="60"/>
      <c r="I223" s="66"/>
      <c r="J223" s="68"/>
      <c r="L223" s="73">
        <f t="shared" si="91"/>
        <v>0</v>
      </c>
      <c r="M223" s="73" t="str">
        <f t="shared" si="92"/>
        <v xml:space="preserve"> </v>
      </c>
      <c r="N223" s="100">
        <f t="shared" si="93"/>
        <v>0</v>
      </c>
      <c r="O223" s="100">
        <f t="shared" si="94"/>
        <v>0</v>
      </c>
      <c r="P223" s="108">
        <f t="shared" si="95"/>
        <v>0</v>
      </c>
      <c r="Q223" s="108" t="str">
        <f>IF(OR($C223="LED",$C223="不明"),"",IF(ISERROR(VLOOKUP($M223,#REF!,2,0)),"",VLOOKUP($M223,#REF!,2,0)))</f>
        <v/>
      </c>
      <c r="R223" s="100">
        <f t="shared" si="96"/>
        <v>0</v>
      </c>
      <c r="S223" s="100">
        <f t="shared" si="97"/>
        <v>0</v>
      </c>
      <c r="T223" s="120" t="str">
        <f t="shared" si="98"/>
        <v/>
      </c>
      <c r="U223" s="124"/>
      <c r="V223" s="129" t="s">
        <v>164</v>
      </c>
      <c r="W223" s="131"/>
      <c r="X223" s="75" t="str">
        <f>IF(COUNTIF($M223,"*LED*"),"LED設置済",IF(COUNTIF($M223,"*不明*"),"該当不明",IF(ISERROR(VLOOKUP($M223,#REF!,4,0)),"",VLOOKUP($M223,#REF!,4,0))))</f>
        <v/>
      </c>
      <c r="Y223" s="139">
        <f t="shared" si="99"/>
        <v>0</v>
      </c>
      <c r="Z223" s="144" t="str">
        <f>IF(ISERROR(VLOOKUP($M223,#REF!,5,0)),"",VLOOKUP($M223,#REF!,5,0))</f>
        <v/>
      </c>
      <c r="AA223" s="147" t="str">
        <f t="shared" si="100"/>
        <v/>
      </c>
      <c r="AB223" s="147" t="str">
        <f t="shared" si="101"/>
        <v/>
      </c>
      <c r="AC223" s="147" t="str">
        <f>IF(ISERROR(VLOOKUP($M223,#REF!,6,0)),"",VLOOKUP($M223,#REF!,6,0))</f>
        <v/>
      </c>
      <c r="AD223" s="147" t="str">
        <f>IF(ISERROR(VLOOKUP($M223,#REF!,8,0)),"",VLOOKUP($M223,#REF!,8,0))</f>
        <v/>
      </c>
      <c r="AE223" s="152" t="str">
        <f t="shared" si="102"/>
        <v/>
      </c>
      <c r="AF223" s="155" t="str">
        <f t="shared" si="103"/>
        <v/>
      </c>
      <c r="AG223" s="146" t="str">
        <f t="shared" si="104"/>
        <v/>
      </c>
      <c r="AH223" s="146" t="str">
        <f>IF(ISERROR(VLOOKUP($M223,#REF!,9,0)),"",VLOOKUP($M223,#REF!,9,0))</f>
        <v/>
      </c>
      <c r="AI223" s="146" t="str">
        <f t="shared" si="105"/>
        <v/>
      </c>
      <c r="AJ223" s="168">
        <f t="shared" si="106"/>
        <v>0</v>
      </c>
      <c r="AK223" s="171"/>
      <c r="AL223" s="174" t="str">
        <f t="shared" si="107"/>
        <v/>
      </c>
      <c r="AM223" s="179" t="str">
        <f t="shared" si="108"/>
        <v/>
      </c>
      <c r="AN223" s="183" t="str">
        <f t="shared" si="109"/>
        <v>未入力セル</v>
      </c>
      <c r="AO223" s="186" t="str">
        <f t="shared" si="89"/>
        <v/>
      </c>
      <c r="AP223" s="186" t="str">
        <f t="shared" si="90"/>
        <v/>
      </c>
      <c r="AQ223" s="39">
        <f t="shared" ref="AQ223:AQ286" si="116">R223*S223*N223</f>
        <v>0</v>
      </c>
      <c r="AR223" s="39" t="str">
        <f>IF(ISERROR(VLOOKUP($M223,#REF!,16,0)),"",VLOOKUP($M223,#REF!,16,0))</f>
        <v/>
      </c>
      <c r="AS223" s="196" t="str">
        <f>IF(ISERROR(VLOOKUP($M223,#REF!,7,0)),"",VLOOKUP($M223,#REF!,7,0))</f>
        <v/>
      </c>
      <c r="AT223" s="203">
        <f t="shared" si="110"/>
        <v>0</v>
      </c>
      <c r="AU223" s="208" t="str">
        <f t="shared" si="111"/>
        <v/>
      </c>
      <c r="AW223" s="208" t="str">
        <f>IF(ISERROR(VLOOKUP($M223,#REF!,10,0)),"",VLOOKUP($M223,#REF!,10,0))</f>
        <v/>
      </c>
      <c r="AX223" s="203">
        <f t="shared" si="112"/>
        <v>0</v>
      </c>
      <c r="AY223" s="208" t="str">
        <f t="shared" si="113"/>
        <v/>
      </c>
      <c r="BA223" s="225" t="str">
        <f t="shared" si="114"/>
        <v/>
      </c>
      <c r="BB223" s="225" t="str">
        <f t="shared" si="115"/>
        <v/>
      </c>
    </row>
    <row r="224" spans="1:54" s="39" customFormat="1" ht="25.2" customHeight="1" x14ac:dyDescent="0.2">
      <c r="A224" s="45"/>
      <c r="B224" s="48"/>
      <c r="C224" s="48"/>
      <c r="D224" s="53"/>
      <c r="E224" s="53"/>
      <c r="F224" s="55"/>
      <c r="G224" s="55"/>
      <c r="H224" s="60"/>
      <c r="I224" s="66"/>
      <c r="J224" s="68"/>
      <c r="L224" s="73">
        <f t="shared" si="91"/>
        <v>0</v>
      </c>
      <c r="M224" s="73" t="str">
        <f t="shared" si="92"/>
        <v xml:space="preserve"> </v>
      </c>
      <c r="N224" s="100">
        <f t="shared" si="93"/>
        <v>0</v>
      </c>
      <c r="O224" s="100">
        <f t="shared" si="94"/>
        <v>0</v>
      </c>
      <c r="P224" s="108">
        <f t="shared" si="95"/>
        <v>0</v>
      </c>
      <c r="Q224" s="108" t="str">
        <f>IF(OR($C224="LED",$C224="不明"),"",IF(ISERROR(VLOOKUP($M224,#REF!,2,0)),"",VLOOKUP($M224,#REF!,2,0)))</f>
        <v/>
      </c>
      <c r="R224" s="100">
        <f t="shared" si="96"/>
        <v>0</v>
      </c>
      <c r="S224" s="100">
        <f t="shared" si="97"/>
        <v>0</v>
      </c>
      <c r="T224" s="120" t="str">
        <f t="shared" si="98"/>
        <v/>
      </c>
      <c r="U224" s="124"/>
      <c r="V224" s="129" t="s">
        <v>164</v>
      </c>
      <c r="W224" s="131"/>
      <c r="X224" s="75" t="str">
        <f>IF(COUNTIF($M224,"*LED*"),"LED設置済",IF(COUNTIF($M224,"*不明*"),"該当不明",IF(ISERROR(VLOOKUP($M224,#REF!,4,0)),"",VLOOKUP($M224,#REF!,4,0))))</f>
        <v/>
      </c>
      <c r="Y224" s="139">
        <f t="shared" si="99"/>
        <v>0</v>
      </c>
      <c r="Z224" s="144" t="str">
        <f>IF(ISERROR(VLOOKUP($M224,#REF!,5,0)),"",VLOOKUP($M224,#REF!,5,0))</f>
        <v/>
      </c>
      <c r="AA224" s="147" t="str">
        <f t="shared" si="100"/>
        <v/>
      </c>
      <c r="AB224" s="147" t="str">
        <f t="shared" si="101"/>
        <v/>
      </c>
      <c r="AC224" s="147" t="str">
        <f>IF(ISERROR(VLOOKUP($M224,#REF!,6,0)),"",VLOOKUP($M224,#REF!,6,0))</f>
        <v/>
      </c>
      <c r="AD224" s="147" t="str">
        <f>IF(ISERROR(VLOOKUP($M224,#REF!,8,0)),"",VLOOKUP($M224,#REF!,8,0))</f>
        <v/>
      </c>
      <c r="AE224" s="152" t="str">
        <f t="shared" si="102"/>
        <v/>
      </c>
      <c r="AF224" s="155" t="str">
        <f t="shared" si="103"/>
        <v/>
      </c>
      <c r="AG224" s="146" t="str">
        <f t="shared" si="104"/>
        <v/>
      </c>
      <c r="AH224" s="146" t="str">
        <f>IF(ISERROR(VLOOKUP($M224,#REF!,9,0)),"",VLOOKUP($M224,#REF!,9,0))</f>
        <v/>
      </c>
      <c r="AI224" s="146" t="str">
        <f t="shared" si="105"/>
        <v/>
      </c>
      <c r="AJ224" s="168">
        <f t="shared" si="106"/>
        <v>0</v>
      </c>
      <c r="AK224" s="171"/>
      <c r="AL224" s="174" t="str">
        <f t="shared" si="107"/>
        <v/>
      </c>
      <c r="AM224" s="179" t="str">
        <f t="shared" si="108"/>
        <v/>
      </c>
      <c r="AN224" s="183" t="str">
        <f t="shared" si="109"/>
        <v>未入力セル</v>
      </c>
      <c r="AO224" s="186" t="str">
        <f t="shared" si="89"/>
        <v/>
      </c>
      <c r="AP224" s="186" t="str">
        <f t="shared" si="90"/>
        <v/>
      </c>
      <c r="AQ224" s="39">
        <f t="shared" si="116"/>
        <v>0</v>
      </c>
      <c r="AR224" s="39" t="str">
        <f>IF(ISERROR(VLOOKUP($M224,#REF!,16,0)),"",VLOOKUP($M224,#REF!,16,0))</f>
        <v/>
      </c>
      <c r="AS224" s="196" t="str">
        <f>IF(ISERROR(VLOOKUP($M224,#REF!,7,0)),"",VLOOKUP($M224,#REF!,7,0))</f>
        <v/>
      </c>
      <c r="AT224" s="203">
        <f t="shared" si="110"/>
        <v>0</v>
      </c>
      <c r="AU224" s="208" t="str">
        <f t="shared" si="111"/>
        <v/>
      </c>
      <c r="AW224" s="208" t="str">
        <f>IF(ISERROR(VLOOKUP($M224,#REF!,10,0)),"",VLOOKUP($M224,#REF!,10,0))</f>
        <v/>
      </c>
      <c r="AX224" s="203">
        <f t="shared" si="112"/>
        <v>0</v>
      </c>
      <c r="AY224" s="208" t="str">
        <f t="shared" si="113"/>
        <v/>
      </c>
      <c r="BA224" s="225" t="str">
        <f t="shared" si="114"/>
        <v/>
      </c>
      <c r="BB224" s="225" t="str">
        <f t="shared" si="115"/>
        <v/>
      </c>
    </row>
    <row r="225" spans="1:54" s="39" customFormat="1" ht="25.2" customHeight="1" x14ac:dyDescent="0.2">
      <c r="A225" s="45"/>
      <c r="B225" s="48"/>
      <c r="C225" s="48"/>
      <c r="D225" s="53"/>
      <c r="E225" s="53"/>
      <c r="F225" s="55"/>
      <c r="G225" s="55"/>
      <c r="H225" s="60"/>
      <c r="I225" s="66"/>
      <c r="J225" s="68"/>
      <c r="L225" s="73">
        <f t="shared" si="91"/>
        <v>0</v>
      </c>
      <c r="M225" s="73" t="str">
        <f t="shared" si="92"/>
        <v xml:space="preserve"> </v>
      </c>
      <c r="N225" s="100">
        <f t="shared" si="93"/>
        <v>0</v>
      </c>
      <c r="O225" s="100">
        <f t="shared" si="94"/>
        <v>0</v>
      </c>
      <c r="P225" s="108">
        <f t="shared" si="95"/>
        <v>0</v>
      </c>
      <c r="Q225" s="108" t="str">
        <f>IF(OR($C225="LED",$C225="不明"),"",IF(ISERROR(VLOOKUP($M225,#REF!,2,0)),"",VLOOKUP($M225,#REF!,2,0)))</f>
        <v/>
      </c>
      <c r="R225" s="100">
        <f t="shared" si="96"/>
        <v>0</v>
      </c>
      <c r="S225" s="100">
        <f t="shared" si="97"/>
        <v>0</v>
      </c>
      <c r="T225" s="120" t="str">
        <f t="shared" si="98"/>
        <v/>
      </c>
      <c r="U225" s="124"/>
      <c r="V225" s="129" t="s">
        <v>164</v>
      </c>
      <c r="W225" s="131"/>
      <c r="X225" s="75" t="str">
        <f>IF(COUNTIF($M225,"*LED*"),"LED設置済",IF(COUNTIF($M225,"*不明*"),"該当不明",IF(ISERROR(VLOOKUP($M225,#REF!,4,0)),"",VLOOKUP($M225,#REF!,4,0))))</f>
        <v/>
      </c>
      <c r="Y225" s="139">
        <f t="shared" si="99"/>
        <v>0</v>
      </c>
      <c r="Z225" s="144" t="str">
        <f>IF(ISERROR(VLOOKUP($M225,#REF!,5,0)),"",VLOOKUP($M225,#REF!,5,0))</f>
        <v/>
      </c>
      <c r="AA225" s="147" t="str">
        <f t="shared" si="100"/>
        <v/>
      </c>
      <c r="AB225" s="147" t="str">
        <f t="shared" si="101"/>
        <v/>
      </c>
      <c r="AC225" s="147" t="str">
        <f>IF(ISERROR(VLOOKUP($M225,#REF!,6,0)),"",VLOOKUP($M225,#REF!,6,0))</f>
        <v/>
      </c>
      <c r="AD225" s="147" t="str">
        <f>IF(ISERROR(VLOOKUP($M225,#REF!,8,0)),"",VLOOKUP($M225,#REF!,8,0))</f>
        <v/>
      </c>
      <c r="AE225" s="152" t="str">
        <f t="shared" si="102"/>
        <v/>
      </c>
      <c r="AF225" s="155" t="str">
        <f t="shared" si="103"/>
        <v/>
      </c>
      <c r="AG225" s="146" t="str">
        <f t="shared" si="104"/>
        <v/>
      </c>
      <c r="AH225" s="146" t="str">
        <f>IF(ISERROR(VLOOKUP($M225,#REF!,9,0)),"",VLOOKUP($M225,#REF!,9,0))</f>
        <v/>
      </c>
      <c r="AI225" s="146" t="str">
        <f t="shared" si="105"/>
        <v/>
      </c>
      <c r="AJ225" s="168">
        <f t="shared" si="106"/>
        <v>0</v>
      </c>
      <c r="AK225" s="171"/>
      <c r="AL225" s="174" t="str">
        <f t="shared" si="107"/>
        <v/>
      </c>
      <c r="AM225" s="179" t="str">
        <f t="shared" si="108"/>
        <v/>
      </c>
      <c r="AN225" s="183" t="str">
        <f t="shared" si="109"/>
        <v>未入力セル</v>
      </c>
      <c r="AO225" s="186" t="str">
        <f t="shared" si="89"/>
        <v/>
      </c>
      <c r="AP225" s="186" t="str">
        <f t="shared" si="90"/>
        <v/>
      </c>
      <c r="AQ225" s="39">
        <f t="shared" si="116"/>
        <v>0</v>
      </c>
      <c r="AR225" s="39" t="str">
        <f>IF(ISERROR(VLOOKUP($M225,#REF!,16,0)),"",VLOOKUP($M225,#REF!,16,0))</f>
        <v/>
      </c>
      <c r="AS225" s="196" t="str">
        <f>IF(ISERROR(VLOOKUP($M225,#REF!,7,0)),"",VLOOKUP($M225,#REF!,7,0))</f>
        <v/>
      </c>
      <c r="AT225" s="203">
        <f t="shared" si="110"/>
        <v>0</v>
      </c>
      <c r="AU225" s="208" t="str">
        <f t="shared" si="111"/>
        <v/>
      </c>
      <c r="AW225" s="208" t="str">
        <f>IF(ISERROR(VLOOKUP($M225,#REF!,10,0)),"",VLOOKUP($M225,#REF!,10,0))</f>
        <v/>
      </c>
      <c r="AX225" s="203">
        <f t="shared" si="112"/>
        <v>0</v>
      </c>
      <c r="AY225" s="208" t="str">
        <f t="shared" si="113"/>
        <v/>
      </c>
      <c r="BA225" s="225" t="str">
        <f t="shared" si="114"/>
        <v/>
      </c>
      <c r="BB225" s="225" t="str">
        <f t="shared" si="115"/>
        <v/>
      </c>
    </row>
    <row r="226" spans="1:54" s="39" customFormat="1" ht="25.2" customHeight="1" x14ac:dyDescent="0.2">
      <c r="A226" s="45"/>
      <c r="B226" s="48"/>
      <c r="C226" s="48"/>
      <c r="D226" s="53"/>
      <c r="E226" s="53"/>
      <c r="F226" s="55"/>
      <c r="G226" s="55"/>
      <c r="H226" s="60"/>
      <c r="I226" s="66"/>
      <c r="J226" s="68"/>
      <c r="L226" s="73">
        <f t="shared" si="91"/>
        <v>0</v>
      </c>
      <c r="M226" s="73" t="str">
        <f t="shared" si="92"/>
        <v xml:space="preserve"> </v>
      </c>
      <c r="N226" s="100">
        <f t="shared" si="93"/>
        <v>0</v>
      </c>
      <c r="O226" s="100">
        <f t="shared" si="94"/>
        <v>0</v>
      </c>
      <c r="P226" s="108">
        <f t="shared" si="95"/>
        <v>0</v>
      </c>
      <c r="Q226" s="108" t="str">
        <f>IF(OR($C226="LED",$C226="不明"),"",IF(ISERROR(VLOOKUP($M226,#REF!,2,0)),"",VLOOKUP($M226,#REF!,2,0)))</f>
        <v/>
      </c>
      <c r="R226" s="100">
        <f t="shared" si="96"/>
        <v>0</v>
      </c>
      <c r="S226" s="100">
        <f t="shared" si="97"/>
        <v>0</v>
      </c>
      <c r="T226" s="120" t="str">
        <f t="shared" si="98"/>
        <v/>
      </c>
      <c r="U226" s="124"/>
      <c r="V226" s="129" t="s">
        <v>164</v>
      </c>
      <c r="W226" s="131"/>
      <c r="X226" s="75" t="str">
        <f>IF(COUNTIF($M226,"*LED*"),"LED設置済",IF(COUNTIF($M226,"*不明*"),"該当不明",IF(ISERROR(VLOOKUP($M226,#REF!,4,0)),"",VLOOKUP($M226,#REF!,4,0))))</f>
        <v/>
      </c>
      <c r="Y226" s="139">
        <f t="shared" si="99"/>
        <v>0</v>
      </c>
      <c r="Z226" s="144" t="str">
        <f>IF(ISERROR(VLOOKUP($M226,#REF!,5,0)),"",VLOOKUP($M226,#REF!,5,0))</f>
        <v/>
      </c>
      <c r="AA226" s="147" t="str">
        <f t="shared" si="100"/>
        <v/>
      </c>
      <c r="AB226" s="147" t="str">
        <f t="shared" si="101"/>
        <v/>
      </c>
      <c r="AC226" s="147" t="str">
        <f>IF(ISERROR(VLOOKUP($M226,#REF!,6,0)),"",VLOOKUP($M226,#REF!,6,0))</f>
        <v/>
      </c>
      <c r="AD226" s="147" t="str">
        <f>IF(ISERROR(VLOOKUP($M226,#REF!,8,0)),"",VLOOKUP($M226,#REF!,8,0))</f>
        <v/>
      </c>
      <c r="AE226" s="152" t="str">
        <f t="shared" si="102"/>
        <v/>
      </c>
      <c r="AF226" s="155" t="str">
        <f t="shared" si="103"/>
        <v/>
      </c>
      <c r="AG226" s="146" t="str">
        <f t="shared" si="104"/>
        <v/>
      </c>
      <c r="AH226" s="146" t="str">
        <f>IF(ISERROR(VLOOKUP($M226,#REF!,9,0)),"",VLOOKUP($M226,#REF!,9,0))</f>
        <v/>
      </c>
      <c r="AI226" s="146" t="str">
        <f t="shared" si="105"/>
        <v/>
      </c>
      <c r="AJ226" s="168">
        <f t="shared" si="106"/>
        <v>0</v>
      </c>
      <c r="AK226" s="171"/>
      <c r="AL226" s="174" t="str">
        <f t="shared" si="107"/>
        <v/>
      </c>
      <c r="AM226" s="179" t="str">
        <f t="shared" si="108"/>
        <v/>
      </c>
      <c r="AN226" s="183" t="str">
        <f t="shared" si="109"/>
        <v>未入力セル</v>
      </c>
      <c r="AO226" s="186" t="str">
        <f t="shared" si="89"/>
        <v/>
      </c>
      <c r="AP226" s="186" t="str">
        <f t="shared" si="90"/>
        <v/>
      </c>
      <c r="AQ226" s="39">
        <f t="shared" si="116"/>
        <v>0</v>
      </c>
      <c r="AR226" s="39" t="str">
        <f>IF(ISERROR(VLOOKUP($M226,#REF!,16,0)),"",VLOOKUP($M226,#REF!,16,0))</f>
        <v/>
      </c>
      <c r="AS226" s="196" t="str">
        <f>IF(ISERROR(VLOOKUP($M226,#REF!,7,0)),"",VLOOKUP($M226,#REF!,7,0))</f>
        <v/>
      </c>
      <c r="AT226" s="203">
        <f t="shared" si="110"/>
        <v>0</v>
      </c>
      <c r="AU226" s="208" t="str">
        <f t="shared" si="111"/>
        <v/>
      </c>
      <c r="AW226" s="208" t="str">
        <f>IF(ISERROR(VLOOKUP($M226,#REF!,10,0)),"",VLOOKUP($M226,#REF!,10,0))</f>
        <v/>
      </c>
      <c r="AX226" s="203">
        <f t="shared" si="112"/>
        <v>0</v>
      </c>
      <c r="AY226" s="208" t="str">
        <f t="shared" si="113"/>
        <v/>
      </c>
      <c r="BA226" s="225" t="str">
        <f t="shared" si="114"/>
        <v/>
      </c>
      <c r="BB226" s="225" t="str">
        <f t="shared" si="115"/>
        <v/>
      </c>
    </row>
    <row r="227" spans="1:54" s="39" customFormat="1" ht="25.2" customHeight="1" x14ac:dyDescent="0.2">
      <c r="A227" s="45"/>
      <c r="B227" s="48"/>
      <c r="C227" s="48"/>
      <c r="D227" s="53"/>
      <c r="E227" s="53"/>
      <c r="F227" s="55"/>
      <c r="G227" s="55"/>
      <c r="H227" s="60"/>
      <c r="I227" s="66"/>
      <c r="J227" s="68"/>
      <c r="L227" s="73">
        <f t="shared" si="91"/>
        <v>0</v>
      </c>
      <c r="M227" s="73" t="str">
        <f t="shared" si="92"/>
        <v xml:space="preserve"> </v>
      </c>
      <c r="N227" s="100">
        <f t="shared" si="93"/>
        <v>0</v>
      </c>
      <c r="O227" s="100">
        <f t="shared" si="94"/>
        <v>0</v>
      </c>
      <c r="P227" s="108">
        <f t="shared" si="95"/>
        <v>0</v>
      </c>
      <c r="Q227" s="108" t="str">
        <f>IF(OR($C227="LED",$C227="不明"),"",IF(ISERROR(VLOOKUP($M227,#REF!,2,0)),"",VLOOKUP($M227,#REF!,2,0)))</f>
        <v/>
      </c>
      <c r="R227" s="100">
        <f t="shared" si="96"/>
        <v>0</v>
      </c>
      <c r="S227" s="100">
        <f t="shared" si="97"/>
        <v>0</v>
      </c>
      <c r="T227" s="120" t="str">
        <f t="shared" si="98"/>
        <v/>
      </c>
      <c r="U227" s="124"/>
      <c r="V227" s="129" t="s">
        <v>164</v>
      </c>
      <c r="W227" s="131"/>
      <c r="X227" s="75" t="str">
        <f>IF(COUNTIF($M227,"*LED*"),"LED設置済",IF(COUNTIF($M227,"*不明*"),"該当不明",IF(ISERROR(VLOOKUP($M227,#REF!,4,0)),"",VLOOKUP($M227,#REF!,4,0))))</f>
        <v/>
      </c>
      <c r="Y227" s="139">
        <f t="shared" si="99"/>
        <v>0</v>
      </c>
      <c r="Z227" s="144" t="str">
        <f>IF(ISERROR(VLOOKUP($M227,#REF!,5,0)),"",VLOOKUP($M227,#REF!,5,0))</f>
        <v/>
      </c>
      <c r="AA227" s="147" t="str">
        <f t="shared" si="100"/>
        <v/>
      </c>
      <c r="AB227" s="147" t="str">
        <f t="shared" si="101"/>
        <v/>
      </c>
      <c r="AC227" s="147" t="str">
        <f>IF(ISERROR(VLOOKUP($M227,#REF!,6,0)),"",VLOOKUP($M227,#REF!,6,0))</f>
        <v/>
      </c>
      <c r="AD227" s="147" t="str">
        <f>IF(ISERROR(VLOOKUP($M227,#REF!,8,0)),"",VLOOKUP($M227,#REF!,8,0))</f>
        <v/>
      </c>
      <c r="AE227" s="152" t="str">
        <f t="shared" si="102"/>
        <v/>
      </c>
      <c r="AF227" s="155" t="str">
        <f t="shared" si="103"/>
        <v/>
      </c>
      <c r="AG227" s="146" t="str">
        <f t="shared" si="104"/>
        <v/>
      </c>
      <c r="AH227" s="146" t="str">
        <f>IF(ISERROR(VLOOKUP($M227,#REF!,9,0)),"",VLOOKUP($M227,#REF!,9,0))</f>
        <v/>
      </c>
      <c r="AI227" s="146" t="str">
        <f t="shared" si="105"/>
        <v/>
      </c>
      <c r="AJ227" s="168">
        <f t="shared" si="106"/>
        <v>0</v>
      </c>
      <c r="AK227" s="171"/>
      <c r="AL227" s="174" t="str">
        <f t="shared" si="107"/>
        <v/>
      </c>
      <c r="AM227" s="179" t="str">
        <f t="shared" si="108"/>
        <v/>
      </c>
      <c r="AN227" s="183" t="str">
        <f t="shared" si="109"/>
        <v>未入力セル</v>
      </c>
      <c r="AO227" s="186" t="str">
        <f t="shared" si="89"/>
        <v/>
      </c>
      <c r="AP227" s="186" t="str">
        <f t="shared" si="90"/>
        <v/>
      </c>
      <c r="AQ227" s="39">
        <f t="shared" si="116"/>
        <v>0</v>
      </c>
      <c r="AR227" s="39" t="str">
        <f>IF(ISERROR(VLOOKUP($M227,#REF!,16,0)),"",VLOOKUP($M227,#REF!,16,0))</f>
        <v/>
      </c>
      <c r="AS227" s="196" t="str">
        <f>IF(ISERROR(VLOOKUP($M227,#REF!,7,0)),"",VLOOKUP($M227,#REF!,7,0))</f>
        <v/>
      </c>
      <c r="AT227" s="203">
        <f t="shared" si="110"/>
        <v>0</v>
      </c>
      <c r="AU227" s="208" t="str">
        <f t="shared" si="111"/>
        <v/>
      </c>
      <c r="AW227" s="208" t="str">
        <f>IF(ISERROR(VLOOKUP($M227,#REF!,10,0)),"",VLOOKUP($M227,#REF!,10,0))</f>
        <v/>
      </c>
      <c r="AX227" s="203">
        <f t="shared" si="112"/>
        <v>0</v>
      </c>
      <c r="AY227" s="208" t="str">
        <f t="shared" si="113"/>
        <v/>
      </c>
      <c r="BA227" s="225" t="str">
        <f t="shared" si="114"/>
        <v/>
      </c>
      <c r="BB227" s="225" t="str">
        <f t="shared" si="115"/>
        <v/>
      </c>
    </row>
    <row r="228" spans="1:54" s="39" customFormat="1" ht="25.2" customHeight="1" x14ac:dyDescent="0.2">
      <c r="A228" s="45"/>
      <c r="B228" s="48"/>
      <c r="C228" s="48"/>
      <c r="D228" s="53"/>
      <c r="E228" s="53"/>
      <c r="F228" s="55"/>
      <c r="G228" s="55"/>
      <c r="H228" s="60"/>
      <c r="I228" s="66"/>
      <c r="J228" s="68"/>
      <c r="L228" s="73">
        <f t="shared" si="91"/>
        <v>0</v>
      </c>
      <c r="M228" s="73" t="str">
        <f t="shared" si="92"/>
        <v xml:space="preserve"> </v>
      </c>
      <c r="N228" s="100">
        <f t="shared" si="93"/>
        <v>0</v>
      </c>
      <c r="O228" s="100">
        <f t="shared" si="94"/>
        <v>0</v>
      </c>
      <c r="P228" s="108">
        <f t="shared" si="95"/>
        <v>0</v>
      </c>
      <c r="Q228" s="108" t="str">
        <f>IF(OR($C228="LED",$C228="不明"),"",IF(ISERROR(VLOOKUP($M228,#REF!,2,0)),"",VLOOKUP($M228,#REF!,2,0)))</f>
        <v/>
      </c>
      <c r="R228" s="100">
        <f t="shared" si="96"/>
        <v>0</v>
      </c>
      <c r="S228" s="100">
        <f t="shared" si="97"/>
        <v>0</v>
      </c>
      <c r="T228" s="120" t="str">
        <f t="shared" si="98"/>
        <v/>
      </c>
      <c r="U228" s="124"/>
      <c r="V228" s="129" t="s">
        <v>164</v>
      </c>
      <c r="W228" s="131"/>
      <c r="X228" s="75" t="str">
        <f>IF(COUNTIF($M228,"*LED*"),"LED設置済",IF(COUNTIF($M228,"*不明*"),"該当不明",IF(ISERROR(VLOOKUP($M228,#REF!,4,0)),"",VLOOKUP($M228,#REF!,4,0))))</f>
        <v/>
      </c>
      <c r="Y228" s="139">
        <f t="shared" si="99"/>
        <v>0</v>
      </c>
      <c r="Z228" s="144" t="str">
        <f>IF(ISERROR(VLOOKUP($M228,#REF!,5,0)),"",VLOOKUP($M228,#REF!,5,0))</f>
        <v/>
      </c>
      <c r="AA228" s="147" t="str">
        <f t="shared" si="100"/>
        <v/>
      </c>
      <c r="AB228" s="147" t="str">
        <f t="shared" si="101"/>
        <v/>
      </c>
      <c r="AC228" s="147" t="str">
        <f>IF(ISERROR(VLOOKUP($M228,#REF!,6,0)),"",VLOOKUP($M228,#REF!,6,0))</f>
        <v/>
      </c>
      <c r="AD228" s="147" t="str">
        <f>IF(ISERROR(VLOOKUP($M228,#REF!,8,0)),"",VLOOKUP($M228,#REF!,8,0))</f>
        <v/>
      </c>
      <c r="AE228" s="152" t="str">
        <f t="shared" si="102"/>
        <v/>
      </c>
      <c r="AF228" s="155" t="str">
        <f t="shared" si="103"/>
        <v/>
      </c>
      <c r="AG228" s="146" t="str">
        <f t="shared" si="104"/>
        <v/>
      </c>
      <c r="AH228" s="146" t="str">
        <f>IF(ISERROR(VLOOKUP($M228,#REF!,9,0)),"",VLOOKUP($M228,#REF!,9,0))</f>
        <v/>
      </c>
      <c r="AI228" s="146" t="str">
        <f t="shared" si="105"/>
        <v/>
      </c>
      <c r="AJ228" s="168">
        <f t="shared" si="106"/>
        <v>0</v>
      </c>
      <c r="AK228" s="171"/>
      <c r="AL228" s="174" t="str">
        <f t="shared" si="107"/>
        <v/>
      </c>
      <c r="AM228" s="179" t="str">
        <f t="shared" si="108"/>
        <v/>
      </c>
      <c r="AN228" s="183" t="str">
        <f t="shared" si="109"/>
        <v>未入力セル</v>
      </c>
      <c r="AO228" s="186" t="str">
        <f t="shared" si="89"/>
        <v/>
      </c>
      <c r="AP228" s="186" t="str">
        <f t="shared" si="90"/>
        <v/>
      </c>
      <c r="AQ228" s="39">
        <f t="shared" si="116"/>
        <v>0</v>
      </c>
      <c r="AR228" s="39" t="str">
        <f>IF(ISERROR(VLOOKUP($M228,#REF!,16,0)),"",VLOOKUP($M228,#REF!,16,0))</f>
        <v/>
      </c>
      <c r="AS228" s="196" t="str">
        <f>IF(ISERROR(VLOOKUP($M228,#REF!,7,0)),"",VLOOKUP($M228,#REF!,7,0))</f>
        <v/>
      </c>
      <c r="AT228" s="203">
        <f t="shared" si="110"/>
        <v>0</v>
      </c>
      <c r="AU228" s="208" t="str">
        <f t="shared" si="111"/>
        <v/>
      </c>
      <c r="AW228" s="208" t="str">
        <f>IF(ISERROR(VLOOKUP($M228,#REF!,10,0)),"",VLOOKUP($M228,#REF!,10,0))</f>
        <v/>
      </c>
      <c r="AX228" s="203">
        <f t="shared" si="112"/>
        <v>0</v>
      </c>
      <c r="AY228" s="208" t="str">
        <f t="shared" si="113"/>
        <v/>
      </c>
      <c r="BA228" s="225" t="str">
        <f t="shared" si="114"/>
        <v/>
      </c>
      <c r="BB228" s="225" t="str">
        <f t="shared" si="115"/>
        <v/>
      </c>
    </row>
    <row r="229" spans="1:54" s="39" customFormat="1" ht="25.2" customHeight="1" x14ac:dyDescent="0.2">
      <c r="A229" s="45"/>
      <c r="B229" s="48"/>
      <c r="C229" s="48"/>
      <c r="D229" s="53"/>
      <c r="E229" s="53"/>
      <c r="F229" s="55"/>
      <c r="G229" s="55"/>
      <c r="H229" s="60"/>
      <c r="I229" s="66"/>
      <c r="J229" s="68"/>
      <c r="L229" s="73">
        <f t="shared" si="91"/>
        <v>0</v>
      </c>
      <c r="M229" s="73" t="str">
        <f t="shared" si="92"/>
        <v xml:space="preserve"> </v>
      </c>
      <c r="N229" s="100">
        <f t="shared" si="93"/>
        <v>0</v>
      </c>
      <c r="O229" s="100">
        <f t="shared" si="94"/>
        <v>0</v>
      </c>
      <c r="P229" s="108">
        <f t="shared" si="95"/>
        <v>0</v>
      </c>
      <c r="Q229" s="108" t="str">
        <f>IF(OR($C229="LED",$C229="不明"),"",IF(ISERROR(VLOOKUP($M229,#REF!,2,0)),"",VLOOKUP($M229,#REF!,2,0)))</f>
        <v/>
      </c>
      <c r="R229" s="100">
        <f t="shared" si="96"/>
        <v>0</v>
      </c>
      <c r="S229" s="100">
        <f t="shared" si="97"/>
        <v>0</v>
      </c>
      <c r="T229" s="120" t="str">
        <f t="shared" si="98"/>
        <v/>
      </c>
      <c r="U229" s="124"/>
      <c r="V229" s="129" t="s">
        <v>164</v>
      </c>
      <c r="W229" s="131"/>
      <c r="X229" s="75" t="str">
        <f>IF(COUNTIF($M229,"*LED*"),"LED設置済",IF(COUNTIF($M229,"*不明*"),"該当不明",IF(ISERROR(VLOOKUP($M229,#REF!,4,0)),"",VLOOKUP($M229,#REF!,4,0))))</f>
        <v/>
      </c>
      <c r="Y229" s="139">
        <f t="shared" si="99"/>
        <v>0</v>
      </c>
      <c r="Z229" s="144" t="str">
        <f>IF(ISERROR(VLOOKUP($M229,#REF!,5,0)),"",VLOOKUP($M229,#REF!,5,0))</f>
        <v/>
      </c>
      <c r="AA229" s="147" t="str">
        <f t="shared" si="100"/>
        <v/>
      </c>
      <c r="AB229" s="147" t="str">
        <f t="shared" si="101"/>
        <v/>
      </c>
      <c r="AC229" s="147" t="str">
        <f>IF(ISERROR(VLOOKUP($M229,#REF!,6,0)),"",VLOOKUP($M229,#REF!,6,0))</f>
        <v/>
      </c>
      <c r="AD229" s="147" t="str">
        <f>IF(ISERROR(VLOOKUP($M229,#REF!,8,0)),"",VLOOKUP($M229,#REF!,8,0))</f>
        <v/>
      </c>
      <c r="AE229" s="152" t="str">
        <f t="shared" si="102"/>
        <v/>
      </c>
      <c r="AF229" s="155" t="str">
        <f t="shared" si="103"/>
        <v/>
      </c>
      <c r="AG229" s="146" t="str">
        <f t="shared" si="104"/>
        <v/>
      </c>
      <c r="AH229" s="146" t="str">
        <f>IF(ISERROR(VLOOKUP($M229,#REF!,9,0)),"",VLOOKUP($M229,#REF!,9,0))</f>
        <v/>
      </c>
      <c r="AI229" s="146" t="str">
        <f t="shared" si="105"/>
        <v/>
      </c>
      <c r="AJ229" s="168">
        <f t="shared" si="106"/>
        <v>0</v>
      </c>
      <c r="AK229" s="171"/>
      <c r="AL229" s="174" t="str">
        <f t="shared" si="107"/>
        <v/>
      </c>
      <c r="AM229" s="179" t="str">
        <f t="shared" si="108"/>
        <v/>
      </c>
      <c r="AN229" s="183" t="str">
        <f t="shared" si="109"/>
        <v>未入力セル</v>
      </c>
      <c r="AO229" s="186" t="str">
        <f t="shared" si="89"/>
        <v/>
      </c>
      <c r="AP229" s="186" t="str">
        <f t="shared" si="90"/>
        <v/>
      </c>
      <c r="AQ229" s="39">
        <f t="shared" si="116"/>
        <v>0</v>
      </c>
      <c r="AR229" s="39" t="str">
        <f>IF(ISERROR(VLOOKUP($M229,#REF!,16,0)),"",VLOOKUP($M229,#REF!,16,0))</f>
        <v/>
      </c>
      <c r="AS229" s="196" t="str">
        <f>IF(ISERROR(VLOOKUP($M229,#REF!,7,0)),"",VLOOKUP($M229,#REF!,7,0))</f>
        <v/>
      </c>
      <c r="AT229" s="203">
        <f t="shared" si="110"/>
        <v>0</v>
      </c>
      <c r="AU229" s="208" t="str">
        <f t="shared" si="111"/>
        <v/>
      </c>
      <c r="AW229" s="208" t="str">
        <f>IF(ISERROR(VLOOKUP($M229,#REF!,10,0)),"",VLOOKUP($M229,#REF!,10,0))</f>
        <v/>
      </c>
      <c r="AX229" s="203">
        <f t="shared" si="112"/>
        <v>0</v>
      </c>
      <c r="AY229" s="208" t="str">
        <f t="shared" si="113"/>
        <v/>
      </c>
      <c r="BA229" s="225" t="str">
        <f t="shared" si="114"/>
        <v/>
      </c>
      <c r="BB229" s="225" t="str">
        <f t="shared" si="115"/>
        <v/>
      </c>
    </row>
    <row r="230" spans="1:54" s="39" customFormat="1" ht="25.2" customHeight="1" x14ac:dyDescent="0.2">
      <c r="A230" s="45"/>
      <c r="B230" s="48"/>
      <c r="C230" s="48"/>
      <c r="D230" s="53"/>
      <c r="E230" s="53"/>
      <c r="F230" s="55"/>
      <c r="G230" s="55"/>
      <c r="H230" s="60"/>
      <c r="I230" s="66"/>
      <c r="J230" s="68"/>
      <c r="L230" s="73">
        <f t="shared" si="91"/>
        <v>0</v>
      </c>
      <c r="M230" s="73" t="str">
        <f t="shared" si="92"/>
        <v xml:space="preserve"> </v>
      </c>
      <c r="N230" s="100">
        <f t="shared" si="93"/>
        <v>0</v>
      </c>
      <c r="O230" s="100">
        <f t="shared" si="94"/>
        <v>0</v>
      </c>
      <c r="P230" s="108">
        <f t="shared" si="95"/>
        <v>0</v>
      </c>
      <c r="Q230" s="108" t="str">
        <f>IF(OR($C230="LED",$C230="不明"),"",IF(ISERROR(VLOOKUP($M230,#REF!,2,0)),"",VLOOKUP($M230,#REF!,2,0)))</f>
        <v/>
      </c>
      <c r="R230" s="100">
        <f t="shared" si="96"/>
        <v>0</v>
      </c>
      <c r="S230" s="100">
        <f t="shared" si="97"/>
        <v>0</v>
      </c>
      <c r="T230" s="120" t="str">
        <f t="shared" si="98"/>
        <v/>
      </c>
      <c r="U230" s="124"/>
      <c r="V230" s="129" t="s">
        <v>164</v>
      </c>
      <c r="W230" s="131"/>
      <c r="X230" s="75" t="str">
        <f>IF(COUNTIF($M230,"*LED*"),"LED設置済",IF(COUNTIF($M230,"*不明*"),"該当不明",IF(ISERROR(VLOOKUP($M230,#REF!,4,0)),"",VLOOKUP($M230,#REF!,4,0))))</f>
        <v/>
      </c>
      <c r="Y230" s="139">
        <f t="shared" si="99"/>
        <v>0</v>
      </c>
      <c r="Z230" s="144" t="str">
        <f>IF(ISERROR(VLOOKUP($M230,#REF!,5,0)),"",VLOOKUP($M230,#REF!,5,0))</f>
        <v/>
      </c>
      <c r="AA230" s="147" t="str">
        <f t="shared" si="100"/>
        <v/>
      </c>
      <c r="AB230" s="147" t="str">
        <f t="shared" si="101"/>
        <v/>
      </c>
      <c r="AC230" s="147" t="str">
        <f>IF(ISERROR(VLOOKUP($M230,#REF!,6,0)),"",VLOOKUP($M230,#REF!,6,0))</f>
        <v/>
      </c>
      <c r="AD230" s="147" t="str">
        <f>IF(ISERROR(VLOOKUP($M230,#REF!,8,0)),"",VLOOKUP($M230,#REF!,8,0))</f>
        <v/>
      </c>
      <c r="AE230" s="152" t="str">
        <f t="shared" si="102"/>
        <v/>
      </c>
      <c r="AF230" s="155" t="str">
        <f t="shared" si="103"/>
        <v/>
      </c>
      <c r="AG230" s="146" t="str">
        <f t="shared" si="104"/>
        <v/>
      </c>
      <c r="AH230" s="146" t="str">
        <f>IF(ISERROR(VLOOKUP($M230,#REF!,9,0)),"",VLOOKUP($M230,#REF!,9,0))</f>
        <v/>
      </c>
      <c r="AI230" s="146" t="str">
        <f t="shared" si="105"/>
        <v/>
      </c>
      <c r="AJ230" s="168">
        <f t="shared" si="106"/>
        <v>0</v>
      </c>
      <c r="AK230" s="171"/>
      <c r="AL230" s="174" t="str">
        <f t="shared" si="107"/>
        <v/>
      </c>
      <c r="AM230" s="179" t="str">
        <f t="shared" si="108"/>
        <v/>
      </c>
      <c r="AN230" s="183" t="str">
        <f t="shared" si="109"/>
        <v>未入力セル</v>
      </c>
      <c r="AO230" s="186" t="str">
        <f t="shared" si="89"/>
        <v/>
      </c>
      <c r="AP230" s="186" t="str">
        <f t="shared" si="90"/>
        <v/>
      </c>
      <c r="AQ230" s="39">
        <f t="shared" si="116"/>
        <v>0</v>
      </c>
      <c r="AR230" s="39" t="str">
        <f>IF(ISERROR(VLOOKUP($M230,#REF!,16,0)),"",VLOOKUP($M230,#REF!,16,0))</f>
        <v/>
      </c>
      <c r="AS230" s="196" t="str">
        <f>IF(ISERROR(VLOOKUP($M230,#REF!,7,0)),"",VLOOKUP($M230,#REF!,7,0))</f>
        <v/>
      </c>
      <c r="AT230" s="203">
        <f t="shared" si="110"/>
        <v>0</v>
      </c>
      <c r="AU230" s="208" t="str">
        <f t="shared" si="111"/>
        <v/>
      </c>
      <c r="AW230" s="208" t="str">
        <f>IF(ISERROR(VLOOKUP($M230,#REF!,10,0)),"",VLOOKUP($M230,#REF!,10,0))</f>
        <v/>
      </c>
      <c r="AX230" s="203">
        <f t="shared" si="112"/>
        <v>0</v>
      </c>
      <c r="AY230" s="208" t="str">
        <f t="shared" si="113"/>
        <v/>
      </c>
      <c r="BA230" s="225" t="str">
        <f t="shared" si="114"/>
        <v/>
      </c>
      <c r="BB230" s="225" t="str">
        <f t="shared" si="115"/>
        <v/>
      </c>
    </row>
    <row r="231" spans="1:54" s="39" customFormat="1" ht="25.2" customHeight="1" x14ac:dyDescent="0.2">
      <c r="A231" s="45"/>
      <c r="B231" s="48"/>
      <c r="C231" s="48"/>
      <c r="D231" s="53"/>
      <c r="E231" s="53"/>
      <c r="F231" s="55"/>
      <c r="G231" s="55"/>
      <c r="H231" s="60"/>
      <c r="I231" s="66"/>
      <c r="J231" s="68"/>
      <c r="L231" s="73">
        <f t="shared" si="91"/>
        <v>0</v>
      </c>
      <c r="M231" s="73" t="str">
        <f t="shared" si="92"/>
        <v xml:space="preserve"> </v>
      </c>
      <c r="N231" s="100">
        <f t="shared" si="93"/>
        <v>0</v>
      </c>
      <c r="O231" s="100">
        <f t="shared" si="94"/>
        <v>0</v>
      </c>
      <c r="P231" s="108">
        <f t="shared" si="95"/>
        <v>0</v>
      </c>
      <c r="Q231" s="108" t="str">
        <f>IF(OR($C231="LED",$C231="不明"),"",IF(ISERROR(VLOOKUP($M231,#REF!,2,0)),"",VLOOKUP($M231,#REF!,2,0)))</f>
        <v/>
      </c>
      <c r="R231" s="100">
        <f t="shared" si="96"/>
        <v>0</v>
      </c>
      <c r="S231" s="100">
        <f t="shared" si="97"/>
        <v>0</v>
      </c>
      <c r="T231" s="120" t="str">
        <f t="shared" si="98"/>
        <v/>
      </c>
      <c r="U231" s="124"/>
      <c r="V231" s="129" t="s">
        <v>164</v>
      </c>
      <c r="W231" s="131"/>
      <c r="X231" s="75" t="str">
        <f>IF(COUNTIF($M231,"*LED*"),"LED設置済",IF(COUNTIF($M231,"*不明*"),"該当不明",IF(ISERROR(VLOOKUP($M231,#REF!,4,0)),"",VLOOKUP($M231,#REF!,4,0))))</f>
        <v/>
      </c>
      <c r="Y231" s="139">
        <f t="shared" si="99"/>
        <v>0</v>
      </c>
      <c r="Z231" s="144" t="str">
        <f>IF(ISERROR(VLOOKUP($M231,#REF!,5,0)),"",VLOOKUP($M231,#REF!,5,0))</f>
        <v/>
      </c>
      <c r="AA231" s="147" t="str">
        <f t="shared" si="100"/>
        <v/>
      </c>
      <c r="AB231" s="147" t="str">
        <f t="shared" si="101"/>
        <v/>
      </c>
      <c r="AC231" s="147" t="str">
        <f>IF(ISERROR(VLOOKUP($M231,#REF!,6,0)),"",VLOOKUP($M231,#REF!,6,0))</f>
        <v/>
      </c>
      <c r="AD231" s="147" t="str">
        <f>IF(ISERROR(VLOOKUP($M231,#REF!,8,0)),"",VLOOKUP($M231,#REF!,8,0))</f>
        <v/>
      </c>
      <c r="AE231" s="152" t="str">
        <f t="shared" si="102"/>
        <v/>
      </c>
      <c r="AF231" s="155" t="str">
        <f t="shared" si="103"/>
        <v/>
      </c>
      <c r="AG231" s="146" t="str">
        <f t="shared" si="104"/>
        <v/>
      </c>
      <c r="AH231" s="146" t="str">
        <f>IF(ISERROR(VLOOKUP($M231,#REF!,9,0)),"",VLOOKUP($M231,#REF!,9,0))</f>
        <v/>
      </c>
      <c r="AI231" s="146" t="str">
        <f t="shared" si="105"/>
        <v/>
      </c>
      <c r="AJ231" s="168">
        <f t="shared" si="106"/>
        <v>0</v>
      </c>
      <c r="AK231" s="171"/>
      <c r="AL231" s="174" t="str">
        <f t="shared" si="107"/>
        <v/>
      </c>
      <c r="AM231" s="179" t="str">
        <f t="shared" si="108"/>
        <v/>
      </c>
      <c r="AN231" s="183" t="str">
        <f t="shared" si="109"/>
        <v>未入力セル</v>
      </c>
      <c r="AO231" s="186" t="str">
        <f t="shared" si="89"/>
        <v/>
      </c>
      <c r="AP231" s="186" t="str">
        <f t="shared" si="90"/>
        <v/>
      </c>
      <c r="AQ231" s="39">
        <f t="shared" si="116"/>
        <v>0</v>
      </c>
      <c r="AR231" s="39" t="str">
        <f>IF(ISERROR(VLOOKUP($M231,#REF!,16,0)),"",VLOOKUP($M231,#REF!,16,0))</f>
        <v/>
      </c>
      <c r="AS231" s="196" t="str">
        <f>IF(ISERROR(VLOOKUP($M231,#REF!,7,0)),"",VLOOKUP($M231,#REF!,7,0))</f>
        <v/>
      </c>
      <c r="AT231" s="203">
        <f t="shared" si="110"/>
        <v>0</v>
      </c>
      <c r="AU231" s="208" t="str">
        <f t="shared" si="111"/>
        <v/>
      </c>
      <c r="AW231" s="208" t="str">
        <f>IF(ISERROR(VLOOKUP($M231,#REF!,10,0)),"",VLOOKUP($M231,#REF!,10,0))</f>
        <v/>
      </c>
      <c r="AX231" s="203">
        <f t="shared" si="112"/>
        <v>0</v>
      </c>
      <c r="AY231" s="208" t="str">
        <f t="shared" si="113"/>
        <v/>
      </c>
      <c r="BA231" s="225" t="str">
        <f t="shared" si="114"/>
        <v/>
      </c>
      <c r="BB231" s="225" t="str">
        <f t="shared" si="115"/>
        <v/>
      </c>
    </row>
    <row r="232" spans="1:54" s="39" customFormat="1" ht="25.2" customHeight="1" x14ac:dyDescent="0.2">
      <c r="A232" s="45"/>
      <c r="B232" s="48"/>
      <c r="C232" s="48"/>
      <c r="D232" s="53"/>
      <c r="E232" s="53"/>
      <c r="F232" s="55"/>
      <c r="G232" s="55"/>
      <c r="H232" s="60"/>
      <c r="I232" s="66"/>
      <c r="J232" s="68"/>
      <c r="L232" s="73">
        <f t="shared" si="91"/>
        <v>0</v>
      </c>
      <c r="M232" s="73" t="str">
        <f t="shared" si="92"/>
        <v xml:space="preserve"> </v>
      </c>
      <c r="N232" s="100">
        <f t="shared" si="93"/>
        <v>0</v>
      </c>
      <c r="O232" s="100">
        <f t="shared" si="94"/>
        <v>0</v>
      </c>
      <c r="P232" s="108">
        <f t="shared" si="95"/>
        <v>0</v>
      </c>
      <c r="Q232" s="108" t="str">
        <f>IF(OR($C232="LED",$C232="不明"),"",IF(ISERROR(VLOOKUP($M232,#REF!,2,0)),"",VLOOKUP($M232,#REF!,2,0)))</f>
        <v/>
      </c>
      <c r="R232" s="100">
        <f t="shared" si="96"/>
        <v>0</v>
      </c>
      <c r="S232" s="100">
        <f t="shared" si="97"/>
        <v>0</v>
      </c>
      <c r="T232" s="120" t="str">
        <f t="shared" si="98"/>
        <v/>
      </c>
      <c r="U232" s="124"/>
      <c r="V232" s="129" t="s">
        <v>164</v>
      </c>
      <c r="W232" s="131"/>
      <c r="X232" s="75" t="str">
        <f>IF(COUNTIF($M232,"*LED*"),"LED設置済",IF(COUNTIF($M232,"*不明*"),"該当不明",IF(ISERROR(VLOOKUP($M232,#REF!,4,0)),"",VLOOKUP($M232,#REF!,4,0))))</f>
        <v/>
      </c>
      <c r="Y232" s="139">
        <f t="shared" si="99"/>
        <v>0</v>
      </c>
      <c r="Z232" s="144" t="str">
        <f>IF(ISERROR(VLOOKUP($M232,#REF!,5,0)),"",VLOOKUP($M232,#REF!,5,0))</f>
        <v/>
      </c>
      <c r="AA232" s="147" t="str">
        <f t="shared" si="100"/>
        <v/>
      </c>
      <c r="AB232" s="147" t="str">
        <f t="shared" si="101"/>
        <v/>
      </c>
      <c r="AC232" s="147" t="str">
        <f>IF(ISERROR(VLOOKUP($M232,#REF!,6,0)),"",VLOOKUP($M232,#REF!,6,0))</f>
        <v/>
      </c>
      <c r="AD232" s="147" t="str">
        <f>IF(ISERROR(VLOOKUP($M232,#REF!,8,0)),"",VLOOKUP($M232,#REF!,8,0))</f>
        <v/>
      </c>
      <c r="AE232" s="152" t="str">
        <f t="shared" si="102"/>
        <v/>
      </c>
      <c r="AF232" s="155" t="str">
        <f t="shared" si="103"/>
        <v/>
      </c>
      <c r="AG232" s="146" t="str">
        <f t="shared" si="104"/>
        <v/>
      </c>
      <c r="AH232" s="146" t="str">
        <f>IF(ISERROR(VLOOKUP($M232,#REF!,9,0)),"",VLOOKUP($M232,#REF!,9,0))</f>
        <v/>
      </c>
      <c r="AI232" s="146" t="str">
        <f t="shared" si="105"/>
        <v/>
      </c>
      <c r="AJ232" s="168">
        <f t="shared" si="106"/>
        <v>0</v>
      </c>
      <c r="AK232" s="171"/>
      <c r="AL232" s="174" t="str">
        <f t="shared" si="107"/>
        <v/>
      </c>
      <c r="AM232" s="179" t="str">
        <f t="shared" si="108"/>
        <v/>
      </c>
      <c r="AN232" s="183" t="str">
        <f t="shared" si="109"/>
        <v>未入力セル</v>
      </c>
      <c r="AO232" s="186" t="str">
        <f t="shared" si="89"/>
        <v/>
      </c>
      <c r="AP232" s="186" t="str">
        <f t="shared" si="90"/>
        <v/>
      </c>
      <c r="AQ232" s="39">
        <f t="shared" si="116"/>
        <v>0</v>
      </c>
      <c r="AR232" s="39" t="str">
        <f>IF(ISERROR(VLOOKUP($M232,#REF!,16,0)),"",VLOOKUP($M232,#REF!,16,0))</f>
        <v/>
      </c>
      <c r="AS232" s="196" t="str">
        <f>IF(ISERROR(VLOOKUP($M232,#REF!,7,0)),"",VLOOKUP($M232,#REF!,7,0))</f>
        <v/>
      </c>
      <c r="AT232" s="203">
        <f t="shared" si="110"/>
        <v>0</v>
      </c>
      <c r="AU232" s="208" t="str">
        <f t="shared" si="111"/>
        <v/>
      </c>
      <c r="AW232" s="208" t="str">
        <f>IF(ISERROR(VLOOKUP($M232,#REF!,10,0)),"",VLOOKUP($M232,#REF!,10,0))</f>
        <v/>
      </c>
      <c r="AX232" s="203">
        <f t="shared" si="112"/>
        <v>0</v>
      </c>
      <c r="AY232" s="208" t="str">
        <f t="shared" si="113"/>
        <v/>
      </c>
      <c r="BA232" s="225" t="str">
        <f t="shared" si="114"/>
        <v/>
      </c>
      <c r="BB232" s="225" t="str">
        <f t="shared" si="115"/>
        <v/>
      </c>
    </row>
    <row r="233" spans="1:54" s="39" customFormat="1" ht="25.2" customHeight="1" x14ac:dyDescent="0.2">
      <c r="A233" s="45"/>
      <c r="B233" s="48"/>
      <c r="C233" s="48"/>
      <c r="D233" s="53"/>
      <c r="E233" s="53"/>
      <c r="F233" s="55"/>
      <c r="G233" s="55"/>
      <c r="H233" s="60"/>
      <c r="I233" s="66"/>
      <c r="J233" s="68"/>
      <c r="L233" s="73">
        <f t="shared" si="91"/>
        <v>0</v>
      </c>
      <c r="M233" s="73" t="str">
        <f t="shared" si="92"/>
        <v xml:space="preserve"> </v>
      </c>
      <c r="N233" s="100">
        <f t="shared" si="93"/>
        <v>0</v>
      </c>
      <c r="O233" s="100">
        <f t="shared" si="94"/>
        <v>0</v>
      </c>
      <c r="P233" s="108">
        <f t="shared" si="95"/>
        <v>0</v>
      </c>
      <c r="Q233" s="108" t="str">
        <f>IF(OR($C233="LED",$C233="不明"),"",IF(ISERROR(VLOOKUP($M233,#REF!,2,0)),"",VLOOKUP($M233,#REF!,2,0)))</f>
        <v/>
      </c>
      <c r="R233" s="100">
        <f t="shared" si="96"/>
        <v>0</v>
      </c>
      <c r="S233" s="100">
        <f t="shared" si="97"/>
        <v>0</v>
      </c>
      <c r="T233" s="120" t="str">
        <f t="shared" si="98"/>
        <v/>
      </c>
      <c r="U233" s="124"/>
      <c r="V233" s="129" t="s">
        <v>164</v>
      </c>
      <c r="W233" s="131"/>
      <c r="X233" s="75" t="str">
        <f>IF(COUNTIF($M233,"*LED*"),"LED設置済",IF(COUNTIF($M233,"*不明*"),"該当不明",IF(ISERROR(VLOOKUP($M233,#REF!,4,0)),"",VLOOKUP($M233,#REF!,4,0))))</f>
        <v/>
      </c>
      <c r="Y233" s="139">
        <f t="shared" si="99"/>
        <v>0</v>
      </c>
      <c r="Z233" s="144" t="str">
        <f>IF(ISERROR(VLOOKUP($M233,#REF!,5,0)),"",VLOOKUP($M233,#REF!,5,0))</f>
        <v/>
      </c>
      <c r="AA233" s="147" t="str">
        <f t="shared" si="100"/>
        <v/>
      </c>
      <c r="AB233" s="147" t="str">
        <f t="shared" si="101"/>
        <v/>
      </c>
      <c r="AC233" s="147" t="str">
        <f>IF(ISERROR(VLOOKUP($M233,#REF!,6,0)),"",VLOOKUP($M233,#REF!,6,0))</f>
        <v/>
      </c>
      <c r="AD233" s="147" t="str">
        <f>IF(ISERROR(VLOOKUP($M233,#REF!,8,0)),"",VLOOKUP($M233,#REF!,8,0))</f>
        <v/>
      </c>
      <c r="AE233" s="152" t="str">
        <f t="shared" si="102"/>
        <v/>
      </c>
      <c r="AF233" s="155" t="str">
        <f t="shared" si="103"/>
        <v/>
      </c>
      <c r="AG233" s="146" t="str">
        <f t="shared" si="104"/>
        <v/>
      </c>
      <c r="AH233" s="146" t="str">
        <f>IF(ISERROR(VLOOKUP($M233,#REF!,9,0)),"",VLOOKUP($M233,#REF!,9,0))</f>
        <v/>
      </c>
      <c r="AI233" s="146" t="str">
        <f t="shared" si="105"/>
        <v/>
      </c>
      <c r="AJ233" s="168">
        <f t="shared" si="106"/>
        <v>0</v>
      </c>
      <c r="AK233" s="171"/>
      <c r="AL233" s="174" t="str">
        <f t="shared" si="107"/>
        <v/>
      </c>
      <c r="AM233" s="179" t="str">
        <f t="shared" si="108"/>
        <v/>
      </c>
      <c r="AN233" s="183" t="str">
        <f t="shared" si="109"/>
        <v>未入力セル</v>
      </c>
      <c r="AO233" s="186" t="str">
        <f t="shared" si="89"/>
        <v/>
      </c>
      <c r="AP233" s="186" t="str">
        <f t="shared" si="90"/>
        <v/>
      </c>
      <c r="AQ233" s="39">
        <f t="shared" si="116"/>
        <v>0</v>
      </c>
      <c r="AR233" s="39" t="str">
        <f>IF(ISERROR(VLOOKUP($M233,#REF!,16,0)),"",VLOOKUP($M233,#REF!,16,0))</f>
        <v/>
      </c>
      <c r="AS233" s="196" t="str">
        <f>IF(ISERROR(VLOOKUP($M233,#REF!,7,0)),"",VLOOKUP($M233,#REF!,7,0))</f>
        <v/>
      </c>
      <c r="AT233" s="203">
        <f t="shared" si="110"/>
        <v>0</v>
      </c>
      <c r="AU233" s="208" t="str">
        <f t="shared" si="111"/>
        <v/>
      </c>
      <c r="AW233" s="208" t="str">
        <f>IF(ISERROR(VLOOKUP($M233,#REF!,10,0)),"",VLOOKUP($M233,#REF!,10,0))</f>
        <v/>
      </c>
      <c r="AX233" s="203">
        <f t="shared" si="112"/>
        <v>0</v>
      </c>
      <c r="AY233" s="208" t="str">
        <f t="shared" si="113"/>
        <v/>
      </c>
      <c r="BA233" s="225" t="str">
        <f t="shared" si="114"/>
        <v/>
      </c>
      <c r="BB233" s="225" t="str">
        <f t="shared" si="115"/>
        <v/>
      </c>
    </row>
    <row r="234" spans="1:54" s="39" customFormat="1" ht="25.2" customHeight="1" x14ac:dyDescent="0.2">
      <c r="A234" s="45"/>
      <c r="B234" s="48"/>
      <c r="C234" s="48"/>
      <c r="D234" s="53"/>
      <c r="E234" s="53"/>
      <c r="F234" s="55"/>
      <c r="G234" s="55"/>
      <c r="H234" s="60"/>
      <c r="I234" s="66"/>
      <c r="J234" s="68"/>
      <c r="L234" s="73">
        <f t="shared" si="91"/>
        <v>0</v>
      </c>
      <c r="M234" s="73" t="str">
        <f t="shared" si="92"/>
        <v xml:space="preserve"> </v>
      </c>
      <c r="N234" s="100">
        <f t="shared" si="93"/>
        <v>0</v>
      </c>
      <c r="O234" s="100">
        <f t="shared" si="94"/>
        <v>0</v>
      </c>
      <c r="P234" s="108">
        <f t="shared" si="95"/>
        <v>0</v>
      </c>
      <c r="Q234" s="108" t="str">
        <f>IF(OR($C234="LED",$C234="不明"),"",IF(ISERROR(VLOOKUP($M234,#REF!,2,0)),"",VLOOKUP($M234,#REF!,2,0)))</f>
        <v/>
      </c>
      <c r="R234" s="100">
        <f t="shared" si="96"/>
        <v>0</v>
      </c>
      <c r="S234" s="100">
        <f t="shared" si="97"/>
        <v>0</v>
      </c>
      <c r="T234" s="120" t="str">
        <f t="shared" si="98"/>
        <v/>
      </c>
      <c r="U234" s="124"/>
      <c r="V234" s="129" t="s">
        <v>164</v>
      </c>
      <c r="W234" s="131"/>
      <c r="X234" s="75" t="str">
        <f>IF(COUNTIF($M234,"*LED*"),"LED設置済",IF(COUNTIF($M234,"*不明*"),"該当不明",IF(ISERROR(VLOOKUP($M234,#REF!,4,0)),"",VLOOKUP($M234,#REF!,4,0))))</f>
        <v/>
      </c>
      <c r="Y234" s="139">
        <f t="shared" si="99"/>
        <v>0</v>
      </c>
      <c r="Z234" s="144" t="str">
        <f>IF(ISERROR(VLOOKUP($M234,#REF!,5,0)),"",VLOOKUP($M234,#REF!,5,0))</f>
        <v/>
      </c>
      <c r="AA234" s="147" t="str">
        <f t="shared" si="100"/>
        <v/>
      </c>
      <c r="AB234" s="147" t="str">
        <f t="shared" si="101"/>
        <v/>
      </c>
      <c r="AC234" s="147" t="str">
        <f>IF(ISERROR(VLOOKUP($M234,#REF!,6,0)),"",VLOOKUP($M234,#REF!,6,0))</f>
        <v/>
      </c>
      <c r="AD234" s="147" t="str">
        <f>IF(ISERROR(VLOOKUP($M234,#REF!,8,0)),"",VLOOKUP($M234,#REF!,8,0))</f>
        <v/>
      </c>
      <c r="AE234" s="152" t="str">
        <f t="shared" si="102"/>
        <v/>
      </c>
      <c r="AF234" s="155" t="str">
        <f t="shared" si="103"/>
        <v/>
      </c>
      <c r="AG234" s="146" t="str">
        <f t="shared" si="104"/>
        <v/>
      </c>
      <c r="AH234" s="146" t="str">
        <f>IF(ISERROR(VLOOKUP($M234,#REF!,9,0)),"",VLOOKUP($M234,#REF!,9,0))</f>
        <v/>
      </c>
      <c r="AI234" s="146" t="str">
        <f t="shared" si="105"/>
        <v/>
      </c>
      <c r="AJ234" s="168">
        <f t="shared" si="106"/>
        <v>0</v>
      </c>
      <c r="AK234" s="171"/>
      <c r="AL234" s="174" t="str">
        <f t="shared" si="107"/>
        <v/>
      </c>
      <c r="AM234" s="179" t="str">
        <f t="shared" si="108"/>
        <v/>
      </c>
      <c r="AN234" s="183" t="str">
        <f t="shared" si="109"/>
        <v>未入力セル</v>
      </c>
      <c r="AO234" s="186" t="str">
        <f t="shared" si="89"/>
        <v/>
      </c>
      <c r="AP234" s="186" t="str">
        <f t="shared" si="90"/>
        <v/>
      </c>
      <c r="AQ234" s="39">
        <f t="shared" si="116"/>
        <v>0</v>
      </c>
      <c r="AR234" s="39" t="str">
        <f>IF(ISERROR(VLOOKUP($M234,#REF!,16,0)),"",VLOOKUP($M234,#REF!,16,0))</f>
        <v/>
      </c>
      <c r="AS234" s="196" t="str">
        <f>IF(ISERROR(VLOOKUP($M234,#REF!,7,0)),"",VLOOKUP($M234,#REF!,7,0))</f>
        <v/>
      </c>
      <c r="AT234" s="203">
        <f t="shared" si="110"/>
        <v>0</v>
      </c>
      <c r="AU234" s="208" t="str">
        <f t="shared" si="111"/>
        <v/>
      </c>
      <c r="AW234" s="208" t="str">
        <f>IF(ISERROR(VLOOKUP($M234,#REF!,10,0)),"",VLOOKUP($M234,#REF!,10,0))</f>
        <v/>
      </c>
      <c r="AX234" s="203">
        <f t="shared" si="112"/>
        <v>0</v>
      </c>
      <c r="AY234" s="208" t="str">
        <f t="shared" si="113"/>
        <v/>
      </c>
      <c r="BA234" s="225" t="str">
        <f t="shared" si="114"/>
        <v/>
      </c>
      <c r="BB234" s="225" t="str">
        <f t="shared" si="115"/>
        <v/>
      </c>
    </row>
    <row r="235" spans="1:54" s="39" customFormat="1" ht="25.2" customHeight="1" x14ac:dyDescent="0.2">
      <c r="A235" s="45"/>
      <c r="B235" s="48"/>
      <c r="C235" s="48"/>
      <c r="D235" s="53"/>
      <c r="E235" s="53"/>
      <c r="F235" s="55"/>
      <c r="G235" s="55"/>
      <c r="H235" s="60"/>
      <c r="I235" s="66"/>
      <c r="J235" s="68"/>
      <c r="L235" s="73">
        <f t="shared" si="91"/>
        <v>0</v>
      </c>
      <c r="M235" s="73" t="str">
        <f t="shared" si="92"/>
        <v xml:space="preserve"> </v>
      </c>
      <c r="N235" s="100">
        <f t="shared" si="93"/>
        <v>0</v>
      </c>
      <c r="O235" s="100">
        <f t="shared" si="94"/>
        <v>0</v>
      </c>
      <c r="P235" s="108">
        <f t="shared" si="95"/>
        <v>0</v>
      </c>
      <c r="Q235" s="108" t="str">
        <f>IF(OR($C235="LED",$C235="不明"),"",IF(ISERROR(VLOOKUP($M235,#REF!,2,0)),"",VLOOKUP($M235,#REF!,2,0)))</f>
        <v/>
      </c>
      <c r="R235" s="100">
        <f t="shared" si="96"/>
        <v>0</v>
      </c>
      <c r="S235" s="100">
        <f t="shared" si="97"/>
        <v>0</v>
      </c>
      <c r="T235" s="120" t="str">
        <f t="shared" si="98"/>
        <v/>
      </c>
      <c r="U235" s="124"/>
      <c r="V235" s="129" t="s">
        <v>164</v>
      </c>
      <c r="W235" s="131"/>
      <c r="X235" s="75" t="str">
        <f>IF(COUNTIF($M235,"*LED*"),"LED設置済",IF(COUNTIF($M235,"*不明*"),"該当不明",IF(ISERROR(VLOOKUP($M235,#REF!,4,0)),"",VLOOKUP($M235,#REF!,4,0))))</f>
        <v/>
      </c>
      <c r="Y235" s="139">
        <f t="shared" si="99"/>
        <v>0</v>
      </c>
      <c r="Z235" s="144" t="str">
        <f>IF(ISERROR(VLOOKUP($M235,#REF!,5,0)),"",VLOOKUP($M235,#REF!,5,0))</f>
        <v/>
      </c>
      <c r="AA235" s="147" t="str">
        <f t="shared" si="100"/>
        <v/>
      </c>
      <c r="AB235" s="147" t="str">
        <f t="shared" si="101"/>
        <v/>
      </c>
      <c r="AC235" s="147" t="str">
        <f>IF(ISERROR(VLOOKUP($M235,#REF!,6,0)),"",VLOOKUP($M235,#REF!,6,0))</f>
        <v/>
      </c>
      <c r="AD235" s="147" t="str">
        <f>IF(ISERROR(VLOOKUP($M235,#REF!,8,0)),"",VLOOKUP($M235,#REF!,8,0))</f>
        <v/>
      </c>
      <c r="AE235" s="152" t="str">
        <f t="shared" si="102"/>
        <v/>
      </c>
      <c r="AF235" s="155" t="str">
        <f t="shared" si="103"/>
        <v/>
      </c>
      <c r="AG235" s="146" t="str">
        <f t="shared" si="104"/>
        <v/>
      </c>
      <c r="AH235" s="146" t="str">
        <f>IF(ISERROR(VLOOKUP($M235,#REF!,9,0)),"",VLOOKUP($M235,#REF!,9,0))</f>
        <v/>
      </c>
      <c r="AI235" s="146" t="str">
        <f t="shared" si="105"/>
        <v/>
      </c>
      <c r="AJ235" s="168">
        <f t="shared" si="106"/>
        <v>0</v>
      </c>
      <c r="AK235" s="171"/>
      <c r="AL235" s="174" t="str">
        <f t="shared" si="107"/>
        <v/>
      </c>
      <c r="AM235" s="179" t="str">
        <f t="shared" si="108"/>
        <v/>
      </c>
      <c r="AN235" s="183" t="str">
        <f t="shared" si="109"/>
        <v>未入力セル</v>
      </c>
      <c r="AO235" s="186" t="str">
        <f t="shared" si="89"/>
        <v/>
      </c>
      <c r="AP235" s="186" t="str">
        <f t="shared" si="90"/>
        <v/>
      </c>
      <c r="AQ235" s="39">
        <f t="shared" si="116"/>
        <v>0</v>
      </c>
      <c r="AR235" s="39" t="str">
        <f>IF(ISERROR(VLOOKUP($M235,#REF!,16,0)),"",VLOOKUP($M235,#REF!,16,0))</f>
        <v/>
      </c>
      <c r="AS235" s="196" t="str">
        <f>IF(ISERROR(VLOOKUP($M235,#REF!,7,0)),"",VLOOKUP($M235,#REF!,7,0))</f>
        <v/>
      </c>
      <c r="AT235" s="203">
        <f t="shared" si="110"/>
        <v>0</v>
      </c>
      <c r="AU235" s="208" t="str">
        <f t="shared" si="111"/>
        <v/>
      </c>
      <c r="AW235" s="208" t="str">
        <f>IF(ISERROR(VLOOKUP($M235,#REF!,10,0)),"",VLOOKUP($M235,#REF!,10,0))</f>
        <v/>
      </c>
      <c r="AX235" s="203">
        <f t="shared" si="112"/>
        <v>0</v>
      </c>
      <c r="AY235" s="208" t="str">
        <f t="shared" si="113"/>
        <v/>
      </c>
      <c r="BA235" s="225" t="str">
        <f t="shared" si="114"/>
        <v/>
      </c>
      <c r="BB235" s="225" t="str">
        <f t="shared" si="115"/>
        <v/>
      </c>
    </row>
    <row r="236" spans="1:54" s="39" customFormat="1" ht="25.2" customHeight="1" x14ac:dyDescent="0.2">
      <c r="A236" s="45"/>
      <c r="B236" s="48"/>
      <c r="C236" s="48"/>
      <c r="D236" s="53"/>
      <c r="E236" s="53"/>
      <c r="F236" s="55"/>
      <c r="G236" s="55"/>
      <c r="H236" s="60"/>
      <c r="I236" s="66"/>
      <c r="J236" s="68"/>
      <c r="L236" s="73">
        <f t="shared" si="91"/>
        <v>0</v>
      </c>
      <c r="M236" s="73" t="str">
        <f t="shared" si="92"/>
        <v xml:space="preserve"> </v>
      </c>
      <c r="N236" s="100">
        <f t="shared" si="93"/>
        <v>0</v>
      </c>
      <c r="O236" s="100">
        <f t="shared" si="94"/>
        <v>0</v>
      </c>
      <c r="P236" s="108">
        <f t="shared" si="95"/>
        <v>0</v>
      </c>
      <c r="Q236" s="108" t="str">
        <f>IF(OR($C236="LED",$C236="不明"),"",IF(ISERROR(VLOOKUP($M236,#REF!,2,0)),"",VLOOKUP($M236,#REF!,2,0)))</f>
        <v/>
      </c>
      <c r="R236" s="100">
        <f t="shared" si="96"/>
        <v>0</v>
      </c>
      <c r="S236" s="100">
        <f t="shared" si="97"/>
        <v>0</v>
      </c>
      <c r="T236" s="120" t="str">
        <f t="shared" si="98"/>
        <v/>
      </c>
      <c r="U236" s="124"/>
      <c r="V236" s="129" t="s">
        <v>164</v>
      </c>
      <c r="W236" s="131"/>
      <c r="X236" s="75" t="str">
        <f>IF(COUNTIF($M236,"*LED*"),"LED設置済",IF(COUNTIF($M236,"*不明*"),"該当不明",IF(ISERROR(VLOOKUP($M236,#REF!,4,0)),"",VLOOKUP($M236,#REF!,4,0))))</f>
        <v/>
      </c>
      <c r="Y236" s="139">
        <f t="shared" si="99"/>
        <v>0</v>
      </c>
      <c r="Z236" s="144" t="str">
        <f>IF(ISERROR(VLOOKUP($M236,#REF!,5,0)),"",VLOOKUP($M236,#REF!,5,0))</f>
        <v/>
      </c>
      <c r="AA236" s="147" t="str">
        <f t="shared" si="100"/>
        <v/>
      </c>
      <c r="AB236" s="147" t="str">
        <f t="shared" si="101"/>
        <v/>
      </c>
      <c r="AC236" s="147" t="str">
        <f>IF(ISERROR(VLOOKUP($M236,#REF!,6,0)),"",VLOOKUP($M236,#REF!,6,0))</f>
        <v/>
      </c>
      <c r="AD236" s="147" t="str">
        <f>IF(ISERROR(VLOOKUP($M236,#REF!,8,0)),"",VLOOKUP($M236,#REF!,8,0))</f>
        <v/>
      </c>
      <c r="AE236" s="152" t="str">
        <f t="shared" si="102"/>
        <v/>
      </c>
      <c r="AF236" s="155" t="str">
        <f t="shared" si="103"/>
        <v/>
      </c>
      <c r="AG236" s="146" t="str">
        <f t="shared" si="104"/>
        <v/>
      </c>
      <c r="AH236" s="146" t="str">
        <f>IF(ISERROR(VLOOKUP($M236,#REF!,9,0)),"",VLOOKUP($M236,#REF!,9,0))</f>
        <v/>
      </c>
      <c r="AI236" s="146" t="str">
        <f t="shared" si="105"/>
        <v/>
      </c>
      <c r="AJ236" s="168">
        <f t="shared" si="106"/>
        <v>0</v>
      </c>
      <c r="AK236" s="171"/>
      <c r="AL236" s="174" t="str">
        <f t="shared" si="107"/>
        <v/>
      </c>
      <c r="AM236" s="179" t="str">
        <f t="shared" si="108"/>
        <v/>
      </c>
      <c r="AN236" s="183" t="str">
        <f t="shared" si="109"/>
        <v>未入力セル</v>
      </c>
      <c r="AO236" s="186" t="str">
        <f t="shared" si="89"/>
        <v/>
      </c>
      <c r="AP236" s="186" t="str">
        <f t="shared" si="90"/>
        <v/>
      </c>
      <c r="AQ236" s="39">
        <f t="shared" si="116"/>
        <v>0</v>
      </c>
      <c r="AR236" s="39" t="str">
        <f>IF(ISERROR(VLOOKUP($M236,#REF!,16,0)),"",VLOOKUP($M236,#REF!,16,0))</f>
        <v/>
      </c>
      <c r="AS236" s="196" t="str">
        <f>IF(ISERROR(VLOOKUP($M236,#REF!,7,0)),"",VLOOKUP($M236,#REF!,7,0))</f>
        <v/>
      </c>
      <c r="AT236" s="203">
        <f t="shared" si="110"/>
        <v>0</v>
      </c>
      <c r="AU236" s="208" t="str">
        <f t="shared" si="111"/>
        <v/>
      </c>
      <c r="AW236" s="208" t="str">
        <f>IF(ISERROR(VLOOKUP($M236,#REF!,10,0)),"",VLOOKUP($M236,#REF!,10,0))</f>
        <v/>
      </c>
      <c r="AX236" s="203">
        <f t="shared" si="112"/>
        <v>0</v>
      </c>
      <c r="AY236" s="208" t="str">
        <f t="shared" si="113"/>
        <v/>
      </c>
      <c r="BA236" s="225" t="str">
        <f t="shared" si="114"/>
        <v/>
      </c>
      <c r="BB236" s="225" t="str">
        <f t="shared" si="115"/>
        <v/>
      </c>
    </row>
    <row r="237" spans="1:54" s="39" customFormat="1" ht="25.2" customHeight="1" x14ac:dyDescent="0.2">
      <c r="A237" s="45"/>
      <c r="B237" s="48"/>
      <c r="C237" s="48"/>
      <c r="D237" s="53"/>
      <c r="E237" s="53"/>
      <c r="F237" s="55"/>
      <c r="G237" s="55"/>
      <c r="H237" s="60"/>
      <c r="I237" s="66"/>
      <c r="J237" s="68"/>
      <c r="L237" s="73">
        <f t="shared" si="91"/>
        <v>0</v>
      </c>
      <c r="M237" s="73" t="str">
        <f t="shared" si="92"/>
        <v xml:space="preserve"> </v>
      </c>
      <c r="N237" s="100">
        <f t="shared" si="93"/>
        <v>0</v>
      </c>
      <c r="O237" s="100">
        <f t="shared" si="94"/>
        <v>0</v>
      </c>
      <c r="P237" s="108">
        <f t="shared" si="95"/>
        <v>0</v>
      </c>
      <c r="Q237" s="108" t="str">
        <f>IF(OR($C237="LED",$C237="不明"),"",IF(ISERROR(VLOOKUP($M237,#REF!,2,0)),"",VLOOKUP($M237,#REF!,2,0)))</f>
        <v/>
      </c>
      <c r="R237" s="100">
        <f t="shared" si="96"/>
        <v>0</v>
      </c>
      <c r="S237" s="100">
        <f t="shared" si="97"/>
        <v>0</v>
      </c>
      <c r="T237" s="120" t="str">
        <f t="shared" si="98"/>
        <v/>
      </c>
      <c r="U237" s="124"/>
      <c r="V237" s="129" t="s">
        <v>164</v>
      </c>
      <c r="W237" s="131"/>
      <c r="X237" s="75" t="str">
        <f>IF(COUNTIF($M237,"*LED*"),"LED設置済",IF(COUNTIF($M237,"*不明*"),"該当不明",IF(ISERROR(VLOOKUP($M237,#REF!,4,0)),"",VLOOKUP($M237,#REF!,4,0))))</f>
        <v/>
      </c>
      <c r="Y237" s="139">
        <f t="shared" si="99"/>
        <v>0</v>
      </c>
      <c r="Z237" s="144" t="str">
        <f>IF(ISERROR(VLOOKUP($M237,#REF!,5,0)),"",VLOOKUP($M237,#REF!,5,0))</f>
        <v/>
      </c>
      <c r="AA237" s="147" t="str">
        <f t="shared" si="100"/>
        <v/>
      </c>
      <c r="AB237" s="147" t="str">
        <f t="shared" si="101"/>
        <v/>
      </c>
      <c r="AC237" s="147" t="str">
        <f>IF(ISERROR(VLOOKUP($M237,#REF!,6,0)),"",VLOOKUP($M237,#REF!,6,0))</f>
        <v/>
      </c>
      <c r="AD237" s="147" t="str">
        <f>IF(ISERROR(VLOOKUP($M237,#REF!,8,0)),"",VLOOKUP($M237,#REF!,8,0))</f>
        <v/>
      </c>
      <c r="AE237" s="152" t="str">
        <f t="shared" si="102"/>
        <v/>
      </c>
      <c r="AF237" s="155" t="str">
        <f t="shared" si="103"/>
        <v/>
      </c>
      <c r="AG237" s="146" t="str">
        <f t="shared" si="104"/>
        <v/>
      </c>
      <c r="AH237" s="146" t="str">
        <f>IF(ISERROR(VLOOKUP($M237,#REF!,9,0)),"",VLOOKUP($M237,#REF!,9,0))</f>
        <v/>
      </c>
      <c r="AI237" s="146" t="str">
        <f t="shared" si="105"/>
        <v/>
      </c>
      <c r="AJ237" s="168">
        <f t="shared" si="106"/>
        <v>0</v>
      </c>
      <c r="AK237" s="171"/>
      <c r="AL237" s="174" t="str">
        <f t="shared" si="107"/>
        <v/>
      </c>
      <c r="AM237" s="179" t="str">
        <f t="shared" si="108"/>
        <v/>
      </c>
      <c r="AN237" s="183" t="str">
        <f t="shared" si="109"/>
        <v>未入力セル</v>
      </c>
      <c r="AO237" s="186" t="str">
        <f t="shared" si="89"/>
        <v/>
      </c>
      <c r="AP237" s="186" t="str">
        <f t="shared" si="90"/>
        <v/>
      </c>
      <c r="AQ237" s="39">
        <f t="shared" si="116"/>
        <v>0</v>
      </c>
      <c r="AR237" s="39" t="str">
        <f>IF(ISERROR(VLOOKUP($M237,#REF!,16,0)),"",VLOOKUP($M237,#REF!,16,0))</f>
        <v/>
      </c>
      <c r="AS237" s="196" t="str">
        <f>IF(ISERROR(VLOOKUP($M237,#REF!,7,0)),"",VLOOKUP($M237,#REF!,7,0))</f>
        <v/>
      </c>
      <c r="AT237" s="203">
        <f t="shared" si="110"/>
        <v>0</v>
      </c>
      <c r="AU237" s="208" t="str">
        <f t="shared" si="111"/>
        <v/>
      </c>
      <c r="AW237" s="208" t="str">
        <f>IF(ISERROR(VLOOKUP($M237,#REF!,10,0)),"",VLOOKUP($M237,#REF!,10,0))</f>
        <v/>
      </c>
      <c r="AX237" s="203">
        <f t="shared" si="112"/>
        <v>0</v>
      </c>
      <c r="AY237" s="208" t="str">
        <f t="shared" si="113"/>
        <v/>
      </c>
      <c r="BA237" s="225" t="str">
        <f t="shared" si="114"/>
        <v/>
      </c>
      <c r="BB237" s="225" t="str">
        <f t="shared" si="115"/>
        <v/>
      </c>
    </row>
    <row r="238" spans="1:54" s="39" customFormat="1" ht="25.2" customHeight="1" x14ac:dyDescent="0.2">
      <c r="A238" s="45"/>
      <c r="B238" s="48"/>
      <c r="C238" s="48"/>
      <c r="D238" s="53"/>
      <c r="E238" s="53"/>
      <c r="F238" s="55"/>
      <c r="G238" s="55"/>
      <c r="H238" s="60"/>
      <c r="I238" s="66"/>
      <c r="J238" s="68"/>
      <c r="L238" s="73">
        <f t="shared" si="91"/>
        <v>0</v>
      </c>
      <c r="M238" s="73" t="str">
        <f t="shared" si="92"/>
        <v xml:space="preserve"> </v>
      </c>
      <c r="N238" s="100">
        <f t="shared" si="93"/>
        <v>0</v>
      </c>
      <c r="O238" s="100">
        <f t="shared" si="94"/>
        <v>0</v>
      </c>
      <c r="P238" s="108">
        <f t="shared" si="95"/>
        <v>0</v>
      </c>
      <c r="Q238" s="108" t="str">
        <f>IF(OR($C238="LED",$C238="不明"),"",IF(ISERROR(VLOOKUP($M238,#REF!,2,0)),"",VLOOKUP($M238,#REF!,2,0)))</f>
        <v/>
      </c>
      <c r="R238" s="100">
        <f t="shared" si="96"/>
        <v>0</v>
      </c>
      <c r="S238" s="100">
        <f t="shared" si="97"/>
        <v>0</v>
      </c>
      <c r="T238" s="120" t="str">
        <f t="shared" si="98"/>
        <v/>
      </c>
      <c r="U238" s="124"/>
      <c r="V238" s="129" t="s">
        <v>164</v>
      </c>
      <c r="W238" s="131"/>
      <c r="X238" s="75" t="str">
        <f>IF(COUNTIF($M238,"*LED*"),"LED設置済",IF(COUNTIF($M238,"*不明*"),"該当不明",IF(ISERROR(VLOOKUP($M238,#REF!,4,0)),"",VLOOKUP($M238,#REF!,4,0))))</f>
        <v/>
      </c>
      <c r="Y238" s="139">
        <f t="shared" si="99"/>
        <v>0</v>
      </c>
      <c r="Z238" s="144" t="str">
        <f>IF(ISERROR(VLOOKUP($M238,#REF!,5,0)),"",VLOOKUP($M238,#REF!,5,0))</f>
        <v/>
      </c>
      <c r="AA238" s="147" t="str">
        <f t="shared" si="100"/>
        <v/>
      </c>
      <c r="AB238" s="147" t="str">
        <f t="shared" si="101"/>
        <v/>
      </c>
      <c r="AC238" s="147" t="str">
        <f>IF(ISERROR(VLOOKUP($M238,#REF!,6,0)),"",VLOOKUP($M238,#REF!,6,0))</f>
        <v/>
      </c>
      <c r="AD238" s="147" t="str">
        <f>IF(ISERROR(VLOOKUP($M238,#REF!,8,0)),"",VLOOKUP($M238,#REF!,8,0))</f>
        <v/>
      </c>
      <c r="AE238" s="152" t="str">
        <f t="shared" si="102"/>
        <v/>
      </c>
      <c r="AF238" s="155" t="str">
        <f t="shared" si="103"/>
        <v/>
      </c>
      <c r="AG238" s="146" t="str">
        <f t="shared" si="104"/>
        <v/>
      </c>
      <c r="AH238" s="146" t="str">
        <f>IF(ISERROR(VLOOKUP($M238,#REF!,9,0)),"",VLOOKUP($M238,#REF!,9,0))</f>
        <v/>
      </c>
      <c r="AI238" s="146" t="str">
        <f t="shared" si="105"/>
        <v/>
      </c>
      <c r="AJ238" s="168">
        <f t="shared" si="106"/>
        <v>0</v>
      </c>
      <c r="AK238" s="171"/>
      <c r="AL238" s="174" t="str">
        <f t="shared" si="107"/>
        <v/>
      </c>
      <c r="AM238" s="179" t="str">
        <f t="shared" si="108"/>
        <v/>
      </c>
      <c r="AN238" s="183" t="str">
        <f t="shared" si="109"/>
        <v>未入力セル</v>
      </c>
      <c r="AO238" s="186" t="str">
        <f t="shared" si="89"/>
        <v/>
      </c>
      <c r="AP238" s="186" t="str">
        <f t="shared" si="90"/>
        <v/>
      </c>
      <c r="AQ238" s="39">
        <f t="shared" si="116"/>
        <v>0</v>
      </c>
      <c r="AR238" s="39" t="str">
        <f>IF(ISERROR(VLOOKUP($M238,#REF!,16,0)),"",VLOOKUP($M238,#REF!,16,0))</f>
        <v/>
      </c>
      <c r="AS238" s="196" t="str">
        <f>IF(ISERROR(VLOOKUP($M238,#REF!,7,0)),"",VLOOKUP($M238,#REF!,7,0))</f>
        <v/>
      </c>
      <c r="AT238" s="203">
        <f t="shared" si="110"/>
        <v>0</v>
      </c>
      <c r="AU238" s="208" t="str">
        <f t="shared" si="111"/>
        <v/>
      </c>
      <c r="AW238" s="208" t="str">
        <f>IF(ISERROR(VLOOKUP($M238,#REF!,10,0)),"",VLOOKUP($M238,#REF!,10,0))</f>
        <v/>
      </c>
      <c r="AX238" s="203">
        <f t="shared" si="112"/>
        <v>0</v>
      </c>
      <c r="AY238" s="208" t="str">
        <f t="shared" si="113"/>
        <v/>
      </c>
      <c r="BA238" s="225" t="str">
        <f t="shared" si="114"/>
        <v/>
      </c>
      <c r="BB238" s="225" t="str">
        <f t="shared" si="115"/>
        <v/>
      </c>
    </row>
    <row r="239" spans="1:54" s="39" customFormat="1" ht="25.2" customHeight="1" x14ac:dyDescent="0.2">
      <c r="A239" s="45"/>
      <c r="B239" s="48"/>
      <c r="C239" s="48"/>
      <c r="D239" s="53"/>
      <c r="E239" s="53"/>
      <c r="F239" s="55"/>
      <c r="G239" s="55"/>
      <c r="H239" s="60"/>
      <c r="I239" s="66"/>
      <c r="J239" s="68"/>
      <c r="L239" s="73">
        <f t="shared" si="91"/>
        <v>0</v>
      </c>
      <c r="M239" s="73" t="str">
        <f t="shared" si="92"/>
        <v xml:space="preserve"> </v>
      </c>
      <c r="N239" s="100">
        <f t="shared" si="93"/>
        <v>0</v>
      </c>
      <c r="O239" s="100">
        <f t="shared" si="94"/>
        <v>0</v>
      </c>
      <c r="P239" s="108">
        <f t="shared" si="95"/>
        <v>0</v>
      </c>
      <c r="Q239" s="108" t="str">
        <f>IF(OR($C239="LED",$C239="不明"),"",IF(ISERROR(VLOOKUP($M239,#REF!,2,0)),"",VLOOKUP($M239,#REF!,2,0)))</f>
        <v/>
      </c>
      <c r="R239" s="100">
        <f t="shared" si="96"/>
        <v>0</v>
      </c>
      <c r="S239" s="100">
        <f t="shared" si="97"/>
        <v>0</v>
      </c>
      <c r="T239" s="120" t="str">
        <f t="shared" si="98"/>
        <v/>
      </c>
      <c r="U239" s="124"/>
      <c r="V239" s="129" t="s">
        <v>164</v>
      </c>
      <c r="W239" s="131"/>
      <c r="X239" s="75" t="str">
        <f>IF(COUNTIF($M239,"*LED*"),"LED設置済",IF(COUNTIF($M239,"*不明*"),"該当不明",IF(ISERROR(VLOOKUP($M239,#REF!,4,0)),"",VLOOKUP($M239,#REF!,4,0))))</f>
        <v/>
      </c>
      <c r="Y239" s="139">
        <f t="shared" si="99"/>
        <v>0</v>
      </c>
      <c r="Z239" s="144" t="str">
        <f>IF(ISERROR(VLOOKUP($M239,#REF!,5,0)),"",VLOOKUP($M239,#REF!,5,0))</f>
        <v/>
      </c>
      <c r="AA239" s="147" t="str">
        <f t="shared" si="100"/>
        <v/>
      </c>
      <c r="AB239" s="147" t="str">
        <f t="shared" si="101"/>
        <v/>
      </c>
      <c r="AC239" s="147" t="str">
        <f>IF(ISERROR(VLOOKUP($M239,#REF!,6,0)),"",VLOOKUP($M239,#REF!,6,0))</f>
        <v/>
      </c>
      <c r="AD239" s="147" t="str">
        <f>IF(ISERROR(VLOOKUP($M239,#REF!,8,0)),"",VLOOKUP($M239,#REF!,8,0))</f>
        <v/>
      </c>
      <c r="AE239" s="152" t="str">
        <f t="shared" si="102"/>
        <v/>
      </c>
      <c r="AF239" s="155" t="str">
        <f t="shared" si="103"/>
        <v/>
      </c>
      <c r="AG239" s="146" t="str">
        <f t="shared" si="104"/>
        <v/>
      </c>
      <c r="AH239" s="146" t="str">
        <f>IF(ISERROR(VLOOKUP($M239,#REF!,9,0)),"",VLOOKUP($M239,#REF!,9,0))</f>
        <v/>
      </c>
      <c r="AI239" s="146" t="str">
        <f t="shared" si="105"/>
        <v/>
      </c>
      <c r="AJ239" s="168">
        <f t="shared" si="106"/>
        <v>0</v>
      </c>
      <c r="AK239" s="171"/>
      <c r="AL239" s="174" t="str">
        <f t="shared" si="107"/>
        <v/>
      </c>
      <c r="AM239" s="179" t="str">
        <f t="shared" si="108"/>
        <v/>
      </c>
      <c r="AN239" s="183" t="str">
        <f t="shared" si="109"/>
        <v>未入力セル</v>
      </c>
      <c r="AO239" s="186" t="str">
        <f t="shared" si="89"/>
        <v/>
      </c>
      <c r="AP239" s="186" t="str">
        <f t="shared" si="90"/>
        <v/>
      </c>
      <c r="AQ239" s="39">
        <f t="shared" si="116"/>
        <v>0</v>
      </c>
      <c r="AR239" s="39" t="str">
        <f>IF(ISERROR(VLOOKUP($M239,#REF!,16,0)),"",VLOOKUP($M239,#REF!,16,0))</f>
        <v/>
      </c>
      <c r="AS239" s="196" t="str">
        <f>IF(ISERROR(VLOOKUP($M239,#REF!,7,0)),"",VLOOKUP($M239,#REF!,7,0))</f>
        <v/>
      </c>
      <c r="AT239" s="203">
        <f t="shared" si="110"/>
        <v>0</v>
      </c>
      <c r="AU239" s="208" t="str">
        <f t="shared" si="111"/>
        <v/>
      </c>
      <c r="AW239" s="208" t="str">
        <f>IF(ISERROR(VLOOKUP($M239,#REF!,10,0)),"",VLOOKUP($M239,#REF!,10,0))</f>
        <v/>
      </c>
      <c r="AX239" s="203">
        <f t="shared" si="112"/>
        <v>0</v>
      </c>
      <c r="AY239" s="208" t="str">
        <f t="shared" si="113"/>
        <v/>
      </c>
      <c r="BA239" s="225" t="str">
        <f t="shared" si="114"/>
        <v/>
      </c>
      <c r="BB239" s="225" t="str">
        <f t="shared" si="115"/>
        <v/>
      </c>
    </row>
    <row r="240" spans="1:54" s="39" customFormat="1" ht="25.2" customHeight="1" x14ac:dyDescent="0.2">
      <c r="A240" s="45"/>
      <c r="B240" s="48"/>
      <c r="C240" s="48"/>
      <c r="D240" s="53"/>
      <c r="E240" s="53"/>
      <c r="F240" s="55"/>
      <c r="G240" s="55"/>
      <c r="H240" s="60"/>
      <c r="I240" s="66"/>
      <c r="J240" s="68"/>
      <c r="L240" s="73">
        <f t="shared" si="91"/>
        <v>0</v>
      </c>
      <c r="M240" s="73" t="str">
        <f t="shared" si="92"/>
        <v xml:space="preserve"> </v>
      </c>
      <c r="N240" s="100">
        <f t="shared" si="93"/>
        <v>0</v>
      </c>
      <c r="O240" s="100">
        <f t="shared" si="94"/>
        <v>0</v>
      </c>
      <c r="P240" s="108">
        <f t="shared" si="95"/>
        <v>0</v>
      </c>
      <c r="Q240" s="108" t="str">
        <f>IF(OR($C240="LED",$C240="不明"),"",IF(ISERROR(VLOOKUP($M240,#REF!,2,0)),"",VLOOKUP($M240,#REF!,2,0)))</f>
        <v/>
      </c>
      <c r="R240" s="100">
        <f t="shared" si="96"/>
        <v>0</v>
      </c>
      <c r="S240" s="100">
        <f t="shared" si="97"/>
        <v>0</v>
      </c>
      <c r="T240" s="120" t="str">
        <f t="shared" si="98"/>
        <v/>
      </c>
      <c r="U240" s="124"/>
      <c r="V240" s="129" t="s">
        <v>164</v>
      </c>
      <c r="W240" s="131"/>
      <c r="X240" s="75" t="str">
        <f>IF(COUNTIF($M240,"*LED*"),"LED設置済",IF(COUNTIF($M240,"*不明*"),"該当不明",IF(ISERROR(VLOOKUP($M240,#REF!,4,0)),"",VLOOKUP($M240,#REF!,4,0))))</f>
        <v/>
      </c>
      <c r="Y240" s="139">
        <f t="shared" si="99"/>
        <v>0</v>
      </c>
      <c r="Z240" s="144" t="str">
        <f>IF(ISERROR(VLOOKUP($M240,#REF!,5,0)),"",VLOOKUP($M240,#REF!,5,0))</f>
        <v/>
      </c>
      <c r="AA240" s="147" t="str">
        <f t="shared" si="100"/>
        <v/>
      </c>
      <c r="AB240" s="147" t="str">
        <f t="shared" si="101"/>
        <v/>
      </c>
      <c r="AC240" s="147" t="str">
        <f>IF(ISERROR(VLOOKUP($M240,#REF!,6,0)),"",VLOOKUP($M240,#REF!,6,0))</f>
        <v/>
      </c>
      <c r="AD240" s="147" t="str">
        <f>IF(ISERROR(VLOOKUP($M240,#REF!,8,0)),"",VLOOKUP($M240,#REF!,8,0))</f>
        <v/>
      </c>
      <c r="AE240" s="152" t="str">
        <f t="shared" si="102"/>
        <v/>
      </c>
      <c r="AF240" s="155" t="str">
        <f t="shared" si="103"/>
        <v/>
      </c>
      <c r="AG240" s="146" t="str">
        <f t="shared" si="104"/>
        <v/>
      </c>
      <c r="AH240" s="146" t="str">
        <f>IF(ISERROR(VLOOKUP($M240,#REF!,9,0)),"",VLOOKUP($M240,#REF!,9,0))</f>
        <v/>
      </c>
      <c r="AI240" s="146" t="str">
        <f t="shared" si="105"/>
        <v/>
      </c>
      <c r="AJ240" s="168">
        <f t="shared" si="106"/>
        <v>0</v>
      </c>
      <c r="AK240" s="171"/>
      <c r="AL240" s="174" t="str">
        <f t="shared" si="107"/>
        <v/>
      </c>
      <c r="AM240" s="179" t="str">
        <f t="shared" si="108"/>
        <v/>
      </c>
      <c r="AN240" s="183" t="str">
        <f t="shared" si="109"/>
        <v>未入力セル</v>
      </c>
      <c r="AO240" s="186" t="str">
        <f t="shared" si="89"/>
        <v/>
      </c>
      <c r="AP240" s="186" t="str">
        <f t="shared" si="90"/>
        <v/>
      </c>
      <c r="AQ240" s="39">
        <f t="shared" si="116"/>
        <v>0</v>
      </c>
      <c r="AR240" s="39" t="str">
        <f>IF(ISERROR(VLOOKUP($M240,#REF!,16,0)),"",VLOOKUP($M240,#REF!,16,0))</f>
        <v/>
      </c>
      <c r="AS240" s="196" t="str">
        <f>IF(ISERROR(VLOOKUP($M240,#REF!,7,0)),"",VLOOKUP($M240,#REF!,7,0))</f>
        <v/>
      </c>
      <c r="AT240" s="203">
        <f t="shared" si="110"/>
        <v>0</v>
      </c>
      <c r="AU240" s="208" t="str">
        <f t="shared" si="111"/>
        <v/>
      </c>
      <c r="AW240" s="208" t="str">
        <f>IF(ISERROR(VLOOKUP($M240,#REF!,10,0)),"",VLOOKUP($M240,#REF!,10,0))</f>
        <v/>
      </c>
      <c r="AX240" s="203">
        <f t="shared" si="112"/>
        <v>0</v>
      </c>
      <c r="AY240" s="208" t="str">
        <f t="shared" si="113"/>
        <v/>
      </c>
      <c r="BA240" s="225" t="str">
        <f t="shared" si="114"/>
        <v/>
      </c>
      <c r="BB240" s="225" t="str">
        <f t="shared" si="115"/>
        <v/>
      </c>
    </row>
    <row r="241" spans="1:54" s="39" customFormat="1" ht="25.2" customHeight="1" x14ac:dyDescent="0.2">
      <c r="A241" s="45"/>
      <c r="B241" s="48"/>
      <c r="C241" s="48"/>
      <c r="D241" s="53"/>
      <c r="E241" s="53"/>
      <c r="F241" s="55"/>
      <c r="G241" s="55"/>
      <c r="H241" s="60"/>
      <c r="I241" s="66"/>
      <c r="J241" s="68"/>
      <c r="L241" s="73">
        <f t="shared" si="91"/>
        <v>0</v>
      </c>
      <c r="M241" s="73" t="str">
        <f t="shared" si="92"/>
        <v xml:space="preserve"> </v>
      </c>
      <c r="N241" s="100">
        <f t="shared" si="93"/>
        <v>0</v>
      </c>
      <c r="O241" s="100">
        <f t="shared" si="94"/>
        <v>0</v>
      </c>
      <c r="P241" s="108">
        <f t="shared" si="95"/>
        <v>0</v>
      </c>
      <c r="Q241" s="108" t="str">
        <f>IF(OR($C241="LED",$C241="不明"),"",IF(ISERROR(VLOOKUP($M241,#REF!,2,0)),"",VLOOKUP($M241,#REF!,2,0)))</f>
        <v/>
      </c>
      <c r="R241" s="100">
        <f t="shared" si="96"/>
        <v>0</v>
      </c>
      <c r="S241" s="100">
        <f t="shared" si="97"/>
        <v>0</v>
      </c>
      <c r="T241" s="120" t="str">
        <f t="shared" si="98"/>
        <v/>
      </c>
      <c r="U241" s="124"/>
      <c r="V241" s="129" t="s">
        <v>164</v>
      </c>
      <c r="W241" s="131"/>
      <c r="X241" s="75" t="str">
        <f>IF(COUNTIF($M241,"*LED*"),"LED設置済",IF(COUNTIF($M241,"*不明*"),"該当不明",IF(ISERROR(VLOOKUP($M241,#REF!,4,0)),"",VLOOKUP($M241,#REF!,4,0))))</f>
        <v/>
      </c>
      <c r="Y241" s="139">
        <f t="shared" si="99"/>
        <v>0</v>
      </c>
      <c r="Z241" s="144" t="str">
        <f>IF(ISERROR(VLOOKUP($M241,#REF!,5,0)),"",VLOOKUP($M241,#REF!,5,0))</f>
        <v/>
      </c>
      <c r="AA241" s="147" t="str">
        <f t="shared" si="100"/>
        <v/>
      </c>
      <c r="AB241" s="147" t="str">
        <f t="shared" si="101"/>
        <v/>
      </c>
      <c r="AC241" s="147" t="str">
        <f>IF(ISERROR(VLOOKUP($M241,#REF!,6,0)),"",VLOOKUP($M241,#REF!,6,0))</f>
        <v/>
      </c>
      <c r="AD241" s="147" t="str">
        <f>IF(ISERROR(VLOOKUP($M241,#REF!,8,0)),"",VLOOKUP($M241,#REF!,8,0))</f>
        <v/>
      </c>
      <c r="AE241" s="152" t="str">
        <f t="shared" si="102"/>
        <v/>
      </c>
      <c r="AF241" s="155" t="str">
        <f t="shared" si="103"/>
        <v/>
      </c>
      <c r="AG241" s="146" t="str">
        <f t="shared" si="104"/>
        <v/>
      </c>
      <c r="AH241" s="146" t="str">
        <f>IF(ISERROR(VLOOKUP($M241,#REF!,9,0)),"",VLOOKUP($M241,#REF!,9,0))</f>
        <v/>
      </c>
      <c r="AI241" s="146" t="str">
        <f t="shared" si="105"/>
        <v/>
      </c>
      <c r="AJ241" s="168">
        <f t="shared" si="106"/>
        <v>0</v>
      </c>
      <c r="AK241" s="171"/>
      <c r="AL241" s="174" t="str">
        <f t="shared" si="107"/>
        <v/>
      </c>
      <c r="AM241" s="179" t="str">
        <f t="shared" si="108"/>
        <v/>
      </c>
      <c r="AN241" s="183" t="str">
        <f t="shared" si="109"/>
        <v>未入力セル</v>
      </c>
      <c r="AO241" s="186" t="str">
        <f t="shared" si="89"/>
        <v/>
      </c>
      <c r="AP241" s="186" t="str">
        <f t="shared" si="90"/>
        <v/>
      </c>
      <c r="AQ241" s="39">
        <f t="shared" si="116"/>
        <v>0</v>
      </c>
      <c r="AR241" s="39" t="str">
        <f>IF(ISERROR(VLOOKUP($M241,#REF!,16,0)),"",VLOOKUP($M241,#REF!,16,0))</f>
        <v/>
      </c>
      <c r="AS241" s="196" t="str">
        <f>IF(ISERROR(VLOOKUP($M241,#REF!,7,0)),"",VLOOKUP($M241,#REF!,7,0))</f>
        <v/>
      </c>
      <c r="AT241" s="203">
        <f t="shared" si="110"/>
        <v>0</v>
      </c>
      <c r="AU241" s="208" t="str">
        <f t="shared" si="111"/>
        <v/>
      </c>
      <c r="AW241" s="208" t="str">
        <f>IF(ISERROR(VLOOKUP($M241,#REF!,10,0)),"",VLOOKUP($M241,#REF!,10,0))</f>
        <v/>
      </c>
      <c r="AX241" s="203">
        <f t="shared" si="112"/>
        <v>0</v>
      </c>
      <c r="AY241" s="208" t="str">
        <f t="shared" si="113"/>
        <v/>
      </c>
      <c r="BA241" s="225" t="str">
        <f t="shared" si="114"/>
        <v/>
      </c>
      <c r="BB241" s="225" t="str">
        <f t="shared" si="115"/>
        <v/>
      </c>
    </row>
    <row r="242" spans="1:54" s="39" customFormat="1" ht="25.2" customHeight="1" x14ac:dyDescent="0.2">
      <c r="A242" s="45"/>
      <c r="B242" s="48"/>
      <c r="C242" s="48"/>
      <c r="D242" s="53"/>
      <c r="E242" s="53"/>
      <c r="F242" s="55"/>
      <c r="G242" s="55"/>
      <c r="H242" s="60"/>
      <c r="I242" s="66"/>
      <c r="J242" s="68"/>
      <c r="L242" s="73">
        <f t="shared" si="91"/>
        <v>0</v>
      </c>
      <c r="M242" s="73" t="str">
        <f t="shared" si="92"/>
        <v xml:space="preserve"> </v>
      </c>
      <c r="N242" s="100">
        <f t="shared" si="93"/>
        <v>0</v>
      </c>
      <c r="O242" s="100">
        <f t="shared" si="94"/>
        <v>0</v>
      </c>
      <c r="P242" s="108">
        <f t="shared" si="95"/>
        <v>0</v>
      </c>
      <c r="Q242" s="108" t="str">
        <f>IF(OR($C242="LED",$C242="不明"),"",IF(ISERROR(VLOOKUP($M242,#REF!,2,0)),"",VLOOKUP($M242,#REF!,2,0)))</f>
        <v/>
      </c>
      <c r="R242" s="100">
        <f t="shared" si="96"/>
        <v>0</v>
      </c>
      <c r="S242" s="100">
        <f t="shared" si="97"/>
        <v>0</v>
      </c>
      <c r="T242" s="120" t="str">
        <f t="shared" si="98"/>
        <v/>
      </c>
      <c r="U242" s="124"/>
      <c r="V242" s="129" t="s">
        <v>164</v>
      </c>
      <c r="W242" s="131"/>
      <c r="X242" s="75" t="str">
        <f>IF(COUNTIF($M242,"*LED*"),"LED設置済",IF(COUNTIF($M242,"*不明*"),"該当不明",IF(ISERROR(VLOOKUP($M242,#REF!,4,0)),"",VLOOKUP($M242,#REF!,4,0))))</f>
        <v/>
      </c>
      <c r="Y242" s="139">
        <f t="shared" si="99"/>
        <v>0</v>
      </c>
      <c r="Z242" s="144" t="str">
        <f>IF(ISERROR(VLOOKUP($M242,#REF!,5,0)),"",VLOOKUP($M242,#REF!,5,0))</f>
        <v/>
      </c>
      <c r="AA242" s="147" t="str">
        <f t="shared" si="100"/>
        <v/>
      </c>
      <c r="AB242" s="147" t="str">
        <f t="shared" si="101"/>
        <v/>
      </c>
      <c r="AC242" s="147" t="str">
        <f>IF(ISERROR(VLOOKUP($M242,#REF!,6,0)),"",VLOOKUP($M242,#REF!,6,0))</f>
        <v/>
      </c>
      <c r="AD242" s="147" t="str">
        <f>IF(ISERROR(VLOOKUP($M242,#REF!,8,0)),"",VLOOKUP($M242,#REF!,8,0))</f>
        <v/>
      </c>
      <c r="AE242" s="152" t="str">
        <f t="shared" si="102"/>
        <v/>
      </c>
      <c r="AF242" s="155" t="str">
        <f t="shared" si="103"/>
        <v/>
      </c>
      <c r="AG242" s="146" t="str">
        <f t="shared" si="104"/>
        <v/>
      </c>
      <c r="AH242" s="146" t="str">
        <f>IF(ISERROR(VLOOKUP($M242,#REF!,9,0)),"",VLOOKUP($M242,#REF!,9,0))</f>
        <v/>
      </c>
      <c r="AI242" s="146" t="str">
        <f t="shared" si="105"/>
        <v/>
      </c>
      <c r="AJ242" s="168">
        <f t="shared" si="106"/>
        <v>0</v>
      </c>
      <c r="AK242" s="171"/>
      <c r="AL242" s="174" t="str">
        <f t="shared" si="107"/>
        <v/>
      </c>
      <c r="AM242" s="179" t="str">
        <f t="shared" si="108"/>
        <v/>
      </c>
      <c r="AN242" s="183" t="str">
        <f t="shared" si="109"/>
        <v>未入力セル</v>
      </c>
      <c r="AO242" s="186" t="str">
        <f t="shared" si="89"/>
        <v/>
      </c>
      <c r="AP242" s="186" t="str">
        <f t="shared" si="90"/>
        <v/>
      </c>
      <c r="AQ242" s="39">
        <f t="shared" si="116"/>
        <v>0</v>
      </c>
      <c r="AR242" s="39" t="str">
        <f>IF(ISERROR(VLOOKUP($M242,#REF!,16,0)),"",VLOOKUP($M242,#REF!,16,0))</f>
        <v/>
      </c>
      <c r="AS242" s="196" t="str">
        <f>IF(ISERROR(VLOOKUP($M242,#REF!,7,0)),"",VLOOKUP($M242,#REF!,7,0))</f>
        <v/>
      </c>
      <c r="AT242" s="203">
        <f t="shared" si="110"/>
        <v>0</v>
      </c>
      <c r="AU242" s="208" t="str">
        <f t="shared" si="111"/>
        <v/>
      </c>
      <c r="AW242" s="208" t="str">
        <f>IF(ISERROR(VLOOKUP($M242,#REF!,10,0)),"",VLOOKUP($M242,#REF!,10,0))</f>
        <v/>
      </c>
      <c r="AX242" s="203">
        <f t="shared" si="112"/>
        <v>0</v>
      </c>
      <c r="AY242" s="208" t="str">
        <f t="shared" si="113"/>
        <v/>
      </c>
      <c r="BA242" s="225" t="str">
        <f t="shared" si="114"/>
        <v/>
      </c>
      <c r="BB242" s="225" t="str">
        <f t="shared" si="115"/>
        <v/>
      </c>
    </row>
    <row r="243" spans="1:54" s="39" customFormat="1" ht="25.2" customHeight="1" x14ac:dyDescent="0.2">
      <c r="A243" s="45"/>
      <c r="B243" s="48"/>
      <c r="C243" s="48"/>
      <c r="D243" s="53"/>
      <c r="E243" s="53"/>
      <c r="F243" s="55"/>
      <c r="G243" s="55"/>
      <c r="H243" s="60"/>
      <c r="I243" s="66"/>
      <c r="J243" s="68"/>
      <c r="L243" s="73">
        <f t="shared" si="91"/>
        <v>0</v>
      </c>
      <c r="M243" s="73" t="str">
        <f t="shared" si="92"/>
        <v xml:space="preserve"> </v>
      </c>
      <c r="N243" s="100">
        <f t="shared" si="93"/>
        <v>0</v>
      </c>
      <c r="O243" s="100">
        <f t="shared" si="94"/>
        <v>0</v>
      </c>
      <c r="P243" s="108">
        <f t="shared" si="95"/>
        <v>0</v>
      </c>
      <c r="Q243" s="108" t="str">
        <f>IF(OR($C243="LED",$C243="不明"),"",IF(ISERROR(VLOOKUP($M243,#REF!,2,0)),"",VLOOKUP($M243,#REF!,2,0)))</f>
        <v/>
      </c>
      <c r="R243" s="100">
        <f t="shared" si="96"/>
        <v>0</v>
      </c>
      <c r="S243" s="100">
        <f t="shared" si="97"/>
        <v>0</v>
      </c>
      <c r="T243" s="120" t="str">
        <f t="shared" si="98"/>
        <v/>
      </c>
      <c r="U243" s="124"/>
      <c r="V243" s="129" t="s">
        <v>164</v>
      </c>
      <c r="W243" s="131"/>
      <c r="X243" s="75" t="str">
        <f>IF(COUNTIF($M243,"*LED*"),"LED設置済",IF(COUNTIF($M243,"*不明*"),"該当不明",IF(ISERROR(VLOOKUP($M243,#REF!,4,0)),"",VLOOKUP($M243,#REF!,4,0))))</f>
        <v/>
      </c>
      <c r="Y243" s="139">
        <f t="shared" si="99"/>
        <v>0</v>
      </c>
      <c r="Z243" s="144" t="str">
        <f>IF(ISERROR(VLOOKUP($M243,#REF!,5,0)),"",VLOOKUP($M243,#REF!,5,0))</f>
        <v/>
      </c>
      <c r="AA243" s="147" t="str">
        <f t="shared" si="100"/>
        <v/>
      </c>
      <c r="AB243" s="147" t="str">
        <f t="shared" si="101"/>
        <v/>
      </c>
      <c r="AC243" s="147" t="str">
        <f>IF(ISERROR(VLOOKUP($M243,#REF!,6,0)),"",VLOOKUP($M243,#REF!,6,0))</f>
        <v/>
      </c>
      <c r="AD243" s="147" t="str">
        <f>IF(ISERROR(VLOOKUP($M243,#REF!,8,0)),"",VLOOKUP($M243,#REF!,8,0))</f>
        <v/>
      </c>
      <c r="AE243" s="152" t="str">
        <f t="shared" si="102"/>
        <v/>
      </c>
      <c r="AF243" s="155" t="str">
        <f t="shared" si="103"/>
        <v/>
      </c>
      <c r="AG243" s="146" t="str">
        <f t="shared" si="104"/>
        <v/>
      </c>
      <c r="AH243" s="146" t="str">
        <f>IF(ISERROR(VLOOKUP($M243,#REF!,9,0)),"",VLOOKUP($M243,#REF!,9,0))</f>
        <v/>
      </c>
      <c r="AI243" s="146" t="str">
        <f t="shared" si="105"/>
        <v/>
      </c>
      <c r="AJ243" s="168">
        <f t="shared" si="106"/>
        <v>0</v>
      </c>
      <c r="AK243" s="171"/>
      <c r="AL243" s="174" t="str">
        <f t="shared" si="107"/>
        <v/>
      </c>
      <c r="AM243" s="179" t="str">
        <f t="shared" si="108"/>
        <v/>
      </c>
      <c r="AN243" s="183" t="str">
        <f t="shared" si="109"/>
        <v>未入力セル</v>
      </c>
      <c r="AO243" s="186" t="str">
        <f t="shared" si="89"/>
        <v/>
      </c>
      <c r="AP243" s="186" t="str">
        <f t="shared" si="90"/>
        <v/>
      </c>
      <c r="AQ243" s="39">
        <f t="shared" si="116"/>
        <v>0</v>
      </c>
      <c r="AR243" s="39" t="str">
        <f>IF(ISERROR(VLOOKUP($M243,#REF!,16,0)),"",VLOOKUP($M243,#REF!,16,0))</f>
        <v/>
      </c>
      <c r="AS243" s="196" t="str">
        <f>IF(ISERROR(VLOOKUP($M243,#REF!,7,0)),"",VLOOKUP($M243,#REF!,7,0))</f>
        <v/>
      </c>
      <c r="AT243" s="203">
        <f t="shared" si="110"/>
        <v>0</v>
      </c>
      <c r="AU243" s="208" t="str">
        <f t="shared" si="111"/>
        <v/>
      </c>
      <c r="AW243" s="208" t="str">
        <f>IF(ISERROR(VLOOKUP($M243,#REF!,10,0)),"",VLOOKUP($M243,#REF!,10,0))</f>
        <v/>
      </c>
      <c r="AX243" s="203">
        <f t="shared" si="112"/>
        <v>0</v>
      </c>
      <c r="AY243" s="208" t="str">
        <f t="shared" si="113"/>
        <v/>
      </c>
      <c r="BA243" s="225" t="str">
        <f t="shared" si="114"/>
        <v/>
      </c>
      <c r="BB243" s="225" t="str">
        <f t="shared" si="115"/>
        <v/>
      </c>
    </row>
    <row r="244" spans="1:54" s="39" customFormat="1" ht="25.2" customHeight="1" x14ac:dyDescent="0.2">
      <c r="A244" s="45"/>
      <c r="B244" s="48"/>
      <c r="C244" s="48"/>
      <c r="D244" s="53"/>
      <c r="E244" s="53"/>
      <c r="F244" s="55"/>
      <c r="G244" s="55"/>
      <c r="H244" s="60"/>
      <c r="I244" s="66"/>
      <c r="J244" s="68"/>
      <c r="L244" s="73">
        <f t="shared" si="91"/>
        <v>0</v>
      </c>
      <c r="M244" s="73" t="str">
        <f t="shared" si="92"/>
        <v xml:space="preserve"> </v>
      </c>
      <c r="N244" s="100">
        <f t="shared" si="93"/>
        <v>0</v>
      </c>
      <c r="O244" s="100">
        <f t="shared" si="94"/>
        <v>0</v>
      </c>
      <c r="P244" s="108">
        <f t="shared" si="95"/>
        <v>0</v>
      </c>
      <c r="Q244" s="108" t="str">
        <f>IF(OR($C244="LED",$C244="不明"),"",IF(ISERROR(VLOOKUP($M244,#REF!,2,0)),"",VLOOKUP($M244,#REF!,2,0)))</f>
        <v/>
      </c>
      <c r="R244" s="100">
        <f t="shared" si="96"/>
        <v>0</v>
      </c>
      <c r="S244" s="100">
        <f t="shared" si="97"/>
        <v>0</v>
      </c>
      <c r="T244" s="120" t="str">
        <f t="shared" si="98"/>
        <v/>
      </c>
      <c r="U244" s="124"/>
      <c r="V244" s="129" t="s">
        <v>164</v>
      </c>
      <c r="W244" s="131"/>
      <c r="X244" s="75" t="str">
        <f>IF(COUNTIF($M244,"*LED*"),"LED設置済",IF(COUNTIF($M244,"*不明*"),"該当不明",IF(ISERROR(VLOOKUP($M244,#REF!,4,0)),"",VLOOKUP($M244,#REF!,4,0))))</f>
        <v/>
      </c>
      <c r="Y244" s="139">
        <f t="shared" si="99"/>
        <v>0</v>
      </c>
      <c r="Z244" s="144" t="str">
        <f>IF(ISERROR(VLOOKUP($M244,#REF!,5,0)),"",VLOOKUP($M244,#REF!,5,0))</f>
        <v/>
      </c>
      <c r="AA244" s="147" t="str">
        <f t="shared" si="100"/>
        <v/>
      </c>
      <c r="AB244" s="147" t="str">
        <f t="shared" si="101"/>
        <v/>
      </c>
      <c r="AC244" s="147" t="str">
        <f>IF(ISERROR(VLOOKUP($M244,#REF!,6,0)),"",VLOOKUP($M244,#REF!,6,0))</f>
        <v/>
      </c>
      <c r="AD244" s="147" t="str">
        <f>IF(ISERROR(VLOOKUP($M244,#REF!,8,0)),"",VLOOKUP($M244,#REF!,8,0))</f>
        <v/>
      </c>
      <c r="AE244" s="152" t="str">
        <f t="shared" si="102"/>
        <v/>
      </c>
      <c r="AF244" s="155" t="str">
        <f t="shared" si="103"/>
        <v/>
      </c>
      <c r="AG244" s="146" t="str">
        <f t="shared" si="104"/>
        <v/>
      </c>
      <c r="AH244" s="146" t="str">
        <f>IF(ISERROR(VLOOKUP($M244,#REF!,9,0)),"",VLOOKUP($M244,#REF!,9,0))</f>
        <v/>
      </c>
      <c r="AI244" s="146" t="str">
        <f t="shared" si="105"/>
        <v/>
      </c>
      <c r="AJ244" s="168">
        <f t="shared" si="106"/>
        <v>0</v>
      </c>
      <c r="AK244" s="171"/>
      <c r="AL244" s="174" t="str">
        <f t="shared" si="107"/>
        <v/>
      </c>
      <c r="AM244" s="179" t="str">
        <f t="shared" si="108"/>
        <v/>
      </c>
      <c r="AN244" s="183" t="str">
        <f t="shared" si="109"/>
        <v>未入力セル</v>
      </c>
      <c r="AO244" s="186" t="str">
        <f t="shared" si="89"/>
        <v/>
      </c>
      <c r="AP244" s="186" t="str">
        <f t="shared" si="90"/>
        <v/>
      </c>
      <c r="AQ244" s="39">
        <f t="shared" si="116"/>
        <v>0</v>
      </c>
      <c r="AR244" s="39" t="str">
        <f>IF(ISERROR(VLOOKUP($M244,#REF!,16,0)),"",VLOOKUP($M244,#REF!,16,0))</f>
        <v/>
      </c>
      <c r="AS244" s="196" t="str">
        <f>IF(ISERROR(VLOOKUP($M244,#REF!,7,0)),"",VLOOKUP($M244,#REF!,7,0))</f>
        <v/>
      </c>
      <c r="AT244" s="203">
        <f t="shared" si="110"/>
        <v>0</v>
      </c>
      <c r="AU244" s="208" t="str">
        <f t="shared" si="111"/>
        <v/>
      </c>
      <c r="AW244" s="208" t="str">
        <f>IF(ISERROR(VLOOKUP($M244,#REF!,10,0)),"",VLOOKUP($M244,#REF!,10,0))</f>
        <v/>
      </c>
      <c r="AX244" s="203">
        <f t="shared" si="112"/>
        <v>0</v>
      </c>
      <c r="AY244" s="208" t="str">
        <f t="shared" si="113"/>
        <v/>
      </c>
      <c r="BA244" s="225" t="str">
        <f t="shared" si="114"/>
        <v/>
      </c>
      <c r="BB244" s="225" t="str">
        <f t="shared" si="115"/>
        <v/>
      </c>
    </row>
    <row r="245" spans="1:54" s="39" customFormat="1" ht="25.2" customHeight="1" x14ac:dyDescent="0.2">
      <c r="A245" s="45"/>
      <c r="B245" s="48"/>
      <c r="C245" s="48"/>
      <c r="D245" s="53"/>
      <c r="E245" s="53"/>
      <c r="F245" s="55"/>
      <c r="G245" s="55"/>
      <c r="H245" s="60"/>
      <c r="I245" s="66"/>
      <c r="J245" s="68"/>
      <c r="L245" s="73">
        <f t="shared" si="91"/>
        <v>0</v>
      </c>
      <c r="M245" s="73" t="str">
        <f t="shared" si="92"/>
        <v xml:space="preserve"> </v>
      </c>
      <c r="N245" s="100">
        <f t="shared" si="93"/>
        <v>0</v>
      </c>
      <c r="O245" s="100">
        <f t="shared" si="94"/>
        <v>0</v>
      </c>
      <c r="P245" s="108">
        <f t="shared" si="95"/>
        <v>0</v>
      </c>
      <c r="Q245" s="108" t="str">
        <f>IF(OR($C245="LED",$C245="不明"),"",IF(ISERROR(VLOOKUP($M245,#REF!,2,0)),"",VLOOKUP($M245,#REF!,2,0)))</f>
        <v/>
      </c>
      <c r="R245" s="100">
        <f t="shared" si="96"/>
        <v>0</v>
      </c>
      <c r="S245" s="100">
        <f t="shared" si="97"/>
        <v>0</v>
      </c>
      <c r="T245" s="120" t="str">
        <f t="shared" si="98"/>
        <v/>
      </c>
      <c r="U245" s="124"/>
      <c r="V245" s="129" t="s">
        <v>164</v>
      </c>
      <c r="W245" s="131"/>
      <c r="X245" s="75" t="str">
        <f>IF(COUNTIF($M245,"*LED*"),"LED設置済",IF(COUNTIF($M245,"*不明*"),"該当不明",IF(ISERROR(VLOOKUP($M245,#REF!,4,0)),"",VLOOKUP($M245,#REF!,4,0))))</f>
        <v/>
      </c>
      <c r="Y245" s="139">
        <f t="shared" si="99"/>
        <v>0</v>
      </c>
      <c r="Z245" s="144" t="str">
        <f>IF(ISERROR(VLOOKUP($M245,#REF!,5,0)),"",VLOOKUP($M245,#REF!,5,0))</f>
        <v/>
      </c>
      <c r="AA245" s="147" t="str">
        <f t="shared" si="100"/>
        <v/>
      </c>
      <c r="AB245" s="147" t="str">
        <f t="shared" si="101"/>
        <v/>
      </c>
      <c r="AC245" s="147" t="str">
        <f>IF(ISERROR(VLOOKUP($M245,#REF!,6,0)),"",VLOOKUP($M245,#REF!,6,0))</f>
        <v/>
      </c>
      <c r="AD245" s="147" t="str">
        <f>IF(ISERROR(VLOOKUP($M245,#REF!,8,0)),"",VLOOKUP($M245,#REF!,8,0))</f>
        <v/>
      </c>
      <c r="AE245" s="152" t="str">
        <f t="shared" si="102"/>
        <v/>
      </c>
      <c r="AF245" s="155" t="str">
        <f t="shared" si="103"/>
        <v/>
      </c>
      <c r="AG245" s="146" t="str">
        <f t="shared" si="104"/>
        <v/>
      </c>
      <c r="AH245" s="146" t="str">
        <f>IF(ISERROR(VLOOKUP($M245,#REF!,9,0)),"",VLOOKUP($M245,#REF!,9,0))</f>
        <v/>
      </c>
      <c r="AI245" s="146" t="str">
        <f t="shared" si="105"/>
        <v/>
      </c>
      <c r="AJ245" s="168">
        <f t="shared" si="106"/>
        <v>0</v>
      </c>
      <c r="AK245" s="171"/>
      <c r="AL245" s="174" t="str">
        <f t="shared" si="107"/>
        <v/>
      </c>
      <c r="AM245" s="179" t="str">
        <f t="shared" si="108"/>
        <v/>
      </c>
      <c r="AN245" s="183" t="str">
        <f t="shared" si="109"/>
        <v>未入力セル</v>
      </c>
      <c r="AO245" s="186" t="str">
        <f t="shared" si="89"/>
        <v/>
      </c>
      <c r="AP245" s="186" t="str">
        <f t="shared" si="90"/>
        <v/>
      </c>
      <c r="AQ245" s="39">
        <f t="shared" si="116"/>
        <v>0</v>
      </c>
      <c r="AR245" s="39" t="str">
        <f>IF(ISERROR(VLOOKUP($M245,#REF!,16,0)),"",VLOOKUP($M245,#REF!,16,0))</f>
        <v/>
      </c>
      <c r="AS245" s="196" t="str">
        <f>IF(ISERROR(VLOOKUP($M245,#REF!,7,0)),"",VLOOKUP($M245,#REF!,7,0))</f>
        <v/>
      </c>
      <c r="AT245" s="203">
        <f t="shared" si="110"/>
        <v>0</v>
      </c>
      <c r="AU245" s="208" t="str">
        <f t="shared" si="111"/>
        <v/>
      </c>
      <c r="AW245" s="208" t="str">
        <f>IF(ISERROR(VLOOKUP($M245,#REF!,10,0)),"",VLOOKUP($M245,#REF!,10,0))</f>
        <v/>
      </c>
      <c r="AX245" s="203">
        <f t="shared" si="112"/>
        <v>0</v>
      </c>
      <c r="AY245" s="208" t="str">
        <f t="shared" si="113"/>
        <v/>
      </c>
      <c r="BA245" s="225" t="str">
        <f t="shared" si="114"/>
        <v/>
      </c>
      <c r="BB245" s="225" t="str">
        <f t="shared" si="115"/>
        <v/>
      </c>
    </row>
    <row r="246" spans="1:54" s="39" customFormat="1" ht="25.2" customHeight="1" x14ac:dyDescent="0.2">
      <c r="A246" s="45"/>
      <c r="B246" s="48"/>
      <c r="C246" s="48"/>
      <c r="D246" s="53"/>
      <c r="E246" s="53"/>
      <c r="F246" s="55"/>
      <c r="G246" s="55"/>
      <c r="H246" s="60"/>
      <c r="I246" s="66"/>
      <c r="J246" s="68"/>
      <c r="L246" s="73">
        <f t="shared" si="91"/>
        <v>0</v>
      </c>
      <c r="M246" s="73" t="str">
        <f t="shared" si="92"/>
        <v xml:space="preserve"> </v>
      </c>
      <c r="N246" s="100">
        <f t="shared" si="93"/>
        <v>0</v>
      </c>
      <c r="O246" s="100">
        <f t="shared" si="94"/>
        <v>0</v>
      </c>
      <c r="P246" s="108">
        <f t="shared" si="95"/>
        <v>0</v>
      </c>
      <c r="Q246" s="108" t="str">
        <f>IF(OR($C246="LED",$C246="不明"),"",IF(ISERROR(VLOOKUP($M246,#REF!,2,0)),"",VLOOKUP($M246,#REF!,2,0)))</f>
        <v/>
      </c>
      <c r="R246" s="100">
        <f t="shared" si="96"/>
        <v>0</v>
      </c>
      <c r="S246" s="100">
        <f t="shared" si="97"/>
        <v>0</v>
      </c>
      <c r="T246" s="120" t="str">
        <f t="shared" si="98"/>
        <v/>
      </c>
      <c r="U246" s="124"/>
      <c r="V246" s="129" t="s">
        <v>164</v>
      </c>
      <c r="W246" s="131"/>
      <c r="X246" s="75" t="str">
        <f>IF(COUNTIF($M246,"*LED*"),"LED設置済",IF(COUNTIF($M246,"*不明*"),"該当不明",IF(ISERROR(VLOOKUP($M246,#REF!,4,0)),"",VLOOKUP($M246,#REF!,4,0))))</f>
        <v/>
      </c>
      <c r="Y246" s="139">
        <f t="shared" si="99"/>
        <v>0</v>
      </c>
      <c r="Z246" s="144" t="str">
        <f>IF(ISERROR(VLOOKUP($M246,#REF!,5,0)),"",VLOOKUP($M246,#REF!,5,0))</f>
        <v/>
      </c>
      <c r="AA246" s="147" t="str">
        <f t="shared" si="100"/>
        <v/>
      </c>
      <c r="AB246" s="147" t="str">
        <f t="shared" si="101"/>
        <v/>
      </c>
      <c r="AC246" s="147" t="str">
        <f>IF(ISERROR(VLOOKUP($M246,#REF!,6,0)),"",VLOOKUP($M246,#REF!,6,0))</f>
        <v/>
      </c>
      <c r="AD246" s="147" t="str">
        <f>IF(ISERROR(VLOOKUP($M246,#REF!,8,0)),"",VLOOKUP($M246,#REF!,8,0))</f>
        <v/>
      </c>
      <c r="AE246" s="152" t="str">
        <f t="shared" si="102"/>
        <v/>
      </c>
      <c r="AF246" s="155" t="str">
        <f t="shared" si="103"/>
        <v/>
      </c>
      <c r="AG246" s="146" t="str">
        <f t="shared" si="104"/>
        <v/>
      </c>
      <c r="AH246" s="146" t="str">
        <f>IF(ISERROR(VLOOKUP($M246,#REF!,9,0)),"",VLOOKUP($M246,#REF!,9,0))</f>
        <v/>
      </c>
      <c r="AI246" s="146" t="str">
        <f t="shared" si="105"/>
        <v/>
      </c>
      <c r="AJ246" s="168">
        <f t="shared" si="106"/>
        <v>0</v>
      </c>
      <c r="AK246" s="171"/>
      <c r="AL246" s="174" t="str">
        <f t="shared" si="107"/>
        <v/>
      </c>
      <c r="AM246" s="179" t="str">
        <f t="shared" si="108"/>
        <v/>
      </c>
      <c r="AN246" s="183" t="str">
        <f t="shared" si="109"/>
        <v>未入力セル</v>
      </c>
      <c r="AO246" s="186" t="str">
        <f t="shared" si="89"/>
        <v/>
      </c>
      <c r="AP246" s="186" t="str">
        <f t="shared" si="90"/>
        <v/>
      </c>
      <c r="AQ246" s="39">
        <f t="shared" si="116"/>
        <v>0</v>
      </c>
      <c r="AR246" s="39" t="str">
        <f>IF(ISERROR(VLOOKUP($M246,#REF!,16,0)),"",VLOOKUP($M246,#REF!,16,0))</f>
        <v/>
      </c>
      <c r="AS246" s="196" t="str">
        <f>IF(ISERROR(VLOOKUP($M246,#REF!,7,0)),"",VLOOKUP($M246,#REF!,7,0))</f>
        <v/>
      </c>
      <c r="AT246" s="203">
        <f t="shared" si="110"/>
        <v>0</v>
      </c>
      <c r="AU246" s="208" t="str">
        <f t="shared" si="111"/>
        <v/>
      </c>
      <c r="AW246" s="208" t="str">
        <f>IF(ISERROR(VLOOKUP($M246,#REF!,10,0)),"",VLOOKUP($M246,#REF!,10,0))</f>
        <v/>
      </c>
      <c r="AX246" s="203">
        <f t="shared" si="112"/>
        <v>0</v>
      </c>
      <c r="AY246" s="208" t="str">
        <f t="shared" si="113"/>
        <v/>
      </c>
      <c r="BA246" s="225" t="str">
        <f t="shared" si="114"/>
        <v/>
      </c>
      <c r="BB246" s="225" t="str">
        <f t="shared" si="115"/>
        <v/>
      </c>
    </row>
    <row r="247" spans="1:54" s="39" customFormat="1" ht="25.2" customHeight="1" x14ac:dyDescent="0.2">
      <c r="A247" s="45"/>
      <c r="B247" s="48"/>
      <c r="C247" s="48"/>
      <c r="D247" s="53"/>
      <c r="E247" s="53"/>
      <c r="F247" s="55"/>
      <c r="G247" s="55"/>
      <c r="H247" s="60"/>
      <c r="I247" s="66"/>
      <c r="J247" s="68"/>
      <c r="L247" s="73">
        <f t="shared" si="91"/>
        <v>0</v>
      </c>
      <c r="M247" s="73" t="str">
        <f t="shared" si="92"/>
        <v xml:space="preserve"> </v>
      </c>
      <c r="N247" s="100">
        <f t="shared" si="93"/>
        <v>0</v>
      </c>
      <c r="O247" s="100">
        <f t="shared" si="94"/>
        <v>0</v>
      </c>
      <c r="P247" s="108">
        <f t="shared" si="95"/>
        <v>0</v>
      </c>
      <c r="Q247" s="108" t="str">
        <f>IF(OR($C247="LED",$C247="不明"),"",IF(ISERROR(VLOOKUP($M247,#REF!,2,0)),"",VLOOKUP($M247,#REF!,2,0)))</f>
        <v/>
      </c>
      <c r="R247" s="100">
        <f t="shared" si="96"/>
        <v>0</v>
      </c>
      <c r="S247" s="100">
        <f t="shared" si="97"/>
        <v>0</v>
      </c>
      <c r="T247" s="120" t="str">
        <f t="shared" si="98"/>
        <v/>
      </c>
      <c r="U247" s="124"/>
      <c r="V247" s="129" t="s">
        <v>164</v>
      </c>
      <c r="W247" s="131"/>
      <c r="X247" s="75" t="str">
        <f>IF(COUNTIF($M247,"*LED*"),"LED設置済",IF(COUNTIF($M247,"*不明*"),"該当不明",IF(ISERROR(VLOOKUP($M247,#REF!,4,0)),"",VLOOKUP($M247,#REF!,4,0))))</f>
        <v/>
      </c>
      <c r="Y247" s="139">
        <f t="shared" si="99"/>
        <v>0</v>
      </c>
      <c r="Z247" s="144" t="str">
        <f>IF(ISERROR(VLOOKUP($M247,#REF!,5,0)),"",VLOOKUP($M247,#REF!,5,0))</f>
        <v/>
      </c>
      <c r="AA247" s="147" t="str">
        <f t="shared" si="100"/>
        <v/>
      </c>
      <c r="AB247" s="147" t="str">
        <f t="shared" si="101"/>
        <v/>
      </c>
      <c r="AC247" s="147" t="str">
        <f>IF(ISERROR(VLOOKUP($M247,#REF!,6,0)),"",VLOOKUP($M247,#REF!,6,0))</f>
        <v/>
      </c>
      <c r="AD247" s="147" t="str">
        <f>IF(ISERROR(VLOOKUP($M247,#REF!,8,0)),"",VLOOKUP($M247,#REF!,8,0))</f>
        <v/>
      </c>
      <c r="AE247" s="152" t="str">
        <f t="shared" si="102"/>
        <v/>
      </c>
      <c r="AF247" s="155" t="str">
        <f t="shared" si="103"/>
        <v/>
      </c>
      <c r="AG247" s="146" t="str">
        <f t="shared" si="104"/>
        <v/>
      </c>
      <c r="AH247" s="146" t="str">
        <f>IF(ISERROR(VLOOKUP($M247,#REF!,9,0)),"",VLOOKUP($M247,#REF!,9,0))</f>
        <v/>
      </c>
      <c r="AI247" s="146" t="str">
        <f t="shared" si="105"/>
        <v/>
      </c>
      <c r="AJ247" s="168">
        <f t="shared" si="106"/>
        <v>0</v>
      </c>
      <c r="AK247" s="171"/>
      <c r="AL247" s="174" t="str">
        <f t="shared" si="107"/>
        <v/>
      </c>
      <c r="AM247" s="179" t="str">
        <f t="shared" si="108"/>
        <v/>
      </c>
      <c r="AN247" s="183" t="str">
        <f t="shared" si="109"/>
        <v>未入力セル</v>
      </c>
      <c r="AO247" s="186" t="str">
        <f t="shared" si="89"/>
        <v/>
      </c>
      <c r="AP247" s="186" t="str">
        <f t="shared" si="90"/>
        <v/>
      </c>
      <c r="AQ247" s="39">
        <f t="shared" si="116"/>
        <v>0</v>
      </c>
      <c r="AR247" s="39" t="str">
        <f>IF(ISERROR(VLOOKUP($M247,#REF!,16,0)),"",VLOOKUP($M247,#REF!,16,0))</f>
        <v/>
      </c>
      <c r="AS247" s="196" t="str">
        <f>IF(ISERROR(VLOOKUP($M247,#REF!,7,0)),"",VLOOKUP($M247,#REF!,7,0))</f>
        <v/>
      </c>
      <c r="AT247" s="203">
        <f t="shared" si="110"/>
        <v>0</v>
      </c>
      <c r="AU247" s="208" t="str">
        <f t="shared" si="111"/>
        <v/>
      </c>
      <c r="AW247" s="208" t="str">
        <f>IF(ISERROR(VLOOKUP($M247,#REF!,10,0)),"",VLOOKUP($M247,#REF!,10,0))</f>
        <v/>
      </c>
      <c r="AX247" s="203">
        <f t="shared" si="112"/>
        <v>0</v>
      </c>
      <c r="AY247" s="208" t="str">
        <f t="shared" si="113"/>
        <v/>
      </c>
      <c r="BA247" s="225" t="str">
        <f t="shared" si="114"/>
        <v/>
      </c>
      <c r="BB247" s="225" t="str">
        <f t="shared" si="115"/>
        <v/>
      </c>
    </row>
    <row r="248" spans="1:54" s="39" customFormat="1" ht="25.2" customHeight="1" x14ac:dyDescent="0.2">
      <c r="A248" s="45"/>
      <c r="B248" s="48"/>
      <c r="C248" s="48"/>
      <c r="D248" s="53"/>
      <c r="E248" s="53"/>
      <c r="F248" s="55"/>
      <c r="G248" s="55"/>
      <c r="H248" s="60"/>
      <c r="I248" s="66"/>
      <c r="J248" s="68"/>
      <c r="L248" s="73">
        <f t="shared" si="91"/>
        <v>0</v>
      </c>
      <c r="M248" s="73" t="str">
        <f t="shared" si="92"/>
        <v xml:space="preserve"> </v>
      </c>
      <c r="N248" s="100">
        <f t="shared" si="93"/>
        <v>0</v>
      </c>
      <c r="O248" s="100">
        <f t="shared" si="94"/>
        <v>0</v>
      </c>
      <c r="P248" s="108">
        <f t="shared" si="95"/>
        <v>0</v>
      </c>
      <c r="Q248" s="108" t="str">
        <f>IF(OR($C248="LED",$C248="不明"),"",IF(ISERROR(VLOOKUP($M248,#REF!,2,0)),"",VLOOKUP($M248,#REF!,2,0)))</f>
        <v/>
      </c>
      <c r="R248" s="100">
        <f t="shared" si="96"/>
        <v>0</v>
      </c>
      <c r="S248" s="100">
        <f t="shared" si="97"/>
        <v>0</v>
      </c>
      <c r="T248" s="120" t="str">
        <f t="shared" si="98"/>
        <v/>
      </c>
      <c r="U248" s="124"/>
      <c r="V248" s="129" t="s">
        <v>164</v>
      </c>
      <c r="W248" s="131"/>
      <c r="X248" s="75" t="str">
        <f>IF(COUNTIF($M248,"*LED*"),"LED設置済",IF(COUNTIF($M248,"*不明*"),"該当不明",IF(ISERROR(VLOOKUP($M248,#REF!,4,0)),"",VLOOKUP($M248,#REF!,4,0))))</f>
        <v/>
      </c>
      <c r="Y248" s="139">
        <f t="shared" si="99"/>
        <v>0</v>
      </c>
      <c r="Z248" s="144" t="str">
        <f>IF(ISERROR(VLOOKUP($M248,#REF!,5,0)),"",VLOOKUP($M248,#REF!,5,0))</f>
        <v/>
      </c>
      <c r="AA248" s="147" t="str">
        <f t="shared" si="100"/>
        <v/>
      </c>
      <c r="AB248" s="147" t="str">
        <f t="shared" si="101"/>
        <v/>
      </c>
      <c r="AC248" s="147" t="str">
        <f>IF(ISERROR(VLOOKUP($M248,#REF!,6,0)),"",VLOOKUP($M248,#REF!,6,0))</f>
        <v/>
      </c>
      <c r="AD248" s="147" t="str">
        <f>IF(ISERROR(VLOOKUP($M248,#REF!,8,0)),"",VLOOKUP($M248,#REF!,8,0))</f>
        <v/>
      </c>
      <c r="AE248" s="152" t="str">
        <f t="shared" si="102"/>
        <v/>
      </c>
      <c r="AF248" s="155" t="str">
        <f t="shared" si="103"/>
        <v/>
      </c>
      <c r="AG248" s="146" t="str">
        <f t="shared" si="104"/>
        <v/>
      </c>
      <c r="AH248" s="146" t="str">
        <f>IF(ISERROR(VLOOKUP($M248,#REF!,9,0)),"",VLOOKUP($M248,#REF!,9,0))</f>
        <v/>
      </c>
      <c r="AI248" s="146" t="str">
        <f t="shared" si="105"/>
        <v/>
      </c>
      <c r="AJ248" s="168">
        <f t="shared" si="106"/>
        <v>0</v>
      </c>
      <c r="AK248" s="171"/>
      <c r="AL248" s="174" t="str">
        <f t="shared" si="107"/>
        <v/>
      </c>
      <c r="AM248" s="179" t="str">
        <f t="shared" si="108"/>
        <v/>
      </c>
      <c r="AN248" s="183" t="str">
        <f t="shared" si="109"/>
        <v>未入力セル</v>
      </c>
      <c r="AO248" s="186" t="str">
        <f t="shared" si="89"/>
        <v/>
      </c>
      <c r="AP248" s="186" t="str">
        <f t="shared" si="90"/>
        <v/>
      </c>
      <c r="AQ248" s="39">
        <f t="shared" si="116"/>
        <v>0</v>
      </c>
      <c r="AR248" s="39" t="str">
        <f>IF(ISERROR(VLOOKUP($M248,#REF!,16,0)),"",VLOOKUP($M248,#REF!,16,0))</f>
        <v/>
      </c>
      <c r="AS248" s="196" t="str">
        <f>IF(ISERROR(VLOOKUP($M248,#REF!,7,0)),"",VLOOKUP($M248,#REF!,7,0))</f>
        <v/>
      </c>
      <c r="AT248" s="203">
        <f t="shared" si="110"/>
        <v>0</v>
      </c>
      <c r="AU248" s="208" t="str">
        <f t="shared" si="111"/>
        <v/>
      </c>
      <c r="AW248" s="208" t="str">
        <f>IF(ISERROR(VLOOKUP($M248,#REF!,10,0)),"",VLOOKUP($M248,#REF!,10,0))</f>
        <v/>
      </c>
      <c r="AX248" s="203">
        <f t="shared" si="112"/>
        <v>0</v>
      </c>
      <c r="AY248" s="208" t="str">
        <f t="shared" si="113"/>
        <v/>
      </c>
      <c r="BA248" s="225" t="str">
        <f t="shared" si="114"/>
        <v/>
      </c>
      <c r="BB248" s="225" t="str">
        <f t="shared" si="115"/>
        <v/>
      </c>
    </row>
    <row r="249" spans="1:54" s="39" customFormat="1" ht="25.2" customHeight="1" x14ac:dyDescent="0.2">
      <c r="A249" s="45"/>
      <c r="B249" s="48"/>
      <c r="C249" s="48"/>
      <c r="D249" s="53"/>
      <c r="E249" s="53"/>
      <c r="F249" s="55"/>
      <c r="G249" s="55"/>
      <c r="H249" s="60"/>
      <c r="I249" s="66"/>
      <c r="J249" s="68"/>
      <c r="L249" s="73">
        <f t="shared" si="91"/>
        <v>0</v>
      </c>
      <c r="M249" s="73" t="str">
        <f t="shared" si="92"/>
        <v xml:space="preserve"> </v>
      </c>
      <c r="N249" s="100">
        <f t="shared" si="93"/>
        <v>0</v>
      </c>
      <c r="O249" s="100">
        <f t="shared" si="94"/>
        <v>0</v>
      </c>
      <c r="P249" s="108">
        <f t="shared" si="95"/>
        <v>0</v>
      </c>
      <c r="Q249" s="108" t="str">
        <f>IF(OR($C249="LED",$C249="不明"),"",IF(ISERROR(VLOOKUP($M249,#REF!,2,0)),"",VLOOKUP($M249,#REF!,2,0)))</f>
        <v/>
      </c>
      <c r="R249" s="100">
        <f t="shared" si="96"/>
        <v>0</v>
      </c>
      <c r="S249" s="100">
        <f t="shared" si="97"/>
        <v>0</v>
      </c>
      <c r="T249" s="120" t="str">
        <f t="shared" si="98"/>
        <v/>
      </c>
      <c r="U249" s="124"/>
      <c r="V249" s="129" t="s">
        <v>164</v>
      </c>
      <c r="W249" s="131"/>
      <c r="X249" s="75" t="str">
        <f>IF(COUNTIF($M249,"*LED*"),"LED設置済",IF(COUNTIF($M249,"*不明*"),"該当不明",IF(ISERROR(VLOOKUP($M249,#REF!,4,0)),"",VLOOKUP($M249,#REF!,4,0))))</f>
        <v/>
      </c>
      <c r="Y249" s="139">
        <f t="shared" si="99"/>
        <v>0</v>
      </c>
      <c r="Z249" s="144" t="str">
        <f>IF(ISERROR(VLOOKUP($M249,#REF!,5,0)),"",VLOOKUP($M249,#REF!,5,0))</f>
        <v/>
      </c>
      <c r="AA249" s="147" t="str">
        <f t="shared" si="100"/>
        <v/>
      </c>
      <c r="AB249" s="147" t="str">
        <f t="shared" si="101"/>
        <v/>
      </c>
      <c r="AC249" s="147" t="str">
        <f>IF(ISERROR(VLOOKUP($M249,#REF!,6,0)),"",VLOOKUP($M249,#REF!,6,0))</f>
        <v/>
      </c>
      <c r="AD249" s="147" t="str">
        <f>IF(ISERROR(VLOOKUP($M249,#REF!,8,0)),"",VLOOKUP($M249,#REF!,8,0))</f>
        <v/>
      </c>
      <c r="AE249" s="152" t="str">
        <f t="shared" si="102"/>
        <v/>
      </c>
      <c r="AF249" s="155" t="str">
        <f t="shared" si="103"/>
        <v/>
      </c>
      <c r="AG249" s="146" t="str">
        <f t="shared" si="104"/>
        <v/>
      </c>
      <c r="AH249" s="146" t="str">
        <f>IF(ISERROR(VLOOKUP($M249,#REF!,9,0)),"",VLOOKUP($M249,#REF!,9,0))</f>
        <v/>
      </c>
      <c r="AI249" s="146" t="str">
        <f t="shared" si="105"/>
        <v/>
      </c>
      <c r="AJ249" s="168">
        <f t="shared" si="106"/>
        <v>0</v>
      </c>
      <c r="AK249" s="171"/>
      <c r="AL249" s="174" t="str">
        <f t="shared" si="107"/>
        <v/>
      </c>
      <c r="AM249" s="179" t="str">
        <f t="shared" si="108"/>
        <v/>
      </c>
      <c r="AN249" s="183" t="str">
        <f t="shared" si="109"/>
        <v>未入力セル</v>
      </c>
      <c r="AO249" s="186" t="str">
        <f t="shared" si="89"/>
        <v/>
      </c>
      <c r="AP249" s="186" t="str">
        <f t="shared" si="90"/>
        <v/>
      </c>
      <c r="AQ249" s="39">
        <f t="shared" si="116"/>
        <v>0</v>
      </c>
      <c r="AR249" s="39" t="str">
        <f>IF(ISERROR(VLOOKUP($M249,#REF!,16,0)),"",VLOOKUP($M249,#REF!,16,0))</f>
        <v/>
      </c>
      <c r="AS249" s="196" t="str">
        <f>IF(ISERROR(VLOOKUP($M249,#REF!,7,0)),"",VLOOKUP($M249,#REF!,7,0))</f>
        <v/>
      </c>
      <c r="AT249" s="203">
        <f t="shared" si="110"/>
        <v>0</v>
      </c>
      <c r="AU249" s="208" t="str">
        <f t="shared" si="111"/>
        <v/>
      </c>
      <c r="AW249" s="208" t="str">
        <f>IF(ISERROR(VLOOKUP($M249,#REF!,10,0)),"",VLOOKUP($M249,#REF!,10,0))</f>
        <v/>
      </c>
      <c r="AX249" s="203">
        <f t="shared" si="112"/>
        <v>0</v>
      </c>
      <c r="AY249" s="208" t="str">
        <f t="shared" si="113"/>
        <v/>
      </c>
      <c r="BA249" s="225" t="str">
        <f t="shared" si="114"/>
        <v/>
      </c>
      <c r="BB249" s="225" t="str">
        <f t="shared" si="115"/>
        <v/>
      </c>
    </row>
    <row r="250" spans="1:54" s="39" customFormat="1" ht="25.2" customHeight="1" x14ac:dyDescent="0.2">
      <c r="A250" s="45"/>
      <c r="B250" s="48"/>
      <c r="C250" s="48"/>
      <c r="D250" s="53"/>
      <c r="E250" s="53"/>
      <c r="F250" s="55"/>
      <c r="G250" s="55"/>
      <c r="H250" s="60"/>
      <c r="I250" s="66"/>
      <c r="J250" s="68"/>
      <c r="L250" s="73">
        <f t="shared" si="91"/>
        <v>0</v>
      </c>
      <c r="M250" s="73" t="str">
        <f t="shared" si="92"/>
        <v xml:space="preserve"> </v>
      </c>
      <c r="N250" s="100">
        <f t="shared" si="93"/>
        <v>0</v>
      </c>
      <c r="O250" s="100">
        <f t="shared" si="94"/>
        <v>0</v>
      </c>
      <c r="P250" s="108">
        <f t="shared" si="95"/>
        <v>0</v>
      </c>
      <c r="Q250" s="108" t="str">
        <f>IF(OR($C250="LED",$C250="不明"),"",IF(ISERROR(VLOOKUP($M250,#REF!,2,0)),"",VLOOKUP($M250,#REF!,2,0)))</f>
        <v/>
      </c>
      <c r="R250" s="100">
        <f t="shared" si="96"/>
        <v>0</v>
      </c>
      <c r="S250" s="100">
        <f t="shared" si="97"/>
        <v>0</v>
      </c>
      <c r="T250" s="120" t="str">
        <f t="shared" si="98"/>
        <v/>
      </c>
      <c r="U250" s="124"/>
      <c r="V250" s="129" t="s">
        <v>164</v>
      </c>
      <c r="W250" s="131"/>
      <c r="X250" s="75" t="str">
        <f>IF(COUNTIF($M250,"*LED*"),"LED設置済",IF(COUNTIF($M250,"*不明*"),"該当不明",IF(ISERROR(VLOOKUP($M250,#REF!,4,0)),"",VLOOKUP($M250,#REF!,4,0))))</f>
        <v/>
      </c>
      <c r="Y250" s="139">
        <f t="shared" si="99"/>
        <v>0</v>
      </c>
      <c r="Z250" s="144" t="str">
        <f>IF(ISERROR(VLOOKUP($M250,#REF!,5,0)),"",VLOOKUP($M250,#REF!,5,0))</f>
        <v/>
      </c>
      <c r="AA250" s="147" t="str">
        <f t="shared" si="100"/>
        <v/>
      </c>
      <c r="AB250" s="147" t="str">
        <f t="shared" si="101"/>
        <v/>
      </c>
      <c r="AC250" s="147" t="str">
        <f>IF(ISERROR(VLOOKUP($M250,#REF!,6,0)),"",VLOOKUP($M250,#REF!,6,0))</f>
        <v/>
      </c>
      <c r="AD250" s="147" t="str">
        <f>IF(ISERROR(VLOOKUP($M250,#REF!,8,0)),"",VLOOKUP($M250,#REF!,8,0))</f>
        <v/>
      </c>
      <c r="AE250" s="152" t="str">
        <f t="shared" si="102"/>
        <v/>
      </c>
      <c r="AF250" s="155" t="str">
        <f t="shared" si="103"/>
        <v/>
      </c>
      <c r="AG250" s="146" t="str">
        <f t="shared" si="104"/>
        <v/>
      </c>
      <c r="AH250" s="146" t="str">
        <f>IF(ISERROR(VLOOKUP($M250,#REF!,9,0)),"",VLOOKUP($M250,#REF!,9,0))</f>
        <v/>
      </c>
      <c r="AI250" s="146" t="str">
        <f t="shared" si="105"/>
        <v/>
      </c>
      <c r="AJ250" s="168">
        <f t="shared" si="106"/>
        <v>0</v>
      </c>
      <c r="AK250" s="171"/>
      <c r="AL250" s="174" t="str">
        <f t="shared" si="107"/>
        <v/>
      </c>
      <c r="AM250" s="179" t="str">
        <f t="shared" si="108"/>
        <v/>
      </c>
      <c r="AN250" s="183" t="str">
        <f t="shared" si="109"/>
        <v>未入力セル</v>
      </c>
      <c r="AO250" s="186" t="str">
        <f t="shared" si="89"/>
        <v/>
      </c>
      <c r="AP250" s="186" t="str">
        <f t="shared" si="90"/>
        <v/>
      </c>
      <c r="AQ250" s="39">
        <f t="shared" si="116"/>
        <v>0</v>
      </c>
      <c r="AR250" s="39" t="str">
        <f>IF(ISERROR(VLOOKUP($M250,#REF!,16,0)),"",VLOOKUP($M250,#REF!,16,0))</f>
        <v/>
      </c>
      <c r="AS250" s="196" t="str">
        <f>IF(ISERROR(VLOOKUP($M250,#REF!,7,0)),"",VLOOKUP($M250,#REF!,7,0))</f>
        <v/>
      </c>
      <c r="AT250" s="203">
        <f t="shared" si="110"/>
        <v>0</v>
      </c>
      <c r="AU250" s="208" t="str">
        <f t="shared" si="111"/>
        <v/>
      </c>
      <c r="AW250" s="208" t="str">
        <f>IF(ISERROR(VLOOKUP($M250,#REF!,10,0)),"",VLOOKUP($M250,#REF!,10,0))</f>
        <v/>
      </c>
      <c r="AX250" s="203">
        <f t="shared" si="112"/>
        <v>0</v>
      </c>
      <c r="AY250" s="208" t="str">
        <f t="shared" si="113"/>
        <v/>
      </c>
      <c r="BA250" s="225" t="str">
        <f t="shared" si="114"/>
        <v/>
      </c>
      <c r="BB250" s="225" t="str">
        <f t="shared" si="115"/>
        <v/>
      </c>
    </row>
    <row r="251" spans="1:54" s="39" customFormat="1" ht="25.2" customHeight="1" x14ac:dyDescent="0.2">
      <c r="A251" s="45"/>
      <c r="B251" s="48"/>
      <c r="C251" s="48"/>
      <c r="D251" s="53"/>
      <c r="E251" s="53"/>
      <c r="F251" s="55"/>
      <c r="G251" s="55"/>
      <c r="H251" s="60"/>
      <c r="I251" s="66"/>
      <c r="J251" s="68"/>
      <c r="L251" s="73">
        <f t="shared" si="91"/>
        <v>0</v>
      </c>
      <c r="M251" s="73" t="str">
        <f t="shared" si="92"/>
        <v xml:space="preserve"> </v>
      </c>
      <c r="N251" s="100">
        <f t="shared" si="93"/>
        <v>0</v>
      </c>
      <c r="O251" s="100">
        <f t="shared" si="94"/>
        <v>0</v>
      </c>
      <c r="P251" s="108">
        <f t="shared" si="95"/>
        <v>0</v>
      </c>
      <c r="Q251" s="108" t="str">
        <f>IF(OR($C251="LED",$C251="不明"),"",IF(ISERROR(VLOOKUP($M251,#REF!,2,0)),"",VLOOKUP($M251,#REF!,2,0)))</f>
        <v/>
      </c>
      <c r="R251" s="100">
        <f t="shared" si="96"/>
        <v>0</v>
      </c>
      <c r="S251" s="100">
        <f t="shared" si="97"/>
        <v>0</v>
      </c>
      <c r="T251" s="120" t="str">
        <f t="shared" si="98"/>
        <v/>
      </c>
      <c r="U251" s="124"/>
      <c r="V251" s="129" t="s">
        <v>164</v>
      </c>
      <c r="W251" s="131"/>
      <c r="X251" s="75" t="str">
        <f>IF(COUNTIF($M251,"*LED*"),"LED設置済",IF(COUNTIF($M251,"*不明*"),"該当不明",IF(ISERROR(VLOOKUP($M251,#REF!,4,0)),"",VLOOKUP($M251,#REF!,4,0))))</f>
        <v/>
      </c>
      <c r="Y251" s="139">
        <f t="shared" si="99"/>
        <v>0</v>
      </c>
      <c r="Z251" s="144" t="str">
        <f>IF(ISERROR(VLOOKUP($M251,#REF!,5,0)),"",VLOOKUP($M251,#REF!,5,0))</f>
        <v/>
      </c>
      <c r="AA251" s="147" t="str">
        <f t="shared" si="100"/>
        <v/>
      </c>
      <c r="AB251" s="147" t="str">
        <f t="shared" si="101"/>
        <v/>
      </c>
      <c r="AC251" s="147" t="str">
        <f>IF(ISERROR(VLOOKUP($M251,#REF!,6,0)),"",VLOOKUP($M251,#REF!,6,0))</f>
        <v/>
      </c>
      <c r="AD251" s="147" t="str">
        <f>IF(ISERROR(VLOOKUP($M251,#REF!,8,0)),"",VLOOKUP($M251,#REF!,8,0))</f>
        <v/>
      </c>
      <c r="AE251" s="152" t="str">
        <f t="shared" si="102"/>
        <v/>
      </c>
      <c r="AF251" s="155" t="str">
        <f t="shared" si="103"/>
        <v/>
      </c>
      <c r="AG251" s="146" t="str">
        <f t="shared" si="104"/>
        <v/>
      </c>
      <c r="AH251" s="146" t="str">
        <f>IF(ISERROR(VLOOKUP($M251,#REF!,9,0)),"",VLOOKUP($M251,#REF!,9,0))</f>
        <v/>
      </c>
      <c r="AI251" s="146" t="str">
        <f t="shared" si="105"/>
        <v/>
      </c>
      <c r="AJ251" s="168">
        <f t="shared" si="106"/>
        <v>0</v>
      </c>
      <c r="AK251" s="171"/>
      <c r="AL251" s="174" t="str">
        <f t="shared" si="107"/>
        <v/>
      </c>
      <c r="AM251" s="179" t="str">
        <f t="shared" si="108"/>
        <v/>
      </c>
      <c r="AN251" s="183" t="str">
        <f t="shared" si="109"/>
        <v>未入力セル</v>
      </c>
      <c r="AO251" s="186" t="str">
        <f t="shared" si="89"/>
        <v/>
      </c>
      <c r="AP251" s="186" t="str">
        <f t="shared" si="90"/>
        <v/>
      </c>
      <c r="AQ251" s="39">
        <f t="shared" si="116"/>
        <v>0</v>
      </c>
      <c r="AR251" s="39" t="str">
        <f>IF(ISERROR(VLOOKUP($M251,#REF!,16,0)),"",VLOOKUP($M251,#REF!,16,0))</f>
        <v/>
      </c>
      <c r="AS251" s="196" t="str">
        <f>IF(ISERROR(VLOOKUP($M251,#REF!,7,0)),"",VLOOKUP($M251,#REF!,7,0))</f>
        <v/>
      </c>
      <c r="AT251" s="203">
        <f t="shared" si="110"/>
        <v>0</v>
      </c>
      <c r="AU251" s="208" t="str">
        <f t="shared" si="111"/>
        <v/>
      </c>
      <c r="AW251" s="208" t="str">
        <f>IF(ISERROR(VLOOKUP($M251,#REF!,10,0)),"",VLOOKUP($M251,#REF!,10,0))</f>
        <v/>
      </c>
      <c r="AX251" s="203">
        <f t="shared" si="112"/>
        <v>0</v>
      </c>
      <c r="AY251" s="208" t="str">
        <f t="shared" si="113"/>
        <v/>
      </c>
      <c r="BA251" s="225" t="str">
        <f t="shared" si="114"/>
        <v/>
      </c>
      <c r="BB251" s="225" t="str">
        <f t="shared" si="115"/>
        <v/>
      </c>
    </row>
    <row r="252" spans="1:54" s="39" customFormat="1" ht="25.2" customHeight="1" x14ac:dyDescent="0.2">
      <c r="A252" s="45"/>
      <c r="B252" s="48"/>
      <c r="C252" s="48"/>
      <c r="D252" s="53"/>
      <c r="E252" s="53"/>
      <c r="F252" s="55"/>
      <c r="G252" s="55"/>
      <c r="H252" s="60"/>
      <c r="I252" s="66"/>
      <c r="J252" s="68"/>
      <c r="L252" s="73">
        <f t="shared" si="91"/>
        <v>0</v>
      </c>
      <c r="M252" s="73" t="str">
        <f t="shared" si="92"/>
        <v xml:space="preserve"> </v>
      </c>
      <c r="N252" s="100">
        <f t="shared" si="93"/>
        <v>0</v>
      </c>
      <c r="O252" s="100">
        <f t="shared" si="94"/>
        <v>0</v>
      </c>
      <c r="P252" s="108">
        <f t="shared" si="95"/>
        <v>0</v>
      </c>
      <c r="Q252" s="108" t="str">
        <f>IF(OR($C252="LED",$C252="不明"),"",IF(ISERROR(VLOOKUP($M252,#REF!,2,0)),"",VLOOKUP($M252,#REF!,2,0)))</f>
        <v/>
      </c>
      <c r="R252" s="100">
        <f t="shared" si="96"/>
        <v>0</v>
      </c>
      <c r="S252" s="100">
        <f t="shared" si="97"/>
        <v>0</v>
      </c>
      <c r="T252" s="120" t="str">
        <f t="shared" si="98"/>
        <v/>
      </c>
      <c r="U252" s="124"/>
      <c r="V252" s="129" t="s">
        <v>164</v>
      </c>
      <c r="W252" s="131"/>
      <c r="X252" s="75" t="str">
        <f>IF(COUNTIF($M252,"*LED*"),"LED設置済",IF(COUNTIF($M252,"*不明*"),"該当不明",IF(ISERROR(VLOOKUP($M252,#REF!,4,0)),"",VLOOKUP($M252,#REF!,4,0))))</f>
        <v/>
      </c>
      <c r="Y252" s="139">
        <f t="shared" si="99"/>
        <v>0</v>
      </c>
      <c r="Z252" s="144" t="str">
        <f>IF(ISERROR(VLOOKUP($M252,#REF!,5,0)),"",VLOOKUP($M252,#REF!,5,0))</f>
        <v/>
      </c>
      <c r="AA252" s="147" t="str">
        <f t="shared" si="100"/>
        <v/>
      </c>
      <c r="AB252" s="147" t="str">
        <f t="shared" si="101"/>
        <v/>
      </c>
      <c r="AC252" s="147" t="str">
        <f>IF(ISERROR(VLOOKUP($M252,#REF!,6,0)),"",VLOOKUP($M252,#REF!,6,0))</f>
        <v/>
      </c>
      <c r="AD252" s="147" t="str">
        <f>IF(ISERROR(VLOOKUP($M252,#REF!,8,0)),"",VLOOKUP($M252,#REF!,8,0))</f>
        <v/>
      </c>
      <c r="AE252" s="152" t="str">
        <f t="shared" si="102"/>
        <v/>
      </c>
      <c r="AF252" s="155" t="str">
        <f t="shared" si="103"/>
        <v/>
      </c>
      <c r="AG252" s="146" t="str">
        <f t="shared" si="104"/>
        <v/>
      </c>
      <c r="AH252" s="146" t="str">
        <f>IF(ISERROR(VLOOKUP($M252,#REF!,9,0)),"",VLOOKUP($M252,#REF!,9,0))</f>
        <v/>
      </c>
      <c r="AI252" s="146" t="str">
        <f t="shared" si="105"/>
        <v/>
      </c>
      <c r="AJ252" s="168">
        <f t="shared" si="106"/>
        <v>0</v>
      </c>
      <c r="AK252" s="171"/>
      <c r="AL252" s="174" t="str">
        <f t="shared" si="107"/>
        <v/>
      </c>
      <c r="AM252" s="179" t="str">
        <f t="shared" si="108"/>
        <v/>
      </c>
      <c r="AN252" s="183" t="str">
        <f t="shared" si="109"/>
        <v>未入力セル</v>
      </c>
      <c r="AO252" s="186" t="str">
        <f t="shared" si="89"/>
        <v/>
      </c>
      <c r="AP252" s="186" t="str">
        <f t="shared" si="90"/>
        <v/>
      </c>
      <c r="AQ252" s="39">
        <f t="shared" si="116"/>
        <v>0</v>
      </c>
      <c r="AR252" s="39" t="str">
        <f>IF(ISERROR(VLOOKUP($M252,#REF!,16,0)),"",VLOOKUP($M252,#REF!,16,0))</f>
        <v/>
      </c>
      <c r="AS252" s="196" t="str">
        <f>IF(ISERROR(VLOOKUP($M252,#REF!,7,0)),"",VLOOKUP($M252,#REF!,7,0))</f>
        <v/>
      </c>
      <c r="AT252" s="203">
        <f t="shared" si="110"/>
        <v>0</v>
      </c>
      <c r="AU252" s="208" t="str">
        <f t="shared" si="111"/>
        <v/>
      </c>
      <c r="AW252" s="208" t="str">
        <f>IF(ISERROR(VLOOKUP($M252,#REF!,10,0)),"",VLOOKUP($M252,#REF!,10,0))</f>
        <v/>
      </c>
      <c r="AX252" s="203">
        <f t="shared" si="112"/>
        <v>0</v>
      </c>
      <c r="AY252" s="208" t="str">
        <f t="shared" si="113"/>
        <v/>
      </c>
      <c r="BA252" s="225" t="str">
        <f t="shared" si="114"/>
        <v/>
      </c>
      <c r="BB252" s="225" t="str">
        <f t="shared" si="115"/>
        <v/>
      </c>
    </row>
    <row r="253" spans="1:54" s="39" customFormat="1" ht="25.2" customHeight="1" x14ac:dyDescent="0.2">
      <c r="A253" s="45"/>
      <c r="B253" s="48"/>
      <c r="C253" s="48"/>
      <c r="D253" s="53"/>
      <c r="E253" s="53"/>
      <c r="F253" s="55"/>
      <c r="G253" s="55"/>
      <c r="H253" s="60"/>
      <c r="I253" s="66"/>
      <c r="J253" s="68"/>
      <c r="L253" s="73">
        <f t="shared" si="91"/>
        <v>0</v>
      </c>
      <c r="M253" s="73" t="str">
        <f t="shared" si="92"/>
        <v xml:space="preserve"> </v>
      </c>
      <c r="N253" s="100">
        <f t="shared" si="93"/>
        <v>0</v>
      </c>
      <c r="O253" s="100">
        <f t="shared" si="94"/>
        <v>0</v>
      </c>
      <c r="P253" s="108">
        <f t="shared" si="95"/>
        <v>0</v>
      </c>
      <c r="Q253" s="108" t="str">
        <f>IF(OR($C253="LED",$C253="不明"),"",IF(ISERROR(VLOOKUP($M253,#REF!,2,0)),"",VLOOKUP($M253,#REF!,2,0)))</f>
        <v/>
      </c>
      <c r="R253" s="100">
        <f t="shared" si="96"/>
        <v>0</v>
      </c>
      <c r="S253" s="100">
        <f t="shared" si="97"/>
        <v>0</v>
      </c>
      <c r="T253" s="120" t="str">
        <f t="shared" si="98"/>
        <v/>
      </c>
      <c r="U253" s="124"/>
      <c r="V253" s="129" t="s">
        <v>164</v>
      </c>
      <c r="W253" s="131"/>
      <c r="X253" s="75" t="str">
        <f>IF(COUNTIF($M253,"*LED*"),"LED設置済",IF(COUNTIF($M253,"*不明*"),"該当不明",IF(ISERROR(VLOOKUP($M253,#REF!,4,0)),"",VLOOKUP($M253,#REF!,4,0))))</f>
        <v/>
      </c>
      <c r="Y253" s="139">
        <f t="shared" si="99"/>
        <v>0</v>
      </c>
      <c r="Z253" s="144" t="str">
        <f>IF(ISERROR(VLOOKUP($M253,#REF!,5,0)),"",VLOOKUP($M253,#REF!,5,0))</f>
        <v/>
      </c>
      <c r="AA253" s="147" t="str">
        <f t="shared" si="100"/>
        <v/>
      </c>
      <c r="AB253" s="147" t="str">
        <f t="shared" si="101"/>
        <v/>
      </c>
      <c r="AC253" s="147" t="str">
        <f>IF(ISERROR(VLOOKUP($M253,#REF!,6,0)),"",VLOOKUP($M253,#REF!,6,0))</f>
        <v/>
      </c>
      <c r="AD253" s="147" t="str">
        <f>IF(ISERROR(VLOOKUP($M253,#REF!,8,0)),"",VLOOKUP($M253,#REF!,8,0))</f>
        <v/>
      </c>
      <c r="AE253" s="152" t="str">
        <f t="shared" si="102"/>
        <v/>
      </c>
      <c r="AF253" s="155" t="str">
        <f t="shared" si="103"/>
        <v/>
      </c>
      <c r="AG253" s="146" t="str">
        <f t="shared" si="104"/>
        <v/>
      </c>
      <c r="AH253" s="146" t="str">
        <f>IF(ISERROR(VLOOKUP($M253,#REF!,9,0)),"",VLOOKUP($M253,#REF!,9,0))</f>
        <v/>
      </c>
      <c r="AI253" s="146" t="str">
        <f t="shared" si="105"/>
        <v/>
      </c>
      <c r="AJ253" s="168">
        <f t="shared" si="106"/>
        <v>0</v>
      </c>
      <c r="AK253" s="171"/>
      <c r="AL253" s="174" t="str">
        <f t="shared" si="107"/>
        <v/>
      </c>
      <c r="AM253" s="179" t="str">
        <f t="shared" si="108"/>
        <v/>
      </c>
      <c r="AN253" s="183" t="str">
        <f t="shared" si="109"/>
        <v>未入力セル</v>
      </c>
      <c r="AO253" s="186" t="str">
        <f t="shared" si="89"/>
        <v/>
      </c>
      <c r="AP253" s="186" t="str">
        <f t="shared" si="90"/>
        <v/>
      </c>
      <c r="AQ253" s="39">
        <f t="shared" si="116"/>
        <v>0</v>
      </c>
      <c r="AR253" s="39" t="str">
        <f>IF(ISERROR(VLOOKUP($M253,#REF!,16,0)),"",VLOOKUP($M253,#REF!,16,0))</f>
        <v/>
      </c>
      <c r="AS253" s="196" t="str">
        <f>IF(ISERROR(VLOOKUP($M253,#REF!,7,0)),"",VLOOKUP($M253,#REF!,7,0))</f>
        <v/>
      </c>
      <c r="AT253" s="203">
        <f t="shared" si="110"/>
        <v>0</v>
      </c>
      <c r="AU253" s="208" t="str">
        <f t="shared" si="111"/>
        <v/>
      </c>
      <c r="AW253" s="208" t="str">
        <f>IF(ISERROR(VLOOKUP($M253,#REF!,10,0)),"",VLOOKUP($M253,#REF!,10,0))</f>
        <v/>
      </c>
      <c r="AX253" s="203">
        <f t="shared" si="112"/>
        <v>0</v>
      </c>
      <c r="AY253" s="208" t="str">
        <f t="shared" si="113"/>
        <v/>
      </c>
      <c r="BA253" s="225" t="str">
        <f t="shared" si="114"/>
        <v/>
      </c>
      <c r="BB253" s="225" t="str">
        <f t="shared" si="115"/>
        <v/>
      </c>
    </row>
    <row r="254" spans="1:54" s="39" customFormat="1" ht="25.2" customHeight="1" x14ac:dyDescent="0.2">
      <c r="A254" s="45"/>
      <c r="B254" s="48"/>
      <c r="C254" s="48"/>
      <c r="D254" s="53"/>
      <c r="E254" s="53"/>
      <c r="F254" s="55"/>
      <c r="G254" s="55"/>
      <c r="H254" s="60"/>
      <c r="I254" s="66"/>
      <c r="J254" s="68"/>
      <c r="L254" s="73">
        <f t="shared" si="91"/>
        <v>0</v>
      </c>
      <c r="M254" s="73" t="str">
        <f t="shared" si="92"/>
        <v xml:space="preserve"> </v>
      </c>
      <c r="N254" s="100">
        <f t="shared" si="93"/>
        <v>0</v>
      </c>
      <c r="O254" s="100">
        <f t="shared" si="94"/>
        <v>0</v>
      </c>
      <c r="P254" s="108">
        <f t="shared" si="95"/>
        <v>0</v>
      </c>
      <c r="Q254" s="108" t="str">
        <f>IF(OR($C254="LED",$C254="不明"),"",IF(ISERROR(VLOOKUP($M254,#REF!,2,0)),"",VLOOKUP($M254,#REF!,2,0)))</f>
        <v/>
      </c>
      <c r="R254" s="100">
        <f t="shared" si="96"/>
        <v>0</v>
      </c>
      <c r="S254" s="100">
        <f t="shared" si="97"/>
        <v>0</v>
      </c>
      <c r="T254" s="120" t="str">
        <f t="shared" si="98"/>
        <v/>
      </c>
      <c r="U254" s="124"/>
      <c r="V254" s="129" t="s">
        <v>164</v>
      </c>
      <c r="W254" s="131"/>
      <c r="X254" s="75" t="str">
        <f>IF(COUNTIF($M254,"*LED*"),"LED設置済",IF(COUNTIF($M254,"*不明*"),"該当不明",IF(ISERROR(VLOOKUP($M254,#REF!,4,0)),"",VLOOKUP($M254,#REF!,4,0))))</f>
        <v/>
      </c>
      <c r="Y254" s="139">
        <f t="shared" si="99"/>
        <v>0</v>
      </c>
      <c r="Z254" s="144" t="str">
        <f>IF(ISERROR(VLOOKUP($M254,#REF!,5,0)),"",VLOOKUP($M254,#REF!,5,0))</f>
        <v/>
      </c>
      <c r="AA254" s="147" t="str">
        <f t="shared" si="100"/>
        <v/>
      </c>
      <c r="AB254" s="147" t="str">
        <f t="shared" si="101"/>
        <v/>
      </c>
      <c r="AC254" s="147" t="str">
        <f>IF(ISERROR(VLOOKUP($M254,#REF!,6,0)),"",VLOOKUP($M254,#REF!,6,0))</f>
        <v/>
      </c>
      <c r="AD254" s="147" t="str">
        <f>IF(ISERROR(VLOOKUP($M254,#REF!,8,0)),"",VLOOKUP($M254,#REF!,8,0))</f>
        <v/>
      </c>
      <c r="AE254" s="152" t="str">
        <f t="shared" si="102"/>
        <v/>
      </c>
      <c r="AF254" s="155" t="str">
        <f t="shared" si="103"/>
        <v/>
      </c>
      <c r="AG254" s="146" t="str">
        <f t="shared" si="104"/>
        <v/>
      </c>
      <c r="AH254" s="146" t="str">
        <f>IF(ISERROR(VLOOKUP($M254,#REF!,9,0)),"",VLOOKUP($M254,#REF!,9,0))</f>
        <v/>
      </c>
      <c r="AI254" s="146" t="str">
        <f t="shared" si="105"/>
        <v/>
      </c>
      <c r="AJ254" s="168">
        <f t="shared" si="106"/>
        <v>0</v>
      </c>
      <c r="AK254" s="171"/>
      <c r="AL254" s="174" t="str">
        <f t="shared" si="107"/>
        <v/>
      </c>
      <c r="AM254" s="179" t="str">
        <f t="shared" si="108"/>
        <v/>
      </c>
      <c r="AN254" s="183" t="str">
        <f t="shared" si="109"/>
        <v>未入力セル</v>
      </c>
      <c r="AO254" s="186" t="str">
        <f t="shared" si="89"/>
        <v/>
      </c>
      <c r="AP254" s="186" t="str">
        <f t="shared" si="90"/>
        <v/>
      </c>
      <c r="AQ254" s="39">
        <f t="shared" si="116"/>
        <v>0</v>
      </c>
      <c r="AR254" s="39" t="str">
        <f>IF(ISERROR(VLOOKUP($M254,#REF!,16,0)),"",VLOOKUP($M254,#REF!,16,0))</f>
        <v/>
      </c>
      <c r="AS254" s="196" t="str">
        <f>IF(ISERROR(VLOOKUP($M254,#REF!,7,0)),"",VLOOKUP($M254,#REF!,7,0))</f>
        <v/>
      </c>
      <c r="AT254" s="203">
        <f t="shared" si="110"/>
        <v>0</v>
      </c>
      <c r="AU254" s="208" t="str">
        <f t="shared" si="111"/>
        <v/>
      </c>
      <c r="AW254" s="208" t="str">
        <f>IF(ISERROR(VLOOKUP($M254,#REF!,10,0)),"",VLOOKUP($M254,#REF!,10,0))</f>
        <v/>
      </c>
      <c r="AX254" s="203">
        <f t="shared" si="112"/>
        <v>0</v>
      </c>
      <c r="AY254" s="208" t="str">
        <f t="shared" si="113"/>
        <v/>
      </c>
      <c r="BA254" s="225" t="str">
        <f t="shared" si="114"/>
        <v/>
      </c>
      <c r="BB254" s="225" t="str">
        <f t="shared" si="115"/>
        <v/>
      </c>
    </row>
    <row r="255" spans="1:54" s="39" customFormat="1" ht="25.2" customHeight="1" x14ac:dyDescent="0.2">
      <c r="A255" s="45"/>
      <c r="B255" s="48"/>
      <c r="C255" s="48"/>
      <c r="D255" s="53"/>
      <c r="E255" s="53"/>
      <c r="F255" s="55"/>
      <c r="G255" s="55"/>
      <c r="H255" s="60"/>
      <c r="I255" s="66"/>
      <c r="J255" s="68"/>
      <c r="L255" s="73">
        <f t="shared" si="91"/>
        <v>0</v>
      </c>
      <c r="M255" s="73" t="str">
        <f t="shared" si="92"/>
        <v xml:space="preserve"> </v>
      </c>
      <c r="N255" s="100">
        <f t="shared" si="93"/>
        <v>0</v>
      </c>
      <c r="O255" s="100">
        <f t="shared" si="94"/>
        <v>0</v>
      </c>
      <c r="P255" s="108">
        <f t="shared" si="95"/>
        <v>0</v>
      </c>
      <c r="Q255" s="108" t="str">
        <f>IF(OR($C255="LED",$C255="不明"),"",IF(ISERROR(VLOOKUP($M255,#REF!,2,0)),"",VLOOKUP($M255,#REF!,2,0)))</f>
        <v/>
      </c>
      <c r="R255" s="100">
        <f t="shared" si="96"/>
        <v>0</v>
      </c>
      <c r="S255" s="100">
        <f t="shared" si="97"/>
        <v>0</v>
      </c>
      <c r="T255" s="120" t="str">
        <f t="shared" si="98"/>
        <v/>
      </c>
      <c r="U255" s="124"/>
      <c r="V255" s="129" t="s">
        <v>164</v>
      </c>
      <c r="W255" s="131"/>
      <c r="X255" s="75" t="str">
        <f>IF(COUNTIF($M255,"*LED*"),"LED設置済",IF(COUNTIF($M255,"*不明*"),"該当不明",IF(ISERROR(VLOOKUP($M255,#REF!,4,0)),"",VLOOKUP($M255,#REF!,4,0))))</f>
        <v/>
      </c>
      <c r="Y255" s="139">
        <f t="shared" si="99"/>
        <v>0</v>
      </c>
      <c r="Z255" s="144" t="str">
        <f>IF(ISERROR(VLOOKUP($M255,#REF!,5,0)),"",VLOOKUP($M255,#REF!,5,0))</f>
        <v/>
      </c>
      <c r="AA255" s="147" t="str">
        <f t="shared" si="100"/>
        <v/>
      </c>
      <c r="AB255" s="147" t="str">
        <f t="shared" si="101"/>
        <v/>
      </c>
      <c r="AC255" s="147" t="str">
        <f>IF(ISERROR(VLOOKUP($M255,#REF!,6,0)),"",VLOOKUP($M255,#REF!,6,0))</f>
        <v/>
      </c>
      <c r="AD255" s="147" t="str">
        <f>IF(ISERROR(VLOOKUP($M255,#REF!,8,0)),"",VLOOKUP($M255,#REF!,8,0))</f>
        <v/>
      </c>
      <c r="AE255" s="152" t="str">
        <f t="shared" si="102"/>
        <v/>
      </c>
      <c r="AF255" s="155" t="str">
        <f t="shared" si="103"/>
        <v/>
      </c>
      <c r="AG255" s="146" t="str">
        <f t="shared" si="104"/>
        <v/>
      </c>
      <c r="AH255" s="146" t="str">
        <f>IF(ISERROR(VLOOKUP($M255,#REF!,9,0)),"",VLOOKUP($M255,#REF!,9,0))</f>
        <v/>
      </c>
      <c r="AI255" s="146" t="str">
        <f t="shared" si="105"/>
        <v/>
      </c>
      <c r="AJ255" s="168">
        <f t="shared" si="106"/>
        <v>0</v>
      </c>
      <c r="AK255" s="171"/>
      <c r="AL255" s="174" t="str">
        <f t="shared" si="107"/>
        <v/>
      </c>
      <c r="AM255" s="179" t="str">
        <f t="shared" si="108"/>
        <v/>
      </c>
      <c r="AN255" s="183" t="str">
        <f t="shared" si="109"/>
        <v>未入力セル</v>
      </c>
      <c r="AO255" s="186" t="str">
        <f t="shared" si="89"/>
        <v/>
      </c>
      <c r="AP255" s="186" t="str">
        <f t="shared" si="90"/>
        <v/>
      </c>
      <c r="AQ255" s="39">
        <f t="shared" si="116"/>
        <v>0</v>
      </c>
      <c r="AR255" s="39" t="str">
        <f>IF(ISERROR(VLOOKUP($M255,#REF!,16,0)),"",VLOOKUP($M255,#REF!,16,0))</f>
        <v/>
      </c>
      <c r="AS255" s="196" t="str">
        <f>IF(ISERROR(VLOOKUP($M255,#REF!,7,0)),"",VLOOKUP($M255,#REF!,7,0))</f>
        <v/>
      </c>
      <c r="AT255" s="203">
        <f t="shared" si="110"/>
        <v>0</v>
      </c>
      <c r="AU255" s="208" t="str">
        <f t="shared" si="111"/>
        <v/>
      </c>
      <c r="AW255" s="208" t="str">
        <f>IF(ISERROR(VLOOKUP($M255,#REF!,10,0)),"",VLOOKUP($M255,#REF!,10,0))</f>
        <v/>
      </c>
      <c r="AX255" s="203">
        <f t="shared" si="112"/>
        <v>0</v>
      </c>
      <c r="AY255" s="208" t="str">
        <f t="shared" si="113"/>
        <v/>
      </c>
      <c r="BA255" s="225" t="str">
        <f t="shared" si="114"/>
        <v/>
      </c>
      <c r="BB255" s="225" t="str">
        <f t="shared" si="115"/>
        <v/>
      </c>
    </row>
    <row r="256" spans="1:54" s="39" customFormat="1" ht="25.2" customHeight="1" x14ac:dyDescent="0.2">
      <c r="A256" s="45"/>
      <c r="B256" s="48"/>
      <c r="C256" s="48"/>
      <c r="D256" s="53"/>
      <c r="E256" s="53"/>
      <c r="F256" s="55"/>
      <c r="G256" s="55"/>
      <c r="H256" s="60"/>
      <c r="I256" s="66"/>
      <c r="J256" s="68"/>
      <c r="L256" s="73">
        <f t="shared" si="91"/>
        <v>0</v>
      </c>
      <c r="M256" s="73" t="str">
        <f t="shared" si="92"/>
        <v xml:space="preserve"> </v>
      </c>
      <c r="N256" s="100">
        <f t="shared" si="93"/>
        <v>0</v>
      </c>
      <c r="O256" s="100">
        <f t="shared" si="94"/>
        <v>0</v>
      </c>
      <c r="P256" s="108">
        <f t="shared" si="95"/>
        <v>0</v>
      </c>
      <c r="Q256" s="108" t="str">
        <f>IF(OR($C256="LED",$C256="不明"),"",IF(ISERROR(VLOOKUP($M256,#REF!,2,0)),"",VLOOKUP($M256,#REF!,2,0)))</f>
        <v/>
      </c>
      <c r="R256" s="100">
        <f t="shared" si="96"/>
        <v>0</v>
      </c>
      <c r="S256" s="100">
        <f t="shared" si="97"/>
        <v>0</v>
      </c>
      <c r="T256" s="120" t="str">
        <f t="shared" si="98"/>
        <v/>
      </c>
      <c r="U256" s="124"/>
      <c r="V256" s="129" t="s">
        <v>164</v>
      </c>
      <c r="W256" s="131"/>
      <c r="X256" s="75" t="str">
        <f>IF(COUNTIF($M256,"*LED*"),"LED設置済",IF(COUNTIF($M256,"*不明*"),"該当不明",IF(ISERROR(VLOOKUP($M256,#REF!,4,0)),"",VLOOKUP($M256,#REF!,4,0))))</f>
        <v/>
      </c>
      <c r="Y256" s="139">
        <f t="shared" si="99"/>
        <v>0</v>
      </c>
      <c r="Z256" s="144" t="str">
        <f>IF(ISERROR(VLOOKUP($M256,#REF!,5,0)),"",VLOOKUP($M256,#REF!,5,0))</f>
        <v/>
      </c>
      <c r="AA256" s="147" t="str">
        <f t="shared" si="100"/>
        <v/>
      </c>
      <c r="AB256" s="147" t="str">
        <f t="shared" si="101"/>
        <v/>
      </c>
      <c r="AC256" s="147" t="str">
        <f>IF(ISERROR(VLOOKUP($M256,#REF!,6,0)),"",VLOOKUP($M256,#REF!,6,0))</f>
        <v/>
      </c>
      <c r="AD256" s="147" t="str">
        <f>IF(ISERROR(VLOOKUP($M256,#REF!,8,0)),"",VLOOKUP($M256,#REF!,8,0))</f>
        <v/>
      </c>
      <c r="AE256" s="152" t="str">
        <f t="shared" si="102"/>
        <v/>
      </c>
      <c r="AF256" s="155" t="str">
        <f t="shared" si="103"/>
        <v/>
      </c>
      <c r="AG256" s="146" t="str">
        <f t="shared" si="104"/>
        <v/>
      </c>
      <c r="AH256" s="146" t="str">
        <f>IF(ISERROR(VLOOKUP($M256,#REF!,9,0)),"",VLOOKUP($M256,#REF!,9,0))</f>
        <v/>
      </c>
      <c r="AI256" s="146" t="str">
        <f t="shared" si="105"/>
        <v/>
      </c>
      <c r="AJ256" s="168">
        <f t="shared" si="106"/>
        <v>0</v>
      </c>
      <c r="AK256" s="171"/>
      <c r="AL256" s="174" t="str">
        <f t="shared" si="107"/>
        <v/>
      </c>
      <c r="AM256" s="179" t="str">
        <f t="shared" si="108"/>
        <v/>
      </c>
      <c r="AN256" s="183" t="str">
        <f t="shared" si="109"/>
        <v>未入力セル</v>
      </c>
      <c r="AO256" s="186" t="str">
        <f t="shared" si="89"/>
        <v/>
      </c>
      <c r="AP256" s="186" t="str">
        <f t="shared" si="90"/>
        <v/>
      </c>
      <c r="AQ256" s="39">
        <f t="shared" si="116"/>
        <v>0</v>
      </c>
      <c r="AR256" s="39" t="str">
        <f>IF(ISERROR(VLOOKUP($M256,#REF!,16,0)),"",VLOOKUP($M256,#REF!,16,0))</f>
        <v/>
      </c>
      <c r="AS256" s="196" t="str">
        <f>IF(ISERROR(VLOOKUP($M256,#REF!,7,0)),"",VLOOKUP($M256,#REF!,7,0))</f>
        <v/>
      </c>
      <c r="AT256" s="203">
        <f t="shared" si="110"/>
        <v>0</v>
      </c>
      <c r="AU256" s="208" t="str">
        <f t="shared" si="111"/>
        <v/>
      </c>
      <c r="AW256" s="208" t="str">
        <f>IF(ISERROR(VLOOKUP($M256,#REF!,10,0)),"",VLOOKUP($M256,#REF!,10,0))</f>
        <v/>
      </c>
      <c r="AX256" s="203">
        <f t="shared" si="112"/>
        <v>0</v>
      </c>
      <c r="AY256" s="208" t="str">
        <f t="shared" si="113"/>
        <v/>
      </c>
      <c r="BA256" s="225" t="str">
        <f t="shared" si="114"/>
        <v/>
      </c>
      <c r="BB256" s="225" t="str">
        <f t="shared" si="115"/>
        <v/>
      </c>
    </row>
    <row r="257" spans="1:54" s="39" customFormat="1" ht="25.2" customHeight="1" x14ac:dyDescent="0.2">
      <c r="A257" s="45"/>
      <c r="B257" s="48"/>
      <c r="C257" s="48"/>
      <c r="D257" s="53"/>
      <c r="E257" s="53"/>
      <c r="F257" s="55"/>
      <c r="G257" s="55"/>
      <c r="H257" s="60"/>
      <c r="I257" s="66"/>
      <c r="J257" s="68"/>
      <c r="L257" s="73">
        <f t="shared" si="91"/>
        <v>0</v>
      </c>
      <c r="M257" s="73" t="str">
        <f t="shared" si="92"/>
        <v xml:space="preserve"> </v>
      </c>
      <c r="N257" s="100">
        <f t="shared" si="93"/>
        <v>0</v>
      </c>
      <c r="O257" s="100">
        <f t="shared" si="94"/>
        <v>0</v>
      </c>
      <c r="P257" s="108">
        <f t="shared" si="95"/>
        <v>0</v>
      </c>
      <c r="Q257" s="108" t="str">
        <f>IF(OR($C257="LED",$C257="不明"),"",IF(ISERROR(VLOOKUP($M257,#REF!,2,0)),"",VLOOKUP($M257,#REF!,2,0)))</f>
        <v/>
      </c>
      <c r="R257" s="100">
        <f t="shared" si="96"/>
        <v>0</v>
      </c>
      <c r="S257" s="100">
        <f t="shared" si="97"/>
        <v>0</v>
      </c>
      <c r="T257" s="120" t="str">
        <f t="shared" si="98"/>
        <v/>
      </c>
      <c r="U257" s="124"/>
      <c r="V257" s="129" t="s">
        <v>164</v>
      </c>
      <c r="W257" s="131"/>
      <c r="X257" s="75" t="str">
        <f>IF(COUNTIF($M257,"*LED*"),"LED設置済",IF(COUNTIF($M257,"*不明*"),"該当不明",IF(ISERROR(VLOOKUP($M257,#REF!,4,0)),"",VLOOKUP($M257,#REF!,4,0))))</f>
        <v/>
      </c>
      <c r="Y257" s="139">
        <f t="shared" si="99"/>
        <v>0</v>
      </c>
      <c r="Z257" s="144" t="str">
        <f>IF(ISERROR(VLOOKUP($M257,#REF!,5,0)),"",VLOOKUP($M257,#REF!,5,0))</f>
        <v/>
      </c>
      <c r="AA257" s="147" t="str">
        <f t="shared" si="100"/>
        <v/>
      </c>
      <c r="AB257" s="147" t="str">
        <f t="shared" si="101"/>
        <v/>
      </c>
      <c r="AC257" s="147" t="str">
        <f>IF(ISERROR(VLOOKUP($M257,#REF!,6,0)),"",VLOOKUP($M257,#REF!,6,0))</f>
        <v/>
      </c>
      <c r="AD257" s="147" t="str">
        <f>IF(ISERROR(VLOOKUP($M257,#REF!,8,0)),"",VLOOKUP($M257,#REF!,8,0))</f>
        <v/>
      </c>
      <c r="AE257" s="152" t="str">
        <f t="shared" si="102"/>
        <v/>
      </c>
      <c r="AF257" s="155" t="str">
        <f t="shared" si="103"/>
        <v/>
      </c>
      <c r="AG257" s="146" t="str">
        <f t="shared" si="104"/>
        <v/>
      </c>
      <c r="AH257" s="146" t="str">
        <f>IF(ISERROR(VLOOKUP($M257,#REF!,9,0)),"",VLOOKUP($M257,#REF!,9,0))</f>
        <v/>
      </c>
      <c r="AI257" s="146" t="str">
        <f t="shared" si="105"/>
        <v/>
      </c>
      <c r="AJ257" s="168">
        <f t="shared" si="106"/>
        <v>0</v>
      </c>
      <c r="AK257" s="171"/>
      <c r="AL257" s="174" t="str">
        <f t="shared" si="107"/>
        <v/>
      </c>
      <c r="AM257" s="179" t="str">
        <f t="shared" si="108"/>
        <v/>
      </c>
      <c r="AN257" s="183" t="str">
        <f t="shared" si="109"/>
        <v>未入力セル</v>
      </c>
      <c r="AO257" s="186" t="str">
        <f t="shared" ref="AO257:AO288" si="117">IF(ISERROR((Q257*Y257)/1000),"",((Q257*Y257)/1000))</f>
        <v/>
      </c>
      <c r="AP257" s="186" t="str">
        <f t="shared" ref="AP257:AP288" si="118">IF(ISERROR((Z257*Y257)/1000),"",((Z257*Y257)/1000))</f>
        <v/>
      </c>
      <c r="AQ257" s="39">
        <f t="shared" si="116"/>
        <v>0</v>
      </c>
      <c r="AR257" s="39" t="str">
        <f>IF(ISERROR(VLOOKUP($M257,#REF!,16,0)),"",VLOOKUP($M257,#REF!,16,0))</f>
        <v/>
      </c>
      <c r="AS257" s="196" t="str">
        <f>IF(ISERROR(VLOOKUP($M257,#REF!,7,0)),"",VLOOKUP($M257,#REF!,7,0))</f>
        <v/>
      </c>
      <c r="AT257" s="203">
        <f t="shared" si="110"/>
        <v>0</v>
      </c>
      <c r="AU257" s="208" t="str">
        <f t="shared" si="111"/>
        <v/>
      </c>
      <c r="AW257" s="208" t="str">
        <f>IF(ISERROR(VLOOKUP($M257,#REF!,10,0)),"",VLOOKUP($M257,#REF!,10,0))</f>
        <v/>
      </c>
      <c r="AX257" s="203">
        <f t="shared" si="112"/>
        <v>0</v>
      </c>
      <c r="AY257" s="208" t="str">
        <f t="shared" si="113"/>
        <v/>
      </c>
      <c r="BA257" s="225" t="str">
        <f t="shared" si="114"/>
        <v/>
      </c>
      <c r="BB257" s="225" t="str">
        <f t="shared" si="115"/>
        <v/>
      </c>
    </row>
    <row r="258" spans="1:54" s="39" customFormat="1" ht="25.2" customHeight="1" x14ac:dyDescent="0.2">
      <c r="A258" s="45"/>
      <c r="B258" s="48"/>
      <c r="C258" s="48"/>
      <c r="D258" s="53"/>
      <c r="E258" s="53"/>
      <c r="F258" s="55"/>
      <c r="G258" s="55"/>
      <c r="H258" s="60"/>
      <c r="I258" s="66"/>
      <c r="J258" s="68"/>
      <c r="L258" s="73">
        <f t="shared" si="91"/>
        <v>0</v>
      </c>
      <c r="M258" s="73" t="str">
        <f t="shared" si="92"/>
        <v xml:space="preserve"> </v>
      </c>
      <c r="N258" s="100">
        <f t="shared" si="93"/>
        <v>0</v>
      </c>
      <c r="O258" s="100">
        <f t="shared" si="94"/>
        <v>0</v>
      </c>
      <c r="P258" s="108">
        <f t="shared" si="95"/>
        <v>0</v>
      </c>
      <c r="Q258" s="108" t="str">
        <f>IF(OR($C258="LED",$C258="不明"),"",IF(ISERROR(VLOOKUP($M258,#REF!,2,0)),"",VLOOKUP($M258,#REF!,2,0)))</f>
        <v/>
      </c>
      <c r="R258" s="100">
        <f t="shared" si="96"/>
        <v>0</v>
      </c>
      <c r="S258" s="100">
        <f t="shared" si="97"/>
        <v>0</v>
      </c>
      <c r="T258" s="120" t="str">
        <f t="shared" si="98"/>
        <v/>
      </c>
      <c r="U258" s="124"/>
      <c r="V258" s="129" t="s">
        <v>164</v>
      </c>
      <c r="W258" s="131"/>
      <c r="X258" s="75" t="str">
        <f>IF(COUNTIF($M258,"*LED*"),"LED設置済",IF(COUNTIF($M258,"*不明*"),"該当不明",IF(ISERROR(VLOOKUP($M258,#REF!,4,0)),"",VLOOKUP($M258,#REF!,4,0))))</f>
        <v/>
      </c>
      <c r="Y258" s="139">
        <f t="shared" si="99"/>
        <v>0</v>
      </c>
      <c r="Z258" s="144" t="str">
        <f>IF(ISERROR(VLOOKUP($M258,#REF!,5,0)),"",VLOOKUP($M258,#REF!,5,0))</f>
        <v/>
      </c>
      <c r="AA258" s="147" t="str">
        <f t="shared" si="100"/>
        <v/>
      </c>
      <c r="AB258" s="147" t="str">
        <f t="shared" si="101"/>
        <v/>
      </c>
      <c r="AC258" s="147" t="str">
        <f>IF(ISERROR(VLOOKUP($M258,#REF!,6,0)),"",VLOOKUP($M258,#REF!,6,0))</f>
        <v/>
      </c>
      <c r="AD258" s="147" t="str">
        <f>IF(ISERROR(VLOOKUP($M258,#REF!,8,0)),"",VLOOKUP($M258,#REF!,8,0))</f>
        <v/>
      </c>
      <c r="AE258" s="152" t="str">
        <f t="shared" si="102"/>
        <v/>
      </c>
      <c r="AF258" s="155" t="str">
        <f t="shared" si="103"/>
        <v/>
      </c>
      <c r="AG258" s="146" t="str">
        <f t="shared" si="104"/>
        <v/>
      </c>
      <c r="AH258" s="146" t="str">
        <f>IF(ISERROR(VLOOKUP($M258,#REF!,9,0)),"",VLOOKUP($M258,#REF!,9,0))</f>
        <v/>
      </c>
      <c r="AI258" s="146" t="str">
        <f t="shared" si="105"/>
        <v/>
      </c>
      <c r="AJ258" s="168">
        <f t="shared" si="106"/>
        <v>0</v>
      </c>
      <c r="AK258" s="171"/>
      <c r="AL258" s="174" t="str">
        <f t="shared" si="107"/>
        <v/>
      </c>
      <c r="AM258" s="179" t="str">
        <f t="shared" si="108"/>
        <v/>
      </c>
      <c r="AN258" s="183" t="str">
        <f t="shared" si="109"/>
        <v>未入力セル</v>
      </c>
      <c r="AO258" s="186" t="str">
        <f t="shared" si="117"/>
        <v/>
      </c>
      <c r="AP258" s="186" t="str">
        <f t="shared" si="118"/>
        <v/>
      </c>
      <c r="AQ258" s="39">
        <f t="shared" si="116"/>
        <v>0</v>
      </c>
      <c r="AR258" s="39" t="str">
        <f>IF(ISERROR(VLOOKUP($M258,#REF!,16,0)),"",VLOOKUP($M258,#REF!,16,0))</f>
        <v/>
      </c>
      <c r="AS258" s="196" t="str">
        <f>IF(ISERROR(VLOOKUP($M258,#REF!,7,0)),"",VLOOKUP($M258,#REF!,7,0))</f>
        <v/>
      </c>
      <c r="AT258" s="203">
        <f t="shared" si="110"/>
        <v>0</v>
      </c>
      <c r="AU258" s="208" t="str">
        <f t="shared" si="111"/>
        <v/>
      </c>
      <c r="AW258" s="208" t="str">
        <f>IF(ISERROR(VLOOKUP($M258,#REF!,10,0)),"",VLOOKUP($M258,#REF!,10,0))</f>
        <v/>
      </c>
      <c r="AX258" s="203">
        <f t="shared" si="112"/>
        <v>0</v>
      </c>
      <c r="AY258" s="208" t="str">
        <f t="shared" si="113"/>
        <v/>
      </c>
      <c r="BA258" s="225" t="str">
        <f t="shared" si="114"/>
        <v/>
      </c>
      <c r="BB258" s="225" t="str">
        <f t="shared" si="115"/>
        <v/>
      </c>
    </row>
    <row r="259" spans="1:54" s="39" customFormat="1" ht="25.2" customHeight="1" x14ac:dyDescent="0.2">
      <c r="A259" s="45"/>
      <c r="B259" s="48"/>
      <c r="C259" s="48"/>
      <c r="D259" s="53"/>
      <c r="E259" s="53"/>
      <c r="F259" s="55"/>
      <c r="G259" s="55"/>
      <c r="H259" s="60"/>
      <c r="I259" s="66"/>
      <c r="J259" s="68"/>
      <c r="L259" s="73">
        <f t="shared" si="91"/>
        <v>0</v>
      </c>
      <c r="M259" s="73" t="str">
        <f t="shared" si="92"/>
        <v xml:space="preserve"> </v>
      </c>
      <c r="N259" s="100">
        <f t="shared" si="93"/>
        <v>0</v>
      </c>
      <c r="O259" s="100">
        <f t="shared" si="94"/>
        <v>0</v>
      </c>
      <c r="P259" s="108">
        <f t="shared" si="95"/>
        <v>0</v>
      </c>
      <c r="Q259" s="108" t="str">
        <f>IF(OR($C259="LED",$C259="不明"),"",IF(ISERROR(VLOOKUP($M259,#REF!,2,0)),"",VLOOKUP($M259,#REF!,2,0)))</f>
        <v/>
      </c>
      <c r="R259" s="100">
        <f t="shared" si="96"/>
        <v>0</v>
      </c>
      <c r="S259" s="100">
        <f t="shared" si="97"/>
        <v>0</v>
      </c>
      <c r="T259" s="120" t="str">
        <f t="shared" si="98"/>
        <v/>
      </c>
      <c r="U259" s="124"/>
      <c r="V259" s="129" t="s">
        <v>164</v>
      </c>
      <c r="W259" s="131"/>
      <c r="X259" s="75" t="str">
        <f>IF(COUNTIF($M259,"*LED*"),"LED設置済",IF(COUNTIF($M259,"*不明*"),"該当不明",IF(ISERROR(VLOOKUP($M259,#REF!,4,0)),"",VLOOKUP($M259,#REF!,4,0))))</f>
        <v/>
      </c>
      <c r="Y259" s="139">
        <f t="shared" si="99"/>
        <v>0</v>
      </c>
      <c r="Z259" s="144" t="str">
        <f>IF(ISERROR(VLOOKUP($M259,#REF!,5,0)),"",VLOOKUP($M259,#REF!,5,0))</f>
        <v/>
      </c>
      <c r="AA259" s="147" t="str">
        <f t="shared" si="100"/>
        <v/>
      </c>
      <c r="AB259" s="147" t="str">
        <f t="shared" si="101"/>
        <v/>
      </c>
      <c r="AC259" s="147" t="str">
        <f>IF(ISERROR(VLOOKUP($M259,#REF!,6,0)),"",VLOOKUP($M259,#REF!,6,0))</f>
        <v/>
      </c>
      <c r="AD259" s="147" t="str">
        <f>IF(ISERROR(VLOOKUP($M259,#REF!,8,0)),"",VLOOKUP($M259,#REF!,8,0))</f>
        <v/>
      </c>
      <c r="AE259" s="152" t="str">
        <f t="shared" si="102"/>
        <v/>
      </c>
      <c r="AF259" s="155" t="str">
        <f t="shared" si="103"/>
        <v/>
      </c>
      <c r="AG259" s="146" t="str">
        <f t="shared" si="104"/>
        <v/>
      </c>
      <c r="AH259" s="146" t="str">
        <f>IF(ISERROR(VLOOKUP($M259,#REF!,9,0)),"",VLOOKUP($M259,#REF!,9,0))</f>
        <v/>
      </c>
      <c r="AI259" s="146" t="str">
        <f t="shared" si="105"/>
        <v/>
      </c>
      <c r="AJ259" s="168">
        <f t="shared" si="106"/>
        <v>0</v>
      </c>
      <c r="AK259" s="171"/>
      <c r="AL259" s="174" t="str">
        <f t="shared" si="107"/>
        <v/>
      </c>
      <c r="AM259" s="179" t="str">
        <f t="shared" si="108"/>
        <v/>
      </c>
      <c r="AN259" s="183" t="str">
        <f t="shared" si="109"/>
        <v>未入力セル</v>
      </c>
      <c r="AO259" s="186" t="str">
        <f t="shared" si="117"/>
        <v/>
      </c>
      <c r="AP259" s="186" t="str">
        <f t="shared" si="118"/>
        <v/>
      </c>
      <c r="AQ259" s="39">
        <f t="shared" si="116"/>
        <v>0</v>
      </c>
      <c r="AR259" s="39" t="str">
        <f>IF(ISERROR(VLOOKUP($M259,#REF!,16,0)),"",VLOOKUP($M259,#REF!,16,0))</f>
        <v/>
      </c>
      <c r="AS259" s="196" t="str">
        <f>IF(ISERROR(VLOOKUP($M259,#REF!,7,0)),"",VLOOKUP($M259,#REF!,7,0))</f>
        <v/>
      </c>
      <c r="AT259" s="203">
        <f t="shared" si="110"/>
        <v>0</v>
      </c>
      <c r="AU259" s="208" t="str">
        <f t="shared" si="111"/>
        <v/>
      </c>
      <c r="AW259" s="208" t="str">
        <f>IF(ISERROR(VLOOKUP($M259,#REF!,10,0)),"",VLOOKUP($M259,#REF!,10,0))</f>
        <v/>
      </c>
      <c r="AX259" s="203">
        <f t="shared" si="112"/>
        <v>0</v>
      </c>
      <c r="AY259" s="208" t="str">
        <f t="shared" si="113"/>
        <v/>
      </c>
      <c r="BA259" s="225" t="str">
        <f t="shared" si="114"/>
        <v/>
      </c>
      <c r="BB259" s="225" t="str">
        <f t="shared" si="115"/>
        <v/>
      </c>
    </row>
    <row r="260" spans="1:54" s="39" customFormat="1" ht="25.2" customHeight="1" x14ac:dyDescent="0.2">
      <c r="A260" s="45"/>
      <c r="B260" s="48"/>
      <c r="C260" s="48"/>
      <c r="D260" s="53"/>
      <c r="E260" s="53"/>
      <c r="F260" s="55"/>
      <c r="G260" s="55"/>
      <c r="H260" s="60"/>
      <c r="I260" s="66"/>
      <c r="J260" s="68"/>
      <c r="L260" s="73">
        <f t="shared" si="91"/>
        <v>0</v>
      </c>
      <c r="M260" s="73" t="str">
        <f t="shared" si="92"/>
        <v xml:space="preserve"> </v>
      </c>
      <c r="N260" s="100">
        <f t="shared" si="93"/>
        <v>0</v>
      </c>
      <c r="O260" s="100">
        <f t="shared" si="94"/>
        <v>0</v>
      </c>
      <c r="P260" s="108">
        <f t="shared" si="95"/>
        <v>0</v>
      </c>
      <c r="Q260" s="108" t="str">
        <f>IF(OR($C260="LED",$C260="不明"),"",IF(ISERROR(VLOOKUP($M260,#REF!,2,0)),"",VLOOKUP($M260,#REF!,2,0)))</f>
        <v/>
      </c>
      <c r="R260" s="100">
        <f t="shared" si="96"/>
        <v>0</v>
      </c>
      <c r="S260" s="100">
        <f t="shared" si="97"/>
        <v>0</v>
      </c>
      <c r="T260" s="120" t="str">
        <f t="shared" si="98"/>
        <v/>
      </c>
      <c r="U260" s="124"/>
      <c r="V260" s="129" t="s">
        <v>164</v>
      </c>
      <c r="W260" s="131"/>
      <c r="X260" s="75" t="str">
        <f>IF(COUNTIF($M260,"*LED*"),"LED設置済",IF(COUNTIF($M260,"*不明*"),"該当不明",IF(ISERROR(VLOOKUP($M260,#REF!,4,0)),"",VLOOKUP($M260,#REF!,4,0))))</f>
        <v/>
      </c>
      <c r="Y260" s="139">
        <f t="shared" si="99"/>
        <v>0</v>
      </c>
      <c r="Z260" s="144" t="str">
        <f>IF(ISERROR(VLOOKUP($M260,#REF!,5,0)),"",VLOOKUP($M260,#REF!,5,0))</f>
        <v/>
      </c>
      <c r="AA260" s="147" t="str">
        <f t="shared" si="100"/>
        <v/>
      </c>
      <c r="AB260" s="147" t="str">
        <f t="shared" si="101"/>
        <v/>
      </c>
      <c r="AC260" s="147" t="str">
        <f>IF(ISERROR(VLOOKUP($M260,#REF!,6,0)),"",VLOOKUP($M260,#REF!,6,0))</f>
        <v/>
      </c>
      <c r="AD260" s="147" t="str">
        <f>IF(ISERROR(VLOOKUP($M260,#REF!,8,0)),"",VLOOKUP($M260,#REF!,8,0))</f>
        <v/>
      </c>
      <c r="AE260" s="152" t="str">
        <f t="shared" si="102"/>
        <v/>
      </c>
      <c r="AF260" s="155" t="str">
        <f t="shared" si="103"/>
        <v/>
      </c>
      <c r="AG260" s="146" t="str">
        <f t="shared" si="104"/>
        <v/>
      </c>
      <c r="AH260" s="146" t="str">
        <f>IF(ISERROR(VLOOKUP($M260,#REF!,9,0)),"",VLOOKUP($M260,#REF!,9,0))</f>
        <v/>
      </c>
      <c r="AI260" s="146" t="str">
        <f t="shared" si="105"/>
        <v/>
      </c>
      <c r="AJ260" s="168">
        <f t="shared" si="106"/>
        <v>0</v>
      </c>
      <c r="AK260" s="171"/>
      <c r="AL260" s="174" t="str">
        <f t="shared" si="107"/>
        <v/>
      </c>
      <c r="AM260" s="179" t="str">
        <f t="shared" si="108"/>
        <v/>
      </c>
      <c r="AN260" s="183" t="str">
        <f t="shared" si="109"/>
        <v>未入力セル</v>
      </c>
      <c r="AO260" s="186" t="str">
        <f t="shared" si="117"/>
        <v/>
      </c>
      <c r="AP260" s="186" t="str">
        <f t="shared" si="118"/>
        <v/>
      </c>
      <c r="AQ260" s="39">
        <f t="shared" si="116"/>
        <v>0</v>
      </c>
      <c r="AR260" s="39" t="str">
        <f>IF(ISERROR(VLOOKUP($M260,#REF!,16,0)),"",VLOOKUP($M260,#REF!,16,0))</f>
        <v/>
      </c>
      <c r="AS260" s="196" t="str">
        <f>IF(ISERROR(VLOOKUP($M260,#REF!,7,0)),"",VLOOKUP($M260,#REF!,7,0))</f>
        <v/>
      </c>
      <c r="AT260" s="203">
        <f t="shared" si="110"/>
        <v>0</v>
      </c>
      <c r="AU260" s="208" t="str">
        <f t="shared" si="111"/>
        <v/>
      </c>
      <c r="AW260" s="208" t="str">
        <f>IF(ISERROR(VLOOKUP($M260,#REF!,10,0)),"",VLOOKUP($M260,#REF!,10,0))</f>
        <v/>
      </c>
      <c r="AX260" s="203">
        <f t="shared" si="112"/>
        <v>0</v>
      </c>
      <c r="AY260" s="208" t="str">
        <f t="shared" si="113"/>
        <v/>
      </c>
      <c r="BA260" s="225" t="str">
        <f t="shared" si="114"/>
        <v/>
      </c>
      <c r="BB260" s="225" t="str">
        <f t="shared" si="115"/>
        <v/>
      </c>
    </row>
    <row r="261" spans="1:54" s="39" customFormat="1" ht="25.2" customHeight="1" x14ac:dyDescent="0.2">
      <c r="A261" s="45"/>
      <c r="B261" s="48"/>
      <c r="C261" s="48"/>
      <c r="D261" s="53"/>
      <c r="E261" s="53"/>
      <c r="F261" s="55"/>
      <c r="G261" s="55"/>
      <c r="H261" s="60"/>
      <c r="I261" s="66"/>
      <c r="J261" s="68"/>
      <c r="L261" s="73">
        <f t="shared" si="91"/>
        <v>0</v>
      </c>
      <c r="M261" s="73" t="str">
        <f t="shared" si="92"/>
        <v xml:space="preserve"> </v>
      </c>
      <c r="N261" s="100">
        <f t="shared" si="93"/>
        <v>0</v>
      </c>
      <c r="O261" s="100">
        <f t="shared" si="94"/>
        <v>0</v>
      </c>
      <c r="P261" s="108">
        <f t="shared" si="95"/>
        <v>0</v>
      </c>
      <c r="Q261" s="108" t="str">
        <f>IF(OR($C261="LED",$C261="不明"),"",IF(ISERROR(VLOOKUP($M261,#REF!,2,0)),"",VLOOKUP($M261,#REF!,2,0)))</f>
        <v/>
      </c>
      <c r="R261" s="100">
        <f t="shared" si="96"/>
        <v>0</v>
      </c>
      <c r="S261" s="100">
        <f t="shared" si="97"/>
        <v>0</v>
      </c>
      <c r="T261" s="120" t="str">
        <f t="shared" si="98"/>
        <v/>
      </c>
      <c r="U261" s="124"/>
      <c r="V261" s="129" t="s">
        <v>164</v>
      </c>
      <c r="W261" s="131"/>
      <c r="X261" s="75" t="str">
        <f>IF(COUNTIF($M261,"*LED*"),"LED設置済",IF(COUNTIF($M261,"*不明*"),"該当不明",IF(ISERROR(VLOOKUP($M261,#REF!,4,0)),"",VLOOKUP($M261,#REF!,4,0))))</f>
        <v/>
      </c>
      <c r="Y261" s="139">
        <f t="shared" si="99"/>
        <v>0</v>
      </c>
      <c r="Z261" s="144" t="str">
        <f>IF(ISERROR(VLOOKUP($M261,#REF!,5,0)),"",VLOOKUP($M261,#REF!,5,0))</f>
        <v/>
      </c>
      <c r="AA261" s="147" t="str">
        <f t="shared" si="100"/>
        <v/>
      </c>
      <c r="AB261" s="147" t="str">
        <f t="shared" si="101"/>
        <v/>
      </c>
      <c r="AC261" s="147" t="str">
        <f>IF(ISERROR(VLOOKUP($M261,#REF!,6,0)),"",VLOOKUP($M261,#REF!,6,0))</f>
        <v/>
      </c>
      <c r="AD261" s="147" t="str">
        <f>IF(ISERROR(VLOOKUP($M261,#REF!,8,0)),"",VLOOKUP($M261,#REF!,8,0))</f>
        <v/>
      </c>
      <c r="AE261" s="152" t="str">
        <f t="shared" si="102"/>
        <v/>
      </c>
      <c r="AF261" s="155" t="str">
        <f t="shared" si="103"/>
        <v/>
      </c>
      <c r="AG261" s="146" t="str">
        <f t="shared" si="104"/>
        <v/>
      </c>
      <c r="AH261" s="146" t="str">
        <f>IF(ISERROR(VLOOKUP($M261,#REF!,9,0)),"",VLOOKUP($M261,#REF!,9,0))</f>
        <v/>
      </c>
      <c r="AI261" s="146" t="str">
        <f t="shared" si="105"/>
        <v/>
      </c>
      <c r="AJ261" s="168">
        <f t="shared" si="106"/>
        <v>0</v>
      </c>
      <c r="AK261" s="171"/>
      <c r="AL261" s="174" t="str">
        <f t="shared" si="107"/>
        <v/>
      </c>
      <c r="AM261" s="179" t="str">
        <f t="shared" si="108"/>
        <v/>
      </c>
      <c r="AN261" s="183" t="str">
        <f t="shared" si="109"/>
        <v>未入力セル</v>
      </c>
      <c r="AO261" s="186" t="str">
        <f t="shared" si="117"/>
        <v/>
      </c>
      <c r="AP261" s="186" t="str">
        <f t="shared" si="118"/>
        <v/>
      </c>
      <c r="AQ261" s="39">
        <f t="shared" si="116"/>
        <v>0</v>
      </c>
      <c r="AR261" s="39" t="str">
        <f>IF(ISERROR(VLOOKUP($M261,#REF!,16,0)),"",VLOOKUP($M261,#REF!,16,0))</f>
        <v/>
      </c>
      <c r="AS261" s="196" t="str">
        <f>IF(ISERROR(VLOOKUP($M261,#REF!,7,0)),"",VLOOKUP($M261,#REF!,7,0))</f>
        <v/>
      </c>
      <c r="AT261" s="203">
        <f t="shared" si="110"/>
        <v>0</v>
      </c>
      <c r="AU261" s="208" t="str">
        <f t="shared" si="111"/>
        <v/>
      </c>
      <c r="AW261" s="208" t="str">
        <f>IF(ISERROR(VLOOKUP($M261,#REF!,10,0)),"",VLOOKUP($M261,#REF!,10,0))</f>
        <v/>
      </c>
      <c r="AX261" s="203">
        <f t="shared" si="112"/>
        <v>0</v>
      </c>
      <c r="AY261" s="208" t="str">
        <f t="shared" si="113"/>
        <v/>
      </c>
      <c r="BA261" s="225" t="str">
        <f t="shared" si="114"/>
        <v/>
      </c>
      <c r="BB261" s="225" t="str">
        <f t="shared" si="115"/>
        <v/>
      </c>
    </row>
    <row r="262" spans="1:54" s="39" customFormat="1" ht="25.2" customHeight="1" x14ac:dyDescent="0.2">
      <c r="A262" s="45"/>
      <c r="B262" s="48"/>
      <c r="C262" s="48"/>
      <c r="D262" s="53"/>
      <c r="E262" s="53"/>
      <c r="F262" s="55"/>
      <c r="G262" s="55"/>
      <c r="H262" s="60"/>
      <c r="I262" s="66"/>
      <c r="J262" s="68"/>
      <c r="L262" s="73">
        <f t="shared" si="91"/>
        <v>0</v>
      </c>
      <c r="M262" s="73" t="str">
        <f t="shared" si="92"/>
        <v xml:space="preserve"> </v>
      </c>
      <c r="N262" s="100">
        <f t="shared" si="93"/>
        <v>0</v>
      </c>
      <c r="O262" s="100">
        <f t="shared" si="94"/>
        <v>0</v>
      </c>
      <c r="P262" s="108">
        <f t="shared" si="95"/>
        <v>0</v>
      </c>
      <c r="Q262" s="108" t="str">
        <f>IF(OR($C262="LED",$C262="不明"),"",IF(ISERROR(VLOOKUP($M262,#REF!,2,0)),"",VLOOKUP($M262,#REF!,2,0)))</f>
        <v/>
      </c>
      <c r="R262" s="100">
        <f t="shared" si="96"/>
        <v>0</v>
      </c>
      <c r="S262" s="100">
        <f t="shared" si="97"/>
        <v>0</v>
      </c>
      <c r="T262" s="120" t="str">
        <f t="shared" si="98"/>
        <v/>
      </c>
      <c r="U262" s="124"/>
      <c r="V262" s="129" t="s">
        <v>164</v>
      </c>
      <c r="W262" s="131"/>
      <c r="X262" s="75" t="str">
        <f>IF(COUNTIF($M262,"*LED*"),"LED設置済",IF(COUNTIF($M262,"*不明*"),"該当不明",IF(ISERROR(VLOOKUP($M262,#REF!,4,0)),"",VLOOKUP($M262,#REF!,4,0))))</f>
        <v/>
      </c>
      <c r="Y262" s="139">
        <f t="shared" si="99"/>
        <v>0</v>
      </c>
      <c r="Z262" s="144" t="str">
        <f>IF(ISERROR(VLOOKUP($M262,#REF!,5,0)),"",VLOOKUP($M262,#REF!,5,0))</f>
        <v/>
      </c>
      <c r="AA262" s="147" t="str">
        <f t="shared" si="100"/>
        <v/>
      </c>
      <c r="AB262" s="147" t="str">
        <f t="shared" si="101"/>
        <v/>
      </c>
      <c r="AC262" s="147" t="str">
        <f>IF(ISERROR(VLOOKUP($M262,#REF!,6,0)),"",VLOOKUP($M262,#REF!,6,0))</f>
        <v/>
      </c>
      <c r="AD262" s="147" t="str">
        <f>IF(ISERROR(VLOOKUP($M262,#REF!,8,0)),"",VLOOKUP($M262,#REF!,8,0))</f>
        <v/>
      </c>
      <c r="AE262" s="152" t="str">
        <f t="shared" si="102"/>
        <v/>
      </c>
      <c r="AF262" s="155" t="str">
        <f t="shared" si="103"/>
        <v/>
      </c>
      <c r="AG262" s="146" t="str">
        <f t="shared" si="104"/>
        <v/>
      </c>
      <c r="AH262" s="146" t="str">
        <f>IF(ISERROR(VLOOKUP($M262,#REF!,9,0)),"",VLOOKUP($M262,#REF!,9,0))</f>
        <v/>
      </c>
      <c r="AI262" s="146" t="str">
        <f t="shared" si="105"/>
        <v/>
      </c>
      <c r="AJ262" s="168">
        <f t="shared" si="106"/>
        <v>0</v>
      </c>
      <c r="AK262" s="171"/>
      <c r="AL262" s="174" t="str">
        <f t="shared" si="107"/>
        <v/>
      </c>
      <c r="AM262" s="179" t="str">
        <f t="shared" si="108"/>
        <v/>
      </c>
      <c r="AN262" s="183" t="str">
        <f t="shared" si="109"/>
        <v>未入力セル</v>
      </c>
      <c r="AO262" s="186" t="str">
        <f t="shared" si="117"/>
        <v/>
      </c>
      <c r="AP262" s="186" t="str">
        <f t="shared" si="118"/>
        <v/>
      </c>
      <c r="AQ262" s="39">
        <f t="shared" si="116"/>
        <v>0</v>
      </c>
      <c r="AR262" s="39" t="str">
        <f>IF(ISERROR(VLOOKUP($M262,#REF!,16,0)),"",VLOOKUP($M262,#REF!,16,0))</f>
        <v/>
      </c>
      <c r="AS262" s="196" t="str">
        <f>IF(ISERROR(VLOOKUP($M262,#REF!,7,0)),"",VLOOKUP($M262,#REF!,7,0))</f>
        <v/>
      </c>
      <c r="AT262" s="203">
        <f t="shared" si="110"/>
        <v>0</v>
      </c>
      <c r="AU262" s="208" t="str">
        <f t="shared" si="111"/>
        <v/>
      </c>
      <c r="AW262" s="208" t="str">
        <f>IF(ISERROR(VLOOKUP($M262,#REF!,10,0)),"",VLOOKUP($M262,#REF!,10,0))</f>
        <v/>
      </c>
      <c r="AX262" s="203">
        <f t="shared" si="112"/>
        <v>0</v>
      </c>
      <c r="AY262" s="208" t="str">
        <f t="shared" si="113"/>
        <v/>
      </c>
      <c r="BA262" s="225" t="str">
        <f t="shared" si="114"/>
        <v/>
      </c>
      <c r="BB262" s="225" t="str">
        <f t="shared" si="115"/>
        <v/>
      </c>
    </row>
    <row r="263" spans="1:54" s="39" customFormat="1" ht="25.2" customHeight="1" x14ac:dyDescent="0.2">
      <c r="A263" s="45"/>
      <c r="B263" s="48"/>
      <c r="C263" s="48"/>
      <c r="D263" s="53"/>
      <c r="E263" s="53"/>
      <c r="F263" s="55"/>
      <c r="G263" s="55"/>
      <c r="H263" s="60"/>
      <c r="I263" s="66"/>
      <c r="J263" s="68"/>
      <c r="L263" s="73">
        <f t="shared" si="91"/>
        <v>0</v>
      </c>
      <c r="M263" s="73" t="str">
        <f t="shared" si="92"/>
        <v xml:space="preserve"> </v>
      </c>
      <c r="N263" s="100">
        <f t="shared" si="93"/>
        <v>0</v>
      </c>
      <c r="O263" s="100">
        <f t="shared" si="94"/>
        <v>0</v>
      </c>
      <c r="P263" s="108">
        <f t="shared" si="95"/>
        <v>0</v>
      </c>
      <c r="Q263" s="108" t="str">
        <f>IF(OR($C263="LED",$C263="不明"),"",IF(ISERROR(VLOOKUP($M263,#REF!,2,0)),"",VLOOKUP($M263,#REF!,2,0)))</f>
        <v/>
      </c>
      <c r="R263" s="100">
        <f t="shared" si="96"/>
        <v>0</v>
      </c>
      <c r="S263" s="100">
        <f t="shared" si="97"/>
        <v>0</v>
      </c>
      <c r="T263" s="120" t="str">
        <f t="shared" si="98"/>
        <v/>
      </c>
      <c r="U263" s="124"/>
      <c r="V263" s="129" t="s">
        <v>164</v>
      </c>
      <c r="W263" s="131"/>
      <c r="X263" s="75" t="str">
        <f>IF(COUNTIF($M263,"*LED*"),"LED設置済",IF(COUNTIF($M263,"*不明*"),"該当不明",IF(ISERROR(VLOOKUP($M263,#REF!,4,0)),"",VLOOKUP($M263,#REF!,4,0))))</f>
        <v/>
      </c>
      <c r="Y263" s="139">
        <f t="shared" si="99"/>
        <v>0</v>
      </c>
      <c r="Z263" s="144" t="str">
        <f>IF(ISERROR(VLOOKUP($M263,#REF!,5,0)),"",VLOOKUP($M263,#REF!,5,0))</f>
        <v/>
      </c>
      <c r="AA263" s="147" t="str">
        <f t="shared" si="100"/>
        <v/>
      </c>
      <c r="AB263" s="147" t="str">
        <f t="shared" si="101"/>
        <v/>
      </c>
      <c r="AC263" s="147" t="str">
        <f>IF(ISERROR(VLOOKUP($M263,#REF!,6,0)),"",VLOOKUP($M263,#REF!,6,0))</f>
        <v/>
      </c>
      <c r="AD263" s="147" t="str">
        <f>IF(ISERROR(VLOOKUP($M263,#REF!,8,0)),"",VLOOKUP($M263,#REF!,8,0))</f>
        <v/>
      </c>
      <c r="AE263" s="152" t="str">
        <f t="shared" si="102"/>
        <v/>
      </c>
      <c r="AF263" s="155" t="str">
        <f t="shared" si="103"/>
        <v/>
      </c>
      <c r="AG263" s="146" t="str">
        <f t="shared" si="104"/>
        <v/>
      </c>
      <c r="AH263" s="146" t="str">
        <f>IF(ISERROR(VLOOKUP($M263,#REF!,9,0)),"",VLOOKUP($M263,#REF!,9,0))</f>
        <v/>
      </c>
      <c r="AI263" s="146" t="str">
        <f t="shared" si="105"/>
        <v/>
      </c>
      <c r="AJ263" s="168">
        <f t="shared" si="106"/>
        <v>0</v>
      </c>
      <c r="AK263" s="171"/>
      <c r="AL263" s="174" t="str">
        <f t="shared" si="107"/>
        <v/>
      </c>
      <c r="AM263" s="179" t="str">
        <f t="shared" si="108"/>
        <v/>
      </c>
      <c r="AN263" s="183" t="str">
        <f t="shared" si="109"/>
        <v>未入力セル</v>
      </c>
      <c r="AO263" s="186" t="str">
        <f t="shared" si="117"/>
        <v/>
      </c>
      <c r="AP263" s="186" t="str">
        <f t="shared" si="118"/>
        <v/>
      </c>
      <c r="AQ263" s="39">
        <f t="shared" si="116"/>
        <v>0</v>
      </c>
      <c r="AR263" s="39" t="str">
        <f>IF(ISERROR(VLOOKUP($M263,#REF!,16,0)),"",VLOOKUP($M263,#REF!,16,0))</f>
        <v/>
      </c>
      <c r="AS263" s="196" t="str">
        <f>IF(ISERROR(VLOOKUP($M263,#REF!,7,0)),"",VLOOKUP($M263,#REF!,7,0))</f>
        <v/>
      </c>
      <c r="AT263" s="203">
        <f t="shared" si="110"/>
        <v>0</v>
      </c>
      <c r="AU263" s="208" t="str">
        <f t="shared" si="111"/>
        <v/>
      </c>
      <c r="AW263" s="208" t="str">
        <f>IF(ISERROR(VLOOKUP($M263,#REF!,10,0)),"",VLOOKUP($M263,#REF!,10,0))</f>
        <v/>
      </c>
      <c r="AX263" s="203">
        <f t="shared" si="112"/>
        <v>0</v>
      </c>
      <c r="AY263" s="208" t="str">
        <f t="shared" si="113"/>
        <v/>
      </c>
      <c r="BA263" s="225" t="str">
        <f t="shared" si="114"/>
        <v/>
      </c>
      <c r="BB263" s="225" t="str">
        <f t="shared" si="115"/>
        <v/>
      </c>
    </row>
    <row r="264" spans="1:54" s="39" customFormat="1" ht="25.2" customHeight="1" x14ac:dyDescent="0.2">
      <c r="A264" s="45"/>
      <c r="B264" s="48"/>
      <c r="C264" s="48"/>
      <c r="D264" s="53"/>
      <c r="E264" s="53"/>
      <c r="F264" s="55"/>
      <c r="G264" s="55"/>
      <c r="H264" s="60"/>
      <c r="I264" s="66"/>
      <c r="J264" s="68"/>
      <c r="L264" s="73">
        <f t="shared" si="91"/>
        <v>0</v>
      </c>
      <c r="M264" s="73" t="str">
        <f t="shared" si="92"/>
        <v xml:space="preserve"> </v>
      </c>
      <c r="N264" s="100">
        <f t="shared" si="93"/>
        <v>0</v>
      </c>
      <c r="O264" s="100">
        <f t="shared" si="94"/>
        <v>0</v>
      </c>
      <c r="P264" s="108">
        <f t="shared" si="95"/>
        <v>0</v>
      </c>
      <c r="Q264" s="108" t="str">
        <f>IF(OR($C264="LED",$C264="不明"),"",IF(ISERROR(VLOOKUP($M264,#REF!,2,0)),"",VLOOKUP($M264,#REF!,2,0)))</f>
        <v/>
      </c>
      <c r="R264" s="100">
        <f t="shared" si="96"/>
        <v>0</v>
      </c>
      <c r="S264" s="100">
        <f t="shared" si="97"/>
        <v>0</v>
      </c>
      <c r="T264" s="120" t="str">
        <f t="shared" si="98"/>
        <v/>
      </c>
      <c r="U264" s="124"/>
      <c r="V264" s="129" t="s">
        <v>164</v>
      </c>
      <c r="W264" s="131"/>
      <c r="X264" s="75" t="str">
        <f>IF(COUNTIF($M264,"*LED*"),"LED設置済",IF(COUNTIF($M264,"*不明*"),"該当不明",IF(ISERROR(VLOOKUP($M264,#REF!,4,0)),"",VLOOKUP($M264,#REF!,4,0))))</f>
        <v/>
      </c>
      <c r="Y264" s="139">
        <f t="shared" si="99"/>
        <v>0</v>
      </c>
      <c r="Z264" s="144" t="str">
        <f>IF(ISERROR(VLOOKUP($M264,#REF!,5,0)),"",VLOOKUP($M264,#REF!,5,0))</f>
        <v/>
      </c>
      <c r="AA264" s="147" t="str">
        <f t="shared" si="100"/>
        <v/>
      </c>
      <c r="AB264" s="147" t="str">
        <f t="shared" si="101"/>
        <v/>
      </c>
      <c r="AC264" s="147" t="str">
        <f>IF(ISERROR(VLOOKUP($M264,#REF!,6,0)),"",VLOOKUP($M264,#REF!,6,0))</f>
        <v/>
      </c>
      <c r="AD264" s="147" t="str">
        <f>IF(ISERROR(VLOOKUP($M264,#REF!,8,0)),"",VLOOKUP($M264,#REF!,8,0))</f>
        <v/>
      </c>
      <c r="AE264" s="152" t="str">
        <f t="shared" si="102"/>
        <v/>
      </c>
      <c r="AF264" s="155" t="str">
        <f t="shared" si="103"/>
        <v/>
      </c>
      <c r="AG264" s="146" t="str">
        <f t="shared" si="104"/>
        <v/>
      </c>
      <c r="AH264" s="146" t="str">
        <f>IF(ISERROR(VLOOKUP($M264,#REF!,9,0)),"",VLOOKUP($M264,#REF!,9,0))</f>
        <v/>
      </c>
      <c r="AI264" s="146" t="str">
        <f t="shared" si="105"/>
        <v/>
      </c>
      <c r="AJ264" s="168">
        <f t="shared" si="106"/>
        <v>0</v>
      </c>
      <c r="AK264" s="171"/>
      <c r="AL264" s="174" t="str">
        <f t="shared" si="107"/>
        <v/>
      </c>
      <c r="AM264" s="179" t="str">
        <f t="shared" si="108"/>
        <v/>
      </c>
      <c r="AN264" s="183" t="str">
        <f t="shared" si="109"/>
        <v>未入力セル</v>
      </c>
      <c r="AO264" s="186" t="str">
        <f t="shared" si="117"/>
        <v/>
      </c>
      <c r="AP264" s="186" t="str">
        <f t="shared" si="118"/>
        <v/>
      </c>
      <c r="AQ264" s="39">
        <f t="shared" si="116"/>
        <v>0</v>
      </c>
      <c r="AR264" s="39" t="str">
        <f>IF(ISERROR(VLOOKUP($M264,#REF!,16,0)),"",VLOOKUP($M264,#REF!,16,0))</f>
        <v/>
      </c>
      <c r="AS264" s="196" t="str">
        <f>IF(ISERROR(VLOOKUP($M264,#REF!,7,0)),"",VLOOKUP($M264,#REF!,7,0))</f>
        <v/>
      </c>
      <c r="AT264" s="203">
        <f t="shared" si="110"/>
        <v>0</v>
      </c>
      <c r="AU264" s="208" t="str">
        <f t="shared" si="111"/>
        <v/>
      </c>
      <c r="AW264" s="208" t="str">
        <f>IF(ISERROR(VLOOKUP($M264,#REF!,10,0)),"",VLOOKUP($M264,#REF!,10,0))</f>
        <v/>
      </c>
      <c r="AX264" s="203">
        <f t="shared" si="112"/>
        <v>0</v>
      </c>
      <c r="AY264" s="208" t="str">
        <f t="shared" si="113"/>
        <v/>
      </c>
      <c r="BA264" s="225" t="str">
        <f t="shared" si="114"/>
        <v/>
      </c>
      <c r="BB264" s="225" t="str">
        <f t="shared" si="115"/>
        <v/>
      </c>
    </row>
    <row r="265" spans="1:54" s="39" customFormat="1" ht="25.2" customHeight="1" x14ac:dyDescent="0.2">
      <c r="A265" s="45"/>
      <c r="B265" s="48"/>
      <c r="C265" s="48"/>
      <c r="D265" s="53"/>
      <c r="E265" s="53"/>
      <c r="F265" s="55"/>
      <c r="G265" s="55"/>
      <c r="H265" s="60"/>
      <c r="I265" s="66"/>
      <c r="J265" s="68"/>
      <c r="L265" s="73">
        <f t="shared" si="91"/>
        <v>0</v>
      </c>
      <c r="M265" s="73" t="str">
        <f t="shared" si="92"/>
        <v xml:space="preserve"> </v>
      </c>
      <c r="N265" s="100">
        <f t="shared" si="93"/>
        <v>0</v>
      </c>
      <c r="O265" s="100">
        <f t="shared" si="94"/>
        <v>0</v>
      </c>
      <c r="P265" s="108">
        <f t="shared" si="95"/>
        <v>0</v>
      </c>
      <c r="Q265" s="108" t="str">
        <f>IF(OR($C265="LED",$C265="不明"),"",IF(ISERROR(VLOOKUP($M265,#REF!,2,0)),"",VLOOKUP($M265,#REF!,2,0)))</f>
        <v/>
      </c>
      <c r="R265" s="100">
        <f t="shared" si="96"/>
        <v>0</v>
      </c>
      <c r="S265" s="100">
        <f t="shared" si="97"/>
        <v>0</v>
      </c>
      <c r="T265" s="120" t="str">
        <f t="shared" si="98"/>
        <v/>
      </c>
      <c r="U265" s="124"/>
      <c r="V265" s="129" t="s">
        <v>164</v>
      </c>
      <c r="W265" s="131"/>
      <c r="X265" s="75" t="str">
        <f>IF(COUNTIF($M265,"*LED*"),"LED設置済",IF(COUNTIF($M265,"*不明*"),"該当不明",IF(ISERROR(VLOOKUP($M265,#REF!,4,0)),"",VLOOKUP($M265,#REF!,4,0))))</f>
        <v/>
      </c>
      <c r="Y265" s="139">
        <f t="shared" si="99"/>
        <v>0</v>
      </c>
      <c r="Z265" s="144" t="str">
        <f>IF(ISERROR(VLOOKUP($M265,#REF!,5,0)),"",VLOOKUP($M265,#REF!,5,0))</f>
        <v/>
      </c>
      <c r="AA265" s="147" t="str">
        <f t="shared" si="100"/>
        <v/>
      </c>
      <c r="AB265" s="147" t="str">
        <f t="shared" si="101"/>
        <v/>
      </c>
      <c r="AC265" s="147" t="str">
        <f>IF(ISERROR(VLOOKUP($M265,#REF!,6,0)),"",VLOOKUP($M265,#REF!,6,0))</f>
        <v/>
      </c>
      <c r="AD265" s="147" t="str">
        <f>IF(ISERROR(VLOOKUP($M265,#REF!,8,0)),"",VLOOKUP($M265,#REF!,8,0))</f>
        <v/>
      </c>
      <c r="AE265" s="152" t="str">
        <f t="shared" si="102"/>
        <v/>
      </c>
      <c r="AF265" s="155" t="str">
        <f t="shared" si="103"/>
        <v/>
      </c>
      <c r="AG265" s="146" t="str">
        <f t="shared" si="104"/>
        <v/>
      </c>
      <c r="AH265" s="146" t="str">
        <f>IF(ISERROR(VLOOKUP($M265,#REF!,9,0)),"",VLOOKUP($M265,#REF!,9,0))</f>
        <v/>
      </c>
      <c r="AI265" s="146" t="str">
        <f t="shared" si="105"/>
        <v/>
      </c>
      <c r="AJ265" s="168">
        <f t="shared" si="106"/>
        <v>0</v>
      </c>
      <c r="AK265" s="171"/>
      <c r="AL265" s="174" t="str">
        <f t="shared" si="107"/>
        <v/>
      </c>
      <c r="AM265" s="179" t="str">
        <f t="shared" si="108"/>
        <v/>
      </c>
      <c r="AN265" s="183" t="str">
        <f t="shared" si="109"/>
        <v>未入力セル</v>
      </c>
      <c r="AO265" s="186" t="str">
        <f t="shared" si="117"/>
        <v/>
      </c>
      <c r="AP265" s="186" t="str">
        <f t="shared" si="118"/>
        <v/>
      </c>
      <c r="AQ265" s="39">
        <f t="shared" si="116"/>
        <v>0</v>
      </c>
      <c r="AR265" s="39" t="str">
        <f>IF(ISERROR(VLOOKUP($M265,#REF!,16,0)),"",VLOOKUP($M265,#REF!,16,0))</f>
        <v/>
      </c>
      <c r="AS265" s="196" t="str">
        <f>IF(ISERROR(VLOOKUP($M265,#REF!,7,0)),"",VLOOKUP($M265,#REF!,7,0))</f>
        <v/>
      </c>
      <c r="AT265" s="203">
        <f t="shared" si="110"/>
        <v>0</v>
      </c>
      <c r="AU265" s="208" t="str">
        <f t="shared" si="111"/>
        <v/>
      </c>
      <c r="AW265" s="208" t="str">
        <f>IF(ISERROR(VLOOKUP($M265,#REF!,10,0)),"",VLOOKUP($M265,#REF!,10,0))</f>
        <v/>
      </c>
      <c r="AX265" s="203">
        <f t="shared" si="112"/>
        <v>0</v>
      </c>
      <c r="AY265" s="208" t="str">
        <f t="shared" si="113"/>
        <v/>
      </c>
      <c r="BA265" s="225" t="str">
        <f t="shared" si="114"/>
        <v/>
      </c>
      <c r="BB265" s="225" t="str">
        <f t="shared" si="115"/>
        <v/>
      </c>
    </row>
    <row r="266" spans="1:54" s="39" customFormat="1" ht="25.2" customHeight="1" x14ac:dyDescent="0.2">
      <c r="A266" s="45"/>
      <c r="B266" s="48"/>
      <c r="C266" s="48"/>
      <c r="D266" s="53"/>
      <c r="E266" s="53"/>
      <c r="F266" s="55"/>
      <c r="G266" s="55"/>
      <c r="H266" s="60"/>
      <c r="I266" s="66"/>
      <c r="J266" s="68"/>
      <c r="L266" s="73">
        <f t="shared" ref="L266:L288" si="119">IFERROR($A266,"")</f>
        <v>0</v>
      </c>
      <c r="M266" s="73" t="str">
        <f t="shared" ref="M266:M288" si="120">IFERROR($B266&amp;" "&amp;$C266,"")</f>
        <v xml:space="preserve"> </v>
      </c>
      <c r="N266" s="100">
        <f t="shared" ref="N266:N288" si="121">IFERROR($E266,"")</f>
        <v>0</v>
      </c>
      <c r="O266" s="100">
        <f t="shared" ref="O266:O288" si="122">IFERROR($D266*$E266,"")</f>
        <v>0</v>
      </c>
      <c r="P266" s="108">
        <f t="shared" ref="P266:P288" si="123">O266</f>
        <v>0</v>
      </c>
      <c r="Q266" s="108" t="str">
        <f>IF(OR($C266="LED",$C266="不明"),"",IF(ISERROR(VLOOKUP($M266,#REF!,2,0)),"",VLOOKUP($M266,#REF!,2,0)))</f>
        <v/>
      </c>
      <c r="R266" s="100">
        <f t="shared" ref="R266:R288" si="124">IFERROR($F266,"")</f>
        <v>0</v>
      </c>
      <c r="S266" s="100">
        <f t="shared" ref="S266:S288" si="125">IFERROR($G266,"")</f>
        <v>0</v>
      </c>
      <c r="T266" s="120" t="str">
        <f t="shared" ref="T266:T288" si="126">IF(ISERROR(P266*Q266*R266*S266/1000),"",(P266*Q266*R266*S266/1000))</f>
        <v/>
      </c>
      <c r="U266" s="124"/>
      <c r="V266" s="129" t="s">
        <v>164</v>
      </c>
      <c r="W266" s="131"/>
      <c r="X266" s="75" t="str">
        <f>IF(COUNTIF($M266,"*LED*"),"LED設置済",IF(COUNTIF($M266,"*不明*"),"該当不明",IF(ISERROR(VLOOKUP($M266,#REF!,4,0)),"",VLOOKUP($M266,#REF!,4,0))))</f>
        <v/>
      </c>
      <c r="Y266" s="139">
        <f t="shared" ref="Y266:Y288" si="127">O266</f>
        <v>0</v>
      </c>
      <c r="Z266" s="144" t="str">
        <f>IF(ISERROR(VLOOKUP($M266,#REF!,5,0)),"",VLOOKUP($M266,#REF!,5,0))</f>
        <v/>
      </c>
      <c r="AA266" s="147" t="str">
        <f t="shared" ref="AA266:AA288" si="128">IF(ISERROR(R266*S266*Y266*Z266/1000),"",(R266*S266*Y266*Z266/1000))</f>
        <v/>
      </c>
      <c r="AB266" s="147" t="str">
        <f t="shared" ref="AB266:AB288" si="129">IF(ISERROR(T266-AA266),"",(T266-AA266))</f>
        <v/>
      </c>
      <c r="AC266" s="147" t="str">
        <f>IF(ISERROR(VLOOKUP($M266,#REF!,6,0)),"",VLOOKUP($M266,#REF!,6,0))</f>
        <v/>
      </c>
      <c r="AD266" s="147" t="str">
        <f>IF(ISERROR(VLOOKUP($M266,#REF!,8,0)),"",VLOOKUP($M266,#REF!,8,0))</f>
        <v/>
      </c>
      <c r="AE266" s="152" t="str">
        <f t="shared" ref="AE266:AE288" si="130">IF(AF266="","","▲")</f>
        <v/>
      </c>
      <c r="AF266" s="155" t="str">
        <f t="shared" ref="AF266:AF288" si="131">IF(ISERROR(1-(AD266/AC266)),"",(1-(AD266/AC266)))</f>
        <v/>
      </c>
      <c r="AG266" s="146" t="str">
        <f t="shared" ref="AG266:AG288" si="132">IF(ISERROR(Y266*AD266),"",(Y266*AD266))</f>
        <v/>
      </c>
      <c r="AH266" s="146" t="str">
        <f>IF(ISERROR(VLOOKUP($M266,#REF!,9,0)),"",VLOOKUP($M266,#REF!,9,0))</f>
        <v/>
      </c>
      <c r="AI266" s="146" t="str">
        <f t="shared" ref="AI266:AI288" si="133">IF(ISERROR(Y266*AH266),"",(Y266*AH266))</f>
        <v/>
      </c>
      <c r="AJ266" s="168">
        <f t="shared" ref="AJ266:AJ288" si="134">IFERROR($J266,"")</f>
        <v>0</v>
      </c>
      <c r="AK266" s="171"/>
      <c r="AL266" s="174" t="str">
        <f t="shared" ref="AL266:AL288" si="135">IF(ISERROR(Q266-Z266),"",(Q266-Z266))</f>
        <v/>
      </c>
      <c r="AM266" s="179" t="str">
        <f t="shared" ref="AM266:AM288" si="136">IF(ISERROR((AL266*Y266)/1000),"",((AL266*Y266)/1000))</f>
        <v/>
      </c>
      <c r="AN266" s="183" t="str">
        <f t="shared" ref="AN266:AN288" si="137">IF(L266=0,IF(M266=" ","未入力セル",""),"")</f>
        <v>未入力セル</v>
      </c>
      <c r="AO266" s="186" t="str">
        <f t="shared" si="117"/>
        <v/>
      </c>
      <c r="AP266" s="186" t="str">
        <f t="shared" si="118"/>
        <v/>
      </c>
      <c r="AQ266" s="39">
        <f t="shared" si="116"/>
        <v>0</v>
      </c>
      <c r="AR266" s="39" t="str">
        <f>IF(ISERROR(VLOOKUP($M266,#REF!,16,0)),"",VLOOKUP($M266,#REF!,16,0))</f>
        <v/>
      </c>
      <c r="AS266" s="196" t="str">
        <f>IF(ISERROR(VLOOKUP($M266,#REF!,7,0)),"",VLOOKUP($M266,#REF!,7,0))</f>
        <v/>
      </c>
      <c r="AT266" s="203">
        <f t="shared" ref="AT266:AT288" si="138">Y266</f>
        <v>0</v>
      </c>
      <c r="AU266" s="208" t="str">
        <f t="shared" ref="AU266:AU288" si="139">IF(ISERROR(AS266*AT266),"",(AS266*AT266))</f>
        <v/>
      </c>
      <c r="AW266" s="208" t="str">
        <f>IF(ISERROR(VLOOKUP($M266,#REF!,10,0)),"",VLOOKUP($M266,#REF!,10,0))</f>
        <v/>
      </c>
      <c r="AX266" s="203">
        <f t="shared" ref="AX266:AX288" si="140">Y266</f>
        <v>0</v>
      </c>
      <c r="AY266" s="208" t="str">
        <f t="shared" ref="AY266:AY288" si="141">IF(ISERROR(AW266*AX266),"",(AW266*AX266))</f>
        <v/>
      </c>
      <c r="BA266" s="225" t="str">
        <f t="shared" ref="BA266:BA288" si="142">IF(ISERROR((Q266*P266)/1000),"",((Q266*P266)/1000))</f>
        <v/>
      </c>
      <c r="BB266" s="225" t="str">
        <f t="shared" ref="BB266:BB288" si="143">IF(ISERROR((Z266*Y266)/1000),"",((Z266*Y266)/1000))</f>
        <v/>
      </c>
    </row>
    <row r="267" spans="1:54" s="39" customFormat="1" ht="25.2" customHeight="1" x14ac:dyDescent="0.2">
      <c r="A267" s="45"/>
      <c r="B267" s="48"/>
      <c r="C267" s="48"/>
      <c r="D267" s="53"/>
      <c r="E267" s="53"/>
      <c r="F267" s="55"/>
      <c r="G267" s="55"/>
      <c r="H267" s="60"/>
      <c r="I267" s="66"/>
      <c r="J267" s="68"/>
      <c r="L267" s="73">
        <f t="shared" si="119"/>
        <v>0</v>
      </c>
      <c r="M267" s="73" t="str">
        <f t="shared" si="120"/>
        <v xml:space="preserve"> </v>
      </c>
      <c r="N267" s="100">
        <f t="shared" si="121"/>
        <v>0</v>
      </c>
      <c r="O267" s="100">
        <f t="shared" si="122"/>
        <v>0</v>
      </c>
      <c r="P267" s="108">
        <f t="shared" si="123"/>
        <v>0</v>
      </c>
      <c r="Q267" s="108" t="str">
        <f>IF(OR($C267="LED",$C267="不明"),"",IF(ISERROR(VLOOKUP($M267,#REF!,2,0)),"",VLOOKUP($M267,#REF!,2,0)))</f>
        <v/>
      </c>
      <c r="R267" s="100">
        <f t="shared" si="124"/>
        <v>0</v>
      </c>
      <c r="S267" s="100">
        <f t="shared" si="125"/>
        <v>0</v>
      </c>
      <c r="T267" s="120" t="str">
        <f t="shared" si="126"/>
        <v/>
      </c>
      <c r="U267" s="124"/>
      <c r="V267" s="129" t="s">
        <v>164</v>
      </c>
      <c r="W267" s="131"/>
      <c r="X267" s="75" t="str">
        <f>IF(COUNTIF($M267,"*LED*"),"LED設置済",IF(COUNTIF($M267,"*不明*"),"該当不明",IF(ISERROR(VLOOKUP($M267,#REF!,4,0)),"",VLOOKUP($M267,#REF!,4,0))))</f>
        <v/>
      </c>
      <c r="Y267" s="139">
        <f t="shared" si="127"/>
        <v>0</v>
      </c>
      <c r="Z267" s="144" t="str">
        <f>IF(ISERROR(VLOOKUP($M267,#REF!,5,0)),"",VLOOKUP($M267,#REF!,5,0))</f>
        <v/>
      </c>
      <c r="AA267" s="147" t="str">
        <f t="shared" si="128"/>
        <v/>
      </c>
      <c r="AB267" s="147" t="str">
        <f t="shared" si="129"/>
        <v/>
      </c>
      <c r="AC267" s="147" t="str">
        <f>IF(ISERROR(VLOOKUP($M267,#REF!,6,0)),"",VLOOKUP($M267,#REF!,6,0))</f>
        <v/>
      </c>
      <c r="AD267" s="147" t="str">
        <f>IF(ISERROR(VLOOKUP($M267,#REF!,8,0)),"",VLOOKUP($M267,#REF!,8,0))</f>
        <v/>
      </c>
      <c r="AE267" s="152" t="str">
        <f t="shared" si="130"/>
        <v/>
      </c>
      <c r="AF267" s="155" t="str">
        <f t="shared" si="131"/>
        <v/>
      </c>
      <c r="AG267" s="146" t="str">
        <f t="shared" si="132"/>
        <v/>
      </c>
      <c r="AH267" s="146" t="str">
        <f>IF(ISERROR(VLOOKUP($M267,#REF!,9,0)),"",VLOOKUP($M267,#REF!,9,0))</f>
        <v/>
      </c>
      <c r="AI267" s="146" t="str">
        <f t="shared" si="133"/>
        <v/>
      </c>
      <c r="AJ267" s="168">
        <f t="shared" si="134"/>
        <v>0</v>
      </c>
      <c r="AK267" s="171"/>
      <c r="AL267" s="174" t="str">
        <f t="shared" si="135"/>
        <v/>
      </c>
      <c r="AM267" s="179" t="str">
        <f t="shared" si="136"/>
        <v/>
      </c>
      <c r="AN267" s="183" t="str">
        <f t="shared" si="137"/>
        <v>未入力セル</v>
      </c>
      <c r="AO267" s="186" t="str">
        <f t="shared" si="117"/>
        <v/>
      </c>
      <c r="AP267" s="186" t="str">
        <f t="shared" si="118"/>
        <v/>
      </c>
      <c r="AQ267" s="39">
        <f t="shared" si="116"/>
        <v>0</v>
      </c>
      <c r="AR267" s="39" t="str">
        <f>IF(ISERROR(VLOOKUP($M267,#REF!,16,0)),"",VLOOKUP($M267,#REF!,16,0))</f>
        <v/>
      </c>
      <c r="AS267" s="196" t="str">
        <f>IF(ISERROR(VLOOKUP($M267,#REF!,7,0)),"",VLOOKUP($M267,#REF!,7,0))</f>
        <v/>
      </c>
      <c r="AT267" s="203">
        <f t="shared" si="138"/>
        <v>0</v>
      </c>
      <c r="AU267" s="208" t="str">
        <f t="shared" si="139"/>
        <v/>
      </c>
      <c r="AW267" s="208" t="str">
        <f>IF(ISERROR(VLOOKUP($M267,#REF!,10,0)),"",VLOOKUP($M267,#REF!,10,0))</f>
        <v/>
      </c>
      <c r="AX267" s="203">
        <f t="shared" si="140"/>
        <v>0</v>
      </c>
      <c r="AY267" s="208" t="str">
        <f t="shared" si="141"/>
        <v/>
      </c>
      <c r="BA267" s="225" t="str">
        <f t="shared" si="142"/>
        <v/>
      </c>
      <c r="BB267" s="225" t="str">
        <f t="shared" si="143"/>
        <v/>
      </c>
    </row>
    <row r="268" spans="1:54" s="39" customFormat="1" ht="25.2" customHeight="1" x14ac:dyDescent="0.2">
      <c r="A268" s="45"/>
      <c r="B268" s="48"/>
      <c r="C268" s="48"/>
      <c r="D268" s="53"/>
      <c r="E268" s="53"/>
      <c r="F268" s="55"/>
      <c r="G268" s="55"/>
      <c r="H268" s="60"/>
      <c r="I268" s="66"/>
      <c r="J268" s="68"/>
      <c r="L268" s="73">
        <f t="shared" si="119"/>
        <v>0</v>
      </c>
      <c r="M268" s="73" t="str">
        <f t="shared" si="120"/>
        <v xml:space="preserve"> </v>
      </c>
      <c r="N268" s="100">
        <f t="shared" si="121"/>
        <v>0</v>
      </c>
      <c r="O268" s="100">
        <f t="shared" si="122"/>
        <v>0</v>
      </c>
      <c r="P268" s="108">
        <f t="shared" si="123"/>
        <v>0</v>
      </c>
      <c r="Q268" s="108" t="str">
        <f>IF(OR($C268="LED",$C268="不明"),"",IF(ISERROR(VLOOKUP($M268,#REF!,2,0)),"",VLOOKUP($M268,#REF!,2,0)))</f>
        <v/>
      </c>
      <c r="R268" s="100">
        <f t="shared" si="124"/>
        <v>0</v>
      </c>
      <c r="S268" s="100">
        <f t="shared" si="125"/>
        <v>0</v>
      </c>
      <c r="T268" s="120" t="str">
        <f t="shared" si="126"/>
        <v/>
      </c>
      <c r="U268" s="124"/>
      <c r="V268" s="129" t="s">
        <v>164</v>
      </c>
      <c r="W268" s="131"/>
      <c r="X268" s="75" t="str">
        <f>IF(COUNTIF($M268,"*LED*"),"LED設置済",IF(COUNTIF($M268,"*不明*"),"該当不明",IF(ISERROR(VLOOKUP($M268,#REF!,4,0)),"",VLOOKUP($M268,#REF!,4,0))))</f>
        <v/>
      </c>
      <c r="Y268" s="139">
        <f t="shared" si="127"/>
        <v>0</v>
      </c>
      <c r="Z268" s="144" t="str">
        <f>IF(ISERROR(VLOOKUP($M268,#REF!,5,0)),"",VLOOKUP($M268,#REF!,5,0))</f>
        <v/>
      </c>
      <c r="AA268" s="147" t="str">
        <f t="shared" si="128"/>
        <v/>
      </c>
      <c r="AB268" s="147" t="str">
        <f t="shared" si="129"/>
        <v/>
      </c>
      <c r="AC268" s="147" t="str">
        <f>IF(ISERROR(VLOOKUP($M268,#REF!,6,0)),"",VLOOKUP($M268,#REF!,6,0))</f>
        <v/>
      </c>
      <c r="AD268" s="147" t="str">
        <f>IF(ISERROR(VLOOKUP($M268,#REF!,8,0)),"",VLOOKUP($M268,#REF!,8,0))</f>
        <v/>
      </c>
      <c r="AE268" s="152" t="str">
        <f t="shared" si="130"/>
        <v/>
      </c>
      <c r="AF268" s="155" t="str">
        <f t="shared" si="131"/>
        <v/>
      </c>
      <c r="AG268" s="146" t="str">
        <f t="shared" si="132"/>
        <v/>
      </c>
      <c r="AH268" s="146" t="str">
        <f>IF(ISERROR(VLOOKUP($M268,#REF!,9,0)),"",VLOOKUP($M268,#REF!,9,0))</f>
        <v/>
      </c>
      <c r="AI268" s="146" t="str">
        <f t="shared" si="133"/>
        <v/>
      </c>
      <c r="AJ268" s="168">
        <f t="shared" si="134"/>
        <v>0</v>
      </c>
      <c r="AK268" s="171"/>
      <c r="AL268" s="174" t="str">
        <f t="shared" si="135"/>
        <v/>
      </c>
      <c r="AM268" s="179" t="str">
        <f t="shared" si="136"/>
        <v/>
      </c>
      <c r="AN268" s="183" t="str">
        <f t="shared" si="137"/>
        <v>未入力セル</v>
      </c>
      <c r="AO268" s="186" t="str">
        <f t="shared" si="117"/>
        <v/>
      </c>
      <c r="AP268" s="186" t="str">
        <f t="shared" si="118"/>
        <v/>
      </c>
      <c r="AQ268" s="39">
        <f t="shared" si="116"/>
        <v>0</v>
      </c>
      <c r="AR268" s="39" t="str">
        <f>IF(ISERROR(VLOOKUP($M268,#REF!,16,0)),"",VLOOKUP($M268,#REF!,16,0))</f>
        <v/>
      </c>
      <c r="AS268" s="196" t="str">
        <f>IF(ISERROR(VLOOKUP($M268,#REF!,7,0)),"",VLOOKUP($M268,#REF!,7,0))</f>
        <v/>
      </c>
      <c r="AT268" s="203">
        <f t="shared" si="138"/>
        <v>0</v>
      </c>
      <c r="AU268" s="208" t="str">
        <f t="shared" si="139"/>
        <v/>
      </c>
      <c r="AW268" s="208" t="str">
        <f>IF(ISERROR(VLOOKUP($M268,#REF!,10,0)),"",VLOOKUP($M268,#REF!,10,0))</f>
        <v/>
      </c>
      <c r="AX268" s="203">
        <f t="shared" si="140"/>
        <v>0</v>
      </c>
      <c r="AY268" s="208" t="str">
        <f t="shared" si="141"/>
        <v/>
      </c>
      <c r="BA268" s="225" t="str">
        <f t="shared" si="142"/>
        <v/>
      </c>
      <c r="BB268" s="225" t="str">
        <f t="shared" si="143"/>
        <v/>
      </c>
    </row>
    <row r="269" spans="1:54" s="39" customFormat="1" ht="25.2" customHeight="1" x14ac:dyDescent="0.2">
      <c r="A269" s="45"/>
      <c r="B269" s="48"/>
      <c r="C269" s="48"/>
      <c r="D269" s="53"/>
      <c r="E269" s="53"/>
      <c r="F269" s="55"/>
      <c r="G269" s="55"/>
      <c r="H269" s="60"/>
      <c r="I269" s="66"/>
      <c r="J269" s="68"/>
      <c r="L269" s="73">
        <f t="shared" si="119"/>
        <v>0</v>
      </c>
      <c r="M269" s="73" t="str">
        <f t="shared" si="120"/>
        <v xml:space="preserve"> </v>
      </c>
      <c r="N269" s="100">
        <f t="shared" si="121"/>
        <v>0</v>
      </c>
      <c r="O269" s="100">
        <f t="shared" si="122"/>
        <v>0</v>
      </c>
      <c r="P269" s="108">
        <f t="shared" si="123"/>
        <v>0</v>
      </c>
      <c r="Q269" s="108" t="str">
        <f>IF(OR($C269="LED",$C269="不明"),"",IF(ISERROR(VLOOKUP($M269,#REF!,2,0)),"",VLOOKUP($M269,#REF!,2,0)))</f>
        <v/>
      </c>
      <c r="R269" s="100">
        <f t="shared" si="124"/>
        <v>0</v>
      </c>
      <c r="S269" s="100">
        <f t="shared" si="125"/>
        <v>0</v>
      </c>
      <c r="T269" s="120" t="str">
        <f t="shared" si="126"/>
        <v/>
      </c>
      <c r="U269" s="124"/>
      <c r="V269" s="129" t="s">
        <v>164</v>
      </c>
      <c r="W269" s="131"/>
      <c r="X269" s="75" t="str">
        <f>IF(COUNTIF($M269,"*LED*"),"LED設置済",IF(COUNTIF($M269,"*不明*"),"該当不明",IF(ISERROR(VLOOKUP($M269,#REF!,4,0)),"",VLOOKUP($M269,#REF!,4,0))))</f>
        <v/>
      </c>
      <c r="Y269" s="139">
        <f t="shared" si="127"/>
        <v>0</v>
      </c>
      <c r="Z269" s="144" t="str">
        <f>IF(ISERROR(VLOOKUP($M269,#REF!,5,0)),"",VLOOKUP($M269,#REF!,5,0))</f>
        <v/>
      </c>
      <c r="AA269" s="147" t="str">
        <f t="shared" si="128"/>
        <v/>
      </c>
      <c r="AB269" s="147" t="str">
        <f t="shared" si="129"/>
        <v/>
      </c>
      <c r="AC269" s="147" t="str">
        <f>IF(ISERROR(VLOOKUP($M269,#REF!,6,0)),"",VLOOKUP($M269,#REF!,6,0))</f>
        <v/>
      </c>
      <c r="AD269" s="147" t="str">
        <f>IF(ISERROR(VLOOKUP($M269,#REF!,8,0)),"",VLOOKUP($M269,#REF!,8,0))</f>
        <v/>
      </c>
      <c r="AE269" s="152" t="str">
        <f t="shared" si="130"/>
        <v/>
      </c>
      <c r="AF269" s="155" t="str">
        <f t="shared" si="131"/>
        <v/>
      </c>
      <c r="AG269" s="146" t="str">
        <f t="shared" si="132"/>
        <v/>
      </c>
      <c r="AH269" s="146" t="str">
        <f>IF(ISERROR(VLOOKUP($M269,#REF!,9,0)),"",VLOOKUP($M269,#REF!,9,0))</f>
        <v/>
      </c>
      <c r="AI269" s="146" t="str">
        <f t="shared" si="133"/>
        <v/>
      </c>
      <c r="AJ269" s="168">
        <f t="shared" si="134"/>
        <v>0</v>
      </c>
      <c r="AK269" s="171"/>
      <c r="AL269" s="174" t="str">
        <f t="shared" si="135"/>
        <v/>
      </c>
      <c r="AM269" s="179" t="str">
        <f t="shared" si="136"/>
        <v/>
      </c>
      <c r="AN269" s="183" t="str">
        <f t="shared" si="137"/>
        <v>未入力セル</v>
      </c>
      <c r="AO269" s="186" t="str">
        <f t="shared" si="117"/>
        <v/>
      </c>
      <c r="AP269" s="186" t="str">
        <f t="shared" si="118"/>
        <v/>
      </c>
      <c r="AQ269" s="39">
        <f t="shared" si="116"/>
        <v>0</v>
      </c>
      <c r="AR269" s="39" t="str">
        <f>IF(ISERROR(VLOOKUP($M269,#REF!,16,0)),"",VLOOKUP($M269,#REF!,16,0))</f>
        <v/>
      </c>
      <c r="AS269" s="196" t="str">
        <f>IF(ISERROR(VLOOKUP($M269,#REF!,7,0)),"",VLOOKUP($M269,#REF!,7,0))</f>
        <v/>
      </c>
      <c r="AT269" s="203">
        <f t="shared" si="138"/>
        <v>0</v>
      </c>
      <c r="AU269" s="208" t="str">
        <f t="shared" si="139"/>
        <v/>
      </c>
      <c r="AW269" s="208" t="str">
        <f>IF(ISERROR(VLOOKUP($M269,#REF!,10,0)),"",VLOOKUP($M269,#REF!,10,0))</f>
        <v/>
      </c>
      <c r="AX269" s="203">
        <f t="shared" si="140"/>
        <v>0</v>
      </c>
      <c r="AY269" s="208" t="str">
        <f t="shared" si="141"/>
        <v/>
      </c>
      <c r="BA269" s="225" t="str">
        <f t="shared" si="142"/>
        <v/>
      </c>
      <c r="BB269" s="225" t="str">
        <f t="shared" si="143"/>
        <v/>
      </c>
    </row>
    <row r="270" spans="1:54" s="39" customFormat="1" ht="25.2" customHeight="1" x14ac:dyDescent="0.2">
      <c r="A270" s="45"/>
      <c r="B270" s="48"/>
      <c r="C270" s="48"/>
      <c r="D270" s="53"/>
      <c r="E270" s="53"/>
      <c r="F270" s="55"/>
      <c r="G270" s="55"/>
      <c r="H270" s="60"/>
      <c r="I270" s="66"/>
      <c r="J270" s="68"/>
      <c r="L270" s="73">
        <f t="shared" si="119"/>
        <v>0</v>
      </c>
      <c r="M270" s="73" t="str">
        <f t="shared" si="120"/>
        <v xml:space="preserve"> </v>
      </c>
      <c r="N270" s="100">
        <f t="shared" si="121"/>
        <v>0</v>
      </c>
      <c r="O270" s="100">
        <f t="shared" si="122"/>
        <v>0</v>
      </c>
      <c r="P270" s="108">
        <f t="shared" si="123"/>
        <v>0</v>
      </c>
      <c r="Q270" s="108" t="str">
        <f>IF(OR($C270="LED",$C270="不明"),"",IF(ISERROR(VLOOKUP($M270,#REF!,2,0)),"",VLOOKUP($M270,#REF!,2,0)))</f>
        <v/>
      </c>
      <c r="R270" s="100">
        <f t="shared" si="124"/>
        <v>0</v>
      </c>
      <c r="S270" s="100">
        <f t="shared" si="125"/>
        <v>0</v>
      </c>
      <c r="T270" s="120" t="str">
        <f t="shared" si="126"/>
        <v/>
      </c>
      <c r="U270" s="124"/>
      <c r="V270" s="129" t="s">
        <v>164</v>
      </c>
      <c r="W270" s="131"/>
      <c r="X270" s="75" t="str">
        <f>IF(COUNTIF($M270,"*LED*"),"LED設置済",IF(COUNTIF($M270,"*不明*"),"該当不明",IF(ISERROR(VLOOKUP($M270,#REF!,4,0)),"",VLOOKUP($M270,#REF!,4,0))))</f>
        <v/>
      </c>
      <c r="Y270" s="139">
        <f t="shared" si="127"/>
        <v>0</v>
      </c>
      <c r="Z270" s="144" t="str">
        <f>IF(ISERROR(VLOOKUP($M270,#REF!,5,0)),"",VLOOKUP($M270,#REF!,5,0))</f>
        <v/>
      </c>
      <c r="AA270" s="147" t="str">
        <f t="shared" si="128"/>
        <v/>
      </c>
      <c r="AB270" s="147" t="str">
        <f t="shared" si="129"/>
        <v/>
      </c>
      <c r="AC270" s="147" t="str">
        <f>IF(ISERROR(VLOOKUP($M270,#REF!,6,0)),"",VLOOKUP($M270,#REF!,6,0))</f>
        <v/>
      </c>
      <c r="AD270" s="147" t="str">
        <f>IF(ISERROR(VLOOKUP($M270,#REF!,8,0)),"",VLOOKUP($M270,#REF!,8,0))</f>
        <v/>
      </c>
      <c r="AE270" s="152" t="str">
        <f t="shared" si="130"/>
        <v/>
      </c>
      <c r="AF270" s="155" t="str">
        <f t="shared" si="131"/>
        <v/>
      </c>
      <c r="AG270" s="146" t="str">
        <f t="shared" si="132"/>
        <v/>
      </c>
      <c r="AH270" s="146" t="str">
        <f>IF(ISERROR(VLOOKUP($M270,#REF!,9,0)),"",VLOOKUP($M270,#REF!,9,0))</f>
        <v/>
      </c>
      <c r="AI270" s="146" t="str">
        <f t="shared" si="133"/>
        <v/>
      </c>
      <c r="AJ270" s="168">
        <f t="shared" si="134"/>
        <v>0</v>
      </c>
      <c r="AK270" s="171"/>
      <c r="AL270" s="174" t="str">
        <f t="shared" si="135"/>
        <v/>
      </c>
      <c r="AM270" s="179" t="str">
        <f t="shared" si="136"/>
        <v/>
      </c>
      <c r="AN270" s="183" t="str">
        <f t="shared" si="137"/>
        <v>未入力セル</v>
      </c>
      <c r="AO270" s="186" t="str">
        <f t="shared" si="117"/>
        <v/>
      </c>
      <c r="AP270" s="186" t="str">
        <f t="shared" si="118"/>
        <v/>
      </c>
      <c r="AQ270" s="39">
        <f t="shared" si="116"/>
        <v>0</v>
      </c>
      <c r="AR270" s="39" t="str">
        <f>IF(ISERROR(VLOOKUP($M270,#REF!,16,0)),"",VLOOKUP($M270,#REF!,16,0))</f>
        <v/>
      </c>
      <c r="AS270" s="196" t="str">
        <f>IF(ISERROR(VLOOKUP($M270,#REF!,7,0)),"",VLOOKUP($M270,#REF!,7,0))</f>
        <v/>
      </c>
      <c r="AT270" s="203">
        <f t="shared" si="138"/>
        <v>0</v>
      </c>
      <c r="AU270" s="208" t="str">
        <f t="shared" si="139"/>
        <v/>
      </c>
      <c r="AW270" s="208" t="str">
        <f>IF(ISERROR(VLOOKUP($M270,#REF!,10,0)),"",VLOOKUP($M270,#REF!,10,0))</f>
        <v/>
      </c>
      <c r="AX270" s="203">
        <f t="shared" si="140"/>
        <v>0</v>
      </c>
      <c r="AY270" s="208" t="str">
        <f t="shared" si="141"/>
        <v/>
      </c>
      <c r="BA270" s="225" t="str">
        <f t="shared" si="142"/>
        <v/>
      </c>
      <c r="BB270" s="225" t="str">
        <f t="shared" si="143"/>
        <v/>
      </c>
    </row>
    <row r="271" spans="1:54" s="39" customFormat="1" ht="25.2" customHeight="1" x14ac:dyDescent="0.2">
      <c r="A271" s="45"/>
      <c r="B271" s="48"/>
      <c r="C271" s="48"/>
      <c r="D271" s="53"/>
      <c r="E271" s="53"/>
      <c r="F271" s="55"/>
      <c r="G271" s="55"/>
      <c r="H271" s="60"/>
      <c r="I271" s="66"/>
      <c r="J271" s="68"/>
      <c r="L271" s="73">
        <f t="shared" si="119"/>
        <v>0</v>
      </c>
      <c r="M271" s="73" t="str">
        <f t="shared" si="120"/>
        <v xml:space="preserve"> </v>
      </c>
      <c r="N271" s="100">
        <f t="shared" si="121"/>
        <v>0</v>
      </c>
      <c r="O271" s="100">
        <f t="shared" si="122"/>
        <v>0</v>
      </c>
      <c r="P271" s="108">
        <f t="shared" si="123"/>
        <v>0</v>
      </c>
      <c r="Q271" s="108" t="str">
        <f>IF(OR($C271="LED",$C271="不明"),"",IF(ISERROR(VLOOKUP($M271,#REF!,2,0)),"",VLOOKUP($M271,#REF!,2,0)))</f>
        <v/>
      </c>
      <c r="R271" s="100">
        <f t="shared" si="124"/>
        <v>0</v>
      </c>
      <c r="S271" s="100">
        <f t="shared" si="125"/>
        <v>0</v>
      </c>
      <c r="T271" s="120" t="str">
        <f t="shared" si="126"/>
        <v/>
      </c>
      <c r="U271" s="124"/>
      <c r="V271" s="129" t="s">
        <v>164</v>
      </c>
      <c r="W271" s="131"/>
      <c r="X271" s="75" t="str">
        <f>IF(COUNTIF($M271,"*LED*"),"LED設置済",IF(COUNTIF($M271,"*不明*"),"該当不明",IF(ISERROR(VLOOKUP($M271,#REF!,4,0)),"",VLOOKUP($M271,#REF!,4,0))))</f>
        <v/>
      </c>
      <c r="Y271" s="139">
        <f t="shared" si="127"/>
        <v>0</v>
      </c>
      <c r="Z271" s="144" t="str">
        <f>IF(ISERROR(VLOOKUP($M271,#REF!,5,0)),"",VLOOKUP($M271,#REF!,5,0))</f>
        <v/>
      </c>
      <c r="AA271" s="147" t="str">
        <f t="shared" si="128"/>
        <v/>
      </c>
      <c r="AB271" s="147" t="str">
        <f t="shared" si="129"/>
        <v/>
      </c>
      <c r="AC271" s="147" t="str">
        <f>IF(ISERROR(VLOOKUP($M271,#REF!,6,0)),"",VLOOKUP($M271,#REF!,6,0))</f>
        <v/>
      </c>
      <c r="AD271" s="147" t="str">
        <f>IF(ISERROR(VLOOKUP($M271,#REF!,8,0)),"",VLOOKUP($M271,#REF!,8,0))</f>
        <v/>
      </c>
      <c r="AE271" s="152" t="str">
        <f t="shared" si="130"/>
        <v/>
      </c>
      <c r="AF271" s="155" t="str">
        <f t="shared" si="131"/>
        <v/>
      </c>
      <c r="AG271" s="146" t="str">
        <f t="shared" si="132"/>
        <v/>
      </c>
      <c r="AH271" s="146" t="str">
        <f>IF(ISERROR(VLOOKUP($M271,#REF!,9,0)),"",VLOOKUP($M271,#REF!,9,0))</f>
        <v/>
      </c>
      <c r="AI271" s="146" t="str">
        <f t="shared" si="133"/>
        <v/>
      </c>
      <c r="AJ271" s="168">
        <f t="shared" si="134"/>
        <v>0</v>
      </c>
      <c r="AK271" s="171"/>
      <c r="AL271" s="174" t="str">
        <f t="shared" si="135"/>
        <v/>
      </c>
      <c r="AM271" s="179" t="str">
        <f t="shared" si="136"/>
        <v/>
      </c>
      <c r="AN271" s="183" t="str">
        <f t="shared" si="137"/>
        <v>未入力セル</v>
      </c>
      <c r="AO271" s="186" t="str">
        <f t="shared" si="117"/>
        <v/>
      </c>
      <c r="AP271" s="186" t="str">
        <f t="shared" si="118"/>
        <v/>
      </c>
      <c r="AQ271" s="39">
        <f t="shared" si="116"/>
        <v>0</v>
      </c>
      <c r="AR271" s="39" t="str">
        <f>IF(ISERROR(VLOOKUP($M271,#REF!,16,0)),"",VLOOKUP($M271,#REF!,16,0))</f>
        <v/>
      </c>
      <c r="AS271" s="196" t="str">
        <f>IF(ISERROR(VLOOKUP($M271,#REF!,7,0)),"",VLOOKUP($M271,#REF!,7,0))</f>
        <v/>
      </c>
      <c r="AT271" s="203">
        <f t="shared" si="138"/>
        <v>0</v>
      </c>
      <c r="AU271" s="208" t="str">
        <f t="shared" si="139"/>
        <v/>
      </c>
      <c r="AW271" s="208" t="str">
        <f>IF(ISERROR(VLOOKUP($M271,#REF!,10,0)),"",VLOOKUP($M271,#REF!,10,0))</f>
        <v/>
      </c>
      <c r="AX271" s="203">
        <f t="shared" si="140"/>
        <v>0</v>
      </c>
      <c r="AY271" s="208" t="str">
        <f t="shared" si="141"/>
        <v/>
      </c>
      <c r="BA271" s="225" t="str">
        <f t="shared" si="142"/>
        <v/>
      </c>
      <c r="BB271" s="225" t="str">
        <f t="shared" si="143"/>
        <v/>
      </c>
    </row>
    <row r="272" spans="1:54" s="39" customFormat="1" ht="25.2" customHeight="1" x14ac:dyDescent="0.2">
      <c r="A272" s="45"/>
      <c r="B272" s="48"/>
      <c r="C272" s="48"/>
      <c r="D272" s="53"/>
      <c r="E272" s="53"/>
      <c r="F272" s="55"/>
      <c r="G272" s="55"/>
      <c r="H272" s="60"/>
      <c r="I272" s="66"/>
      <c r="J272" s="68"/>
      <c r="L272" s="73">
        <f t="shared" si="119"/>
        <v>0</v>
      </c>
      <c r="M272" s="73" t="str">
        <f t="shared" si="120"/>
        <v xml:space="preserve"> </v>
      </c>
      <c r="N272" s="100">
        <f t="shared" si="121"/>
        <v>0</v>
      </c>
      <c r="O272" s="100">
        <f t="shared" si="122"/>
        <v>0</v>
      </c>
      <c r="P272" s="108">
        <f t="shared" si="123"/>
        <v>0</v>
      </c>
      <c r="Q272" s="108" t="str">
        <f>IF(OR($C272="LED",$C272="不明"),"",IF(ISERROR(VLOOKUP($M272,#REF!,2,0)),"",VLOOKUP($M272,#REF!,2,0)))</f>
        <v/>
      </c>
      <c r="R272" s="100">
        <f t="shared" si="124"/>
        <v>0</v>
      </c>
      <c r="S272" s="100">
        <f t="shared" si="125"/>
        <v>0</v>
      </c>
      <c r="T272" s="120" t="str">
        <f t="shared" si="126"/>
        <v/>
      </c>
      <c r="U272" s="124"/>
      <c r="V272" s="129" t="s">
        <v>164</v>
      </c>
      <c r="W272" s="131"/>
      <c r="X272" s="75" t="str">
        <f>IF(COUNTIF($M272,"*LED*"),"LED設置済",IF(COUNTIF($M272,"*不明*"),"該当不明",IF(ISERROR(VLOOKUP($M272,#REF!,4,0)),"",VLOOKUP($M272,#REF!,4,0))))</f>
        <v/>
      </c>
      <c r="Y272" s="139">
        <f t="shared" si="127"/>
        <v>0</v>
      </c>
      <c r="Z272" s="144" t="str">
        <f>IF(ISERROR(VLOOKUP($M272,#REF!,5,0)),"",VLOOKUP($M272,#REF!,5,0))</f>
        <v/>
      </c>
      <c r="AA272" s="147" t="str">
        <f t="shared" si="128"/>
        <v/>
      </c>
      <c r="AB272" s="147" t="str">
        <f t="shared" si="129"/>
        <v/>
      </c>
      <c r="AC272" s="147" t="str">
        <f>IF(ISERROR(VLOOKUP($M272,#REF!,6,0)),"",VLOOKUP($M272,#REF!,6,0))</f>
        <v/>
      </c>
      <c r="AD272" s="147" t="str">
        <f>IF(ISERROR(VLOOKUP($M272,#REF!,8,0)),"",VLOOKUP($M272,#REF!,8,0))</f>
        <v/>
      </c>
      <c r="AE272" s="152" t="str">
        <f t="shared" si="130"/>
        <v/>
      </c>
      <c r="AF272" s="155" t="str">
        <f t="shared" si="131"/>
        <v/>
      </c>
      <c r="AG272" s="146" t="str">
        <f t="shared" si="132"/>
        <v/>
      </c>
      <c r="AH272" s="146" t="str">
        <f>IF(ISERROR(VLOOKUP($M272,#REF!,9,0)),"",VLOOKUP($M272,#REF!,9,0))</f>
        <v/>
      </c>
      <c r="AI272" s="146" t="str">
        <f t="shared" si="133"/>
        <v/>
      </c>
      <c r="AJ272" s="168">
        <f t="shared" si="134"/>
        <v>0</v>
      </c>
      <c r="AK272" s="171"/>
      <c r="AL272" s="174" t="str">
        <f t="shared" si="135"/>
        <v/>
      </c>
      <c r="AM272" s="179" t="str">
        <f t="shared" si="136"/>
        <v/>
      </c>
      <c r="AN272" s="183" t="str">
        <f t="shared" si="137"/>
        <v>未入力セル</v>
      </c>
      <c r="AO272" s="186" t="str">
        <f t="shared" si="117"/>
        <v/>
      </c>
      <c r="AP272" s="186" t="str">
        <f t="shared" si="118"/>
        <v/>
      </c>
      <c r="AQ272" s="39">
        <f t="shared" si="116"/>
        <v>0</v>
      </c>
      <c r="AR272" s="39" t="str">
        <f>IF(ISERROR(VLOOKUP($M272,#REF!,16,0)),"",VLOOKUP($M272,#REF!,16,0))</f>
        <v/>
      </c>
      <c r="AS272" s="196" t="str">
        <f>IF(ISERROR(VLOOKUP($M272,#REF!,7,0)),"",VLOOKUP($M272,#REF!,7,0))</f>
        <v/>
      </c>
      <c r="AT272" s="203">
        <f t="shared" si="138"/>
        <v>0</v>
      </c>
      <c r="AU272" s="208" t="str">
        <f t="shared" si="139"/>
        <v/>
      </c>
      <c r="AW272" s="208" t="str">
        <f>IF(ISERROR(VLOOKUP($M272,#REF!,10,0)),"",VLOOKUP($M272,#REF!,10,0))</f>
        <v/>
      </c>
      <c r="AX272" s="203">
        <f t="shared" si="140"/>
        <v>0</v>
      </c>
      <c r="AY272" s="208" t="str">
        <f t="shared" si="141"/>
        <v/>
      </c>
      <c r="BA272" s="225" t="str">
        <f t="shared" si="142"/>
        <v/>
      </c>
      <c r="BB272" s="225" t="str">
        <f t="shared" si="143"/>
        <v/>
      </c>
    </row>
    <row r="273" spans="1:54" s="39" customFormat="1" ht="25.2" customHeight="1" x14ac:dyDescent="0.2">
      <c r="A273" s="45"/>
      <c r="B273" s="48"/>
      <c r="C273" s="48"/>
      <c r="D273" s="53"/>
      <c r="E273" s="53"/>
      <c r="F273" s="55"/>
      <c r="G273" s="55"/>
      <c r="H273" s="60"/>
      <c r="I273" s="66"/>
      <c r="J273" s="68"/>
      <c r="L273" s="73">
        <f t="shared" si="119"/>
        <v>0</v>
      </c>
      <c r="M273" s="73" t="str">
        <f t="shared" si="120"/>
        <v xml:space="preserve"> </v>
      </c>
      <c r="N273" s="100">
        <f t="shared" si="121"/>
        <v>0</v>
      </c>
      <c r="O273" s="100">
        <f t="shared" si="122"/>
        <v>0</v>
      </c>
      <c r="P273" s="108">
        <f t="shared" si="123"/>
        <v>0</v>
      </c>
      <c r="Q273" s="108" t="str">
        <f>IF(OR($C273="LED",$C273="不明"),"",IF(ISERROR(VLOOKUP($M273,#REF!,2,0)),"",VLOOKUP($M273,#REF!,2,0)))</f>
        <v/>
      </c>
      <c r="R273" s="100">
        <f t="shared" si="124"/>
        <v>0</v>
      </c>
      <c r="S273" s="100">
        <f t="shared" si="125"/>
        <v>0</v>
      </c>
      <c r="T273" s="120" t="str">
        <f t="shared" si="126"/>
        <v/>
      </c>
      <c r="U273" s="124"/>
      <c r="V273" s="129" t="s">
        <v>164</v>
      </c>
      <c r="W273" s="131"/>
      <c r="X273" s="75" t="str">
        <f>IF(COUNTIF($M273,"*LED*"),"LED設置済",IF(COUNTIF($M273,"*不明*"),"該当不明",IF(ISERROR(VLOOKUP($M273,#REF!,4,0)),"",VLOOKUP($M273,#REF!,4,0))))</f>
        <v/>
      </c>
      <c r="Y273" s="139">
        <f t="shared" si="127"/>
        <v>0</v>
      </c>
      <c r="Z273" s="144" t="str">
        <f>IF(ISERROR(VLOOKUP($M273,#REF!,5,0)),"",VLOOKUP($M273,#REF!,5,0))</f>
        <v/>
      </c>
      <c r="AA273" s="147" t="str">
        <f t="shared" si="128"/>
        <v/>
      </c>
      <c r="AB273" s="147" t="str">
        <f t="shared" si="129"/>
        <v/>
      </c>
      <c r="AC273" s="147" t="str">
        <f>IF(ISERROR(VLOOKUP($M273,#REF!,6,0)),"",VLOOKUP($M273,#REF!,6,0))</f>
        <v/>
      </c>
      <c r="AD273" s="147" t="str">
        <f>IF(ISERROR(VLOOKUP($M273,#REF!,8,0)),"",VLOOKUP($M273,#REF!,8,0))</f>
        <v/>
      </c>
      <c r="AE273" s="152" t="str">
        <f t="shared" si="130"/>
        <v/>
      </c>
      <c r="AF273" s="155" t="str">
        <f t="shared" si="131"/>
        <v/>
      </c>
      <c r="AG273" s="146" t="str">
        <f t="shared" si="132"/>
        <v/>
      </c>
      <c r="AH273" s="146" t="str">
        <f>IF(ISERROR(VLOOKUP($M273,#REF!,9,0)),"",VLOOKUP($M273,#REF!,9,0))</f>
        <v/>
      </c>
      <c r="AI273" s="146" t="str">
        <f t="shared" si="133"/>
        <v/>
      </c>
      <c r="AJ273" s="168">
        <f t="shared" si="134"/>
        <v>0</v>
      </c>
      <c r="AK273" s="171"/>
      <c r="AL273" s="174" t="str">
        <f t="shared" si="135"/>
        <v/>
      </c>
      <c r="AM273" s="179" t="str">
        <f t="shared" si="136"/>
        <v/>
      </c>
      <c r="AN273" s="183" t="str">
        <f t="shared" si="137"/>
        <v>未入力セル</v>
      </c>
      <c r="AO273" s="186" t="str">
        <f t="shared" si="117"/>
        <v/>
      </c>
      <c r="AP273" s="186" t="str">
        <f t="shared" si="118"/>
        <v/>
      </c>
      <c r="AQ273" s="39">
        <f t="shared" si="116"/>
        <v>0</v>
      </c>
      <c r="AR273" s="39" t="str">
        <f>IF(ISERROR(VLOOKUP($M273,#REF!,16,0)),"",VLOOKUP($M273,#REF!,16,0))</f>
        <v/>
      </c>
      <c r="AS273" s="196" t="str">
        <f>IF(ISERROR(VLOOKUP($M273,#REF!,7,0)),"",VLOOKUP($M273,#REF!,7,0))</f>
        <v/>
      </c>
      <c r="AT273" s="203">
        <f t="shared" si="138"/>
        <v>0</v>
      </c>
      <c r="AU273" s="208" t="str">
        <f t="shared" si="139"/>
        <v/>
      </c>
      <c r="AW273" s="208" t="str">
        <f>IF(ISERROR(VLOOKUP($M273,#REF!,10,0)),"",VLOOKUP($M273,#REF!,10,0))</f>
        <v/>
      </c>
      <c r="AX273" s="203">
        <f t="shared" si="140"/>
        <v>0</v>
      </c>
      <c r="AY273" s="208" t="str">
        <f t="shared" si="141"/>
        <v/>
      </c>
      <c r="BA273" s="225" t="str">
        <f t="shared" si="142"/>
        <v/>
      </c>
      <c r="BB273" s="225" t="str">
        <f t="shared" si="143"/>
        <v/>
      </c>
    </row>
    <row r="274" spans="1:54" s="39" customFormat="1" ht="25.2" customHeight="1" x14ac:dyDescent="0.2">
      <c r="A274" s="45"/>
      <c r="B274" s="48"/>
      <c r="C274" s="48"/>
      <c r="D274" s="53"/>
      <c r="E274" s="53"/>
      <c r="F274" s="55"/>
      <c r="G274" s="55"/>
      <c r="H274" s="60"/>
      <c r="I274" s="66"/>
      <c r="J274" s="68"/>
      <c r="L274" s="73">
        <f t="shared" si="119"/>
        <v>0</v>
      </c>
      <c r="M274" s="73" t="str">
        <f t="shared" si="120"/>
        <v xml:space="preserve"> </v>
      </c>
      <c r="N274" s="100">
        <f t="shared" si="121"/>
        <v>0</v>
      </c>
      <c r="O274" s="100">
        <f t="shared" si="122"/>
        <v>0</v>
      </c>
      <c r="P274" s="108">
        <f t="shared" si="123"/>
        <v>0</v>
      </c>
      <c r="Q274" s="108" t="str">
        <f>IF(OR($C274="LED",$C274="不明"),"",IF(ISERROR(VLOOKUP($M274,#REF!,2,0)),"",VLOOKUP($M274,#REF!,2,0)))</f>
        <v/>
      </c>
      <c r="R274" s="100">
        <f t="shared" si="124"/>
        <v>0</v>
      </c>
      <c r="S274" s="100">
        <f t="shared" si="125"/>
        <v>0</v>
      </c>
      <c r="T274" s="120" t="str">
        <f t="shared" si="126"/>
        <v/>
      </c>
      <c r="U274" s="124"/>
      <c r="V274" s="129" t="s">
        <v>164</v>
      </c>
      <c r="W274" s="131"/>
      <c r="X274" s="75" t="str">
        <f>IF(COUNTIF($M274,"*LED*"),"LED設置済",IF(COUNTIF($M274,"*不明*"),"該当不明",IF(ISERROR(VLOOKUP($M274,#REF!,4,0)),"",VLOOKUP($M274,#REF!,4,0))))</f>
        <v/>
      </c>
      <c r="Y274" s="139">
        <f t="shared" si="127"/>
        <v>0</v>
      </c>
      <c r="Z274" s="144" t="str">
        <f>IF(ISERROR(VLOOKUP($M274,#REF!,5,0)),"",VLOOKUP($M274,#REF!,5,0))</f>
        <v/>
      </c>
      <c r="AA274" s="147" t="str">
        <f t="shared" si="128"/>
        <v/>
      </c>
      <c r="AB274" s="147" t="str">
        <f t="shared" si="129"/>
        <v/>
      </c>
      <c r="AC274" s="147" t="str">
        <f>IF(ISERROR(VLOOKUP($M274,#REF!,6,0)),"",VLOOKUP($M274,#REF!,6,0))</f>
        <v/>
      </c>
      <c r="AD274" s="147" t="str">
        <f>IF(ISERROR(VLOOKUP($M274,#REF!,8,0)),"",VLOOKUP($M274,#REF!,8,0))</f>
        <v/>
      </c>
      <c r="AE274" s="152" t="str">
        <f t="shared" si="130"/>
        <v/>
      </c>
      <c r="AF274" s="155" t="str">
        <f t="shared" si="131"/>
        <v/>
      </c>
      <c r="AG274" s="146" t="str">
        <f t="shared" si="132"/>
        <v/>
      </c>
      <c r="AH274" s="146" t="str">
        <f>IF(ISERROR(VLOOKUP($M274,#REF!,9,0)),"",VLOOKUP($M274,#REF!,9,0))</f>
        <v/>
      </c>
      <c r="AI274" s="146" t="str">
        <f t="shared" si="133"/>
        <v/>
      </c>
      <c r="AJ274" s="168">
        <f t="shared" si="134"/>
        <v>0</v>
      </c>
      <c r="AK274" s="171"/>
      <c r="AL274" s="174" t="str">
        <f t="shared" si="135"/>
        <v/>
      </c>
      <c r="AM274" s="179" t="str">
        <f t="shared" si="136"/>
        <v/>
      </c>
      <c r="AN274" s="183" t="str">
        <f t="shared" si="137"/>
        <v>未入力セル</v>
      </c>
      <c r="AO274" s="186" t="str">
        <f t="shared" si="117"/>
        <v/>
      </c>
      <c r="AP274" s="186" t="str">
        <f t="shared" si="118"/>
        <v/>
      </c>
      <c r="AQ274" s="39">
        <f t="shared" si="116"/>
        <v>0</v>
      </c>
      <c r="AR274" s="39" t="str">
        <f>IF(ISERROR(VLOOKUP($M274,#REF!,16,0)),"",VLOOKUP($M274,#REF!,16,0))</f>
        <v/>
      </c>
      <c r="AS274" s="196" t="str">
        <f>IF(ISERROR(VLOOKUP($M274,#REF!,7,0)),"",VLOOKUP($M274,#REF!,7,0))</f>
        <v/>
      </c>
      <c r="AT274" s="203">
        <f t="shared" si="138"/>
        <v>0</v>
      </c>
      <c r="AU274" s="208" t="str">
        <f t="shared" si="139"/>
        <v/>
      </c>
      <c r="AW274" s="208" t="str">
        <f>IF(ISERROR(VLOOKUP($M274,#REF!,10,0)),"",VLOOKUP($M274,#REF!,10,0))</f>
        <v/>
      </c>
      <c r="AX274" s="203">
        <f t="shared" si="140"/>
        <v>0</v>
      </c>
      <c r="AY274" s="208" t="str">
        <f t="shared" si="141"/>
        <v/>
      </c>
      <c r="BA274" s="225" t="str">
        <f t="shared" si="142"/>
        <v/>
      </c>
      <c r="BB274" s="225" t="str">
        <f t="shared" si="143"/>
        <v/>
      </c>
    </row>
    <row r="275" spans="1:54" s="39" customFormat="1" ht="25.2" customHeight="1" x14ac:dyDescent="0.2">
      <c r="A275" s="45"/>
      <c r="B275" s="48"/>
      <c r="C275" s="48"/>
      <c r="D275" s="53"/>
      <c r="E275" s="53"/>
      <c r="F275" s="55"/>
      <c r="G275" s="55"/>
      <c r="H275" s="60"/>
      <c r="I275" s="66"/>
      <c r="J275" s="68"/>
      <c r="L275" s="73">
        <f t="shared" si="119"/>
        <v>0</v>
      </c>
      <c r="M275" s="73" t="str">
        <f t="shared" si="120"/>
        <v xml:space="preserve"> </v>
      </c>
      <c r="N275" s="100">
        <f t="shared" si="121"/>
        <v>0</v>
      </c>
      <c r="O275" s="100">
        <f t="shared" si="122"/>
        <v>0</v>
      </c>
      <c r="P275" s="108">
        <f t="shared" si="123"/>
        <v>0</v>
      </c>
      <c r="Q275" s="108" t="str">
        <f>IF(OR($C275="LED",$C275="不明"),"",IF(ISERROR(VLOOKUP($M275,#REF!,2,0)),"",VLOOKUP($M275,#REF!,2,0)))</f>
        <v/>
      </c>
      <c r="R275" s="100">
        <f t="shared" si="124"/>
        <v>0</v>
      </c>
      <c r="S275" s="100">
        <f t="shared" si="125"/>
        <v>0</v>
      </c>
      <c r="T275" s="120" t="str">
        <f t="shared" si="126"/>
        <v/>
      </c>
      <c r="U275" s="124"/>
      <c r="V275" s="129" t="s">
        <v>164</v>
      </c>
      <c r="W275" s="131"/>
      <c r="X275" s="75" t="str">
        <f>IF(COUNTIF($M275,"*LED*"),"LED設置済",IF(COUNTIF($M275,"*不明*"),"該当不明",IF(ISERROR(VLOOKUP($M275,#REF!,4,0)),"",VLOOKUP($M275,#REF!,4,0))))</f>
        <v/>
      </c>
      <c r="Y275" s="139">
        <f t="shared" si="127"/>
        <v>0</v>
      </c>
      <c r="Z275" s="144" t="str">
        <f>IF(ISERROR(VLOOKUP($M275,#REF!,5,0)),"",VLOOKUP($M275,#REF!,5,0))</f>
        <v/>
      </c>
      <c r="AA275" s="147" t="str">
        <f t="shared" si="128"/>
        <v/>
      </c>
      <c r="AB275" s="147" t="str">
        <f t="shared" si="129"/>
        <v/>
      </c>
      <c r="AC275" s="147" t="str">
        <f>IF(ISERROR(VLOOKUP($M275,#REF!,6,0)),"",VLOOKUP($M275,#REF!,6,0))</f>
        <v/>
      </c>
      <c r="AD275" s="147" t="str">
        <f>IF(ISERROR(VLOOKUP($M275,#REF!,8,0)),"",VLOOKUP($M275,#REF!,8,0))</f>
        <v/>
      </c>
      <c r="AE275" s="152" t="str">
        <f t="shared" si="130"/>
        <v/>
      </c>
      <c r="AF275" s="155" t="str">
        <f t="shared" si="131"/>
        <v/>
      </c>
      <c r="AG275" s="146" t="str">
        <f t="shared" si="132"/>
        <v/>
      </c>
      <c r="AH275" s="146" t="str">
        <f>IF(ISERROR(VLOOKUP($M275,#REF!,9,0)),"",VLOOKUP($M275,#REF!,9,0))</f>
        <v/>
      </c>
      <c r="AI275" s="146" t="str">
        <f t="shared" si="133"/>
        <v/>
      </c>
      <c r="AJ275" s="168">
        <f t="shared" si="134"/>
        <v>0</v>
      </c>
      <c r="AK275" s="171"/>
      <c r="AL275" s="174" t="str">
        <f t="shared" si="135"/>
        <v/>
      </c>
      <c r="AM275" s="179" t="str">
        <f t="shared" si="136"/>
        <v/>
      </c>
      <c r="AN275" s="183" t="str">
        <f t="shared" si="137"/>
        <v>未入力セル</v>
      </c>
      <c r="AO275" s="186" t="str">
        <f t="shared" si="117"/>
        <v/>
      </c>
      <c r="AP275" s="186" t="str">
        <f t="shared" si="118"/>
        <v/>
      </c>
      <c r="AQ275" s="39">
        <f t="shared" si="116"/>
        <v>0</v>
      </c>
      <c r="AR275" s="39" t="str">
        <f>IF(ISERROR(VLOOKUP($M275,#REF!,16,0)),"",VLOOKUP($M275,#REF!,16,0))</f>
        <v/>
      </c>
      <c r="AS275" s="196" t="str">
        <f>IF(ISERROR(VLOOKUP($M275,#REF!,7,0)),"",VLOOKUP($M275,#REF!,7,0))</f>
        <v/>
      </c>
      <c r="AT275" s="203">
        <f t="shared" si="138"/>
        <v>0</v>
      </c>
      <c r="AU275" s="208" t="str">
        <f t="shared" si="139"/>
        <v/>
      </c>
      <c r="AW275" s="208" t="str">
        <f>IF(ISERROR(VLOOKUP($M275,#REF!,10,0)),"",VLOOKUP($M275,#REF!,10,0))</f>
        <v/>
      </c>
      <c r="AX275" s="203">
        <f t="shared" si="140"/>
        <v>0</v>
      </c>
      <c r="AY275" s="208" t="str">
        <f t="shared" si="141"/>
        <v/>
      </c>
      <c r="BA275" s="225" t="str">
        <f t="shared" si="142"/>
        <v/>
      </c>
      <c r="BB275" s="225" t="str">
        <f t="shared" si="143"/>
        <v/>
      </c>
    </row>
    <row r="276" spans="1:54" s="39" customFormat="1" ht="25.2" customHeight="1" x14ac:dyDescent="0.2">
      <c r="A276" s="45"/>
      <c r="B276" s="48"/>
      <c r="C276" s="48"/>
      <c r="D276" s="53"/>
      <c r="E276" s="53"/>
      <c r="F276" s="55"/>
      <c r="G276" s="55"/>
      <c r="H276" s="60"/>
      <c r="I276" s="66"/>
      <c r="J276" s="68"/>
      <c r="L276" s="73">
        <f t="shared" si="119"/>
        <v>0</v>
      </c>
      <c r="M276" s="73" t="str">
        <f t="shared" si="120"/>
        <v xml:space="preserve"> </v>
      </c>
      <c r="N276" s="100">
        <f t="shared" si="121"/>
        <v>0</v>
      </c>
      <c r="O276" s="100">
        <f t="shared" si="122"/>
        <v>0</v>
      </c>
      <c r="P276" s="108">
        <f t="shared" si="123"/>
        <v>0</v>
      </c>
      <c r="Q276" s="108" t="str">
        <f>IF(OR($C276="LED",$C276="不明"),"",IF(ISERROR(VLOOKUP($M276,#REF!,2,0)),"",VLOOKUP($M276,#REF!,2,0)))</f>
        <v/>
      </c>
      <c r="R276" s="100">
        <f t="shared" si="124"/>
        <v>0</v>
      </c>
      <c r="S276" s="100">
        <f t="shared" si="125"/>
        <v>0</v>
      </c>
      <c r="T276" s="120" t="str">
        <f t="shared" si="126"/>
        <v/>
      </c>
      <c r="U276" s="124"/>
      <c r="V276" s="129" t="s">
        <v>164</v>
      </c>
      <c r="W276" s="131"/>
      <c r="X276" s="75" t="str">
        <f>IF(COUNTIF($M276,"*LED*"),"LED設置済",IF(COUNTIF($M276,"*不明*"),"該当不明",IF(ISERROR(VLOOKUP($M276,#REF!,4,0)),"",VLOOKUP($M276,#REF!,4,0))))</f>
        <v/>
      </c>
      <c r="Y276" s="139">
        <f t="shared" si="127"/>
        <v>0</v>
      </c>
      <c r="Z276" s="144" t="str">
        <f>IF(ISERROR(VLOOKUP($M276,#REF!,5,0)),"",VLOOKUP($M276,#REF!,5,0))</f>
        <v/>
      </c>
      <c r="AA276" s="147" t="str">
        <f t="shared" si="128"/>
        <v/>
      </c>
      <c r="AB276" s="147" t="str">
        <f t="shared" si="129"/>
        <v/>
      </c>
      <c r="AC276" s="147" t="str">
        <f>IF(ISERROR(VLOOKUP($M276,#REF!,6,0)),"",VLOOKUP($M276,#REF!,6,0))</f>
        <v/>
      </c>
      <c r="AD276" s="147" t="str">
        <f>IF(ISERROR(VLOOKUP($M276,#REF!,8,0)),"",VLOOKUP($M276,#REF!,8,0))</f>
        <v/>
      </c>
      <c r="AE276" s="152" t="str">
        <f t="shared" si="130"/>
        <v/>
      </c>
      <c r="AF276" s="155" t="str">
        <f t="shared" si="131"/>
        <v/>
      </c>
      <c r="AG276" s="146" t="str">
        <f t="shared" si="132"/>
        <v/>
      </c>
      <c r="AH276" s="146" t="str">
        <f>IF(ISERROR(VLOOKUP($M276,#REF!,9,0)),"",VLOOKUP($M276,#REF!,9,0))</f>
        <v/>
      </c>
      <c r="AI276" s="146" t="str">
        <f t="shared" si="133"/>
        <v/>
      </c>
      <c r="AJ276" s="168">
        <f t="shared" si="134"/>
        <v>0</v>
      </c>
      <c r="AK276" s="171"/>
      <c r="AL276" s="174" t="str">
        <f t="shared" si="135"/>
        <v/>
      </c>
      <c r="AM276" s="179" t="str">
        <f t="shared" si="136"/>
        <v/>
      </c>
      <c r="AN276" s="183" t="str">
        <f t="shared" si="137"/>
        <v>未入力セル</v>
      </c>
      <c r="AO276" s="186" t="str">
        <f t="shared" si="117"/>
        <v/>
      </c>
      <c r="AP276" s="186" t="str">
        <f t="shared" si="118"/>
        <v/>
      </c>
      <c r="AQ276" s="39">
        <f t="shared" si="116"/>
        <v>0</v>
      </c>
      <c r="AR276" s="39" t="str">
        <f>IF(ISERROR(VLOOKUP($M276,#REF!,16,0)),"",VLOOKUP($M276,#REF!,16,0))</f>
        <v/>
      </c>
      <c r="AS276" s="196" t="str">
        <f>IF(ISERROR(VLOOKUP($M276,#REF!,7,0)),"",VLOOKUP($M276,#REF!,7,0))</f>
        <v/>
      </c>
      <c r="AT276" s="203">
        <f t="shared" si="138"/>
        <v>0</v>
      </c>
      <c r="AU276" s="208" t="str">
        <f t="shared" si="139"/>
        <v/>
      </c>
      <c r="AW276" s="208" t="str">
        <f>IF(ISERROR(VLOOKUP($M276,#REF!,10,0)),"",VLOOKUP($M276,#REF!,10,0))</f>
        <v/>
      </c>
      <c r="AX276" s="203">
        <f t="shared" si="140"/>
        <v>0</v>
      </c>
      <c r="AY276" s="208" t="str">
        <f t="shared" si="141"/>
        <v/>
      </c>
      <c r="BA276" s="225" t="str">
        <f t="shared" si="142"/>
        <v/>
      </c>
      <c r="BB276" s="225" t="str">
        <f t="shared" si="143"/>
        <v/>
      </c>
    </row>
    <row r="277" spans="1:54" s="39" customFormat="1" ht="25.2" customHeight="1" x14ac:dyDescent="0.2">
      <c r="A277" s="45"/>
      <c r="B277" s="48"/>
      <c r="C277" s="48"/>
      <c r="D277" s="53"/>
      <c r="E277" s="53"/>
      <c r="F277" s="55"/>
      <c r="G277" s="55"/>
      <c r="H277" s="60"/>
      <c r="I277" s="66"/>
      <c r="J277" s="68"/>
      <c r="L277" s="73">
        <f t="shared" si="119"/>
        <v>0</v>
      </c>
      <c r="M277" s="73" t="str">
        <f t="shared" si="120"/>
        <v xml:space="preserve"> </v>
      </c>
      <c r="N277" s="100">
        <f t="shared" si="121"/>
        <v>0</v>
      </c>
      <c r="O277" s="100">
        <f t="shared" si="122"/>
        <v>0</v>
      </c>
      <c r="P277" s="108">
        <f t="shared" si="123"/>
        <v>0</v>
      </c>
      <c r="Q277" s="108" t="str">
        <f>IF(OR($C277="LED",$C277="不明"),"",IF(ISERROR(VLOOKUP($M277,#REF!,2,0)),"",VLOOKUP($M277,#REF!,2,0)))</f>
        <v/>
      </c>
      <c r="R277" s="100">
        <f t="shared" si="124"/>
        <v>0</v>
      </c>
      <c r="S277" s="100">
        <f t="shared" si="125"/>
        <v>0</v>
      </c>
      <c r="T277" s="120" t="str">
        <f t="shared" si="126"/>
        <v/>
      </c>
      <c r="U277" s="124"/>
      <c r="V277" s="129" t="s">
        <v>164</v>
      </c>
      <c r="W277" s="131"/>
      <c r="X277" s="75" t="str">
        <f>IF(COUNTIF($M277,"*LED*"),"LED設置済",IF(COUNTIF($M277,"*不明*"),"該当不明",IF(ISERROR(VLOOKUP($M277,#REF!,4,0)),"",VLOOKUP($M277,#REF!,4,0))))</f>
        <v/>
      </c>
      <c r="Y277" s="139">
        <f t="shared" si="127"/>
        <v>0</v>
      </c>
      <c r="Z277" s="144" t="str">
        <f>IF(ISERROR(VLOOKUP($M277,#REF!,5,0)),"",VLOOKUP($M277,#REF!,5,0))</f>
        <v/>
      </c>
      <c r="AA277" s="147" t="str">
        <f t="shared" si="128"/>
        <v/>
      </c>
      <c r="AB277" s="147" t="str">
        <f t="shared" si="129"/>
        <v/>
      </c>
      <c r="AC277" s="147" t="str">
        <f>IF(ISERROR(VLOOKUP($M277,#REF!,6,0)),"",VLOOKUP($M277,#REF!,6,0))</f>
        <v/>
      </c>
      <c r="AD277" s="147" t="str">
        <f>IF(ISERROR(VLOOKUP($M277,#REF!,8,0)),"",VLOOKUP($M277,#REF!,8,0))</f>
        <v/>
      </c>
      <c r="AE277" s="152" t="str">
        <f t="shared" si="130"/>
        <v/>
      </c>
      <c r="AF277" s="155" t="str">
        <f t="shared" si="131"/>
        <v/>
      </c>
      <c r="AG277" s="146" t="str">
        <f t="shared" si="132"/>
        <v/>
      </c>
      <c r="AH277" s="146" t="str">
        <f>IF(ISERROR(VLOOKUP($M277,#REF!,9,0)),"",VLOOKUP($M277,#REF!,9,0))</f>
        <v/>
      </c>
      <c r="AI277" s="146" t="str">
        <f t="shared" si="133"/>
        <v/>
      </c>
      <c r="AJ277" s="168">
        <f t="shared" si="134"/>
        <v>0</v>
      </c>
      <c r="AK277" s="171"/>
      <c r="AL277" s="174" t="str">
        <f t="shared" si="135"/>
        <v/>
      </c>
      <c r="AM277" s="179" t="str">
        <f t="shared" si="136"/>
        <v/>
      </c>
      <c r="AN277" s="183" t="str">
        <f t="shared" si="137"/>
        <v>未入力セル</v>
      </c>
      <c r="AO277" s="186" t="str">
        <f t="shared" si="117"/>
        <v/>
      </c>
      <c r="AP277" s="186" t="str">
        <f t="shared" si="118"/>
        <v/>
      </c>
      <c r="AQ277" s="39">
        <f t="shared" si="116"/>
        <v>0</v>
      </c>
      <c r="AR277" s="39" t="str">
        <f>IF(ISERROR(VLOOKUP($M277,#REF!,16,0)),"",VLOOKUP($M277,#REF!,16,0))</f>
        <v/>
      </c>
      <c r="AS277" s="196" t="str">
        <f>IF(ISERROR(VLOOKUP($M277,#REF!,7,0)),"",VLOOKUP($M277,#REF!,7,0))</f>
        <v/>
      </c>
      <c r="AT277" s="203">
        <f t="shared" si="138"/>
        <v>0</v>
      </c>
      <c r="AU277" s="208" t="str">
        <f t="shared" si="139"/>
        <v/>
      </c>
      <c r="AW277" s="208" t="str">
        <f>IF(ISERROR(VLOOKUP($M277,#REF!,10,0)),"",VLOOKUP($M277,#REF!,10,0))</f>
        <v/>
      </c>
      <c r="AX277" s="203">
        <f t="shared" si="140"/>
        <v>0</v>
      </c>
      <c r="AY277" s="208" t="str">
        <f t="shared" si="141"/>
        <v/>
      </c>
      <c r="BA277" s="225" t="str">
        <f t="shared" si="142"/>
        <v/>
      </c>
      <c r="BB277" s="225" t="str">
        <f t="shared" si="143"/>
        <v/>
      </c>
    </row>
    <row r="278" spans="1:54" s="39" customFormat="1" ht="25.2" customHeight="1" x14ac:dyDescent="0.2">
      <c r="A278" s="45"/>
      <c r="B278" s="48"/>
      <c r="C278" s="48"/>
      <c r="D278" s="53"/>
      <c r="E278" s="53"/>
      <c r="F278" s="55"/>
      <c r="G278" s="55"/>
      <c r="H278" s="60"/>
      <c r="I278" s="66"/>
      <c r="J278" s="68"/>
      <c r="L278" s="73">
        <f t="shared" si="119"/>
        <v>0</v>
      </c>
      <c r="M278" s="73" t="str">
        <f t="shared" si="120"/>
        <v xml:space="preserve"> </v>
      </c>
      <c r="N278" s="100">
        <f t="shared" si="121"/>
        <v>0</v>
      </c>
      <c r="O278" s="100">
        <f t="shared" si="122"/>
        <v>0</v>
      </c>
      <c r="P278" s="108">
        <f t="shared" si="123"/>
        <v>0</v>
      </c>
      <c r="Q278" s="108" t="str">
        <f>IF(OR($C278="LED",$C278="不明"),"",IF(ISERROR(VLOOKUP($M278,#REF!,2,0)),"",VLOOKUP($M278,#REF!,2,0)))</f>
        <v/>
      </c>
      <c r="R278" s="100">
        <f t="shared" si="124"/>
        <v>0</v>
      </c>
      <c r="S278" s="100">
        <f t="shared" si="125"/>
        <v>0</v>
      </c>
      <c r="T278" s="120" t="str">
        <f t="shared" si="126"/>
        <v/>
      </c>
      <c r="U278" s="124"/>
      <c r="V278" s="129" t="s">
        <v>164</v>
      </c>
      <c r="W278" s="131"/>
      <c r="X278" s="75" t="str">
        <f>IF(COUNTIF($M278,"*LED*"),"LED設置済",IF(COUNTIF($M278,"*不明*"),"該当不明",IF(ISERROR(VLOOKUP($M278,#REF!,4,0)),"",VLOOKUP($M278,#REF!,4,0))))</f>
        <v/>
      </c>
      <c r="Y278" s="139">
        <f t="shared" si="127"/>
        <v>0</v>
      </c>
      <c r="Z278" s="144" t="str">
        <f>IF(ISERROR(VLOOKUP($M278,#REF!,5,0)),"",VLOOKUP($M278,#REF!,5,0))</f>
        <v/>
      </c>
      <c r="AA278" s="147" t="str">
        <f t="shared" si="128"/>
        <v/>
      </c>
      <c r="AB278" s="147" t="str">
        <f t="shared" si="129"/>
        <v/>
      </c>
      <c r="AC278" s="147" t="str">
        <f>IF(ISERROR(VLOOKUP($M278,#REF!,6,0)),"",VLOOKUP($M278,#REF!,6,0))</f>
        <v/>
      </c>
      <c r="AD278" s="147" t="str">
        <f>IF(ISERROR(VLOOKUP($M278,#REF!,8,0)),"",VLOOKUP($M278,#REF!,8,0))</f>
        <v/>
      </c>
      <c r="AE278" s="152" t="str">
        <f t="shared" si="130"/>
        <v/>
      </c>
      <c r="AF278" s="155" t="str">
        <f t="shared" si="131"/>
        <v/>
      </c>
      <c r="AG278" s="146" t="str">
        <f t="shared" si="132"/>
        <v/>
      </c>
      <c r="AH278" s="146" t="str">
        <f>IF(ISERROR(VLOOKUP($M278,#REF!,9,0)),"",VLOOKUP($M278,#REF!,9,0))</f>
        <v/>
      </c>
      <c r="AI278" s="146" t="str">
        <f t="shared" si="133"/>
        <v/>
      </c>
      <c r="AJ278" s="168">
        <f t="shared" si="134"/>
        <v>0</v>
      </c>
      <c r="AK278" s="171"/>
      <c r="AL278" s="174" t="str">
        <f t="shared" si="135"/>
        <v/>
      </c>
      <c r="AM278" s="179" t="str">
        <f t="shared" si="136"/>
        <v/>
      </c>
      <c r="AN278" s="183" t="str">
        <f t="shared" si="137"/>
        <v>未入力セル</v>
      </c>
      <c r="AO278" s="186" t="str">
        <f t="shared" si="117"/>
        <v/>
      </c>
      <c r="AP278" s="186" t="str">
        <f t="shared" si="118"/>
        <v/>
      </c>
      <c r="AQ278" s="39">
        <f t="shared" si="116"/>
        <v>0</v>
      </c>
      <c r="AR278" s="39" t="str">
        <f>IF(ISERROR(VLOOKUP($M278,#REF!,16,0)),"",VLOOKUP($M278,#REF!,16,0))</f>
        <v/>
      </c>
      <c r="AS278" s="196" t="str">
        <f>IF(ISERROR(VLOOKUP($M278,#REF!,7,0)),"",VLOOKUP($M278,#REF!,7,0))</f>
        <v/>
      </c>
      <c r="AT278" s="203">
        <f t="shared" si="138"/>
        <v>0</v>
      </c>
      <c r="AU278" s="208" t="str">
        <f t="shared" si="139"/>
        <v/>
      </c>
      <c r="AW278" s="208" t="str">
        <f>IF(ISERROR(VLOOKUP($M278,#REF!,10,0)),"",VLOOKUP($M278,#REF!,10,0))</f>
        <v/>
      </c>
      <c r="AX278" s="203">
        <f t="shared" si="140"/>
        <v>0</v>
      </c>
      <c r="AY278" s="208" t="str">
        <f t="shared" si="141"/>
        <v/>
      </c>
      <c r="BA278" s="225" t="str">
        <f t="shared" si="142"/>
        <v/>
      </c>
      <c r="BB278" s="225" t="str">
        <f t="shared" si="143"/>
        <v/>
      </c>
    </row>
    <row r="279" spans="1:54" s="39" customFormat="1" ht="25.2" customHeight="1" x14ac:dyDescent="0.2">
      <c r="A279" s="45"/>
      <c r="B279" s="48"/>
      <c r="C279" s="48"/>
      <c r="D279" s="53"/>
      <c r="E279" s="53"/>
      <c r="F279" s="55"/>
      <c r="G279" s="55"/>
      <c r="H279" s="60"/>
      <c r="I279" s="66"/>
      <c r="J279" s="68"/>
      <c r="L279" s="73">
        <f t="shared" si="119"/>
        <v>0</v>
      </c>
      <c r="M279" s="73" t="str">
        <f t="shared" si="120"/>
        <v xml:space="preserve"> </v>
      </c>
      <c r="N279" s="100">
        <f t="shared" si="121"/>
        <v>0</v>
      </c>
      <c r="O279" s="100">
        <f t="shared" si="122"/>
        <v>0</v>
      </c>
      <c r="P279" s="108">
        <f t="shared" si="123"/>
        <v>0</v>
      </c>
      <c r="Q279" s="108" t="str">
        <f>IF(OR($C279="LED",$C279="不明"),"",IF(ISERROR(VLOOKUP($M279,#REF!,2,0)),"",VLOOKUP($M279,#REF!,2,0)))</f>
        <v/>
      </c>
      <c r="R279" s="100">
        <f t="shared" si="124"/>
        <v>0</v>
      </c>
      <c r="S279" s="100">
        <f t="shared" si="125"/>
        <v>0</v>
      </c>
      <c r="T279" s="120" t="str">
        <f t="shared" si="126"/>
        <v/>
      </c>
      <c r="U279" s="124"/>
      <c r="V279" s="129" t="s">
        <v>164</v>
      </c>
      <c r="W279" s="131"/>
      <c r="X279" s="75" t="str">
        <f>IF(COUNTIF($M279,"*LED*"),"LED設置済",IF(COUNTIF($M279,"*不明*"),"該当不明",IF(ISERROR(VLOOKUP($M279,#REF!,4,0)),"",VLOOKUP($M279,#REF!,4,0))))</f>
        <v/>
      </c>
      <c r="Y279" s="139">
        <f t="shared" si="127"/>
        <v>0</v>
      </c>
      <c r="Z279" s="144" t="str">
        <f>IF(ISERROR(VLOOKUP($M279,#REF!,5,0)),"",VLOOKUP($M279,#REF!,5,0))</f>
        <v/>
      </c>
      <c r="AA279" s="147" t="str">
        <f t="shared" si="128"/>
        <v/>
      </c>
      <c r="AB279" s="147" t="str">
        <f t="shared" si="129"/>
        <v/>
      </c>
      <c r="AC279" s="147" t="str">
        <f>IF(ISERROR(VLOOKUP($M279,#REF!,6,0)),"",VLOOKUP($M279,#REF!,6,0))</f>
        <v/>
      </c>
      <c r="AD279" s="147" t="str">
        <f>IF(ISERROR(VLOOKUP($M279,#REF!,8,0)),"",VLOOKUP($M279,#REF!,8,0))</f>
        <v/>
      </c>
      <c r="AE279" s="152" t="str">
        <f t="shared" si="130"/>
        <v/>
      </c>
      <c r="AF279" s="155" t="str">
        <f t="shared" si="131"/>
        <v/>
      </c>
      <c r="AG279" s="146" t="str">
        <f t="shared" si="132"/>
        <v/>
      </c>
      <c r="AH279" s="146" t="str">
        <f>IF(ISERROR(VLOOKUP($M279,#REF!,9,0)),"",VLOOKUP($M279,#REF!,9,0))</f>
        <v/>
      </c>
      <c r="AI279" s="146" t="str">
        <f t="shared" si="133"/>
        <v/>
      </c>
      <c r="AJ279" s="168">
        <f t="shared" si="134"/>
        <v>0</v>
      </c>
      <c r="AK279" s="171"/>
      <c r="AL279" s="174" t="str">
        <f t="shared" si="135"/>
        <v/>
      </c>
      <c r="AM279" s="179" t="str">
        <f t="shared" si="136"/>
        <v/>
      </c>
      <c r="AN279" s="183" t="str">
        <f t="shared" si="137"/>
        <v>未入力セル</v>
      </c>
      <c r="AO279" s="186" t="str">
        <f t="shared" si="117"/>
        <v/>
      </c>
      <c r="AP279" s="186" t="str">
        <f t="shared" si="118"/>
        <v/>
      </c>
      <c r="AQ279" s="39">
        <f t="shared" si="116"/>
        <v>0</v>
      </c>
      <c r="AR279" s="39" t="str">
        <f>IF(ISERROR(VLOOKUP($M279,#REF!,16,0)),"",VLOOKUP($M279,#REF!,16,0))</f>
        <v/>
      </c>
      <c r="AS279" s="196" t="str">
        <f>IF(ISERROR(VLOOKUP($M279,#REF!,7,0)),"",VLOOKUP($M279,#REF!,7,0))</f>
        <v/>
      </c>
      <c r="AT279" s="203">
        <f t="shared" si="138"/>
        <v>0</v>
      </c>
      <c r="AU279" s="208" t="str">
        <f t="shared" si="139"/>
        <v/>
      </c>
      <c r="AW279" s="208" t="str">
        <f>IF(ISERROR(VLOOKUP($M279,#REF!,10,0)),"",VLOOKUP($M279,#REF!,10,0))</f>
        <v/>
      </c>
      <c r="AX279" s="203">
        <f t="shared" si="140"/>
        <v>0</v>
      </c>
      <c r="AY279" s="208" t="str">
        <f t="shared" si="141"/>
        <v/>
      </c>
      <c r="BA279" s="225" t="str">
        <f t="shared" si="142"/>
        <v/>
      </c>
      <c r="BB279" s="225" t="str">
        <f t="shared" si="143"/>
        <v/>
      </c>
    </row>
    <row r="280" spans="1:54" s="39" customFormat="1" ht="25.2" customHeight="1" x14ac:dyDescent="0.2">
      <c r="A280" s="45"/>
      <c r="B280" s="48"/>
      <c r="C280" s="48"/>
      <c r="D280" s="53"/>
      <c r="E280" s="53"/>
      <c r="F280" s="55"/>
      <c r="G280" s="55"/>
      <c r="H280" s="60"/>
      <c r="I280" s="66"/>
      <c r="J280" s="68"/>
      <c r="L280" s="73">
        <f t="shared" si="119"/>
        <v>0</v>
      </c>
      <c r="M280" s="73" t="str">
        <f t="shared" si="120"/>
        <v xml:space="preserve"> </v>
      </c>
      <c r="N280" s="100">
        <f t="shared" si="121"/>
        <v>0</v>
      </c>
      <c r="O280" s="100">
        <f t="shared" si="122"/>
        <v>0</v>
      </c>
      <c r="P280" s="108">
        <f t="shared" si="123"/>
        <v>0</v>
      </c>
      <c r="Q280" s="108" t="str">
        <f>IF(OR($C280="LED",$C280="不明"),"",IF(ISERROR(VLOOKUP($M280,#REF!,2,0)),"",VLOOKUP($M280,#REF!,2,0)))</f>
        <v/>
      </c>
      <c r="R280" s="100">
        <f t="shared" si="124"/>
        <v>0</v>
      </c>
      <c r="S280" s="100">
        <f t="shared" si="125"/>
        <v>0</v>
      </c>
      <c r="T280" s="120" t="str">
        <f t="shared" si="126"/>
        <v/>
      </c>
      <c r="U280" s="124"/>
      <c r="V280" s="129" t="s">
        <v>164</v>
      </c>
      <c r="W280" s="131"/>
      <c r="X280" s="75" t="str">
        <f>IF(COUNTIF($M280,"*LED*"),"LED設置済",IF(COUNTIF($M280,"*不明*"),"該当不明",IF(ISERROR(VLOOKUP($M280,#REF!,4,0)),"",VLOOKUP($M280,#REF!,4,0))))</f>
        <v/>
      </c>
      <c r="Y280" s="139">
        <f t="shared" si="127"/>
        <v>0</v>
      </c>
      <c r="Z280" s="144" t="str">
        <f>IF(ISERROR(VLOOKUP($M280,#REF!,5,0)),"",VLOOKUP($M280,#REF!,5,0))</f>
        <v/>
      </c>
      <c r="AA280" s="147" t="str">
        <f t="shared" si="128"/>
        <v/>
      </c>
      <c r="AB280" s="147" t="str">
        <f t="shared" si="129"/>
        <v/>
      </c>
      <c r="AC280" s="147" t="str">
        <f>IF(ISERROR(VLOOKUP($M280,#REF!,6,0)),"",VLOOKUP($M280,#REF!,6,0))</f>
        <v/>
      </c>
      <c r="AD280" s="147" t="str">
        <f>IF(ISERROR(VLOOKUP($M280,#REF!,8,0)),"",VLOOKUP($M280,#REF!,8,0))</f>
        <v/>
      </c>
      <c r="AE280" s="152" t="str">
        <f t="shared" si="130"/>
        <v/>
      </c>
      <c r="AF280" s="155" t="str">
        <f t="shared" si="131"/>
        <v/>
      </c>
      <c r="AG280" s="146" t="str">
        <f t="shared" si="132"/>
        <v/>
      </c>
      <c r="AH280" s="146" t="str">
        <f>IF(ISERROR(VLOOKUP($M280,#REF!,9,0)),"",VLOOKUP($M280,#REF!,9,0))</f>
        <v/>
      </c>
      <c r="AI280" s="146" t="str">
        <f t="shared" si="133"/>
        <v/>
      </c>
      <c r="AJ280" s="168">
        <f t="shared" si="134"/>
        <v>0</v>
      </c>
      <c r="AK280" s="171"/>
      <c r="AL280" s="174" t="str">
        <f t="shared" si="135"/>
        <v/>
      </c>
      <c r="AM280" s="179" t="str">
        <f t="shared" si="136"/>
        <v/>
      </c>
      <c r="AN280" s="183" t="str">
        <f t="shared" si="137"/>
        <v>未入力セル</v>
      </c>
      <c r="AO280" s="186" t="str">
        <f t="shared" si="117"/>
        <v/>
      </c>
      <c r="AP280" s="186" t="str">
        <f t="shared" si="118"/>
        <v/>
      </c>
      <c r="AQ280" s="39">
        <f t="shared" si="116"/>
        <v>0</v>
      </c>
      <c r="AR280" s="39" t="str">
        <f>IF(ISERROR(VLOOKUP($M280,#REF!,16,0)),"",VLOOKUP($M280,#REF!,16,0))</f>
        <v/>
      </c>
      <c r="AS280" s="196" t="str">
        <f>IF(ISERROR(VLOOKUP($M280,#REF!,7,0)),"",VLOOKUP($M280,#REF!,7,0))</f>
        <v/>
      </c>
      <c r="AT280" s="203">
        <f t="shared" si="138"/>
        <v>0</v>
      </c>
      <c r="AU280" s="208" t="str">
        <f t="shared" si="139"/>
        <v/>
      </c>
      <c r="AW280" s="208" t="str">
        <f>IF(ISERROR(VLOOKUP($M280,#REF!,10,0)),"",VLOOKUP($M280,#REF!,10,0))</f>
        <v/>
      </c>
      <c r="AX280" s="203">
        <f t="shared" si="140"/>
        <v>0</v>
      </c>
      <c r="AY280" s="208" t="str">
        <f t="shared" si="141"/>
        <v/>
      </c>
      <c r="BA280" s="225" t="str">
        <f t="shared" si="142"/>
        <v/>
      </c>
      <c r="BB280" s="225" t="str">
        <f t="shared" si="143"/>
        <v/>
      </c>
    </row>
    <row r="281" spans="1:54" s="39" customFormat="1" ht="25.2" customHeight="1" x14ac:dyDescent="0.2">
      <c r="A281" s="45"/>
      <c r="B281" s="48"/>
      <c r="C281" s="48"/>
      <c r="D281" s="53"/>
      <c r="E281" s="53"/>
      <c r="F281" s="55"/>
      <c r="G281" s="55"/>
      <c r="H281" s="60"/>
      <c r="I281" s="66"/>
      <c r="J281" s="68"/>
      <c r="L281" s="73">
        <f t="shared" si="119"/>
        <v>0</v>
      </c>
      <c r="M281" s="73" t="str">
        <f t="shared" si="120"/>
        <v xml:space="preserve"> </v>
      </c>
      <c r="N281" s="100">
        <f t="shared" si="121"/>
        <v>0</v>
      </c>
      <c r="O281" s="100">
        <f t="shared" si="122"/>
        <v>0</v>
      </c>
      <c r="P281" s="108">
        <f t="shared" si="123"/>
        <v>0</v>
      </c>
      <c r="Q281" s="108" t="str">
        <f>IF(OR($C281="LED",$C281="不明"),"",IF(ISERROR(VLOOKUP($M281,#REF!,2,0)),"",VLOOKUP($M281,#REF!,2,0)))</f>
        <v/>
      </c>
      <c r="R281" s="100">
        <f t="shared" si="124"/>
        <v>0</v>
      </c>
      <c r="S281" s="100">
        <f t="shared" si="125"/>
        <v>0</v>
      </c>
      <c r="T281" s="120" t="str">
        <f t="shared" si="126"/>
        <v/>
      </c>
      <c r="U281" s="124"/>
      <c r="V281" s="129" t="s">
        <v>164</v>
      </c>
      <c r="W281" s="131"/>
      <c r="X281" s="75" t="str">
        <f>IF(COUNTIF($M281,"*LED*"),"LED設置済",IF(COUNTIF($M281,"*不明*"),"該当不明",IF(ISERROR(VLOOKUP($M281,#REF!,4,0)),"",VLOOKUP($M281,#REF!,4,0))))</f>
        <v/>
      </c>
      <c r="Y281" s="139">
        <f t="shared" si="127"/>
        <v>0</v>
      </c>
      <c r="Z281" s="144" t="str">
        <f>IF(ISERROR(VLOOKUP($M281,#REF!,5,0)),"",VLOOKUP($M281,#REF!,5,0))</f>
        <v/>
      </c>
      <c r="AA281" s="147" t="str">
        <f t="shared" si="128"/>
        <v/>
      </c>
      <c r="AB281" s="147" t="str">
        <f t="shared" si="129"/>
        <v/>
      </c>
      <c r="AC281" s="147" t="str">
        <f>IF(ISERROR(VLOOKUP($M281,#REF!,6,0)),"",VLOOKUP($M281,#REF!,6,0))</f>
        <v/>
      </c>
      <c r="AD281" s="147" t="str">
        <f>IF(ISERROR(VLOOKUP($M281,#REF!,8,0)),"",VLOOKUP($M281,#REF!,8,0))</f>
        <v/>
      </c>
      <c r="AE281" s="152" t="str">
        <f t="shared" si="130"/>
        <v/>
      </c>
      <c r="AF281" s="155" t="str">
        <f t="shared" si="131"/>
        <v/>
      </c>
      <c r="AG281" s="146" t="str">
        <f t="shared" si="132"/>
        <v/>
      </c>
      <c r="AH281" s="146" t="str">
        <f>IF(ISERROR(VLOOKUP($M281,#REF!,9,0)),"",VLOOKUP($M281,#REF!,9,0))</f>
        <v/>
      </c>
      <c r="AI281" s="146" t="str">
        <f t="shared" si="133"/>
        <v/>
      </c>
      <c r="AJ281" s="168">
        <f t="shared" si="134"/>
        <v>0</v>
      </c>
      <c r="AK281" s="171"/>
      <c r="AL281" s="174" t="str">
        <f t="shared" si="135"/>
        <v/>
      </c>
      <c r="AM281" s="179" t="str">
        <f t="shared" si="136"/>
        <v/>
      </c>
      <c r="AN281" s="183" t="str">
        <f t="shared" si="137"/>
        <v>未入力セル</v>
      </c>
      <c r="AO281" s="186" t="str">
        <f t="shared" si="117"/>
        <v/>
      </c>
      <c r="AP281" s="186" t="str">
        <f t="shared" si="118"/>
        <v/>
      </c>
      <c r="AQ281" s="39">
        <f t="shared" si="116"/>
        <v>0</v>
      </c>
      <c r="AR281" s="39" t="str">
        <f>IF(ISERROR(VLOOKUP($M281,#REF!,16,0)),"",VLOOKUP($M281,#REF!,16,0))</f>
        <v/>
      </c>
      <c r="AS281" s="196" t="str">
        <f>IF(ISERROR(VLOOKUP($M281,#REF!,7,0)),"",VLOOKUP($M281,#REF!,7,0))</f>
        <v/>
      </c>
      <c r="AT281" s="203">
        <f t="shared" si="138"/>
        <v>0</v>
      </c>
      <c r="AU281" s="208" t="str">
        <f t="shared" si="139"/>
        <v/>
      </c>
      <c r="AW281" s="208" t="str">
        <f>IF(ISERROR(VLOOKUP($M281,#REF!,10,0)),"",VLOOKUP($M281,#REF!,10,0))</f>
        <v/>
      </c>
      <c r="AX281" s="203">
        <f t="shared" si="140"/>
        <v>0</v>
      </c>
      <c r="AY281" s="208" t="str">
        <f t="shared" si="141"/>
        <v/>
      </c>
      <c r="BA281" s="225" t="str">
        <f t="shared" si="142"/>
        <v/>
      </c>
      <c r="BB281" s="225" t="str">
        <f t="shared" si="143"/>
        <v/>
      </c>
    </row>
    <row r="282" spans="1:54" s="39" customFormat="1" ht="25.2" customHeight="1" x14ac:dyDescent="0.2">
      <c r="A282" s="45"/>
      <c r="B282" s="48"/>
      <c r="C282" s="48"/>
      <c r="D282" s="53"/>
      <c r="E282" s="53"/>
      <c r="F282" s="55"/>
      <c r="G282" s="55"/>
      <c r="H282" s="60"/>
      <c r="I282" s="66"/>
      <c r="J282" s="68"/>
      <c r="L282" s="73">
        <f t="shared" si="119"/>
        <v>0</v>
      </c>
      <c r="M282" s="73" t="str">
        <f t="shared" si="120"/>
        <v xml:space="preserve"> </v>
      </c>
      <c r="N282" s="100">
        <f t="shared" si="121"/>
        <v>0</v>
      </c>
      <c r="O282" s="100">
        <f t="shared" si="122"/>
        <v>0</v>
      </c>
      <c r="P282" s="108">
        <f t="shared" si="123"/>
        <v>0</v>
      </c>
      <c r="Q282" s="108" t="str">
        <f>IF(OR($C282="LED",$C282="不明"),"",IF(ISERROR(VLOOKUP($M282,#REF!,2,0)),"",VLOOKUP($M282,#REF!,2,0)))</f>
        <v/>
      </c>
      <c r="R282" s="100">
        <f t="shared" si="124"/>
        <v>0</v>
      </c>
      <c r="S282" s="100">
        <f t="shared" si="125"/>
        <v>0</v>
      </c>
      <c r="T282" s="120" t="str">
        <f t="shared" si="126"/>
        <v/>
      </c>
      <c r="U282" s="124"/>
      <c r="V282" s="129" t="s">
        <v>164</v>
      </c>
      <c r="W282" s="131"/>
      <c r="X282" s="75" t="str">
        <f>IF(COUNTIF($M282,"*LED*"),"LED設置済",IF(COUNTIF($M282,"*不明*"),"該当不明",IF(ISERROR(VLOOKUP($M282,#REF!,4,0)),"",VLOOKUP($M282,#REF!,4,0))))</f>
        <v/>
      </c>
      <c r="Y282" s="139">
        <f t="shared" si="127"/>
        <v>0</v>
      </c>
      <c r="Z282" s="144" t="str">
        <f>IF(ISERROR(VLOOKUP($M282,#REF!,5,0)),"",VLOOKUP($M282,#REF!,5,0))</f>
        <v/>
      </c>
      <c r="AA282" s="147" t="str">
        <f t="shared" si="128"/>
        <v/>
      </c>
      <c r="AB282" s="147" t="str">
        <f t="shared" si="129"/>
        <v/>
      </c>
      <c r="AC282" s="147" t="str">
        <f>IF(ISERROR(VLOOKUP($M282,#REF!,6,0)),"",VLOOKUP($M282,#REF!,6,0))</f>
        <v/>
      </c>
      <c r="AD282" s="147" t="str">
        <f>IF(ISERROR(VLOOKUP($M282,#REF!,8,0)),"",VLOOKUP($M282,#REF!,8,0))</f>
        <v/>
      </c>
      <c r="AE282" s="152" t="str">
        <f t="shared" si="130"/>
        <v/>
      </c>
      <c r="AF282" s="155" t="str">
        <f t="shared" si="131"/>
        <v/>
      </c>
      <c r="AG282" s="146" t="str">
        <f t="shared" si="132"/>
        <v/>
      </c>
      <c r="AH282" s="146" t="str">
        <f>IF(ISERROR(VLOOKUP($M282,#REF!,9,0)),"",VLOOKUP($M282,#REF!,9,0))</f>
        <v/>
      </c>
      <c r="AI282" s="146" t="str">
        <f t="shared" si="133"/>
        <v/>
      </c>
      <c r="AJ282" s="168">
        <f t="shared" si="134"/>
        <v>0</v>
      </c>
      <c r="AK282" s="171"/>
      <c r="AL282" s="174" t="str">
        <f t="shared" si="135"/>
        <v/>
      </c>
      <c r="AM282" s="179" t="str">
        <f t="shared" si="136"/>
        <v/>
      </c>
      <c r="AN282" s="183" t="str">
        <f t="shared" si="137"/>
        <v>未入力セル</v>
      </c>
      <c r="AO282" s="186" t="str">
        <f t="shared" si="117"/>
        <v/>
      </c>
      <c r="AP282" s="186" t="str">
        <f t="shared" si="118"/>
        <v/>
      </c>
      <c r="AQ282" s="39">
        <f t="shared" si="116"/>
        <v>0</v>
      </c>
      <c r="AR282" s="39" t="str">
        <f>IF(ISERROR(VLOOKUP($M282,#REF!,16,0)),"",VLOOKUP($M282,#REF!,16,0))</f>
        <v/>
      </c>
      <c r="AS282" s="196" t="str">
        <f>IF(ISERROR(VLOOKUP($M282,#REF!,7,0)),"",VLOOKUP($M282,#REF!,7,0))</f>
        <v/>
      </c>
      <c r="AT282" s="203">
        <f t="shared" si="138"/>
        <v>0</v>
      </c>
      <c r="AU282" s="208" t="str">
        <f t="shared" si="139"/>
        <v/>
      </c>
      <c r="AW282" s="208" t="str">
        <f>IF(ISERROR(VLOOKUP($M282,#REF!,10,0)),"",VLOOKUP($M282,#REF!,10,0))</f>
        <v/>
      </c>
      <c r="AX282" s="203">
        <f t="shared" si="140"/>
        <v>0</v>
      </c>
      <c r="AY282" s="208" t="str">
        <f t="shared" si="141"/>
        <v/>
      </c>
      <c r="BA282" s="225" t="str">
        <f t="shared" si="142"/>
        <v/>
      </c>
      <c r="BB282" s="225" t="str">
        <f t="shared" si="143"/>
        <v/>
      </c>
    </row>
    <row r="283" spans="1:54" s="39" customFormat="1" ht="25.2" customHeight="1" x14ac:dyDescent="0.2">
      <c r="A283" s="45"/>
      <c r="B283" s="48"/>
      <c r="C283" s="48"/>
      <c r="D283" s="53"/>
      <c r="E283" s="53"/>
      <c r="F283" s="55"/>
      <c r="G283" s="55"/>
      <c r="H283" s="60"/>
      <c r="I283" s="66"/>
      <c r="J283" s="68"/>
      <c r="L283" s="73">
        <f t="shared" si="119"/>
        <v>0</v>
      </c>
      <c r="M283" s="73" t="str">
        <f t="shared" si="120"/>
        <v xml:space="preserve"> </v>
      </c>
      <c r="N283" s="100">
        <f t="shared" si="121"/>
        <v>0</v>
      </c>
      <c r="O283" s="100">
        <f t="shared" si="122"/>
        <v>0</v>
      </c>
      <c r="P283" s="108">
        <f t="shared" si="123"/>
        <v>0</v>
      </c>
      <c r="Q283" s="108" t="str">
        <f>IF(OR($C283="LED",$C283="不明"),"",IF(ISERROR(VLOOKUP($M283,#REF!,2,0)),"",VLOOKUP($M283,#REF!,2,0)))</f>
        <v/>
      </c>
      <c r="R283" s="100">
        <f t="shared" si="124"/>
        <v>0</v>
      </c>
      <c r="S283" s="100">
        <f t="shared" si="125"/>
        <v>0</v>
      </c>
      <c r="T283" s="120" t="str">
        <f t="shared" si="126"/>
        <v/>
      </c>
      <c r="U283" s="124"/>
      <c r="V283" s="129" t="s">
        <v>164</v>
      </c>
      <c r="W283" s="131"/>
      <c r="X283" s="75" t="str">
        <f>IF(COUNTIF($M283,"*LED*"),"LED設置済",IF(COUNTIF($M283,"*不明*"),"該当不明",IF(ISERROR(VLOOKUP($M283,#REF!,4,0)),"",VLOOKUP($M283,#REF!,4,0))))</f>
        <v/>
      </c>
      <c r="Y283" s="139">
        <f t="shared" si="127"/>
        <v>0</v>
      </c>
      <c r="Z283" s="144" t="str">
        <f>IF(ISERROR(VLOOKUP($M283,#REF!,5,0)),"",VLOOKUP($M283,#REF!,5,0))</f>
        <v/>
      </c>
      <c r="AA283" s="147" t="str">
        <f t="shared" si="128"/>
        <v/>
      </c>
      <c r="AB283" s="147" t="str">
        <f t="shared" si="129"/>
        <v/>
      </c>
      <c r="AC283" s="147" t="str">
        <f>IF(ISERROR(VLOOKUP($M283,#REF!,6,0)),"",VLOOKUP($M283,#REF!,6,0))</f>
        <v/>
      </c>
      <c r="AD283" s="147" t="str">
        <f>IF(ISERROR(VLOOKUP($M283,#REF!,8,0)),"",VLOOKUP($M283,#REF!,8,0))</f>
        <v/>
      </c>
      <c r="AE283" s="152" t="str">
        <f t="shared" si="130"/>
        <v/>
      </c>
      <c r="AF283" s="155" t="str">
        <f t="shared" si="131"/>
        <v/>
      </c>
      <c r="AG283" s="146" t="str">
        <f t="shared" si="132"/>
        <v/>
      </c>
      <c r="AH283" s="146" t="str">
        <f>IF(ISERROR(VLOOKUP($M283,#REF!,9,0)),"",VLOOKUP($M283,#REF!,9,0))</f>
        <v/>
      </c>
      <c r="AI283" s="146" t="str">
        <f t="shared" si="133"/>
        <v/>
      </c>
      <c r="AJ283" s="168">
        <f t="shared" si="134"/>
        <v>0</v>
      </c>
      <c r="AK283" s="171"/>
      <c r="AL283" s="174" t="str">
        <f t="shared" si="135"/>
        <v/>
      </c>
      <c r="AM283" s="179" t="str">
        <f t="shared" si="136"/>
        <v/>
      </c>
      <c r="AN283" s="183" t="str">
        <f t="shared" si="137"/>
        <v>未入力セル</v>
      </c>
      <c r="AO283" s="186" t="str">
        <f t="shared" si="117"/>
        <v/>
      </c>
      <c r="AP283" s="186" t="str">
        <f t="shared" si="118"/>
        <v/>
      </c>
      <c r="AQ283" s="39">
        <f t="shared" si="116"/>
        <v>0</v>
      </c>
      <c r="AR283" s="39" t="str">
        <f>IF(ISERROR(VLOOKUP($M283,#REF!,16,0)),"",VLOOKUP($M283,#REF!,16,0))</f>
        <v/>
      </c>
      <c r="AS283" s="196" t="str">
        <f>IF(ISERROR(VLOOKUP($M283,#REF!,7,0)),"",VLOOKUP($M283,#REF!,7,0))</f>
        <v/>
      </c>
      <c r="AT283" s="203">
        <f t="shared" si="138"/>
        <v>0</v>
      </c>
      <c r="AU283" s="208" t="str">
        <f t="shared" si="139"/>
        <v/>
      </c>
      <c r="AW283" s="208" t="str">
        <f>IF(ISERROR(VLOOKUP($M283,#REF!,10,0)),"",VLOOKUP($M283,#REF!,10,0))</f>
        <v/>
      </c>
      <c r="AX283" s="203">
        <f t="shared" si="140"/>
        <v>0</v>
      </c>
      <c r="AY283" s="208" t="str">
        <f t="shared" si="141"/>
        <v/>
      </c>
      <c r="BA283" s="225" t="str">
        <f t="shared" si="142"/>
        <v/>
      </c>
      <c r="BB283" s="225" t="str">
        <f t="shared" si="143"/>
        <v/>
      </c>
    </row>
    <row r="284" spans="1:54" s="39" customFormat="1" ht="25.2" customHeight="1" x14ac:dyDescent="0.2">
      <c r="A284" s="45"/>
      <c r="B284" s="48"/>
      <c r="C284" s="48"/>
      <c r="D284" s="53"/>
      <c r="E284" s="53"/>
      <c r="F284" s="55"/>
      <c r="G284" s="55"/>
      <c r="H284" s="60"/>
      <c r="I284" s="66"/>
      <c r="J284" s="68"/>
      <c r="L284" s="73">
        <f t="shared" si="119"/>
        <v>0</v>
      </c>
      <c r="M284" s="73" t="str">
        <f t="shared" si="120"/>
        <v xml:space="preserve"> </v>
      </c>
      <c r="N284" s="100">
        <f t="shared" si="121"/>
        <v>0</v>
      </c>
      <c r="O284" s="100">
        <f t="shared" si="122"/>
        <v>0</v>
      </c>
      <c r="P284" s="108">
        <f t="shared" si="123"/>
        <v>0</v>
      </c>
      <c r="Q284" s="108" t="str">
        <f>IF(OR($C284="LED",$C284="不明"),"",IF(ISERROR(VLOOKUP($M284,#REF!,2,0)),"",VLOOKUP($M284,#REF!,2,0)))</f>
        <v/>
      </c>
      <c r="R284" s="100">
        <f t="shared" si="124"/>
        <v>0</v>
      </c>
      <c r="S284" s="100">
        <f t="shared" si="125"/>
        <v>0</v>
      </c>
      <c r="T284" s="120" t="str">
        <f t="shared" si="126"/>
        <v/>
      </c>
      <c r="U284" s="124"/>
      <c r="V284" s="129" t="s">
        <v>164</v>
      </c>
      <c r="W284" s="131"/>
      <c r="X284" s="75" t="str">
        <f>IF(COUNTIF($M284,"*LED*"),"LED設置済",IF(COUNTIF($M284,"*不明*"),"該当不明",IF(ISERROR(VLOOKUP($M284,#REF!,4,0)),"",VLOOKUP($M284,#REF!,4,0))))</f>
        <v/>
      </c>
      <c r="Y284" s="139">
        <f t="shared" si="127"/>
        <v>0</v>
      </c>
      <c r="Z284" s="144" t="str">
        <f>IF(ISERROR(VLOOKUP($M284,#REF!,5,0)),"",VLOOKUP($M284,#REF!,5,0))</f>
        <v/>
      </c>
      <c r="AA284" s="147" t="str">
        <f t="shared" si="128"/>
        <v/>
      </c>
      <c r="AB284" s="147" t="str">
        <f t="shared" si="129"/>
        <v/>
      </c>
      <c r="AC284" s="147" t="str">
        <f>IF(ISERROR(VLOOKUP($M284,#REF!,6,0)),"",VLOOKUP($M284,#REF!,6,0))</f>
        <v/>
      </c>
      <c r="AD284" s="147" t="str">
        <f>IF(ISERROR(VLOOKUP($M284,#REF!,8,0)),"",VLOOKUP($M284,#REF!,8,0))</f>
        <v/>
      </c>
      <c r="AE284" s="152" t="str">
        <f t="shared" si="130"/>
        <v/>
      </c>
      <c r="AF284" s="155" t="str">
        <f t="shared" si="131"/>
        <v/>
      </c>
      <c r="AG284" s="146" t="str">
        <f t="shared" si="132"/>
        <v/>
      </c>
      <c r="AH284" s="146" t="str">
        <f>IF(ISERROR(VLOOKUP($M284,#REF!,9,0)),"",VLOOKUP($M284,#REF!,9,0))</f>
        <v/>
      </c>
      <c r="AI284" s="146" t="str">
        <f t="shared" si="133"/>
        <v/>
      </c>
      <c r="AJ284" s="168">
        <f t="shared" si="134"/>
        <v>0</v>
      </c>
      <c r="AK284" s="171"/>
      <c r="AL284" s="174" t="str">
        <f t="shared" si="135"/>
        <v/>
      </c>
      <c r="AM284" s="179" t="str">
        <f t="shared" si="136"/>
        <v/>
      </c>
      <c r="AN284" s="183" t="str">
        <f t="shared" si="137"/>
        <v>未入力セル</v>
      </c>
      <c r="AO284" s="186" t="str">
        <f t="shared" si="117"/>
        <v/>
      </c>
      <c r="AP284" s="186" t="str">
        <f t="shared" si="118"/>
        <v/>
      </c>
      <c r="AQ284" s="39">
        <f t="shared" si="116"/>
        <v>0</v>
      </c>
      <c r="AR284" s="39" t="str">
        <f>IF(ISERROR(VLOOKUP($M284,#REF!,16,0)),"",VLOOKUP($M284,#REF!,16,0))</f>
        <v/>
      </c>
      <c r="AS284" s="196" t="str">
        <f>IF(ISERROR(VLOOKUP($M284,#REF!,7,0)),"",VLOOKUP($M284,#REF!,7,0))</f>
        <v/>
      </c>
      <c r="AT284" s="203">
        <f t="shared" si="138"/>
        <v>0</v>
      </c>
      <c r="AU284" s="208" t="str">
        <f t="shared" si="139"/>
        <v/>
      </c>
      <c r="AW284" s="208" t="str">
        <f>IF(ISERROR(VLOOKUP($M284,#REF!,10,0)),"",VLOOKUP($M284,#REF!,10,0))</f>
        <v/>
      </c>
      <c r="AX284" s="203">
        <f t="shared" si="140"/>
        <v>0</v>
      </c>
      <c r="AY284" s="208" t="str">
        <f t="shared" si="141"/>
        <v/>
      </c>
      <c r="BA284" s="225" t="str">
        <f t="shared" si="142"/>
        <v/>
      </c>
      <c r="BB284" s="225" t="str">
        <f t="shared" si="143"/>
        <v/>
      </c>
    </row>
    <row r="285" spans="1:54" s="39" customFormat="1" ht="25.2" customHeight="1" x14ac:dyDescent="0.2">
      <c r="A285" s="45"/>
      <c r="B285" s="48"/>
      <c r="C285" s="48"/>
      <c r="D285" s="53"/>
      <c r="E285" s="53"/>
      <c r="F285" s="55"/>
      <c r="G285" s="55"/>
      <c r="H285" s="60"/>
      <c r="I285" s="66"/>
      <c r="J285" s="68"/>
      <c r="L285" s="73">
        <f t="shared" si="119"/>
        <v>0</v>
      </c>
      <c r="M285" s="73" t="str">
        <f t="shared" si="120"/>
        <v xml:space="preserve"> </v>
      </c>
      <c r="N285" s="100">
        <f t="shared" si="121"/>
        <v>0</v>
      </c>
      <c r="O285" s="100">
        <f t="shared" si="122"/>
        <v>0</v>
      </c>
      <c r="P285" s="108">
        <f t="shared" si="123"/>
        <v>0</v>
      </c>
      <c r="Q285" s="108" t="str">
        <f>IF(OR($C285="LED",$C285="不明"),"",IF(ISERROR(VLOOKUP($M285,#REF!,2,0)),"",VLOOKUP($M285,#REF!,2,0)))</f>
        <v/>
      </c>
      <c r="R285" s="100">
        <f t="shared" si="124"/>
        <v>0</v>
      </c>
      <c r="S285" s="100">
        <f t="shared" si="125"/>
        <v>0</v>
      </c>
      <c r="T285" s="120" t="str">
        <f t="shared" si="126"/>
        <v/>
      </c>
      <c r="U285" s="124"/>
      <c r="V285" s="129" t="s">
        <v>164</v>
      </c>
      <c r="W285" s="131"/>
      <c r="X285" s="75" t="str">
        <f>IF(COUNTIF($M285,"*LED*"),"LED設置済",IF(COUNTIF($M285,"*不明*"),"該当不明",IF(ISERROR(VLOOKUP($M285,#REF!,4,0)),"",VLOOKUP($M285,#REF!,4,0))))</f>
        <v/>
      </c>
      <c r="Y285" s="139">
        <f t="shared" si="127"/>
        <v>0</v>
      </c>
      <c r="Z285" s="144" t="str">
        <f>IF(ISERROR(VLOOKUP($M285,#REF!,5,0)),"",VLOOKUP($M285,#REF!,5,0))</f>
        <v/>
      </c>
      <c r="AA285" s="147" t="str">
        <f t="shared" si="128"/>
        <v/>
      </c>
      <c r="AB285" s="147" t="str">
        <f t="shared" si="129"/>
        <v/>
      </c>
      <c r="AC285" s="147" t="str">
        <f>IF(ISERROR(VLOOKUP($M285,#REF!,6,0)),"",VLOOKUP($M285,#REF!,6,0))</f>
        <v/>
      </c>
      <c r="AD285" s="147" t="str">
        <f>IF(ISERROR(VLOOKUP($M285,#REF!,8,0)),"",VLOOKUP($M285,#REF!,8,0))</f>
        <v/>
      </c>
      <c r="AE285" s="152" t="str">
        <f t="shared" si="130"/>
        <v/>
      </c>
      <c r="AF285" s="155" t="str">
        <f t="shared" si="131"/>
        <v/>
      </c>
      <c r="AG285" s="146" t="str">
        <f t="shared" si="132"/>
        <v/>
      </c>
      <c r="AH285" s="146" t="str">
        <f>IF(ISERROR(VLOOKUP($M285,#REF!,9,0)),"",VLOOKUP($M285,#REF!,9,0))</f>
        <v/>
      </c>
      <c r="AI285" s="146" t="str">
        <f t="shared" si="133"/>
        <v/>
      </c>
      <c r="AJ285" s="168">
        <f t="shared" si="134"/>
        <v>0</v>
      </c>
      <c r="AK285" s="171"/>
      <c r="AL285" s="174" t="str">
        <f t="shared" si="135"/>
        <v/>
      </c>
      <c r="AM285" s="179" t="str">
        <f t="shared" si="136"/>
        <v/>
      </c>
      <c r="AN285" s="183" t="str">
        <f t="shared" si="137"/>
        <v>未入力セル</v>
      </c>
      <c r="AO285" s="186" t="str">
        <f t="shared" si="117"/>
        <v/>
      </c>
      <c r="AP285" s="186" t="str">
        <f t="shared" si="118"/>
        <v/>
      </c>
      <c r="AQ285" s="39">
        <f t="shared" si="116"/>
        <v>0</v>
      </c>
      <c r="AR285" s="39" t="str">
        <f>IF(ISERROR(VLOOKUP($M285,#REF!,16,0)),"",VLOOKUP($M285,#REF!,16,0))</f>
        <v/>
      </c>
      <c r="AS285" s="196" t="str">
        <f>IF(ISERROR(VLOOKUP($M285,#REF!,7,0)),"",VLOOKUP($M285,#REF!,7,0))</f>
        <v/>
      </c>
      <c r="AT285" s="203">
        <f t="shared" si="138"/>
        <v>0</v>
      </c>
      <c r="AU285" s="208" t="str">
        <f t="shared" si="139"/>
        <v/>
      </c>
      <c r="AW285" s="208" t="str">
        <f>IF(ISERROR(VLOOKUP($M285,#REF!,10,0)),"",VLOOKUP($M285,#REF!,10,0))</f>
        <v/>
      </c>
      <c r="AX285" s="203">
        <f t="shared" si="140"/>
        <v>0</v>
      </c>
      <c r="AY285" s="208" t="str">
        <f t="shared" si="141"/>
        <v/>
      </c>
      <c r="BA285" s="225" t="str">
        <f t="shared" si="142"/>
        <v/>
      </c>
      <c r="BB285" s="225" t="str">
        <f t="shared" si="143"/>
        <v/>
      </c>
    </row>
    <row r="286" spans="1:54" s="39" customFormat="1" ht="25.2" customHeight="1" x14ac:dyDescent="0.2">
      <c r="A286" s="45"/>
      <c r="B286" s="48"/>
      <c r="C286" s="48"/>
      <c r="D286" s="53"/>
      <c r="E286" s="53"/>
      <c r="F286" s="55"/>
      <c r="G286" s="55"/>
      <c r="H286" s="60"/>
      <c r="I286" s="66"/>
      <c r="J286" s="68"/>
      <c r="L286" s="73">
        <f t="shared" si="119"/>
        <v>0</v>
      </c>
      <c r="M286" s="73" t="str">
        <f t="shared" si="120"/>
        <v xml:space="preserve"> </v>
      </c>
      <c r="N286" s="100">
        <f t="shared" si="121"/>
        <v>0</v>
      </c>
      <c r="O286" s="100">
        <f t="shared" si="122"/>
        <v>0</v>
      </c>
      <c r="P286" s="108">
        <f t="shared" si="123"/>
        <v>0</v>
      </c>
      <c r="Q286" s="108" t="str">
        <f>IF(OR($C286="LED",$C286="不明"),"",IF(ISERROR(VLOOKUP($M286,#REF!,2,0)),"",VLOOKUP($M286,#REF!,2,0)))</f>
        <v/>
      </c>
      <c r="R286" s="100">
        <f t="shared" si="124"/>
        <v>0</v>
      </c>
      <c r="S286" s="100">
        <f t="shared" si="125"/>
        <v>0</v>
      </c>
      <c r="T286" s="120" t="str">
        <f t="shared" si="126"/>
        <v/>
      </c>
      <c r="U286" s="124"/>
      <c r="V286" s="129" t="s">
        <v>164</v>
      </c>
      <c r="W286" s="131"/>
      <c r="X286" s="75" t="str">
        <f>IF(COUNTIF($M286,"*LED*"),"LED設置済",IF(COUNTIF($M286,"*不明*"),"該当不明",IF(ISERROR(VLOOKUP($M286,#REF!,4,0)),"",VLOOKUP($M286,#REF!,4,0))))</f>
        <v/>
      </c>
      <c r="Y286" s="139">
        <f t="shared" si="127"/>
        <v>0</v>
      </c>
      <c r="Z286" s="144" t="str">
        <f>IF(ISERROR(VLOOKUP($M286,#REF!,5,0)),"",VLOOKUP($M286,#REF!,5,0))</f>
        <v/>
      </c>
      <c r="AA286" s="147" t="str">
        <f t="shared" si="128"/>
        <v/>
      </c>
      <c r="AB286" s="147" t="str">
        <f t="shared" si="129"/>
        <v/>
      </c>
      <c r="AC286" s="147" t="str">
        <f>IF(ISERROR(VLOOKUP($M286,#REF!,6,0)),"",VLOOKUP($M286,#REF!,6,0))</f>
        <v/>
      </c>
      <c r="AD286" s="147" t="str">
        <f>IF(ISERROR(VLOOKUP($M286,#REF!,8,0)),"",VLOOKUP($M286,#REF!,8,0))</f>
        <v/>
      </c>
      <c r="AE286" s="152" t="str">
        <f t="shared" si="130"/>
        <v/>
      </c>
      <c r="AF286" s="155" t="str">
        <f t="shared" si="131"/>
        <v/>
      </c>
      <c r="AG286" s="146" t="str">
        <f t="shared" si="132"/>
        <v/>
      </c>
      <c r="AH286" s="146" t="str">
        <f>IF(ISERROR(VLOOKUP($M286,#REF!,9,0)),"",VLOOKUP($M286,#REF!,9,0))</f>
        <v/>
      </c>
      <c r="AI286" s="146" t="str">
        <f t="shared" si="133"/>
        <v/>
      </c>
      <c r="AJ286" s="168">
        <f t="shared" si="134"/>
        <v>0</v>
      </c>
      <c r="AK286" s="171"/>
      <c r="AL286" s="174" t="str">
        <f t="shared" si="135"/>
        <v/>
      </c>
      <c r="AM286" s="179" t="str">
        <f t="shared" si="136"/>
        <v/>
      </c>
      <c r="AN286" s="183" t="str">
        <f t="shared" si="137"/>
        <v>未入力セル</v>
      </c>
      <c r="AO286" s="186" t="str">
        <f t="shared" si="117"/>
        <v/>
      </c>
      <c r="AP286" s="186" t="str">
        <f t="shared" si="118"/>
        <v/>
      </c>
      <c r="AQ286" s="39">
        <f t="shared" si="116"/>
        <v>0</v>
      </c>
      <c r="AR286" s="39" t="str">
        <f>IF(ISERROR(VLOOKUP($M286,#REF!,16,0)),"",VLOOKUP($M286,#REF!,16,0))</f>
        <v/>
      </c>
      <c r="AS286" s="196" t="str">
        <f>IF(ISERROR(VLOOKUP($M286,#REF!,7,0)),"",VLOOKUP($M286,#REF!,7,0))</f>
        <v/>
      </c>
      <c r="AT286" s="203">
        <f t="shared" si="138"/>
        <v>0</v>
      </c>
      <c r="AU286" s="208" t="str">
        <f t="shared" si="139"/>
        <v/>
      </c>
      <c r="AW286" s="208" t="str">
        <f>IF(ISERROR(VLOOKUP($M286,#REF!,10,0)),"",VLOOKUP($M286,#REF!,10,0))</f>
        <v/>
      </c>
      <c r="AX286" s="203">
        <f t="shared" si="140"/>
        <v>0</v>
      </c>
      <c r="AY286" s="208" t="str">
        <f t="shared" si="141"/>
        <v/>
      </c>
      <c r="BA286" s="225" t="str">
        <f t="shared" si="142"/>
        <v/>
      </c>
      <c r="BB286" s="225" t="str">
        <f t="shared" si="143"/>
        <v/>
      </c>
    </row>
    <row r="287" spans="1:54" s="39" customFormat="1" ht="25.2" customHeight="1" x14ac:dyDescent="0.2">
      <c r="A287" s="45"/>
      <c r="B287" s="48"/>
      <c r="C287" s="48"/>
      <c r="D287" s="53"/>
      <c r="E287" s="53"/>
      <c r="F287" s="55"/>
      <c r="G287" s="55"/>
      <c r="H287" s="60"/>
      <c r="I287" s="66"/>
      <c r="J287" s="68"/>
      <c r="L287" s="73">
        <f t="shared" si="119"/>
        <v>0</v>
      </c>
      <c r="M287" s="73" t="str">
        <f t="shared" si="120"/>
        <v xml:space="preserve"> </v>
      </c>
      <c r="N287" s="100">
        <f t="shared" si="121"/>
        <v>0</v>
      </c>
      <c r="O287" s="100">
        <f t="shared" si="122"/>
        <v>0</v>
      </c>
      <c r="P287" s="108">
        <f t="shared" si="123"/>
        <v>0</v>
      </c>
      <c r="Q287" s="108" t="str">
        <f>IF(OR($C287="LED",$C287="不明"),"",IF(ISERROR(VLOOKUP($M287,#REF!,2,0)),"",VLOOKUP($M287,#REF!,2,0)))</f>
        <v/>
      </c>
      <c r="R287" s="100">
        <f t="shared" si="124"/>
        <v>0</v>
      </c>
      <c r="S287" s="100">
        <f t="shared" si="125"/>
        <v>0</v>
      </c>
      <c r="T287" s="120" t="str">
        <f t="shared" si="126"/>
        <v/>
      </c>
      <c r="U287" s="124"/>
      <c r="V287" s="129" t="s">
        <v>164</v>
      </c>
      <c r="W287" s="131"/>
      <c r="X287" s="75" t="str">
        <f>IF(COUNTIF($M287,"*LED*"),"LED設置済",IF(COUNTIF($M287,"*不明*"),"該当不明",IF(ISERROR(VLOOKUP($M287,#REF!,4,0)),"",VLOOKUP($M287,#REF!,4,0))))</f>
        <v/>
      </c>
      <c r="Y287" s="139">
        <f t="shared" si="127"/>
        <v>0</v>
      </c>
      <c r="Z287" s="144" t="str">
        <f>IF(ISERROR(VLOOKUP($M287,#REF!,5,0)),"",VLOOKUP($M287,#REF!,5,0))</f>
        <v/>
      </c>
      <c r="AA287" s="147" t="str">
        <f t="shared" si="128"/>
        <v/>
      </c>
      <c r="AB287" s="147" t="str">
        <f t="shared" si="129"/>
        <v/>
      </c>
      <c r="AC287" s="147" t="str">
        <f>IF(ISERROR(VLOOKUP($M287,#REF!,6,0)),"",VLOOKUP($M287,#REF!,6,0))</f>
        <v/>
      </c>
      <c r="AD287" s="147" t="str">
        <f>IF(ISERROR(VLOOKUP($M287,#REF!,8,0)),"",VLOOKUP($M287,#REF!,8,0))</f>
        <v/>
      </c>
      <c r="AE287" s="152" t="str">
        <f t="shared" si="130"/>
        <v/>
      </c>
      <c r="AF287" s="155" t="str">
        <f t="shared" si="131"/>
        <v/>
      </c>
      <c r="AG287" s="146" t="str">
        <f t="shared" si="132"/>
        <v/>
      </c>
      <c r="AH287" s="146" t="str">
        <f>IF(ISERROR(VLOOKUP($M287,#REF!,9,0)),"",VLOOKUP($M287,#REF!,9,0))</f>
        <v/>
      </c>
      <c r="AI287" s="146" t="str">
        <f t="shared" si="133"/>
        <v/>
      </c>
      <c r="AJ287" s="168">
        <f t="shared" si="134"/>
        <v>0</v>
      </c>
      <c r="AK287" s="171"/>
      <c r="AL287" s="174" t="str">
        <f t="shared" si="135"/>
        <v/>
      </c>
      <c r="AM287" s="179" t="str">
        <f t="shared" si="136"/>
        <v/>
      </c>
      <c r="AN287" s="183" t="str">
        <f t="shared" si="137"/>
        <v>未入力セル</v>
      </c>
      <c r="AO287" s="186" t="str">
        <f t="shared" si="117"/>
        <v/>
      </c>
      <c r="AP287" s="186" t="str">
        <f t="shared" si="118"/>
        <v/>
      </c>
      <c r="AQ287" s="39">
        <f>R287*S287*N287</f>
        <v>0</v>
      </c>
      <c r="AR287" s="39" t="str">
        <f>IF(ISERROR(VLOOKUP($M287,#REF!,16,0)),"",VLOOKUP($M287,#REF!,16,0))</f>
        <v/>
      </c>
      <c r="AS287" s="196" t="str">
        <f>IF(ISERROR(VLOOKUP($M287,#REF!,7,0)),"",VLOOKUP($M287,#REF!,7,0))</f>
        <v/>
      </c>
      <c r="AT287" s="203">
        <f t="shared" si="138"/>
        <v>0</v>
      </c>
      <c r="AU287" s="208" t="str">
        <f t="shared" si="139"/>
        <v/>
      </c>
      <c r="AW287" s="208" t="str">
        <f>IF(ISERROR(VLOOKUP($M287,#REF!,10,0)),"",VLOOKUP($M287,#REF!,10,0))</f>
        <v/>
      </c>
      <c r="AX287" s="203">
        <f t="shared" si="140"/>
        <v>0</v>
      </c>
      <c r="AY287" s="208" t="str">
        <f t="shared" si="141"/>
        <v/>
      </c>
      <c r="BA287" s="225" t="str">
        <f t="shared" si="142"/>
        <v/>
      </c>
      <c r="BB287" s="225" t="str">
        <f t="shared" si="143"/>
        <v/>
      </c>
    </row>
    <row r="288" spans="1:54" s="39" customFormat="1" ht="25.2" customHeight="1" x14ac:dyDescent="0.2">
      <c r="A288" s="45"/>
      <c r="B288" s="48"/>
      <c r="C288" s="48"/>
      <c r="D288" s="53"/>
      <c r="E288" s="53"/>
      <c r="F288" s="55"/>
      <c r="G288" s="55"/>
      <c r="H288" s="60"/>
      <c r="I288" s="66"/>
      <c r="J288" s="68"/>
      <c r="L288" s="73">
        <f t="shared" si="119"/>
        <v>0</v>
      </c>
      <c r="M288" s="73" t="str">
        <f t="shared" si="120"/>
        <v xml:space="preserve"> </v>
      </c>
      <c r="N288" s="100">
        <f t="shared" si="121"/>
        <v>0</v>
      </c>
      <c r="O288" s="100">
        <f t="shared" si="122"/>
        <v>0</v>
      </c>
      <c r="P288" s="108">
        <f t="shared" si="123"/>
        <v>0</v>
      </c>
      <c r="Q288" s="108" t="str">
        <f>IF(OR($C288="LED",$C288="不明"),"",IF(ISERROR(VLOOKUP($M288,#REF!,2,0)),"",VLOOKUP($M288,#REF!,2,0)))</f>
        <v/>
      </c>
      <c r="R288" s="100">
        <f t="shared" si="124"/>
        <v>0</v>
      </c>
      <c r="S288" s="100">
        <f t="shared" si="125"/>
        <v>0</v>
      </c>
      <c r="T288" s="120" t="str">
        <f t="shared" si="126"/>
        <v/>
      </c>
      <c r="U288" s="124"/>
      <c r="V288" s="129" t="s">
        <v>164</v>
      </c>
      <c r="W288" s="131"/>
      <c r="X288" s="75" t="str">
        <f>IF(COUNTIF($M288,"*LED*"),"LED設置済",IF(COUNTIF($M288,"*不明*"),"該当不明",IF(ISERROR(VLOOKUP($M288,#REF!,4,0)),"",VLOOKUP($M288,#REF!,4,0))))</f>
        <v/>
      </c>
      <c r="Y288" s="139">
        <f t="shared" si="127"/>
        <v>0</v>
      </c>
      <c r="Z288" s="144" t="str">
        <f>IF(ISERROR(VLOOKUP($M288,#REF!,5,0)),"",VLOOKUP($M288,#REF!,5,0))</f>
        <v/>
      </c>
      <c r="AA288" s="147" t="str">
        <f t="shared" si="128"/>
        <v/>
      </c>
      <c r="AB288" s="147" t="str">
        <f t="shared" si="129"/>
        <v/>
      </c>
      <c r="AC288" s="147" t="str">
        <f>IF(ISERROR(VLOOKUP($M288,#REF!,6,0)),"",VLOOKUP($M288,#REF!,6,0))</f>
        <v/>
      </c>
      <c r="AD288" s="147" t="str">
        <f>IF(ISERROR(VLOOKUP($M288,#REF!,8,0)),"",VLOOKUP($M288,#REF!,8,0))</f>
        <v/>
      </c>
      <c r="AE288" s="152" t="str">
        <f t="shared" si="130"/>
        <v/>
      </c>
      <c r="AF288" s="155" t="str">
        <f t="shared" si="131"/>
        <v/>
      </c>
      <c r="AG288" s="146" t="str">
        <f t="shared" si="132"/>
        <v/>
      </c>
      <c r="AH288" s="146" t="str">
        <f>IF(ISERROR(VLOOKUP($M288,#REF!,9,0)),"",VLOOKUP($M288,#REF!,9,0))</f>
        <v/>
      </c>
      <c r="AI288" s="146" t="str">
        <f t="shared" si="133"/>
        <v/>
      </c>
      <c r="AJ288" s="168">
        <f t="shared" si="134"/>
        <v>0</v>
      </c>
      <c r="AK288" s="171"/>
      <c r="AL288" s="174" t="str">
        <f t="shared" si="135"/>
        <v/>
      </c>
      <c r="AM288" s="179" t="str">
        <f t="shared" si="136"/>
        <v/>
      </c>
      <c r="AN288" s="183" t="str">
        <f t="shared" si="137"/>
        <v>未入力セル</v>
      </c>
      <c r="AO288" s="186" t="str">
        <f t="shared" si="117"/>
        <v/>
      </c>
      <c r="AP288" s="186" t="str">
        <f t="shared" si="118"/>
        <v/>
      </c>
      <c r="AQ288" s="39">
        <f>R288*S288*N288</f>
        <v>0</v>
      </c>
      <c r="AR288" s="39" t="str">
        <f>IF(ISERROR(VLOOKUP($M288,#REF!,16,0)),"",VLOOKUP($M288,#REF!,16,0))</f>
        <v/>
      </c>
      <c r="AS288" s="196" t="str">
        <f>IF(ISERROR(VLOOKUP($M288,#REF!,7,0)),"",VLOOKUP($M288,#REF!,7,0))</f>
        <v/>
      </c>
      <c r="AT288" s="203">
        <f t="shared" si="138"/>
        <v>0</v>
      </c>
      <c r="AU288" s="208" t="str">
        <f t="shared" si="139"/>
        <v/>
      </c>
      <c r="AW288" s="208" t="str">
        <f>IF(ISERROR(VLOOKUP($M288,#REF!,10,0)),"",VLOOKUP($M288,#REF!,10,0))</f>
        <v/>
      </c>
      <c r="AX288" s="203">
        <f t="shared" si="140"/>
        <v>0</v>
      </c>
      <c r="AY288" s="208" t="str">
        <f t="shared" si="141"/>
        <v/>
      </c>
      <c r="BA288" s="225" t="str">
        <f t="shared" si="142"/>
        <v/>
      </c>
      <c r="BB288" s="225" t="str">
        <f t="shared" si="143"/>
        <v/>
      </c>
    </row>
    <row r="289" spans="1:56" s="39" customFormat="1" ht="25.2" customHeight="1" x14ac:dyDescent="0.2">
      <c r="A289" s="40"/>
      <c r="B289" s="40"/>
      <c r="C289" s="40"/>
      <c r="D289" s="40"/>
      <c r="E289" s="40"/>
      <c r="F289" s="40"/>
      <c r="G289" s="40"/>
      <c r="H289" s="40"/>
      <c r="I289" s="40"/>
      <c r="L289" s="74" t="s">
        <v>180</v>
      </c>
      <c r="M289" s="74"/>
      <c r="N289" s="101"/>
      <c r="O289" s="101"/>
      <c r="P289" s="109"/>
      <c r="Q289" s="109"/>
      <c r="R289" s="101"/>
      <c r="S289" s="101"/>
      <c r="T289" s="121"/>
      <c r="U289" s="125"/>
      <c r="V289" s="76"/>
      <c r="W289" s="132"/>
      <c r="X289" s="74" t="s">
        <v>181</v>
      </c>
      <c r="Y289" s="140"/>
      <c r="Z289" s="145"/>
      <c r="AA289" s="148"/>
      <c r="AB289" s="148"/>
      <c r="AC289" s="148"/>
      <c r="AD289" s="148"/>
      <c r="AE289" s="153"/>
      <c r="AF289" s="156"/>
      <c r="AG289" s="87"/>
      <c r="AH289" s="87"/>
      <c r="AI289" s="160">
        <f>SUBTOTAL(109,AI10:AI288)</f>
        <v>0</v>
      </c>
      <c r="AJ289" s="169"/>
      <c r="AK289" s="172"/>
      <c r="AL289" s="175"/>
      <c r="AM289" s="180"/>
      <c r="AN289" s="183"/>
      <c r="AP289" s="188"/>
      <c r="AS289" s="196"/>
      <c r="AT289" s="203"/>
      <c r="AU289" s="208"/>
      <c r="AW289" s="196" t="str">
        <f>X289</f>
        <v>工事費計</v>
      </c>
      <c r="AX289" s="203"/>
      <c r="AY289" s="208">
        <f>SUM(AY10:AY288)</f>
        <v>0</v>
      </c>
    </row>
    <row r="290" spans="1:56" s="39" customFormat="1" ht="25.2" customHeight="1" x14ac:dyDescent="0.2">
      <c r="A290" s="40"/>
      <c r="B290" s="40"/>
      <c r="C290" s="40"/>
      <c r="D290" s="40"/>
      <c r="E290" s="40"/>
      <c r="F290" s="40"/>
      <c r="G290" s="40"/>
      <c r="H290" s="40"/>
      <c r="I290" s="40"/>
      <c r="L290" s="73" t="s">
        <v>185</v>
      </c>
      <c r="M290" s="74"/>
      <c r="N290" s="101"/>
      <c r="O290" s="101"/>
      <c r="P290" s="109"/>
      <c r="Q290" s="109"/>
      <c r="R290" s="101"/>
      <c r="S290" s="101"/>
      <c r="T290" s="121"/>
      <c r="U290" s="125"/>
      <c r="V290" s="76"/>
      <c r="W290" s="132"/>
      <c r="X290" s="74" t="s">
        <v>186</v>
      </c>
      <c r="Y290" s="140"/>
      <c r="Z290" s="145"/>
      <c r="AA290" s="148"/>
      <c r="AB290" s="148"/>
      <c r="AC290" s="148"/>
      <c r="AD290" s="148"/>
      <c r="AE290" s="153"/>
      <c r="AF290" s="156"/>
      <c r="AG290" s="87"/>
      <c r="AH290" s="87"/>
      <c r="AI290" s="160"/>
      <c r="AJ290" s="169"/>
      <c r="AK290" s="172"/>
      <c r="AL290" s="175"/>
      <c r="AM290" s="180"/>
      <c r="AN290" s="183"/>
      <c r="AP290" s="188"/>
      <c r="AS290" s="196" t="str">
        <f>X290</f>
        <v>無線調光システム一式</v>
      </c>
      <c r="AT290" s="203"/>
      <c r="AU290" s="208">
        <f>AI290*0.7</f>
        <v>0</v>
      </c>
      <c r="AW290" s="196"/>
      <c r="AX290" s="203"/>
      <c r="AY290" s="208"/>
    </row>
    <row r="291" spans="1:56" s="39" customFormat="1" ht="25.2" customHeight="1" x14ac:dyDescent="0.2">
      <c r="A291" s="40"/>
      <c r="B291" s="40"/>
      <c r="C291" s="40"/>
      <c r="D291" s="40"/>
      <c r="E291" s="40"/>
      <c r="F291" s="40"/>
      <c r="G291" s="40"/>
      <c r="H291" s="40"/>
      <c r="I291" s="40"/>
      <c r="L291" s="74" t="s">
        <v>103</v>
      </c>
      <c r="M291" s="74"/>
      <c r="N291" s="101"/>
      <c r="O291" s="101"/>
      <c r="P291" s="109"/>
      <c r="Q291" s="109"/>
      <c r="R291" s="101"/>
      <c r="S291" s="101"/>
      <c r="T291" s="121"/>
      <c r="U291" s="125"/>
      <c r="V291" s="76"/>
      <c r="W291" s="132"/>
      <c r="X291" s="74" t="s">
        <v>103</v>
      </c>
      <c r="Y291" s="140"/>
      <c r="Z291" s="145"/>
      <c r="AA291" s="148"/>
      <c r="AB291" s="148"/>
      <c r="AC291" s="148"/>
      <c r="AD291" s="148"/>
      <c r="AE291" s="153"/>
      <c r="AF291" s="156"/>
      <c r="AG291" s="87"/>
      <c r="AH291" s="87"/>
      <c r="AI291" s="160">
        <f>G$4</f>
        <v>0</v>
      </c>
      <c r="AJ291" s="170"/>
      <c r="AK291" s="172"/>
      <c r="AL291" s="175"/>
      <c r="AM291" s="180"/>
      <c r="AN291" s="183"/>
      <c r="AP291" s="188"/>
      <c r="AS291" s="196"/>
      <c r="AT291" s="203"/>
      <c r="AU291" s="208"/>
      <c r="AW291" s="196" t="s">
        <v>200</v>
      </c>
      <c r="AX291" s="203"/>
      <c r="AY291" s="208">
        <f>AI291</f>
        <v>0</v>
      </c>
    </row>
    <row r="292" spans="1:56" s="39" customFormat="1" ht="25.2" customHeight="1" x14ac:dyDescent="0.2">
      <c r="A292" s="40"/>
      <c r="B292" s="40"/>
      <c r="C292" s="40"/>
      <c r="D292" s="40"/>
      <c r="E292" s="40"/>
      <c r="F292" s="40"/>
      <c r="G292" s="40"/>
      <c r="H292" s="40"/>
      <c r="I292" s="40"/>
      <c r="L292" s="74" t="s">
        <v>129</v>
      </c>
      <c r="M292" s="74"/>
      <c r="N292" s="101"/>
      <c r="O292" s="101"/>
      <c r="P292" s="109"/>
      <c r="Q292" s="109"/>
      <c r="R292" s="101"/>
      <c r="S292" s="101"/>
      <c r="T292" s="121"/>
      <c r="U292" s="125"/>
      <c r="V292" s="76"/>
      <c r="W292" s="132"/>
      <c r="X292" s="74" t="s">
        <v>129</v>
      </c>
      <c r="Y292" s="140"/>
      <c r="Z292" s="145"/>
      <c r="AA292" s="148"/>
      <c r="AB292" s="148"/>
      <c r="AC292" s="148"/>
      <c r="AD292" s="148"/>
      <c r="AE292" s="153"/>
      <c r="AF292" s="156"/>
      <c r="AG292" s="87"/>
      <c r="AH292" s="87"/>
      <c r="AI292" s="160">
        <f>I$4</f>
        <v>0</v>
      </c>
      <c r="AJ292" s="169"/>
      <c r="AK292" s="172"/>
      <c r="AL292" s="175"/>
      <c r="AM292" s="180"/>
      <c r="AN292" s="183"/>
      <c r="AP292" s="188"/>
      <c r="AS292" s="196"/>
      <c r="AT292" s="203"/>
      <c r="AU292" s="208"/>
      <c r="AW292" s="196" t="s">
        <v>201</v>
      </c>
      <c r="AX292" s="203"/>
      <c r="AY292" s="208">
        <f>AI292</f>
        <v>0</v>
      </c>
    </row>
    <row r="293" spans="1:56" s="39" customFormat="1" ht="25.2" customHeight="1" x14ac:dyDescent="0.2">
      <c r="A293" s="40"/>
      <c r="B293" s="40"/>
      <c r="C293" s="40"/>
      <c r="D293" s="40"/>
      <c r="E293" s="40"/>
      <c r="F293" s="40"/>
      <c r="G293" s="40"/>
      <c r="H293" s="40"/>
      <c r="I293" s="40"/>
      <c r="L293" s="74" t="s">
        <v>133</v>
      </c>
      <c r="M293" s="74"/>
      <c r="N293" s="101"/>
      <c r="O293" s="101"/>
      <c r="P293" s="109"/>
      <c r="Q293" s="109"/>
      <c r="R293" s="101"/>
      <c r="S293" s="101"/>
      <c r="T293" s="121"/>
      <c r="U293" s="125"/>
      <c r="V293" s="76"/>
      <c r="W293" s="76"/>
      <c r="X293" s="74" t="s">
        <v>133</v>
      </c>
      <c r="Y293" s="140"/>
      <c r="Z293" s="145"/>
      <c r="AA293" s="148"/>
      <c r="AB293" s="148"/>
      <c r="AC293" s="148"/>
      <c r="AD293" s="148"/>
      <c r="AE293" s="153"/>
      <c r="AF293" s="156"/>
      <c r="AG293" s="87"/>
      <c r="AH293" s="87"/>
      <c r="AI293" s="160">
        <f>G$6</f>
        <v>0</v>
      </c>
      <c r="AJ293" s="169"/>
      <c r="AK293" s="172"/>
      <c r="AL293" s="175"/>
      <c r="AM293" s="180"/>
      <c r="AN293" s="183"/>
      <c r="AP293" s="188"/>
      <c r="AS293" s="196"/>
      <c r="AT293" s="203"/>
      <c r="AU293" s="208"/>
      <c r="AW293" s="196" t="str">
        <f>X293</f>
        <v>間接経費</v>
      </c>
      <c r="AX293" s="203"/>
      <c r="AY293" s="208">
        <f>AI293</f>
        <v>0</v>
      </c>
    </row>
    <row r="294" spans="1:56" s="39" customFormat="1" ht="25.2" customHeight="1" x14ac:dyDescent="0.2">
      <c r="A294" s="40"/>
      <c r="B294" s="40"/>
      <c r="C294" s="40"/>
      <c r="D294" s="40"/>
      <c r="E294" s="40"/>
      <c r="F294" s="40"/>
      <c r="G294" s="40"/>
      <c r="H294" s="40"/>
      <c r="I294" s="40"/>
      <c r="L294" s="75" t="s">
        <v>20</v>
      </c>
      <c r="M294" s="75"/>
      <c r="N294" s="102">
        <f>SUBTOTAL(109,N10:N293)</f>
        <v>0</v>
      </c>
      <c r="O294" s="102">
        <f>SUBTOTAL(109,O10:O293)</f>
        <v>0</v>
      </c>
      <c r="P294" s="110"/>
      <c r="Q294" s="110"/>
      <c r="R294" s="110"/>
      <c r="S294" s="110"/>
      <c r="T294" s="122">
        <f>SUBTOTAL(109,T10:T293)</f>
        <v>0</v>
      </c>
      <c r="U294" s="124"/>
      <c r="V294" s="70"/>
      <c r="W294" s="70"/>
      <c r="X294" s="75" t="s">
        <v>20</v>
      </c>
      <c r="Y294" s="141">
        <f>SUBTOTAL(109,Y10:Y293)</f>
        <v>0</v>
      </c>
      <c r="Z294" s="146"/>
      <c r="AA294" s="149">
        <f>SUBTOTAL(109,AA10:AA293)</f>
        <v>0</v>
      </c>
      <c r="AB294" s="141">
        <f>SUBTOTAL(109,AB10:AB293)</f>
        <v>0</v>
      </c>
      <c r="AC294" s="146"/>
      <c r="AD294" s="146"/>
      <c r="AE294" s="154"/>
      <c r="AF294" s="157"/>
      <c r="AG294" s="141">
        <f>SUBTOTAL(109,AG10:AG293)</f>
        <v>0</v>
      </c>
      <c r="AH294" s="146"/>
      <c r="AI294" s="141">
        <f>SUM(AI289:AI293)</f>
        <v>0</v>
      </c>
      <c r="AJ294" s="75"/>
      <c r="AK294" s="171"/>
      <c r="AL294" s="75"/>
      <c r="AM294" s="181">
        <f>SUBTOTAL(109,AM10:AM292)</f>
        <v>0</v>
      </c>
      <c r="AN294" s="184"/>
      <c r="AO294" s="187">
        <f>SUBTOTAL(109,AO10:AO292)</f>
        <v>0</v>
      </c>
      <c r="AP294" s="191">
        <f>SUBTOTAL(109,AP10:AP292)</f>
        <v>0</v>
      </c>
      <c r="AQ294" s="193" t="str">
        <f>IFERROR(SUBTOTAL(109,AQ10:AQ288)/N294,"-")</f>
        <v>-</v>
      </c>
      <c r="AS294" s="196"/>
      <c r="AT294" s="203"/>
      <c r="AU294" s="209">
        <f>SUBTOTAL(109,AU10:AU293)</f>
        <v>0</v>
      </c>
      <c r="AW294" s="196" t="str">
        <f>IF(ISERROR(VLOOKUP($P294,#REF!,7,0)),"",VLOOKUP($P294,#REF!,7,0))</f>
        <v/>
      </c>
      <c r="AX294" s="203"/>
      <c r="AY294" s="209">
        <f>SUBTOTAL(109,AY10:AY293)</f>
        <v>0</v>
      </c>
      <c r="BA294" s="226">
        <f>SUBTOTAL(109,BA10:BA292)</f>
        <v>0</v>
      </c>
      <c r="BB294" s="226">
        <f>SUBTOTAL(109,BB10:BB292)</f>
        <v>0</v>
      </c>
    </row>
    <row r="295" spans="1:56" s="39" customFormat="1" ht="25.2" customHeight="1" x14ac:dyDescent="0.2">
      <c r="A295" s="40"/>
      <c r="B295" s="40"/>
      <c r="C295" s="40"/>
      <c r="D295" s="40"/>
      <c r="E295" s="40"/>
      <c r="F295" s="40"/>
      <c r="G295" s="40"/>
      <c r="H295" s="40"/>
      <c r="I295" s="40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150"/>
      <c r="AE295" s="150"/>
      <c r="AF295" s="150"/>
      <c r="AG295" s="150"/>
      <c r="AH295" s="146" t="s">
        <v>84</v>
      </c>
      <c r="AI295" s="161">
        <f>AG294+AI294</f>
        <v>0</v>
      </c>
      <c r="AJ295" s="75" t="s">
        <v>193</v>
      </c>
      <c r="AK295" s="107"/>
      <c r="AL295" s="76"/>
      <c r="AM295" s="76"/>
      <c r="AZ295" s="223" t="s">
        <v>197</v>
      </c>
      <c r="BA295" s="227">
        <f>SUM(AU294,AY294)</f>
        <v>0</v>
      </c>
    </row>
    <row r="296" spans="1:56" s="39" customFormat="1" ht="25.2" customHeight="1" x14ac:dyDescent="0.2">
      <c r="A296" s="40"/>
      <c r="B296" s="40"/>
      <c r="C296" s="40"/>
      <c r="D296" s="40"/>
      <c r="E296" s="40"/>
      <c r="F296" s="40"/>
      <c r="G296" s="40"/>
      <c r="H296" s="40"/>
      <c r="I296" s="40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150"/>
      <c r="AE296" s="150"/>
      <c r="AF296" s="150"/>
      <c r="AG296" s="150"/>
      <c r="AH296" s="159"/>
      <c r="AI296" s="162">
        <f>AI295*1.1</f>
        <v>0</v>
      </c>
      <c r="AJ296" s="75" t="s">
        <v>60</v>
      </c>
      <c r="AK296" s="107"/>
      <c r="AL296" s="76"/>
      <c r="AM296" s="76"/>
      <c r="AS296" s="269"/>
      <c r="AT296" s="269"/>
      <c r="AZ296" s="223" t="s">
        <v>194</v>
      </c>
      <c r="BA296" s="228">
        <f>AI295-BA295</f>
        <v>0</v>
      </c>
      <c r="BB296" s="39" t="s">
        <v>196</v>
      </c>
    </row>
    <row r="297" spans="1:56" s="39" customFormat="1" ht="18.75" customHeight="1" x14ac:dyDescent="0.2">
      <c r="A297" s="40"/>
      <c r="B297" s="40"/>
      <c r="C297" s="40"/>
      <c r="D297" s="40"/>
      <c r="E297" s="40"/>
      <c r="F297" s="40"/>
      <c r="G297" s="40"/>
      <c r="H297" s="40"/>
      <c r="I297" s="40"/>
      <c r="L297" s="77" t="s">
        <v>48</v>
      </c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151"/>
      <c r="AE297" s="151"/>
      <c r="AF297" s="151"/>
      <c r="AG297" s="151"/>
      <c r="AH297" s="77"/>
      <c r="AI297" s="77"/>
      <c r="AJ297" s="107"/>
      <c r="AK297" s="107"/>
      <c r="AL297" s="107"/>
      <c r="AM297" s="107"/>
      <c r="AZ297" s="223" t="s">
        <v>194</v>
      </c>
      <c r="BA297" s="229">
        <f>BA296*1.1</f>
        <v>0</v>
      </c>
      <c r="BB297" s="39" t="s">
        <v>105</v>
      </c>
    </row>
    <row r="298" spans="1:56" s="39" customFormat="1" ht="18.75" customHeight="1" x14ac:dyDescent="0.2">
      <c r="A298" s="40"/>
      <c r="B298" s="40"/>
      <c r="C298" s="40"/>
      <c r="D298" s="40"/>
      <c r="E298" s="40"/>
      <c r="F298" s="40"/>
      <c r="G298" s="40"/>
      <c r="H298" s="40"/>
      <c r="I298" s="40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107"/>
      <c r="AK298" s="107"/>
      <c r="AL298" s="107"/>
      <c r="AM298" s="107"/>
    </row>
    <row r="299" spans="1:56" s="39" customFormat="1" ht="18.75" customHeight="1" x14ac:dyDescent="0.2">
      <c r="A299" s="40"/>
      <c r="B299" s="40"/>
      <c r="C299" s="40"/>
      <c r="D299" s="40"/>
      <c r="E299" s="40"/>
      <c r="F299" s="40"/>
      <c r="G299" s="40"/>
      <c r="H299" s="40"/>
      <c r="I299" s="40"/>
      <c r="L299" s="75" t="s">
        <v>32</v>
      </c>
      <c r="M299" s="86" t="e">
        <f>1-(AA294/T294)</f>
        <v>#DIV/0!</v>
      </c>
      <c r="N299" s="82" t="s">
        <v>51</v>
      </c>
      <c r="O299" s="77"/>
      <c r="P299" s="77"/>
      <c r="Q299" s="114" t="s">
        <v>79</v>
      </c>
      <c r="R299" s="116"/>
      <c r="S299" s="116"/>
      <c r="T299" s="123"/>
      <c r="U299" s="77"/>
      <c r="V299" s="77"/>
      <c r="W299" s="77"/>
      <c r="X299" s="133" t="s">
        <v>37</v>
      </c>
      <c r="Y299" s="142"/>
      <c r="Z299" s="142"/>
      <c r="AA299" s="142"/>
      <c r="AB299" s="142"/>
      <c r="AC299" s="142"/>
      <c r="AD299" s="142"/>
      <c r="AE299" s="142"/>
      <c r="AF299" s="142"/>
      <c r="AG299" s="142"/>
      <c r="AH299" s="142"/>
      <c r="AI299" s="163"/>
      <c r="AJ299" s="107"/>
      <c r="AK299" s="107"/>
      <c r="AL299" s="107"/>
      <c r="AM299" s="107"/>
      <c r="AS299" s="197" t="s">
        <v>44</v>
      </c>
      <c r="AT299" s="204"/>
      <c r="AU299" s="204"/>
      <c r="AV299" s="204"/>
      <c r="AW299" s="217" t="s">
        <v>101</v>
      </c>
      <c r="AX299" s="204"/>
      <c r="AY299" s="219"/>
      <c r="BB299" s="230" t="s">
        <v>231</v>
      </c>
      <c r="BC299" s="204"/>
      <c r="BD299" s="219"/>
    </row>
    <row r="300" spans="1:56" s="39" customFormat="1" ht="22.5" customHeight="1" x14ac:dyDescent="0.2">
      <c r="A300" s="40"/>
      <c r="B300" s="40"/>
      <c r="C300" s="40"/>
      <c r="D300" s="40"/>
      <c r="E300" s="40"/>
      <c r="F300" s="40"/>
      <c r="G300" s="40"/>
      <c r="H300" s="40"/>
      <c r="I300" s="40"/>
      <c r="L300" s="75" t="s">
        <v>80</v>
      </c>
      <c r="M300" s="87">
        <f>T294-AA294</f>
        <v>0</v>
      </c>
      <c r="N300" s="75" t="s">
        <v>54</v>
      </c>
      <c r="O300" s="77"/>
      <c r="P300" s="77"/>
      <c r="Q300" s="115" t="s">
        <v>45</v>
      </c>
      <c r="R300" s="117" t="e">
        <f>AI296/M303</f>
        <v>#VALUE!</v>
      </c>
      <c r="S300" s="116" t="s">
        <v>81</v>
      </c>
      <c r="T300" s="123"/>
      <c r="U300" s="77"/>
      <c r="V300" s="77"/>
      <c r="W300" s="77"/>
      <c r="X300" s="134" t="str">
        <f>M307</f>
        <v>北海道電力 業務用電力　</v>
      </c>
      <c r="Y300" s="77" t="s">
        <v>87</v>
      </c>
      <c r="Z300" s="77"/>
      <c r="AA300" s="77"/>
      <c r="AB300" s="77"/>
      <c r="AC300" s="77"/>
      <c r="AD300" s="77"/>
      <c r="AE300" s="77"/>
      <c r="AF300" s="77"/>
      <c r="AG300" s="77"/>
      <c r="AH300" s="77"/>
      <c r="AI300" s="164"/>
      <c r="AJ300" s="107"/>
      <c r="AK300" s="107"/>
      <c r="AL300" s="107"/>
      <c r="AM300" s="107"/>
      <c r="AS300" s="198" t="s">
        <v>205</v>
      </c>
      <c r="AU300" s="210">
        <f>T294</f>
        <v>0</v>
      </c>
      <c r="AW300" s="39" t="s">
        <v>217</v>
      </c>
      <c r="AY300" s="220"/>
      <c r="BB300" s="198" t="s">
        <v>205</v>
      </c>
      <c r="BD300" s="232">
        <f>AA294</f>
        <v>0</v>
      </c>
    </row>
    <row r="301" spans="1:56" s="39" customFormat="1" ht="18.75" customHeight="1" x14ac:dyDescent="0.2">
      <c r="A301" s="40"/>
      <c r="B301" s="40"/>
      <c r="C301" s="40"/>
      <c r="D301" s="40"/>
      <c r="E301" s="40"/>
      <c r="F301" s="40"/>
      <c r="G301" s="40"/>
      <c r="H301" s="40"/>
      <c r="I301" s="40"/>
      <c r="L301" s="75" t="s">
        <v>58</v>
      </c>
      <c r="M301" s="87" t="e">
        <f>M300*M304</f>
        <v>#VALUE!</v>
      </c>
      <c r="N301" s="82" t="s">
        <v>61</v>
      </c>
      <c r="O301" s="77"/>
      <c r="P301" s="77"/>
      <c r="Q301" s="77"/>
      <c r="R301" s="77"/>
      <c r="S301" s="77"/>
      <c r="T301" s="77"/>
      <c r="U301" s="77"/>
      <c r="V301" s="77"/>
      <c r="W301" s="77"/>
      <c r="X301" s="135" t="s">
        <v>155</v>
      </c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164"/>
      <c r="AJ301" s="107"/>
      <c r="AK301" s="107"/>
      <c r="AL301" s="107"/>
      <c r="AM301" s="107"/>
      <c r="AS301" s="198" t="s">
        <v>208</v>
      </c>
      <c r="AU301" s="211" t="e">
        <f>AU300*$M304</f>
        <v>#VALUE!</v>
      </c>
      <c r="AW301" s="39" t="s">
        <v>25</v>
      </c>
      <c r="AY301" s="220"/>
      <c r="BB301" s="198" t="s">
        <v>208</v>
      </c>
      <c r="BD301" s="232" t="e">
        <f>BD300*$M304</f>
        <v>#VALUE!</v>
      </c>
    </row>
    <row r="302" spans="1:56" s="39" customFormat="1" ht="18.75" customHeight="1" x14ac:dyDescent="0.2">
      <c r="A302" s="40"/>
      <c r="B302" s="40"/>
      <c r="C302" s="40"/>
      <c r="D302" s="40"/>
      <c r="E302" s="40"/>
      <c r="F302" s="40"/>
      <c r="G302" s="40"/>
      <c r="H302" s="40"/>
      <c r="I302" s="40"/>
      <c r="L302" s="78" t="s">
        <v>33</v>
      </c>
      <c r="M302" s="88" t="e">
        <f>AM294*12*M305</f>
        <v>#VALUE!</v>
      </c>
      <c r="N302" s="103" t="s">
        <v>61</v>
      </c>
      <c r="O302" s="77"/>
      <c r="P302" s="111"/>
      <c r="Q302" s="111"/>
      <c r="R302" s="111"/>
      <c r="S302" s="111"/>
      <c r="T302" s="77"/>
      <c r="U302" s="77"/>
      <c r="V302" s="77"/>
      <c r="W302" s="77"/>
      <c r="X302" s="135" t="s">
        <v>156</v>
      </c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164"/>
      <c r="AJ302" s="107"/>
      <c r="AK302" s="107"/>
      <c r="AL302" s="107"/>
      <c r="AM302" s="107"/>
      <c r="AS302" s="198" t="s">
        <v>228</v>
      </c>
      <c r="AU302" s="212">
        <f>BA294</f>
        <v>0</v>
      </c>
      <c r="AW302" s="39" t="s">
        <v>214</v>
      </c>
      <c r="AY302" s="220"/>
      <c r="BB302" s="198" t="s">
        <v>221</v>
      </c>
      <c r="BD302" s="233">
        <f>BB294</f>
        <v>0</v>
      </c>
    </row>
    <row r="303" spans="1:56" s="39" customFormat="1" ht="18.75" customHeight="1" x14ac:dyDescent="0.2">
      <c r="A303" s="40"/>
      <c r="B303" s="40"/>
      <c r="C303" s="40"/>
      <c r="D303" s="40"/>
      <c r="E303" s="40"/>
      <c r="F303" s="40"/>
      <c r="G303" s="40"/>
      <c r="H303" s="40"/>
      <c r="I303" s="40"/>
      <c r="L303" s="79" t="s">
        <v>17</v>
      </c>
      <c r="M303" s="89" t="e">
        <f>M301+M302</f>
        <v>#VALUE!</v>
      </c>
      <c r="N303" s="104" t="s">
        <v>61</v>
      </c>
      <c r="O303" s="77"/>
      <c r="P303" s="111"/>
      <c r="Q303" s="111"/>
      <c r="R303" s="111"/>
      <c r="S303" s="111"/>
      <c r="T303" s="77"/>
      <c r="U303" s="77"/>
      <c r="V303" s="77"/>
      <c r="W303" s="77"/>
      <c r="X303" s="135" t="s">
        <v>187</v>
      </c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164"/>
      <c r="AJ303" s="107"/>
      <c r="AK303" s="107"/>
      <c r="AL303" s="107"/>
      <c r="AM303" s="107"/>
      <c r="AS303" s="198" t="s">
        <v>204</v>
      </c>
      <c r="AU303" s="211" t="e">
        <f>AU302*12*M305</f>
        <v>#VALUE!</v>
      </c>
      <c r="AW303" s="39" t="s">
        <v>229</v>
      </c>
      <c r="AY303" s="220"/>
      <c r="BB303" s="198" t="s">
        <v>204</v>
      </c>
      <c r="BD303" s="232" t="e">
        <f>BD302*12*$M305</f>
        <v>#VALUE!</v>
      </c>
    </row>
    <row r="304" spans="1:56" s="39" customFormat="1" ht="18.75" customHeight="1" x14ac:dyDescent="0.2">
      <c r="A304" s="40"/>
      <c r="B304" s="40"/>
      <c r="C304" s="40"/>
      <c r="D304" s="40"/>
      <c r="E304" s="40"/>
      <c r="F304" s="40"/>
      <c r="G304" s="40"/>
      <c r="H304" s="40"/>
      <c r="I304" s="40"/>
      <c r="L304" s="80" t="s">
        <v>102</v>
      </c>
      <c r="M304" s="90" t="str">
        <f>IF(ISERROR(VLOOKUP($M307,#REF!,3,0)),"",VLOOKUP($M307,#REF!,3,0))</f>
        <v/>
      </c>
      <c r="N304" s="91" t="s">
        <v>55</v>
      </c>
      <c r="O304" s="77"/>
      <c r="P304" s="111"/>
      <c r="Q304" s="111"/>
      <c r="R304" s="111"/>
      <c r="S304" s="111"/>
      <c r="T304" s="77"/>
      <c r="U304" s="77"/>
      <c r="V304" s="77"/>
      <c r="W304" s="77"/>
      <c r="X304" s="135" t="s">
        <v>1</v>
      </c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164"/>
      <c r="AJ304" s="107"/>
      <c r="AK304" s="107"/>
      <c r="AL304" s="107"/>
      <c r="AM304" s="107"/>
      <c r="AS304" s="199" t="s">
        <v>211</v>
      </c>
      <c r="AT304" s="205"/>
      <c r="AU304" s="213" t="e">
        <f>AU301+AU303</f>
        <v>#VALUE!</v>
      </c>
      <c r="AV304" s="205"/>
      <c r="AW304" s="205" t="s">
        <v>213</v>
      </c>
      <c r="AX304" s="205"/>
      <c r="AY304" s="221"/>
      <c r="BB304" s="231" t="s">
        <v>211</v>
      </c>
      <c r="BC304" s="216"/>
      <c r="BD304" s="234" t="e">
        <f>BD301+BD303</f>
        <v>#VALUE!</v>
      </c>
    </row>
    <row r="305" spans="1:51" s="39" customFormat="1" ht="18.75" customHeight="1" x14ac:dyDescent="0.2">
      <c r="A305" s="40"/>
      <c r="B305" s="40"/>
      <c r="C305" s="40"/>
      <c r="D305" s="40"/>
      <c r="E305" s="40"/>
      <c r="F305" s="40"/>
      <c r="G305" s="40"/>
      <c r="H305" s="40"/>
      <c r="I305" s="40"/>
      <c r="L305" s="80" t="s">
        <v>63</v>
      </c>
      <c r="M305" s="91" t="str">
        <f>IF(ISERROR(VLOOKUP($M307,#REF!,2,0)),"該当無し",VLOOKUP($M307,#REF!,2,0))</f>
        <v>該当無し</v>
      </c>
      <c r="N305" s="91" t="s">
        <v>67</v>
      </c>
      <c r="O305" s="77"/>
      <c r="P305" s="111"/>
      <c r="Q305" s="111"/>
      <c r="R305" s="111"/>
      <c r="S305" s="111"/>
      <c r="T305" s="77"/>
      <c r="U305" s="77"/>
      <c r="V305" s="77"/>
      <c r="W305" s="77"/>
      <c r="X305" s="136" t="s">
        <v>244</v>
      </c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164"/>
      <c r="AJ305" s="107"/>
      <c r="AK305" s="107"/>
      <c r="AL305" s="107"/>
      <c r="AM305" s="107"/>
      <c r="AS305" s="200" t="s">
        <v>218</v>
      </c>
      <c r="AY305" s="220"/>
    </row>
    <row r="306" spans="1:51" s="39" customFormat="1" ht="18.75" customHeight="1" x14ac:dyDescent="0.2">
      <c r="A306" s="40"/>
      <c r="B306" s="40"/>
      <c r="C306" s="40"/>
      <c r="D306" s="40"/>
      <c r="E306" s="40"/>
      <c r="F306" s="40"/>
      <c r="G306" s="40"/>
      <c r="H306" s="40"/>
      <c r="I306" s="40"/>
      <c r="L306" s="77"/>
      <c r="M306" s="77"/>
      <c r="N306" s="77"/>
      <c r="O306" s="77"/>
      <c r="P306" s="111"/>
      <c r="Q306" s="111"/>
      <c r="R306" s="111"/>
      <c r="S306" s="111"/>
      <c r="T306" s="77"/>
      <c r="U306" s="77"/>
      <c r="V306" s="77"/>
      <c r="W306" s="77"/>
      <c r="X306" s="135" t="s">
        <v>241</v>
      </c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164"/>
      <c r="AJ306" s="107"/>
      <c r="AK306" s="107"/>
      <c r="AL306" s="107"/>
      <c r="AM306" s="107"/>
      <c r="AS306" s="201" t="s">
        <v>233</v>
      </c>
      <c r="AT306" s="207"/>
      <c r="AU306" s="214" t="e">
        <f>AU304</f>
        <v>#VALUE!</v>
      </c>
      <c r="AY306" s="220"/>
    </row>
    <row r="307" spans="1:51" s="39" customFormat="1" ht="18.75" customHeight="1" x14ac:dyDescent="0.2">
      <c r="A307" s="40"/>
      <c r="B307" s="40"/>
      <c r="C307" s="40"/>
      <c r="D307" s="40"/>
      <c r="E307" s="40"/>
      <c r="F307" s="40"/>
      <c r="G307" s="40"/>
      <c r="H307" s="40"/>
      <c r="I307" s="40"/>
      <c r="L307" s="81" t="s">
        <v>69</v>
      </c>
      <c r="M307" s="77" t="str">
        <f>$C$4</f>
        <v>北海道電力 業務用電力　</v>
      </c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137" t="s">
        <v>240</v>
      </c>
      <c r="Y307" s="143"/>
      <c r="Z307" s="143"/>
      <c r="AA307" s="143"/>
      <c r="AB307" s="143"/>
      <c r="AC307" s="143"/>
      <c r="AD307" s="143"/>
      <c r="AE307" s="143"/>
      <c r="AF307" s="143"/>
      <c r="AG307" s="143"/>
      <c r="AH307" s="143"/>
      <c r="AI307" s="165"/>
      <c r="AJ307" s="107"/>
      <c r="AK307" s="107"/>
      <c r="AL307" s="107"/>
      <c r="AM307" s="107"/>
      <c r="AS307" s="201" t="s">
        <v>137</v>
      </c>
      <c r="AT307" s="207"/>
      <c r="AU307" s="214" t="e">
        <f>M303</f>
        <v>#VALUE!</v>
      </c>
      <c r="AW307" s="39" t="s">
        <v>219</v>
      </c>
      <c r="AY307" s="220"/>
    </row>
    <row r="308" spans="1:51" s="39" customFormat="1" ht="18.75" customHeight="1" x14ac:dyDescent="0.2">
      <c r="A308" s="40"/>
      <c r="B308" s="40"/>
      <c r="C308" s="40"/>
      <c r="D308" s="40"/>
      <c r="E308" s="40"/>
      <c r="F308" s="40"/>
      <c r="G308" s="40"/>
      <c r="H308" s="40"/>
      <c r="I308" s="40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138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107"/>
      <c r="AK308" s="107"/>
      <c r="AL308" s="107"/>
      <c r="AM308" s="107"/>
      <c r="AS308" s="202" t="s">
        <v>220</v>
      </c>
      <c r="AT308" s="206"/>
      <c r="AU308" s="215" t="e">
        <f>AU306-AU307</f>
        <v>#VALUE!</v>
      </c>
      <c r="AV308" s="216"/>
      <c r="AW308" s="218" t="s">
        <v>235</v>
      </c>
      <c r="AX308" s="216"/>
      <c r="AY308" s="222"/>
    </row>
    <row r="309" spans="1:51" s="39" customFormat="1" ht="18.75" customHeight="1" x14ac:dyDescent="0.2">
      <c r="A309" s="40"/>
      <c r="B309" s="40"/>
      <c r="C309" s="40"/>
      <c r="D309" s="40"/>
      <c r="E309" s="40"/>
      <c r="F309" s="40"/>
      <c r="G309" s="40"/>
      <c r="H309" s="40"/>
      <c r="I309" s="40"/>
      <c r="L309" s="82" t="s">
        <v>73</v>
      </c>
      <c r="M309" s="92">
        <f>AM294</f>
        <v>0</v>
      </c>
      <c r="N309" s="75" t="s">
        <v>83</v>
      </c>
      <c r="O309" s="77"/>
      <c r="P309" s="77"/>
      <c r="Q309" s="77"/>
      <c r="R309" s="77"/>
      <c r="S309" s="77"/>
      <c r="T309" s="77"/>
      <c r="U309" s="77"/>
      <c r="V309" s="77"/>
      <c r="W309" s="77"/>
      <c r="X309" s="138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107"/>
      <c r="AK309" s="107"/>
      <c r="AL309" s="107"/>
      <c r="AM309" s="107"/>
    </row>
    <row r="310" spans="1:51" ht="17.100000000000001" customHeight="1" x14ac:dyDescent="0.2"/>
    <row r="311" spans="1:51" ht="12" hidden="1" customHeight="1" x14ac:dyDescent="0.2">
      <c r="L311" s="38" t="s">
        <v>75</v>
      </c>
    </row>
    <row r="312" spans="1:51" ht="12" hidden="1" customHeight="1" x14ac:dyDescent="0.2"/>
    <row r="313" spans="1:51" ht="12" hidden="1" customHeight="1" x14ac:dyDescent="0.2">
      <c r="L313" s="83" t="s">
        <v>62</v>
      </c>
      <c r="M313" s="93">
        <f>AI295</f>
        <v>0</v>
      </c>
      <c r="N313" s="105" t="s">
        <v>26</v>
      </c>
    </row>
    <row r="314" spans="1:51" ht="12" hidden="1" customHeight="1" x14ac:dyDescent="0.2">
      <c r="L314" s="83" t="s">
        <v>89</v>
      </c>
      <c r="M314" s="93" t="e">
        <f>M303</f>
        <v>#VALUE!</v>
      </c>
      <c r="N314" s="105" t="s">
        <v>26</v>
      </c>
    </row>
    <row r="315" spans="1:51" ht="12" hidden="1" customHeight="1" x14ac:dyDescent="0.2">
      <c r="L315" s="83" t="s">
        <v>47</v>
      </c>
      <c r="M315" s="94" t="e">
        <f>M314/12</f>
        <v>#VALUE!</v>
      </c>
      <c r="N315" s="105" t="s">
        <v>26</v>
      </c>
    </row>
    <row r="316" spans="1:51" ht="12" hidden="1" customHeight="1" x14ac:dyDescent="0.2">
      <c r="L316" s="83" t="s">
        <v>90</v>
      </c>
      <c r="M316" s="95" t="e">
        <f>+R300</f>
        <v>#VALUE!</v>
      </c>
      <c r="N316" s="105" t="s">
        <v>92</v>
      </c>
    </row>
    <row r="317" spans="1:51" ht="12" hidden="1" customHeight="1" x14ac:dyDescent="0.2">
      <c r="L317" s="83" t="s">
        <v>94</v>
      </c>
      <c r="M317" s="95">
        <v>2</v>
      </c>
      <c r="N317" s="105" t="s">
        <v>96</v>
      </c>
    </row>
    <row r="318" spans="1:51" ht="12" hidden="1" customHeight="1" x14ac:dyDescent="0.2">
      <c r="L318" s="83" t="s">
        <v>64</v>
      </c>
      <c r="M318" s="93">
        <v>60</v>
      </c>
      <c r="N318" s="105" t="s">
        <v>95</v>
      </c>
    </row>
    <row r="319" spans="1:51" ht="12" hidden="1" customHeight="1" x14ac:dyDescent="0.2">
      <c r="L319" s="83" t="s">
        <v>39</v>
      </c>
      <c r="M319" s="94">
        <f>M313*M317/100</f>
        <v>0</v>
      </c>
      <c r="N319" s="105" t="s">
        <v>26</v>
      </c>
    </row>
    <row r="320" spans="1:51" ht="12" hidden="1" customHeight="1" x14ac:dyDescent="0.2">
      <c r="L320" s="83" t="s">
        <v>98</v>
      </c>
      <c r="M320" s="94" t="e">
        <f>M315-M319</f>
        <v>#VALUE!</v>
      </c>
      <c r="N320" s="105" t="s">
        <v>26</v>
      </c>
    </row>
    <row r="321" ht="12" customHeight="1" x14ac:dyDescent="0.2"/>
  </sheetData>
  <autoFilter ref="A9:AN288" xr:uid="{00000000-0009-0000-0000-000006000000}"/>
  <mergeCells count="19">
    <mergeCell ref="AE9:AF9"/>
    <mergeCell ref="AS296:AT296"/>
    <mergeCell ref="L6:M6"/>
    <mergeCell ref="AL7:AM7"/>
    <mergeCell ref="A8:J8"/>
    <mergeCell ref="L8:T8"/>
    <mergeCell ref="X8:AJ8"/>
    <mergeCell ref="AL8:AM8"/>
    <mergeCell ref="D4:F4"/>
    <mergeCell ref="G4:H4"/>
    <mergeCell ref="D5:F5"/>
    <mergeCell ref="G5:H5"/>
    <mergeCell ref="D6:F6"/>
    <mergeCell ref="G6:H6"/>
    <mergeCell ref="A1:D1"/>
    <mergeCell ref="E1:G1"/>
    <mergeCell ref="L2:M2"/>
    <mergeCell ref="D3:F3"/>
    <mergeCell ref="G3:H3"/>
  </mergeCells>
  <phoneticPr fontId="3"/>
  <conditionalFormatting sqref="D10:D11">
    <cfRule type="expression" dxfId="154" priority="46">
      <formula>AND(OR($B10="*ベースライト*",$B10="スクエアライト",$B10="ダウンライト"),$D10&gt;1)</formula>
    </cfRule>
  </conditionalFormatting>
  <conditionalFormatting sqref="D14:D15">
    <cfRule type="expression" dxfId="153" priority="2">
      <formula>AND(OR($B14="*ベースライト*",$B14="スクエアライト",$B14="ダウンライト"),$D14&gt;1)</formula>
    </cfRule>
  </conditionalFormatting>
  <conditionalFormatting sqref="D38:D39">
    <cfRule type="expression" dxfId="152" priority="3">
      <formula>AND(NOT($C38=""),OR($D38="",$E38="",$F38="",$G38=""))</formula>
    </cfRule>
  </conditionalFormatting>
  <conditionalFormatting sqref="D38:D48">
    <cfRule type="expression" dxfId="151" priority="4">
      <formula>AND(OR($B38="*ベースライト*",$B38="スクエアライト",$B38="ダウンライト"),$D38&gt;1)</formula>
    </cfRule>
  </conditionalFormatting>
  <conditionalFormatting sqref="D41:D48">
    <cfRule type="expression" dxfId="150" priority="5">
      <formula>AND(NOT($C41=""),OR($D41="",$E41="",$F41="",$G41=""))</formula>
    </cfRule>
  </conditionalFormatting>
  <conditionalFormatting sqref="D64">
    <cfRule type="expression" dxfId="149" priority="37">
      <formula>AND(NOT($C64=""),OR($D64="",$E64="",$F64="",$G64=""))</formula>
    </cfRule>
  </conditionalFormatting>
  <conditionalFormatting sqref="D64:D65">
    <cfRule type="expression" dxfId="148" priority="38">
      <formula>AND(OR($B64="*ベースライト*",$B64="スクエアライト",$B64="ダウンライト"),$D64&gt;1)</formula>
    </cfRule>
  </conditionalFormatting>
  <conditionalFormatting sqref="D67">
    <cfRule type="expression" dxfId="147" priority="50">
      <formula>AND(OR($B67="*ベースライト*",$B67="スクエアライト",$B67="ダウンライト"),$D67&gt;1)</formula>
    </cfRule>
  </conditionalFormatting>
  <conditionalFormatting sqref="D70:D73">
    <cfRule type="expression" dxfId="146" priority="42">
      <formula>AND(OR($B70="*ベースライト*",$B70="スクエアライト",$B70="ダウンライト"),$D70&gt;1)</formula>
    </cfRule>
  </conditionalFormatting>
  <conditionalFormatting sqref="D72:D73">
    <cfRule type="expression" dxfId="145" priority="41">
      <formula>AND(NOT($C72=""),OR($D72="",$E72="",$F72="",$G72=""))</formula>
    </cfRule>
  </conditionalFormatting>
  <conditionalFormatting sqref="D122:D271">
    <cfRule type="expression" dxfId="144" priority="64">
      <formula>AND(OR($B122="*ベースライト*",$B122="スクエアライト",$B122="ダウンライト"),$D122&gt;1)</formula>
    </cfRule>
  </conditionalFormatting>
  <conditionalFormatting sqref="D14:E15">
    <cfRule type="expression" dxfId="143" priority="1">
      <formula>AND(NOT($C14=""),OR($D14="",$E14="",$F14="",$G14=""))</formula>
    </cfRule>
  </conditionalFormatting>
  <conditionalFormatting sqref="D38:E42">
    <cfRule type="expression" dxfId="142" priority="9">
      <formula>AND(NOT($C38=""),OR($D38="",$E38="",$F38="",$G38=""))</formula>
    </cfRule>
  </conditionalFormatting>
  <conditionalFormatting sqref="D44:E46">
    <cfRule type="expression" dxfId="141" priority="31">
      <formula>AND(NOT($C44=""),OR($D44="",$E44="",$F44="",$G44=""))</formula>
    </cfRule>
  </conditionalFormatting>
  <conditionalFormatting sqref="D65:E65">
    <cfRule type="expression" dxfId="140" priority="57">
      <formula>AND(NOT($C65=""),OR($D65="",$E65="",$F65="",$G65=""))</formula>
    </cfRule>
  </conditionalFormatting>
  <conditionalFormatting sqref="D67:E67">
    <cfRule type="expression" dxfId="139" priority="49">
      <formula>AND(NOT($C67=""),OR($D67="",$E67="",$F67="",$G67=""))</formula>
    </cfRule>
  </conditionalFormatting>
  <conditionalFormatting sqref="D70:E71">
    <cfRule type="expression" dxfId="138" priority="55">
      <formula>AND(NOT($C70=""),OR($D70="",$E70="",$F70="",$G70=""))</formula>
    </cfRule>
  </conditionalFormatting>
  <conditionalFormatting sqref="D122:E141">
    <cfRule type="expression" dxfId="137" priority="112">
      <formula>AND(NOT($C122=""),OR($D122="",$E122="",$F122="",$G122=""))</formula>
    </cfRule>
  </conditionalFormatting>
  <conditionalFormatting sqref="D10:G10 D11:E11">
    <cfRule type="expression" dxfId="136" priority="45">
      <formula>AND(NOT($C10=""),OR($D10="",$E10="",$F10="",$G10=""))</formula>
    </cfRule>
  </conditionalFormatting>
  <conditionalFormatting sqref="D142:G271">
    <cfRule type="expression" dxfId="135" priority="63">
      <formula>AND(NOT($C142=""),OR($D142="",$E142="",$F142="",$G142=""))</formula>
    </cfRule>
  </conditionalFormatting>
  <conditionalFormatting sqref="F10">
    <cfRule type="cellIs" dxfId="134" priority="48" operator="greaterThan">
      <formula>24</formula>
    </cfRule>
  </conditionalFormatting>
  <conditionalFormatting sqref="F27:F87">
    <cfRule type="cellIs" dxfId="133" priority="20" operator="greaterThan">
      <formula>24</formula>
    </cfRule>
  </conditionalFormatting>
  <conditionalFormatting sqref="F88:F141">
    <cfRule type="cellIs" dxfId="132" priority="111" operator="greaterThan">
      <formula>24</formula>
    </cfRule>
  </conditionalFormatting>
  <conditionalFormatting sqref="F142:F288">
    <cfRule type="cellIs" dxfId="131" priority="66" operator="greaterThan">
      <formula>24</formula>
    </cfRule>
  </conditionalFormatting>
  <conditionalFormatting sqref="F133:G141">
    <cfRule type="expression" dxfId="130" priority="109">
      <formula>AND(NOT($C133=""),OR($D133="",$E133="",$F133="",$G133=""))</formula>
    </cfRule>
  </conditionalFormatting>
  <conditionalFormatting sqref="G10">
    <cfRule type="cellIs" dxfId="129" priority="47" operator="greaterThan">
      <formula>366</formula>
    </cfRule>
  </conditionalFormatting>
  <conditionalFormatting sqref="G27:G87">
    <cfRule type="cellIs" dxfId="128" priority="19" operator="greaterThan">
      <formula>366</formula>
    </cfRule>
  </conditionalFormatting>
  <conditionalFormatting sqref="G88:G141">
    <cfRule type="cellIs" dxfId="127" priority="110" operator="greaterThan">
      <formula>366</formula>
    </cfRule>
  </conditionalFormatting>
  <conditionalFormatting sqref="G142:G288">
    <cfRule type="cellIs" dxfId="126" priority="65" operator="greaterThan">
      <formula>366</formula>
    </cfRule>
  </conditionalFormatting>
  <conditionalFormatting sqref="AJ10:AJ288">
    <cfRule type="expression" dxfId="125" priority="116">
      <formula>NOT($AJ10=$X10)</formula>
    </cfRule>
  </conditionalFormatting>
  <conditionalFormatting sqref="AN1:AN1048576">
    <cfRule type="containsText" dxfId="124" priority="117" operator="containsText" text="未入力セル">
      <formula>NOT(ISERROR(SEARCH("未入力セル",AN1)))</formula>
    </cfRule>
  </conditionalFormatting>
  <dataValidations count="6">
    <dataValidation type="list" errorStyle="warning" allowBlank="1" showInputMessage="1" showErrorMessage="1" sqref="C10:C288" xr:uid="{00000000-0002-0000-0600-000000000000}">
      <formula1>INDIRECT(B10)</formula1>
    </dataValidation>
    <dataValidation type="list" errorStyle="warning" allowBlank="1" showInputMessage="1" showErrorMessage="1" sqref="B10:B288" xr:uid="{00000000-0002-0000-0600-000001000000}">
      <formula1>照明一覧</formula1>
    </dataValidation>
    <dataValidation type="whole" operator="greaterThanOrEqual" allowBlank="1" showInputMessage="1" showErrorMessage="1" sqref="D10:E288" xr:uid="{00000000-0002-0000-0600-000002000000}">
      <formula1>1</formula1>
    </dataValidation>
    <dataValidation type="whole" allowBlank="1" showInputMessage="1" showErrorMessage="1" sqref="F10:F288" xr:uid="{00000000-0002-0000-0600-000003000000}">
      <formula1>1</formula1>
      <formula2>24</formula2>
    </dataValidation>
    <dataValidation type="whole" allowBlank="1" showInputMessage="1" showErrorMessage="1" sqref="G10:G288" xr:uid="{00000000-0002-0000-0600-000004000000}">
      <formula1>1</formula1>
      <formula2>366</formula2>
    </dataValidation>
    <dataValidation type="list" allowBlank="1" showInputMessage="1" showErrorMessage="1" sqref="C4" xr:uid="{00000000-0002-0000-0600-000005000000}">
      <formula1>#REF!</formula1>
    </dataValidation>
  </dataValidations>
  <pageMargins left="0.70866141732283472" right="0.70866141732283472" top="0.31496062992125984" bottom="0.39370078740157483" header="0.23622047244094491" footer="0.31496062992125984"/>
  <pageSetup paperSize="8" scale="69" fitToHeight="0" orientation="landscape" r:id="rId1"/>
  <colBreaks count="1" manualBreakCount="1">
    <brk id="1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0">
    <tabColor rgb="FF00B0F0"/>
    <pageSetUpPr fitToPage="1"/>
  </sheetPr>
  <dimension ref="A1:BD321"/>
  <sheetViews>
    <sheetView zoomScaleSheetLayoutView="100" workbookViewId="0">
      <pane ySplit="9" topLeftCell="A10" activePane="bottomLeft" state="frozen"/>
      <selection pane="bottomLeft" sqref="A1:D1"/>
    </sheetView>
  </sheetViews>
  <sheetFormatPr defaultColWidth="8.88671875" defaultRowHeight="13.2" x14ac:dyDescent="0.2"/>
  <cols>
    <col min="1" max="1" width="23.88671875" style="37" customWidth="1"/>
    <col min="2" max="2" width="22.109375" style="37" customWidth="1"/>
    <col min="3" max="3" width="23.88671875" style="37" customWidth="1"/>
    <col min="4" max="5" width="9.88671875" style="37" customWidth="1"/>
    <col min="6" max="7" width="11.6640625" style="37" customWidth="1"/>
    <col min="8" max="8" width="10.6640625" style="37" customWidth="1"/>
    <col min="9" max="9" width="18.88671875" style="37" customWidth="1"/>
    <col min="10" max="10" width="21.88671875" style="38" customWidth="1"/>
    <col min="11" max="11" width="16.88671875" style="38" customWidth="1"/>
    <col min="12" max="12" width="20.109375" style="38" customWidth="1"/>
    <col min="13" max="13" width="29.109375" style="38" customWidth="1"/>
    <col min="14" max="17" width="7.44140625" style="38" customWidth="1"/>
    <col min="18" max="18" width="8.109375" style="38" customWidth="1"/>
    <col min="19" max="19" width="7.44140625" style="38" customWidth="1"/>
    <col min="20" max="20" width="11.44140625" style="38" customWidth="1"/>
    <col min="21" max="21" width="1.33203125" style="38" customWidth="1"/>
    <col min="22" max="22" width="5.44140625" style="38" customWidth="1"/>
    <col min="23" max="23" width="1.6640625" style="38" customWidth="1"/>
    <col min="24" max="24" width="32.109375" style="38" customWidth="1"/>
    <col min="25" max="26" width="7.44140625" style="38" customWidth="1"/>
    <col min="27" max="28" width="11.44140625" style="38" customWidth="1"/>
    <col min="29" max="30" width="8.88671875" style="38"/>
    <col min="31" max="31" width="2.6640625" style="38" customWidth="1"/>
    <col min="32" max="32" width="4.109375" style="38" bestFit="1" customWidth="1"/>
    <col min="33" max="33" width="12.44140625" style="38" customWidth="1"/>
    <col min="34" max="34" width="11.109375" style="38" customWidth="1"/>
    <col min="35" max="35" width="13.44140625" style="38" customWidth="1"/>
    <col min="36" max="36" width="14.109375" style="38" customWidth="1"/>
    <col min="37" max="37" width="3" style="38" customWidth="1"/>
    <col min="38" max="38" width="12.44140625" style="38" customWidth="1"/>
    <col min="39" max="39" width="7.88671875" style="38" bestFit="1" customWidth="1"/>
    <col min="40" max="40" width="9.109375" style="38" customWidth="1"/>
    <col min="41" max="41" width="9.109375" style="38" hidden="1" customWidth="1"/>
    <col min="42" max="42" width="12.44140625" style="38" hidden="1" customWidth="1"/>
    <col min="43" max="43" width="10.33203125" style="38" hidden="1" customWidth="1"/>
    <col min="44" max="44" width="8.88671875" style="38" hidden="1" customWidth="1"/>
    <col min="45" max="45" width="8.88671875" style="38"/>
    <col min="46" max="46" width="10.6640625" style="38" customWidth="1"/>
    <col min="47" max="47" width="9.44140625" style="38" bestFit="1" customWidth="1"/>
    <col min="48" max="48" width="2.44140625" style="38" customWidth="1"/>
    <col min="49" max="52" width="8.88671875" style="38"/>
    <col min="53" max="54" width="11" style="38" customWidth="1"/>
    <col min="55" max="16384" width="8.88671875" style="38"/>
  </cols>
  <sheetData>
    <row r="1" spans="1:54" ht="18" customHeight="1" x14ac:dyDescent="0.2">
      <c r="A1" s="249" t="s">
        <v>173</v>
      </c>
      <c r="B1" s="249"/>
      <c r="C1" s="249"/>
      <c r="D1" s="249"/>
      <c r="E1" s="250"/>
      <c r="F1" s="250"/>
      <c r="G1" s="250"/>
      <c r="H1" s="41" t="s">
        <v>53</v>
      </c>
      <c r="I1" s="61">
        <v>45839</v>
      </c>
      <c r="L1" s="69" t="s">
        <v>100</v>
      </c>
      <c r="M1" s="84"/>
      <c r="N1" s="96" t="s">
        <v>122</v>
      </c>
      <c r="O1" s="96"/>
      <c r="P1" s="96"/>
      <c r="Q1" s="96"/>
      <c r="R1" s="96"/>
      <c r="S1" s="96"/>
      <c r="T1" s="96" t="str">
        <f>T9</f>
        <v>年間使用
電力量(kWh)</v>
      </c>
      <c r="U1" s="96"/>
      <c r="V1" s="96"/>
      <c r="W1" s="96"/>
      <c r="X1" s="96"/>
      <c r="Y1" s="96" t="s">
        <v>9</v>
      </c>
      <c r="Z1" s="96"/>
      <c r="AA1" s="96" t="str">
        <f>AA9</f>
        <v>年間使用
電力量(kWh)</v>
      </c>
      <c r="AB1" s="96"/>
      <c r="AC1" s="96"/>
      <c r="AD1" s="96"/>
      <c r="AE1" s="96"/>
      <c r="AF1" s="96"/>
      <c r="AG1" s="96" t="str">
        <f>AG9</f>
        <v>LED見積
（合計）</v>
      </c>
      <c r="AH1" s="96" t="s">
        <v>136</v>
      </c>
      <c r="AI1" s="96" t="str">
        <f>AI9</f>
        <v>工事費
概算見積
（合計）</v>
      </c>
      <c r="AJ1" s="96" t="str">
        <f>L303</f>
        <v>年間削減電気料金計</v>
      </c>
      <c r="AK1" s="96"/>
      <c r="AL1" s="96"/>
      <c r="AM1" s="96" t="s">
        <v>86</v>
      </c>
      <c r="AO1" s="96" t="s">
        <v>57</v>
      </c>
      <c r="AP1" s="96" t="s">
        <v>126</v>
      </c>
      <c r="AQ1" s="37" t="s">
        <v>121</v>
      </c>
      <c r="AW1" s="38" t="s">
        <v>226</v>
      </c>
      <c r="AX1" s="38" t="s">
        <v>225</v>
      </c>
      <c r="BA1" s="38" t="s">
        <v>202</v>
      </c>
      <c r="BB1" s="38" t="s">
        <v>223</v>
      </c>
    </row>
    <row r="2" spans="1:54" s="39" customFormat="1" ht="15.6" customHeight="1" x14ac:dyDescent="0.2">
      <c r="A2" s="40"/>
      <c r="B2" s="40"/>
      <c r="C2" s="40"/>
      <c r="D2" s="51"/>
      <c r="E2" s="40"/>
      <c r="F2" s="40"/>
      <c r="G2" s="40" t="s">
        <v>192</v>
      </c>
      <c r="H2" s="58">
        <f>SUMIF(AR10:AR309,1,Y10:Y309)</f>
        <v>0</v>
      </c>
      <c r="I2" s="62">
        <f>IF(H2&lt;1,0,IF(H2&lt;11,1,CEILING(H2/10,1)))</f>
        <v>0</v>
      </c>
      <c r="L2" s="251"/>
      <c r="M2" s="251"/>
      <c r="N2" s="97">
        <f>N294</f>
        <v>0</v>
      </c>
      <c r="O2" s="70"/>
      <c r="P2" s="70"/>
      <c r="Q2" s="112"/>
      <c r="R2" s="112"/>
      <c r="S2" s="112"/>
      <c r="T2" s="118">
        <f>T294</f>
        <v>0</v>
      </c>
      <c r="U2" s="112"/>
      <c r="V2" s="112"/>
      <c r="W2" s="112"/>
      <c r="X2" s="112"/>
      <c r="Y2" s="118">
        <f>$Y294</f>
        <v>0</v>
      </c>
      <c r="Z2" s="112"/>
      <c r="AA2" s="118">
        <f>AA294</f>
        <v>0</v>
      </c>
      <c r="AB2" s="112"/>
      <c r="AC2" s="112"/>
      <c r="AD2" s="112"/>
      <c r="AE2" s="112"/>
      <c r="AF2" s="112"/>
      <c r="AG2" s="118">
        <f>AG294</f>
        <v>0</v>
      </c>
      <c r="AH2" s="158">
        <f>SUBTOTAL(109,AI10:AI288)</f>
        <v>0</v>
      </c>
      <c r="AI2" s="118">
        <f>AI294</f>
        <v>0</v>
      </c>
      <c r="AJ2" s="166" t="e">
        <f>M303</f>
        <v>#VALUE!</v>
      </c>
      <c r="AK2" s="112"/>
      <c r="AL2" s="112"/>
      <c r="AM2" s="176">
        <f>$AM294</f>
        <v>0</v>
      </c>
      <c r="AO2" s="176">
        <f>$AO$294</f>
        <v>0</v>
      </c>
      <c r="AP2" s="176">
        <f>$AP$294</f>
        <v>0</v>
      </c>
      <c r="AQ2" s="188" t="str">
        <f>$AQ$294</f>
        <v>-</v>
      </c>
      <c r="AW2" s="210" t="e">
        <f>$AU304</f>
        <v>#VALUE!</v>
      </c>
      <c r="AX2" s="210" t="e">
        <f>$AU308</f>
        <v>#VALUE!</v>
      </c>
      <c r="BA2" s="212">
        <f>$BA294</f>
        <v>0</v>
      </c>
      <c r="BB2" s="212">
        <f>$BB294</f>
        <v>0</v>
      </c>
    </row>
    <row r="3" spans="1:54" s="39" customFormat="1" ht="18" customHeight="1" x14ac:dyDescent="0.2">
      <c r="A3" s="41" t="s">
        <v>116</v>
      </c>
      <c r="B3" s="41" t="s">
        <v>123</v>
      </c>
      <c r="C3" s="49" t="s">
        <v>135</v>
      </c>
      <c r="D3" s="252"/>
      <c r="E3" s="252"/>
      <c r="F3" s="252"/>
      <c r="G3" s="253" t="s">
        <v>178</v>
      </c>
      <c r="H3" s="253"/>
      <c r="I3" s="56" t="s">
        <v>247</v>
      </c>
      <c r="AP3" s="188"/>
    </row>
    <row r="4" spans="1:54" s="39" customFormat="1" ht="18" customHeight="1" x14ac:dyDescent="0.2">
      <c r="A4" s="42"/>
      <c r="B4" s="46"/>
      <c r="C4" s="46" t="s">
        <v>183</v>
      </c>
      <c r="D4" s="254"/>
      <c r="E4" s="254"/>
      <c r="F4" s="254"/>
      <c r="G4" s="255">
        <f>IF(H2&gt;=1,50000,0)*IF(H2&lt;1,0,IF(H2&lt;13,1,CEILING(H2/10,1)))</f>
        <v>0</v>
      </c>
      <c r="H4" s="255"/>
      <c r="I4" s="57">
        <f>AG2*0.1</f>
        <v>0</v>
      </c>
      <c r="AP4" s="188"/>
    </row>
    <row r="5" spans="1:54" s="39" customFormat="1" ht="18" customHeight="1" x14ac:dyDescent="0.2">
      <c r="A5" s="43"/>
      <c r="B5" s="43"/>
      <c r="C5" s="50" t="str">
        <f>IF(ISERROR(VLOOKUP($C4,#REF!,2,0)),"該当無し",VLOOKUP($C4,#REF!,2,0))&amp;"kVA / "&amp;IF(ISERROR(VLOOKUP($C4,#REF!,3,0)),"",VLOOKUP($C4,#REF!,3,0))&amp;"KWh"</f>
        <v>該当無しkVA / KWh</v>
      </c>
      <c r="D5" s="252"/>
      <c r="E5" s="252"/>
      <c r="F5" s="252"/>
      <c r="G5" s="256" t="s">
        <v>237</v>
      </c>
      <c r="H5" s="257"/>
      <c r="I5" s="63"/>
      <c r="AM5" s="177"/>
      <c r="AP5" s="188"/>
    </row>
    <row r="6" spans="1:54" s="39" customFormat="1" ht="18" customHeight="1" x14ac:dyDescent="0.2">
      <c r="A6" s="43"/>
      <c r="B6" s="43"/>
      <c r="C6" s="43"/>
      <c r="D6" s="254"/>
      <c r="E6" s="254"/>
      <c r="F6" s="254"/>
      <c r="G6" s="258">
        <f>ROUND(($AG2+$AH2)*0.15,-3)</f>
        <v>0</v>
      </c>
      <c r="H6" s="258"/>
      <c r="I6" s="64"/>
      <c r="L6" s="259" t="e">
        <f>#REF!</f>
        <v>#REF!</v>
      </c>
      <c r="M6" s="260"/>
      <c r="N6" s="98"/>
      <c r="P6" s="107"/>
      <c r="AM6" s="178" t="s">
        <v>71</v>
      </c>
      <c r="AP6" s="188"/>
    </row>
    <row r="7" spans="1:54" ht="18" customHeight="1" x14ac:dyDescent="0.2">
      <c r="L7" s="71" t="str">
        <f>IF($A$4="","LED化 シミュレーション試算例",$A$4&amp;"　"&amp;"LED化　シミュレーション試算")</f>
        <v>LED化 シミュレーション試算例</v>
      </c>
      <c r="M7" s="85"/>
      <c r="N7" s="85"/>
      <c r="O7" s="85"/>
      <c r="T7" s="119"/>
      <c r="V7" s="126"/>
      <c r="W7" s="126"/>
      <c r="AA7" s="119"/>
      <c r="AG7" s="119"/>
      <c r="AI7" s="119"/>
      <c r="AL7" s="261">
        <f>$I$1</f>
        <v>45839</v>
      </c>
      <c r="AM7" s="261"/>
      <c r="AP7" s="189"/>
    </row>
    <row r="8" spans="1:54" s="39" customFormat="1" ht="15.6" customHeight="1" x14ac:dyDescent="0.2">
      <c r="A8" s="262" t="s">
        <v>34</v>
      </c>
      <c r="B8" s="262"/>
      <c r="C8" s="262"/>
      <c r="D8" s="262"/>
      <c r="E8" s="262"/>
      <c r="F8" s="262"/>
      <c r="G8" s="262"/>
      <c r="H8" s="262"/>
      <c r="I8" s="262"/>
      <c r="J8" s="262"/>
      <c r="L8" s="263" t="s">
        <v>8</v>
      </c>
      <c r="M8" s="264"/>
      <c r="N8" s="264"/>
      <c r="O8" s="264"/>
      <c r="P8" s="264"/>
      <c r="Q8" s="264"/>
      <c r="R8" s="264"/>
      <c r="S8" s="264"/>
      <c r="T8" s="265"/>
      <c r="U8" s="77"/>
      <c r="V8" s="127"/>
      <c r="W8" s="127"/>
      <c r="X8" s="266" t="s">
        <v>23</v>
      </c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77"/>
      <c r="AL8" s="266" t="s">
        <v>77</v>
      </c>
      <c r="AM8" s="266"/>
      <c r="AP8" s="188"/>
    </row>
    <row r="9" spans="1:54" s="39" customFormat="1" ht="37.35" customHeight="1" x14ac:dyDescent="0.15">
      <c r="A9" s="44" t="s">
        <v>167</v>
      </c>
      <c r="B9" s="47" t="s">
        <v>104</v>
      </c>
      <c r="C9" s="47" t="s">
        <v>108</v>
      </c>
      <c r="D9" s="52" t="s">
        <v>174</v>
      </c>
      <c r="E9" s="47" t="s">
        <v>115</v>
      </c>
      <c r="F9" s="54" t="s">
        <v>169</v>
      </c>
      <c r="G9" s="54" t="s">
        <v>170</v>
      </c>
      <c r="H9" s="59" t="s">
        <v>12</v>
      </c>
      <c r="I9" s="65" t="s">
        <v>130</v>
      </c>
      <c r="J9" s="67" t="s">
        <v>131</v>
      </c>
      <c r="L9" s="72" t="s">
        <v>2</v>
      </c>
      <c r="M9" s="72" t="s">
        <v>4</v>
      </c>
      <c r="N9" s="99" t="s">
        <v>110</v>
      </c>
      <c r="O9" s="106" t="s">
        <v>22</v>
      </c>
      <c r="P9" s="106" t="s">
        <v>11</v>
      </c>
      <c r="Q9" s="113" t="s">
        <v>16</v>
      </c>
      <c r="R9" s="113" t="s">
        <v>161</v>
      </c>
      <c r="S9" s="113" t="s">
        <v>152</v>
      </c>
      <c r="T9" s="113" t="s">
        <v>19</v>
      </c>
      <c r="U9" s="77"/>
      <c r="V9" s="128"/>
      <c r="W9" s="130"/>
      <c r="X9" s="72" t="s">
        <v>29</v>
      </c>
      <c r="Y9" s="99" t="s">
        <v>9</v>
      </c>
      <c r="Z9" s="113" t="s">
        <v>16</v>
      </c>
      <c r="AA9" s="113" t="s">
        <v>19</v>
      </c>
      <c r="AB9" s="113" t="s">
        <v>31</v>
      </c>
      <c r="AC9" s="113" t="s">
        <v>177</v>
      </c>
      <c r="AD9" s="113" t="s">
        <v>176</v>
      </c>
      <c r="AE9" s="267" t="s">
        <v>184</v>
      </c>
      <c r="AF9" s="268"/>
      <c r="AG9" s="113" t="s">
        <v>28</v>
      </c>
      <c r="AH9" s="113" t="s">
        <v>36</v>
      </c>
      <c r="AI9" s="113" t="s">
        <v>163</v>
      </c>
      <c r="AJ9" s="167" t="s">
        <v>43</v>
      </c>
      <c r="AK9" s="77"/>
      <c r="AL9" s="173" t="s">
        <v>158</v>
      </c>
      <c r="AM9" s="99" t="s">
        <v>159</v>
      </c>
      <c r="AN9" s="182" t="s">
        <v>114</v>
      </c>
      <c r="AO9" s="185" t="s">
        <v>124</v>
      </c>
      <c r="AP9" s="190" t="s">
        <v>126</v>
      </c>
      <c r="AQ9" s="192" t="s">
        <v>121</v>
      </c>
      <c r="AR9" s="194" t="s">
        <v>191</v>
      </c>
      <c r="AS9" s="195" t="s">
        <v>188</v>
      </c>
      <c r="AT9" s="195" t="s">
        <v>190</v>
      </c>
      <c r="AU9" s="195" t="s">
        <v>117</v>
      </c>
      <c r="AW9" s="195" t="s">
        <v>5</v>
      </c>
      <c r="AX9" s="195" t="s">
        <v>190</v>
      </c>
      <c r="AY9" s="195" t="s">
        <v>117</v>
      </c>
      <c r="BA9" s="224" t="s">
        <v>236</v>
      </c>
      <c r="BB9" s="224" t="s">
        <v>171</v>
      </c>
    </row>
    <row r="10" spans="1:54" s="39" customFormat="1" ht="25.2" customHeight="1" x14ac:dyDescent="0.2">
      <c r="A10" s="45"/>
      <c r="B10" s="48"/>
      <c r="C10" s="48"/>
      <c r="D10" s="53"/>
      <c r="E10" s="53"/>
      <c r="F10" s="55"/>
      <c r="G10" s="55"/>
      <c r="H10" s="60"/>
      <c r="I10" s="66"/>
      <c r="J10" s="68"/>
      <c r="L10" s="73">
        <f t="shared" ref="L10:L73" si="0">IFERROR($A10,"")</f>
        <v>0</v>
      </c>
      <c r="M10" s="73" t="str">
        <f t="shared" ref="M10:M73" si="1">IFERROR($B10&amp;" "&amp;$C10,"")</f>
        <v xml:space="preserve"> </v>
      </c>
      <c r="N10" s="100">
        <f t="shared" ref="N10:N73" si="2">IFERROR($E10,"")</f>
        <v>0</v>
      </c>
      <c r="O10" s="100">
        <f t="shared" ref="O10:O73" si="3">IFERROR($D10*$E10,"")</f>
        <v>0</v>
      </c>
      <c r="P10" s="108">
        <f t="shared" ref="P10:P73" si="4">O10</f>
        <v>0</v>
      </c>
      <c r="Q10" s="108" t="str">
        <f>IF(OR($C10="LED",$C10="不明"),"",IF(ISERROR(VLOOKUP($M10,#REF!,2,0)),"",VLOOKUP($M10,#REF!,2,0)))</f>
        <v/>
      </c>
      <c r="R10" s="100">
        <f t="shared" ref="R10:R73" si="5">IFERROR($F10,"")</f>
        <v>0</v>
      </c>
      <c r="S10" s="100">
        <f t="shared" ref="S10:S73" si="6">IFERROR($G10,"")</f>
        <v>0</v>
      </c>
      <c r="T10" s="120" t="str">
        <f t="shared" ref="T10:T73" si="7">IF(ISERROR(P10*Q10*R10*S10/1000),"",(P10*Q10*R10*S10/1000))</f>
        <v/>
      </c>
      <c r="U10" s="124"/>
      <c r="V10" s="129" t="s">
        <v>164</v>
      </c>
      <c r="W10" s="131"/>
      <c r="X10" s="75" t="str">
        <f>IF(COUNTIF($M10,"*LED*"),"LED設置済",IF(COUNTIF($M10,"*不明*"),"該当不明",IF(ISERROR(VLOOKUP($M10,#REF!,4,0)),"",VLOOKUP($M10,#REF!,4,0))))</f>
        <v/>
      </c>
      <c r="Y10" s="139">
        <f t="shared" ref="Y10:Y73" si="8">O10</f>
        <v>0</v>
      </c>
      <c r="Z10" s="144" t="str">
        <f>IF(ISERROR(VLOOKUP($M10,#REF!,5,0)),"",VLOOKUP($M10,#REF!,5,0))</f>
        <v/>
      </c>
      <c r="AA10" s="147" t="str">
        <f t="shared" ref="AA10:AA73" si="9">IF(ISERROR(R10*S10*Y10*Z10/1000),"",(R10*S10*Y10*Z10/1000))</f>
        <v/>
      </c>
      <c r="AB10" s="147" t="str">
        <f t="shared" ref="AB10:AB73" si="10">IF(ISERROR(T10-AA10),"",(T10-AA10))</f>
        <v/>
      </c>
      <c r="AC10" s="147" t="str">
        <f>IF(ISERROR(VLOOKUP($M10,#REF!,6,0)),"",VLOOKUP($M10,#REF!,6,0))</f>
        <v/>
      </c>
      <c r="AD10" s="147" t="str">
        <f>IF(ISERROR(VLOOKUP($M10,#REF!,8,0)),"",VLOOKUP($M10,#REF!,8,0))</f>
        <v/>
      </c>
      <c r="AE10" s="152" t="str">
        <f t="shared" ref="AE10:AE73" si="11">IF(AF10="","","▲")</f>
        <v/>
      </c>
      <c r="AF10" s="155" t="str">
        <f t="shared" ref="AF10:AF73" si="12">IF(ISERROR(1-(AD10/AC10)),"",(1-(AD10/AC10)))</f>
        <v/>
      </c>
      <c r="AG10" s="146" t="str">
        <f t="shared" ref="AG10:AG73" si="13">IF(ISERROR(Y10*AD10),"",(Y10*AD10))</f>
        <v/>
      </c>
      <c r="AH10" s="146" t="str">
        <f>IF(ISERROR(VLOOKUP($M10,#REF!,9,0)),"",VLOOKUP($M10,#REF!,9,0))</f>
        <v/>
      </c>
      <c r="AI10" s="146" t="str">
        <f t="shared" ref="AI10:AI73" si="14">IF(ISERROR(Y10*AH10),"",(Y10*AH10))</f>
        <v/>
      </c>
      <c r="AJ10" s="168">
        <f t="shared" ref="AJ10:AJ73" si="15">IFERROR($J10,"")</f>
        <v>0</v>
      </c>
      <c r="AK10" s="171"/>
      <c r="AL10" s="174" t="str">
        <f t="shared" ref="AL10:AL73" si="16">IF(ISERROR(Q10-Z10),"",(Q10-Z10))</f>
        <v/>
      </c>
      <c r="AM10" s="179" t="str">
        <f t="shared" ref="AM10:AM73" si="17">IF(ISERROR((AL10*Y10)/1000),"",((AL10*Y10)/1000))</f>
        <v/>
      </c>
      <c r="AN10" s="183" t="str">
        <f t="shared" ref="AN10:AN73" si="18">IF(L10=0,IF(M10=" ","未入力セル",""),"")</f>
        <v>未入力セル</v>
      </c>
      <c r="AO10" s="186" t="str">
        <f t="shared" ref="AO10:AO16" si="19">IF(ISERROR((Q10*Y10)/1000),"",((Q10*Y10)/1000))</f>
        <v/>
      </c>
      <c r="AP10" s="186" t="str">
        <f t="shared" ref="AP10:AP16" si="20">IF(ISERROR((Z10*Y10)/1000),"",((Z10*Y10)/1000))</f>
        <v/>
      </c>
      <c r="AQ10" s="39">
        <f t="shared" ref="AQ10:AQ29" si="21">R10*S10*N10</f>
        <v>0</v>
      </c>
      <c r="AR10" s="39" t="str">
        <f>IF(ISERROR(VLOOKUP($M10,#REF!,16,0)),"",VLOOKUP($M10,#REF!,16,0))</f>
        <v/>
      </c>
      <c r="AS10" s="196" t="str">
        <f>IF(ISERROR(VLOOKUP($M10,#REF!,7,0)),"",VLOOKUP($M10,#REF!,7,0))</f>
        <v/>
      </c>
      <c r="AT10" s="203">
        <f t="shared" ref="AT10:AT73" si="22">Y10</f>
        <v>0</v>
      </c>
      <c r="AU10" s="208" t="str">
        <f t="shared" ref="AU10:AU73" si="23">IF(ISERROR(AS10*AT10),"",(AS10*AT10))</f>
        <v/>
      </c>
      <c r="AW10" s="208" t="str">
        <f>IF(ISERROR(VLOOKUP($M10,#REF!,10,0)),"",VLOOKUP($M10,#REF!,10,0))</f>
        <v/>
      </c>
      <c r="AX10" s="203">
        <f t="shared" ref="AX10:AX73" si="24">Y10</f>
        <v>0</v>
      </c>
      <c r="AY10" s="208" t="str">
        <f t="shared" ref="AY10:AY73" si="25">IF(ISERROR(AW10*AX10),"",(AW10*AX10))</f>
        <v/>
      </c>
      <c r="BA10" s="225" t="str">
        <f t="shared" ref="BA10:BA73" si="26">IF(ISERROR((Q10*P10)/1000),"",((Q10*P10)/1000))</f>
        <v/>
      </c>
      <c r="BB10" s="225" t="str">
        <f t="shared" ref="BB10:BB73" si="27">IF(ISERROR((Z10*Y10)/1000),"",((Z10*Y10)/1000))</f>
        <v/>
      </c>
    </row>
    <row r="11" spans="1:54" s="39" customFormat="1" ht="25.2" customHeight="1" x14ac:dyDescent="0.2">
      <c r="A11" s="45"/>
      <c r="B11" s="48"/>
      <c r="C11" s="48"/>
      <c r="D11" s="53"/>
      <c r="E11" s="53"/>
      <c r="F11" s="55"/>
      <c r="G11" s="55"/>
      <c r="H11" s="60"/>
      <c r="I11" s="66"/>
      <c r="J11" s="68"/>
      <c r="L11" s="73">
        <f t="shared" si="0"/>
        <v>0</v>
      </c>
      <c r="M11" s="73" t="str">
        <f t="shared" si="1"/>
        <v xml:space="preserve"> </v>
      </c>
      <c r="N11" s="100">
        <f t="shared" si="2"/>
        <v>0</v>
      </c>
      <c r="O11" s="100">
        <f t="shared" si="3"/>
        <v>0</v>
      </c>
      <c r="P11" s="108">
        <f t="shared" si="4"/>
        <v>0</v>
      </c>
      <c r="Q11" s="108" t="str">
        <f>IF(OR($C11="LED",$C11="不明"),"",IF(ISERROR(VLOOKUP($M11,#REF!,2,0)),"",VLOOKUP($M11,#REF!,2,0)))</f>
        <v/>
      </c>
      <c r="R11" s="100">
        <f t="shared" si="5"/>
        <v>0</v>
      </c>
      <c r="S11" s="100">
        <f t="shared" si="6"/>
        <v>0</v>
      </c>
      <c r="T11" s="120" t="str">
        <f t="shared" si="7"/>
        <v/>
      </c>
      <c r="U11" s="124"/>
      <c r="V11" s="129" t="s">
        <v>164</v>
      </c>
      <c r="W11" s="131"/>
      <c r="X11" s="75" t="str">
        <f>IF(COUNTIF($M11,"*LED*"),"LED設置済",IF(COUNTIF($M11,"*不明*"),"該当不明",IF(ISERROR(VLOOKUP($M11,#REF!,4,0)),"",VLOOKUP($M11,#REF!,4,0))))</f>
        <v/>
      </c>
      <c r="Y11" s="139">
        <f t="shared" si="8"/>
        <v>0</v>
      </c>
      <c r="Z11" s="144" t="str">
        <f>IF(ISERROR(VLOOKUP($M11,#REF!,5,0)),"",VLOOKUP($M11,#REF!,5,0))</f>
        <v/>
      </c>
      <c r="AA11" s="147" t="str">
        <f t="shared" si="9"/>
        <v/>
      </c>
      <c r="AB11" s="147" t="str">
        <f t="shared" si="10"/>
        <v/>
      </c>
      <c r="AC11" s="147" t="str">
        <f>IF(ISERROR(VLOOKUP($M11,#REF!,6,0)),"",VLOOKUP($M11,#REF!,6,0))</f>
        <v/>
      </c>
      <c r="AD11" s="147" t="str">
        <f>IF(ISERROR(VLOOKUP($M11,#REF!,8,0)),"",VLOOKUP($M11,#REF!,8,0))</f>
        <v/>
      </c>
      <c r="AE11" s="152" t="str">
        <f t="shared" si="11"/>
        <v/>
      </c>
      <c r="AF11" s="155" t="str">
        <f t="shared" si="12"/>
        <v/>
      </c>
      <c r="AG11" s="146" t="str">
        <f t="shared" si="13"/>
        <v/>
      </c>
      <c r="AH11" s="146" t="str">
        <f>IF(ISERROR(VLOOKUP($M11,#REF!,9,0)),"",VLOOKUP($M11,#REF!,9,0))</f>
        <v/>
      </c>
      <c r="AI11" s="146" t="str">
        <f t="shared" si="14"/>
        <v/>
      </c>
      <c r="AJ11" s="168">
        <f t="shared" si="15"/>
        <v>0</v>
      </c>
      <c r="AK11" s="171"/>
      <c r="AL11" s="174" t="str">
        <f t="shared" si="16"/>
        <v/>
      </c>
      <c r="AM11" s="179" t="str">
        <f t="shared" si="17"/>
        <v/>
      </c>
      <c r="AN11" s="183" t="str">
        <f t="shared" si="18"/>
        <v>未入力セル</v>
      </c>
      <c r="AO11" s="186" t="str">
        <f t="shared" si="19"/>
        <v/>
      </c>
      <c r="AP11" s="186" t="str">
        <f t="shared" si="20"/>
        <v/>
      </c>
      <c r="AQ11" s="39">
        <f t="shared" si="21"/>
        <v>0</v>
      </c>
      <c r="AR11" s="39" t="str">
        <f>IF(ISERROR(VLOOKUP($M11,#REF!,16,0)),"",VLOOKUP($M11,#REF!,16,0))</f>
        <v/>
      </c>
      <c r="AS11" s="196" t="str">
        <f>IF(ISERROR(VLOOKUP($M11,#REF!,7,0)),"",VLOOKUP($M11,#REF!,7,0))</f>
        <v/>
      </c>
      <c r="AT11" s="203">
        <f t="shared" si="22"/>
        <v>0</v>
      </c>
      <c r="AU11" s="208" t="str">
        <f t="shared" si="23"/>
        <v/>
      </c>
      <c r="AW11" s="208" t="str">
        <f>IF(ISERROR(VLOOKUP($M11,#REF!,10,0)),"",VLOOKUP($M11,#REF!,10,0))</f>
        <v/>
      </c>
      <c r="AX11" s="203">
        <f t="shared" si="24"/>
        <v>0</v>
      </c>
      <c r="AY11" s="208" t="str">
        <f t="shared" si="25"/>
        <v/>
      </c>
      <c r="BA11" s="225" t="str">
        <f t="shared" si="26"/>
        <v/>
      </c>
      <c r="BB11" s="225" t="str">
        <f t="shared" si="27"/>
        <v/>
      </c>
    </row>
    <row r="12" spans="1:54" s="39" customFormat="1" ht="25.2" customHeight="1" x14ac:dyDescent="0.2">
      <c r="A12" s="45"/>
      <c r="B12" s="48"/>
      <c r="C12" s="48"/>
      <c r="D12" s="53"/>
      <c r="E12" s="53"/>
      <c r="F12" s="55"/>
      <c r="G12" s="55"/>
      <c r="H12" s="60"/>
      <c r="I12" s="66"/>
      <c r="J12" s="68"/>
      <c r="L12" s="73">
        <f t="shared" si="0"/>
        <v>0</v>
      </c>
      <c r="M12" s="73" t="str">
        <f t="shared" si="1"/>
        <v xml:space="preserve"> </v>
      </c>
      <c r="N12" s="100">
        <f t="shared" si="2"/>
        <v>0</v>
      </c>
      <c r="O12" s="100">
        <f t="shared" si="3"/>
        <v>0</v>
      </c>
      <c r="P12" s="108">
        <f t="shared" si="4"/>
        <v>0</v>
      </c>
      <c r="Q12" s="108" t="str">
        <f>IF(OR($C12="LED",$C12="不明"),"",IF(ISERROR(VLOOKUP($M12,#REF!,2,0)),"",VLOOKUP($M12,#REF!,2,0)))</f>
        <v/>
      </c>
      <c r="R12" s="100">
        <f t="shared" si="5"/>
        <v>0</v>
      </c>
      <c r="S12" s="100">
        <f t="shared" si="6"/>
        <v>0</v>
      </c>
      <c r="T12" s="120" t="str">
        <f t="shared" si="7"/>
        <v/>
      </c>
      <c r="U12" s="124"/>
      <c r="V12" s="129" t="s">
        <v>164</v>
      </c>
      <c r="W12" s="131"/>
      <c r="X12" s="75" t="str">
        <f>IF(COUNTIF($M12,"*LED*"),"LED設置済",IF(COUNTIF($M12,"*不明*"),"該当不明",IF(ISERROR(VLOOKUP($M12,#REF!,4,0)),"",VLOOKUP($M12,#REF!,4,0))))</f>
        <v/>
      </c>
      <c r="Y12" s="139">
        <f t="shared" si="8"/>
        <v>0</v>
      </c>
      <c r="Z12" s="144" t="str">
        <f>IF(ISERROR(VLOOKUP($M12,#REF!,5,0)),"",VLOOKUP($M12,#REF!,5,0))</f>
        <v/>
      </c>
      <c r="AA12" s="147" t="str">
        <f t="shared" si="9"/>
        <v/>
      </c>
      <c r="AB12" s="147" t="str">
        <f t="shared" si="10"/>
        <v/>
      </c>
      <c r="AC12" s="147" t="str">
        <f>IF(ISERROR(VLOOKUP($M12,#REF!,6,0)),"",VLOOKUP($M12,#REF!,6,0))</f>
        <v/>
      </c>
      <c r="AD12" s="147" t="str">
        <f>IF(ISERROR(VLOOKUP($M12,#REF!,8,0)),"",VLOOKUP($M12,#REF!,8,0))</f>
        <v/>
      </c>
      <c r="AE12" s="152" t="str">
        <f t="shared" si="11"/>
        <v/>
      </c>
      <c r="AF12" s="155" t="str">
        <f t="shared" si="12"/>
        <v/>
      </c>
      <c r="AG12" s="146" t="str">
        <f t="shared" si="13"/>
        <v/>
      </c>
      <c r="AH12" s="146" t="str">
        <f>IF(ISERROR(VLOOKUP($M12,#REF!,9,0)),"",VLOOKUP($M12,#REF!,9,0))</f>
        <v/>
      </c>
      <c r="AI12" s="146" t="str">
        <f t="shared" si="14"/>
        <v/>
      </c>
      <c r="AJ12" s="168">
        <f t="shared" si="15"/>
        <v>0</v>
      </c>
      <c r="AK12" s="171"/>
      <c r="AL12" s="174" t="str">
        <f t="shared" si="16"/>
        <v/>
      </c>
      <c r="AM12" s="179" t="str">
        <f t="shared" si="17"/>
        <v/>
      </c>
      <c r="AN12" s="183" t="str">
        <f t="shared" si="18"/>
        <v>未入力セル</v>
      </c>
      <c r="AO12" s="186" t="str">
        <f t="shared" si="19"/>
        <v/>
      </c>
      <c r="AP12" s="186" t="str">
        <f t="shared" si="20"/>
        <v/>
      </c>
      <c r="AQ12" s="39">
        <f t="shared" si="21"/>
        <v>0</v>
      </c>
      <c r="AR12" s="39" t="str">
        <f>IF(ISERROR(VLOOKUP($M12,#REF!,16,0)),"",VLOOKUP($M12,#REF!,16,0))</f>
        <v/>
      </c>
      <c r="AS12" s="196" t="str">
        <f>IF(ISERROR(VLOOKUP($M12,#REF!,7,0)),"",VLOOKUP($M12,#REF!,7,0))</f>
        <v/>
      </c>
      <c r="AT12" s="203">
        <f t="shared" si="22"/>
        <v>0</v>
      </c>
      <c r="AU12" s="208" t="str">
        <f t="shared" si="23"/>
        <v/>
      </c>
      <c r="AW12" s="208" t="str">
        <f>IF(ISERROR(VLOOKUP($M12,#REF!,10,0)),"",VLOOKUP($M12,#REF!,10,0))</f>
        <v/>
      </c>
      <c r="AX12" s="203">
        <f t="shared" si="24"/>
        <v>0</v>
      </c>
      <c r="AY12" s="208" t="str">
        <f t="shared" si="25"/>
        <v/>
      </c>
      <c r="BA12" s="225" t="str">
        <f t="shared" si="26"/>
        <v/>
      </c>
      <c r="BB12" s="225" t="str">
        <f t="shared" si="27"/>
        <v/>
      </c>
    </row>
    <row r="13" spans="1:54" s="39" customFormat="1" ht="25.2" customHeight="1" x14ac:dyDescent="0.2">
      <c r="A13" s="45"/>
      <c r="B13" s="48"/>
      <c r="C13" s="48"/>
      <c r="D13" s="53"/>
      <c r="E13" s="53"/>
      <c r="F13" s="55"/>
      <c r="G13" s="55"/>
      <c r="H13" s="60"/>
      <c r="I13" s="66"/>
      <c r="J13" s="68"/>
      <c r="L13" s="73">
        <f t="shared" si="0"/>
        <v>0</v>
      </c>
      <c r="M13" s="73" t="str">
        <f t="shared" si="1"/>
        <v xml:space="preserve"> </v>
      </c>
      <c r="N13" s="100">
        <f t="shared" si="2"/>
        <v>0</v>
      </c>
      <c r="O13" s="100">
        <f t="shared" si="3"/>
        <v>0</v>
      </c>
      <c r="P13" s="108">
        <f t="shared" si="4"/>
        <v>0</v>
      </c>
      <c r="Q13" s="108" t="str">
        <f>IF(OR($C13="LED",$C13="不明"),"",IF(ISERROR(VLOOKUP($M13,#REF!,2,0)),"",VLOOKUP($M13,#REF!,2,0)))</f>
        <v/>
      </c>
      <c r="R13" s="100">
        <f t="shared" si="5"/>
        <v>0</v>
      </c>
      <c r="S13" s="100">
        <f t="shared" si="6"/>
        <v>0</v>
      </c>
      <c r="T13" s="120" t="str">
        <f t="shared" si="7"/>
        <v/>
      </c>
      <c r="U13" s="124"/>
      <c r="V13" s="129" t="s">
        <v>164</v>
      </c>
      <c r="W13" s="131"/>
      <c r="X13" s="75" t="str">
        <f>IF(COUNTIF($M13,"*LED*"),"LED設置済",IF(COUNTIF($M13,"*不明*"),"該当不明",IF(ISERROR(VLOOKUP($M13,#REF!,4,0)),"",VLOOKUP($M13,#REF!,4,0))))</f>
        <v/>
      </c>
      <c r="Y13" s="139">
        <f t="shared" si="8"/>
        <v>0</v>
      </c>
      <c r="Z13" s="144" t="str">
        <f>IF(ISERROR(VLOOKUP($M13,#REF!,5,0)),"",VLOOKUP($M13,#REF!,5,0))</f>
        <v/>
      </c>
      <c r="AA13" s="147" t="str">
        <f t="shared" si="9"/>
        <v/>
      </c>
      <c r="AB13" s="147" t="str">
        <f t="shared" si="10"/>
        <v/>
      </c>
      <c r="AC13" s="147" t="str">
        <f>IF(ISERROR(VLOOKUP($M13,#REF!,6,0)),"",VLOOKUP($M13,#REF!,6,0))</f>
        <v/>
      </c>
      <c r="AD13" s="147" t="str">
        <f>IF(ISERROR(VLOOKUP($M13,#REF!,8,0)),"",VLOOKUP($M13,#REF!,8,0))</f>
        <v/>
      </c>
      <c r="AE13" s="152" t="str">
        <f t="shared" si="11"/>
        <v/>
      </c>
      <c r="AF13" s="155" t="str">
        <f t="shared" si="12"/>
        <v/>
      </c>
      <c r="AG13" s="146" t="str">
        <f t="shared" si="13"/>
        <v/>
      </c>
      <c r="AH13" s="146" t="str">
        <f>IF(ISERROR(VLOOKUP($M13,#REF!,9,0)),"",VLOOKUP($M13,#REF!,9,0))</f>
        <v/>
      </c>
      <c r="AI13" s="146" t="str">
        <f t="shared" si="14"/>
        <v/>
      </c>
      <c r="AJ13" s="168">
        <f t="shared" si="15"/>
        <v>0</v>
      </c>
      <c r="AK13" s="171"/>
      <c r="AL13" s="174" t="str">
        <f t="shared" si="16"/>
        <v/>
      </c>
      <c r="AM13" s="179" t="str">
        <f t="shared" si="17"/>
        <v/>
      </c>
      <c r="AN13" s="183" t="str">
        <f t="shared" si="18"/>
        <v>未入力セル</v>
      </c>
      <c r="AO13" s="186" t="str">
        <f t="shared" si="19"/>
        <v/>
      </c>
      <c r="AP13" s="186" t="str">
        <f t="shared" si="20"/>
        <v/>
      </c>
      <c r="AQ13" s="39">
        <f t="shared" si="21"/>
        <v>0</v>
      </c>
      <c r="AR13" s="39" t="str">
        <f>IF(ISERROR(VLOOKUP($M13,#REF!,16,0)),"",VLOOKUP($M13,#REF!,16,0))</f>
        <v/>
      </c>
      <c r="AS13" s="196" t="str">
        <f>IF(ISERROR(VLOOKUP($M13,#REF!,7,0)),"",VLOOKUP($M13,#REF!,7,0))</f>
        <v/>
      </c>
      <c r="AT13" s="203">
        <f t="shared" si="22"/>
        <v>0</v>
      </c>
      <c r="AU13" s="208" t="str">
        <f t="shared" si="23"/>
        <v/>
      </c>
      <c r="AW13" s="208" t="str">
        <f>IF(ISERROR(VLOOKUP($M13,#REF!,10,0)),"",VLOOKUP($M13,#REF!,10,0))</f>
        <v/>
      </c>
      <c r="AX13" s="203">
        <f t="shared" si="24"/>
        <v>0</v>
      </c>
      <c r="AY13" s="208" t="str">
        <f t="shared" si="25"/>
        <v/>
      </c>
      <c r="BA13" s="225" t="str">
        <f t="shared" si="26"/>
        <v/>
      </c>
      <c r="BB13" s="225" t="str">
        <f t="shared" si="27"/>
        <v/>
      </c>
    </row>
    <row r="14" spans="1:54" s="39" customFormat="1" ht="25.2" customHeight="1" x14ac:dyDescent="0.2">
      <c r="A14" s="45"/>
      <c r="B14" s="48"/>
      <c r="C14" s="48"/>
      <c r="D14" s="53"/>
      <c r="E14" s="53"/>
      <c r="F14" s="55"/>
      <c r="G14" s="55"/>
      <c r="H14" s="60"/>
      <c r="I14" s="66"/>
      <c r="J14" s="68"/>
      <c r="L14" s="73">
        <f t="shared" si="0"/>
        <v>0</v>
      </c>
      <c r="M14" s="73" t="str">
        <f t="shared" si="1"/>
        <v xml:space="preserve"> </v>
      </c>
      <c r="N14" s="100">
        <f t="shared" si="2"/>
        <v>0</v>
      </c>
      <c r="O14" s="100">
        <f t="shared" si="3"/>
        <v>0</v>
      </c>
      <c r="P14" s="108">
        <f t="shared" si="4"/>
        <v>0</v>
      </c>
      <c r="Q14" s="108" t="str">
        <f>IF(OR($C14="LED",$C14="不明"),"",IF(ISERROR(VLOOKUP($M14,#REF!,2,0)),"",VLOOKUP($M14,#REF!,2,0)))</f>
        <v/>
      </c>
      <c r="R14" s="100">
        <f t="shared" si="5"/>
        <v>0</v>
      </c>
      <c r="S14" s="100">
        <f t="shared" si="6"/>
        <v>0</v>
      </c>
      <c r="T14" s="120" t="str">
        <f t="shared" si="7"/>
        <v/>
      </c>
      <c r="U14" s="124"/>
      <c r="V14" s="129" t="s">
        <v>164</v>
      </c>
      <c r="W14" s="131"/>
      <c r="X14" s="75" t="str">
        <f>IF(COUNTIF($M14,"*LED*"),"LED設置済",IF(COUNTIF($M14,"*不明*"),"該当不明",IF(ISERROR(VLOOKUP($M14,#REF!,4,0)),"",VLOOKUP($M14,#REF!,4,0))))</f>
        <v/>
      </c>
      <c r="Y14" s="139">
        <f t="shared" si="8"/>
        <v>0</v>
      </c>
      <c r="Z14" s="144" t="str">
        <f>IF(ISERROR(VLOOKUP($M14,#REF!,5,0)),"",VLOOKUP($M14,#REF!,5,0))</f>
        <v/>
      </c>
      <c r="AA14" s="147" t="str">
        <f t="shared" si="9"/>
        <v/>
      </c>
      <c r="AB14" s="147" t="str">
        <f t="shared" si="10"/>
        <v/>
      </c>
      <c r="AC14" s="147" t="str">
        <f>IF(ISERROR(VLOOKUP($M14,#REF!,6,0)),"",VLOOKUP($M14,#REF!,6,0))</f>
        <v/>
      </c>
      <c r="AD14" s="147" t="str">
        <f>IF(ISERROR(VLOOKUP($M14,#REF!,8,0)),"",VLOOKUP($M14,#REF!,8,0))</f>
        <v/>
      </c>
      <c r="AE14" s="152" t="str">
        <f t="shared" si="11"/>
        <v/>
      </c>
      <c r="AF14" s="155" t="str">
        <f t="shared" si="12"/>
        <v/>
      </c>
      <c r="AG14" s="146" t="str">
        <f t="shared" si="13"/>
        <v/>
      </c>
      <c r="AH14" s="146" t="str">
        <f>IF(ISERROR(VLOOKUP($M14,#REF!,9,0)),"",VLOOKUP($M14,#REF!,9,0))</f>
        <v/>
      </c>
      <c r="AI14" s="146" t="str">
        <f t="shared" si="14"/>
        <v/>
      </c>
      <c r="AJ14" s="168">
        <f t="shared" si="15"/>
        <v>0</v>
      </c>
      <c r="AK14" s="171"/>
      <c r="AL14" s="174" t="str">
        <f t="shared" si="16"/>
        <v/>
      </c>
      <c r="AM14" s="179" t="str">
        <f t="shared" si="17"/>
        <v/>
      </c>
      <c r="AN14" s="183" t="str">
        <f t="shared" si="18"/>
        <v>未入力セル</v>
      </c>
      <c r="AO14" s="186" t="str">
        <f t="shared" si="19"/>
        <v/>
      </c>
      <c r="AP14" s="186" t="str">
        <f t="shared" si="20"/>
        <v/>
      </c>
      <c r="AQ14" s="39">
        <f t="shared" si="21"/>
        <v>0</v>
      </c>
      <c r="AR14" s="39" t="str">
        <f>IF(ISERROR(VLOOKUP($M14,#REF!,16,0)),"",VLOOKUP($M14,#REF!,16,0))</f>
        <v/>
      </c>
      <c r="AS14" s="196" t="str">
        <f>IF(ISERROR(VLOOKUP($M14,#REF!,7,0)),"",VLOOKUP($M14,#REF!,7,0))</f>
        <v/>
      </c>
      <c r="AT14" s="203">
        <f t="shared" si="22"/>
        <v>0</v>
      </c>
      <c r="AU14" s="208" t="str">
        <f t="shared" si="23"/>
        <v/>
      </c>
      <c r="AW14" s="208" t="str">
        <f>IF(ISERROR(VLOOKUP($M14,#REF!,10,0)),"",VLOOKUP($M14,#REF!,10,0))</f>
        <v/>
      </c>
      <c r="AX14" s="203">
        <f t="shared" si="24"/>
        <v>0</v>
      </c>
      <c r="AY14" s="208" t="str">
        <f t="shared" si="25"/>
        <v/>
      </c>
      <c r="BA14" s="225" t="str">
        <f t="shared" si="26"/>
        <v/>
      </c>
      <c r="BB14" s="225" t="str">
        <f t="shared" si="27"/>
        <v/>
      </c>
    </row>
    <row r="15" spans="1:54" s="39" customFormat="1" ht="25.2" customHeight="1" x14ac:dyDescent="0.2">
      <c r="A15" s="45"/>
      <c r="B15" s="48"/>
      <c r="C15" s="48"/>
      <c r="D15" s="53"/>
      <c r="E15" s="53"/>
      <c r="F15" s="55"/>
      <c r="G15" s="55"/>
      <c r="H15" s="60"/>
      <c r="I15" s="66"/>
      <c r="J15" s="68"/>
      <c r="L15" s="73">
        <f t="shared" si="0"/>
        <v>0</v>
      </c>
      <c r="M15" s="73" t="str">
        <f t="shared" si="1"/>
        <v xml:space="preserve"> </v>
      </c>
      <c r="N15" s="100">
        <f t="shared" si="2"/>
        <v>0</v>
      </c>
      <c r="O15" s="100">
        <f t="shared" si="3"/>
        <v>0</v>
      </c>
      <c r="P15" s="108">
        <f t="shared" si="4"/>
        <v>0</v>
      </c>
      <c r="Q15" s="108" t="str">
        <f>IF(OR($C15="LED",$C15="不明"),"",IF(ISERROR(VLOOKUP($M15,#REF!,2,0)),"",VLOOKUP($M15,#REF!,2,0)))</f>
        <v/>
      </c>
      <c r="R15" s="100">
        <f t="shared" si="5"/>
        <v>0</v>
      </c>
      <c r="S15" s="100">
        <f t="shared" si="6"/>
        <v>0</v>
      </c>
      <c r="T15" s="120" t="str">
        <f t="shared" si="7"/>
        <v/>
      </c>
      <c r="U15" s="124"/>
      <c r="V15" s="129" t="s">
        <v>164</v>
      </c>
      <c r="W15" s="131"/>
      <c r="X15" s="75" t="str">
        <f>IF(COUNTIF($M15,"*LED*"),"LED設置済",IF(COUNTIF($M15,"*不明*"),"該当不明",IF(ISERROR(VLOOKUP($M15,#REF!,4,0)),"",VLOOKUP($M15,#REF!,4,0))))</f>
        <v/>
      </c>
      <c r="Y15" s="139">
        <f t="shared" si="8"/>
        <v>0</v>
      </c>
      <c r="Z15" s="144" t="str">
        <f>IF(ISERROR(VLOOKUP($M15,#REF!,5,0)),"",VLOOKUP($M15,#REF!,5,0))</f>
        <v/>
      </c>
      <c r="AA15" s="147" t="str">
        <f t="shared" si="9"/>
        <v/>
      </c>
      <c r="AB15" s="147" t="str">
        <f t="shared" si="10"/>
        <v/>
      </c>
      <c r="AC15" s="147" t="str">
        <f>IF(ISERROR(VLOOKUP($M15,#REF!,6,0)),"",VLOOKUP($M15,#REF!,6,0))</f>
        <v/>
      </c>
      <c r="AD15" s="147" t="str">
        <f>IF(ISERROR(VLOOKUP($M15,#REF!,8,0)),"",VLOOKUP($M15,#REF!,8,0))</f>
        <v/>
      </c>
      <c r="AE15" s="152" t="str">
        <f t="shared" si="11"/>
        <v/>
      </c>
      <c r="AF15" s="155" t="str">
        <f t="shared" si="12"/>
        <v/>
      </c>
      <c r="AG15" s="146" t="str">
        <f t="shared" si="13"/>
        <v/>
      </c>
      <c r="AH15" s="146" t="str">
        <f>IF(ISERROR(VLOOKUP($M15,#REF!,9,0)),"",VLOOKUP($M15,#REF!,9,0))</f>
        <v/>
      </c>
      <c r="AI15" s="146" t="str">
        <f t="shared" si="14"/>
        <v/>
      </c>
      <c r="AJ15" s="168">
        <f t="shared" si="15"/>
        <v>0</v>
      </c>
      <c r="AK15" s="171"/>
      <c r="AL15" s="174" t="str">
        <f t="shared" si="16"/>
        <v/>
      </c>
      <c r="AM15" s="179" t="str">
        <f t="shared" si="17"/>
        <v/>
      </c>
      <c r="AN15" s="183" t="str">
        <f t="shared" si="18"/>
        <v>未入力セル</v>
      </c>
      <c r="AO15" s="186" t="str">
        <f t="shared" si="19"/>
        <v/>
      </c>
      <c r="AP15" s="186" t="str">
        <f t="shared" si="20"/>
        <v/>
      </c>
      <c r="AQ15" s="39">
        <f t="shared" si="21"/>
        <v>0</v>
      </c>
      <c r="AR15" s="39" t="str">
        <f>IF(ISERROR(VLOOKUP($M15,#REF!,16,0)),"",VLOOKUP($M15,#REF!,16,0))</f>
        <v/>
      </c>
      <c r="AS15" s="196" t="str">
        <f>IF(ISERROR(VLOOKUP($M15,#REF!,7,0)),"",VLOOKUP($M15,#REF!,7,0))</f>
        <v/>
      </c>
      <c r="AT15" s="203">
        <f t="shared" si="22"/>
        <v>0</v>
      </c>
      <c r="AU15" s="208" t="str">
        <f t="shared" si="23"/>
        <v/>
      </c>
      <c r="AW15" s="208" t="str">
        <f>IF(ISERROR(VLOOKUP($M15,#REF!,10,0)),"",VLOOKUP($M15,#REF!,10,0))</f>
        <v/>
      </c>
      <c r="AX15" s="203">
        <f t="shared" si="24"/>
        <v>0</v>
      </c>
      <c r="AY15" s="208" t="str">
        <f t="shared" si="25"/>
        <v/>
      </c>
      <c r="BA15" s="225" t="str">
        <f t="shared" si="26"/>
        <v/>
      </c>
      <c r="BB15" s="225" t="str">
        <f t="shared" si="27"/>
        <v/>
      </c>
    </row>
    <row r="16" spans="1:54" s="39" customFormat="1" ht="25.2" customHeight="1" x14ac:dyDescent="0.2">
      <c r="A16" s="45"/>
      <c r="B16" s="48"/>
      <c r="C16" s="48"/>
      <c r="D16" s="53"/>
      <c r="E16" s="53"/>
      <c r="F16" s="55"/>
      <c r="G16" s="55"/>
      <c r="H16" s="60"/>
      <c r="I16" s="66"/>
      <c r="J16" s="68"/>
      <c r="L16" s="73">
        <f t="shared" si="0"/>
        <v>0</v>
      </c>
      <c r="M16" s="73" t="str">
        <f t="shared" si="1"/>
        <v xml:space="preserve"> </v>
      </c>
      <c r="N16" s="100">
        <f t="shared" si="2"/>
        <v>0</v>
      </c>
      <c r="O16" s="100">
        <f t="shared" si="3"/>
        <v>0</v>
      </c>
      <c r="P16" s="108">
        <f t="shared" si="4"/>
        <v>0</v>
      </c>
      <c r="Q16" s="108" t="str">
        <f>IF(OR($C16="LED",$C16="不明"),"",IF(ISERROR(VLOOKUP($M16,#REF!,2,0)),"",VLOOKUP($M16,#REF!,2,0)))</f>
        <v/>
      </c>
      <c r="R16" s="100">
        <f t="shared" si="5"/>
        <v>0</v>
      </c>
      <c r="S16" s="100">
        <f t="shared" si="6"/>
        <v>0</v>
      </c>
      <c r="T16" s="120" t="str">
        <f t="shared" si="7"/>
        <v/>
      </c>
      <c r="U16" s="124"/>
      <c r="V16" s="129" t="s">
        <v>164</v>
      </c>
      <c r="W16" s="131"/>
      <c r="X16" s="75" t="str">
        <f>IF(COUNTIF($M16,"*LED*"),"LED設置済",IF(COUNTIF($M16,"*不明*"),"該当不明",IF(ISERROR(VLOOKUP($M16,#REF!,4,0)),"",VLOOKUP($M16,#REF!,4,0))))</f>
        <v/>
      </c>
      <c r="Y16" s="139">
        <f t="shared" si="8"/>
        <v>0</v>
      </c>
      <c r="Z16" s="144" t="str">
        <f>IF(ISERROR(VLOOKUP($M16,#REF!,5,0)),"",VLOOKUP($M16,#REF!,5,0))</f>
        <v/>
      </c>
      <c r="AA16" s="147" t="str">
        <f t="shared" si="9"/>
        <v/>
      </c>
      <c r="AB16" s="147" t="str">
        <f t="shared" si="10"/>
        <v/>
      </c>
      <c r="AC16" s="147" t="str">
        <f>IF(ISERROR(VLOOKUP($M16,#REF!,6,0)),"",VLOOKUP($M16,#REF!,6,0))</f>
        <v/>
      </c>
      <c r="AD16" s="147" t="str">
        <f>IF(ISERROR(VLOOKUP($M16,#REF!,8,0)),"",VLOOKUP($M16,#REF!,8,0))</f>
        <v/>
      </c>
      <c r="AE16" s="152" t="str">
        <f t="shared" si="11"/>
        <v/>
      </c>
      <c r="AF16" s="155" t="str">
        <f t="shared" si="12"/>
        <v/>
      </c>
      <c r="AG16" s="146" t="str">
        <f t="shared" si="13"/>
        <v/>
      </c>
      <c r="AH16" s="146" t="str">
        <f>IF(ISERROR(VLOOKUP($M16,#REF!,9,0)),"",VLOOKUP($M16,#REF!,9,0))</f>
        <v/>
      </c>
      <c r="AI16" s="146" t="str">
        <f t="shared" si="14"/>
        <v/>
      </c>
      <c r="AJ16" s="168">
        <f t="shared" si="15"/>
        <v>0</v>
      </c>
      <c r="AK16" s="171"/>
      <c r="AL16" s="174" t="str">
        <f t="shared" si="16"/>
        <v/>
      </c>
      <c r="AM16" s="179" t="str">
        <f t="shared" si="17"/>
        <v/>
      </c>
      <c r="AN16" s="183" t="str">
        <f t="shared" si="18"/>
        <v>未入力セル</v>
      </c>
      <c r="AO16" s="186" t="str">
        <f t="shared" si="19"/>
        <v/>
      </c>
      <c r="AP16" s="186" t="str">
        <f t="shared" si="20"/>
        <v/>
      </c>
      <c r="AQ16" s="39">
        <f t="shared" si="21"/>
        <v>0</v>
      </c>
      <c r="AR16" s="39" t="str">
        <f>IF(ISERROR(VLOOKUP($M16,#REF!,16,0)),"",VLOOKUP($M16,#REF!,16,0))</f>
        <v/>
      </c>
      <c r="AS16" s="196" t="str">
        <f>IF(ISERROR(VLOOKUP($M16,#REF!,7,0)),"",VLOOKUP($M16,#REF!,7,0))</f>
        <v/>
      </c>
      <c r="AT16" s="203">
        <f t="shared" si="22"/>
        <v>0</v>
      </c>
      <c r="AU16" s="208" t="str">
        <f t="shared" si="23"/>
        <v/>
      </c>
      <c r="AW16" s="208" t="str">
        <f>IF(ISERROR(VLOOKUP($M16,#REF!,10,0)),"",VLOOKUP($M16,#REF!,10,0))</f>
        <v/>
      </c>
      <c r="AX16" s="203">
        <f t="shared" si="24"/>
        <v>0</v>
      </c>
      <c r="AY16" s="208" t="str">
        <f t="shared" si="25"/>
        <v/>
      </c>
      <c r="BA16" s="225" t="str">
        <f t="shared" si="26"/>
        <v/>
      </c>
      <c r="BB16" s="225" t="str">
        <f t="shared" si="27"/>
        <v/>
      </c>
    </row>
    <row r="17" spans="1:54" s="39" customFormat="1" ht="25.2" customHeight="1" x14ac:dyDescent="0.2">
      <c r="A17" s="45"/>
      <c r="B17" s="48"/>
      <c r="C17" s="48"/>
      <c r="D17" s="53"/>
      <c r="E17" s="53"/>
      <c r="F17" s="55"/>
      <c r="G17" s="55"/>
      <c r="H17" s="60"/>
      <c r="I17" s="66"/>
      <c r="J17" s="68"/>
      <c r="L17" s="73">
        <f t="shared" si="0"/>
        <v>0</v>
      </c>
      <c r="M17" s="73" t="str">
        <f t="shared" si="1"/>
        <v xml:space="preserve"> </v>
      </c>
      <c r="N17" s="100">
        <f t="shared" si="2"/>
        <v>0</v>
      </c>
      <c r="O17" s="100">
        <f t="shared" si="3"/>
        <v>0</v>
      </c>
      <c r="P17" s="108">
        <f t="shared" si="4"/>
        <v>0</v>
      </c>
      <c r="Q17" s="108" t="str">
        <f>IF(OR($C17="LED",$C17="不明"),"",IF(ISERROR(VLOOKUP($M17,#REF!,2,0)),"",VLOOKUP($M17,#REF!,2,0)))</f>
        <v/>
      </c>
      <c r="R17" s="100">
        <f t="shared" si="5"/>
        <v>0</v>
      </c>
      <c r="S17" s="100">
        <f t="shared" si="6"/>
        <v>0</v>
      </c>
      <c r="T17" s="120" t="str">
        <f t="shared" si="7"/>
        <v/>
      </c>
      <c r="U17" s="124"/>
      <c r="V17" s="129" t="s">
        <v>164</v>
      </c>
      <c r="W17" s="131"/>
      <c r="X17" s="75" t="str">
        <f>IF(COUNTIF($M17,"*LED*"),"LED設置済",IF(COUNTIF($M17,"*不明*"),"該当不明",IF(ISERROR(VLOOKUP($M17,#REF!,4,0)),"",VLOOKUP($M17,#REF!,4,0))))</f>
        <v/>
      </c>
      <c r="Y17" s="139">
        <f t="shared" si="8"/>
        <v>0</v>
      </c>
      <c r="Z17" s="144" t="str">
        <f>IF(ISERROR(VLOOKUP($M17,#REF!,5,0)),"",VLOOKUP($M17,#REF!,5,0))</f>
        <v/>
      </c>
      <c r="AA17" s="147" t="str">
        <f t="shared" si="9"/>
        <v/>
      </c>
      <c r="AB17" s="147" t="str">
        <f t="shared" si="10"/>
        <v/>
      </c>
      <c r="AC17" s="147" t="str">
        <f>IF(ISERROR(VLOOKUP($M17,#REF!,6,0)),"",VLOOKUP($M17,#REF!,6,0))</f>
        <v/>
      </c>
      <c r="AD17" s="147" t="str">
        <f>IF(ISERROR(VLOOKUP($M17,#REF!,8,0)),"",VLOOKUP($M17,#REF!,8,0))</f>
        <v/>
      </c>
      <c r="AE17" s="152" t="str">
        <f t="shared" si="11"/>
        <v/>
      </c>
      <c r="AF17" s="155" t="str">
        <f t="shared" si="12"/>
        <v/>
      </c>
      <c r="AG17" s="146" t="str">
        <f t="shared" si="13"/>
        <v/>
      </c>
      <c r="AH17" s="146" t="str">
        <f>IF(ISERROR(VLOOKUP($M17,#REF!,9,0)),"",VLOOKUP($M17,#REF!,9,0))</f>
        <v/>
      </c>
      <c r="AI17" s="146" t="str">
        <f t="shared" si="14"/>
        <v/>
      </c>
      <c r="AJ17" s="168">
        <f t="shared" si="15"/>
        <v>0</v>
      </c>
      <c r="AK17" s="171"/>
      <c r="AL17" s="174" t="str">
        <f t="shared" si="16"/>
        <v/>
      </c>
      <c r="AM17" s="179" t="str">
        <f t="shared" si="17"/>
        <v/>
      </c>
      <c r="AN17" s="183" t="str">
        <f t="shared" si="18"/>
        <v>未入力セル</v>
      </c>
      <c r="AO17" s="186"/>
      <c r="AP17" s="186"/>
      <c r="AQ17" s="39">
        <f t="shared" si="21"/>
        <v>0</v>
      </c>
      <c r="AR17" s="39" t="str">
        <f>IF(ISERROR(VLOOKUP($M17,#REF!,16,0)),"",VLOOKUP($M17,#REF!,16,0))</f>
        <v/>
      </c>
      <c r="AS17" s="196" t="str">
        <f>IF(ISERROR(VLOOKUP($M17,#REF!,7,0)),"",VLOOKUP($M17,#REF!,7,0))</f>
        <v/>
      </c>
      <c r="AT17" s="203">
        <f t="shared" si="22"/>
        <v>0</v>
      </c>
      <c r="AU17" s="208" t="str">
        <f t="shared" si="23"/>
        <v/>
      </c>
      <c r="AW17" s="208" t="str">
        <f>IF(ISERROR(VLOOKUP($M17,#REF!,10,0)),"",VLOOKUP($M17,#REF!,10,0))</f>
        <v/>
      </c>
      <c r="AX17" s="203">
        <f t="shared" si="24"/>
        <v>0</v>
      </c>
      <c r="AY17" s="208" t="str">
        <f t="shared" si="25"/>
        <v/>
      </c>
      <c r="BA17" s="225" t="str">
        <f t="shared" si="26"/>
        <v/>
      </c>
      <c r="BB17" s="225" t="str">
        <f t="shared" si="27"/>
        <v/>
      </c>
    </row>
    <row r="18" spans="1:54" s="39" customFormat="1" ht="25.2" customHeight="1" x14ac:dyDescent="0.2">
      <c r="A18" s="45"/>
      <c r="B18" s="48"/>
      <c r="C18" s="48"/>
      <c r="D18" s="53"/>
      <c r="E18" s="53"/>
      <c r="F18" s="55"/>
      <c r="G18" s="55"/>
      <c r="H18" s="60"/>
      <c r="I18" s="66"/>
      <c r="J18" s="68"/>
      <c r="L18" s="73">
        <f t="shared" si="0"/>
        <v>0</v>
      </c>
      <c r="M18" s="73" t="str">
        <f t="shared" si="1"/>
        <v xml:space="preserve"> </v>
      </c>
      <c r="N18" s="100">
        <f t="shared" si="2"/>
        <v>0</v>
      </c>
      <c r="O18" s="100">
        <f t="shared" si="3"/>
        <v>0</v>
      </c>
      <c r="P18" s="108">
        <f t="shared" si="4"/>
        <v>0</v>
      </c>
      <c r="Q18" s="108" t="str">
        <f>IF(OR($C18="LED",$C18="不明"),"",IF(ISERROR(VLOOKUP($M18,#REF!,2,0)),"",VLOOKUP($M18,#REF!,2,0)))</f>
        <v/>
      </c>
      <c r="R18" s="100">
        <f t="shared" si="5"/>
        <v>0</v>
      </c>
      <c r="S18" s="100">
        <f t="shared" si="6"/>
        <v>0</v>
      </c>
      <c r="T18" s="120" t="str">
        <f t="shared" si="7"/>
        <v/>
      </c>
      <c r="U18" s="124"/>
      <c r="V18" s="129" t="s">
        <v>164</v>
      </c>
      <c r="W18" s="131"/>
      <c r="X18" s="75" t="str">
        <f>IF(COUNTIF($M18,"*LED*"),"LED設置済",IF(COUNTIF($M18,"*不明*"),"該当不明",IF(ISERROR(VLOOKUP($M18,#REF!,4,0)),"",VLOOKUP($M18,#REF!,4,0))))</f>
        <v/>
      </c>
      <c r="Y18" s="139">
        <f t="shared" si="8"/>
        <v>0</v>
      </c>
      <c r="Z18" s="144" t="str">
        <f>IF(ISERROR(VLOOKUP($M18,#REF!,5,0)),"",VLOOKUP($M18,#REF!,5,0))</f>
        <v/>
      </c>
      <c r="AA18" s="147" t="str">
        <f t="shared" si="9"/>
        <v/>
      </c>
      <c r="AB18" s="147" t="str">
        <f t="shared" si="10"/>
        <v/>
      </c>
      <c r="AC18" s="147" t="str">
        <f>IF(ISERROR(VLOOKUP($M18,#REF!,6,0)),"",VLOOKUP($M18,#REF!,6,0))</f>
        <v/>
      </c>
      <c r="AD18" s="147" t="str">
        <f>IF(ISERROR(VLOOKUP($M18,#REF!,8,0)),"",VLOOKUP($M18,#REF!,8,0))</f>
        <v/>
      </c>
      <c r="AE18" s="152" t="str">
        <f t="shared" si="11"/>
        <v/>
      </c>
      <c r="AF18" s="155" t="str">
        <f t="shared" si="12"/>
        <v/>
      </c>
      <c r="AG18" s="146" t="str">
        <f t="shared" si="13"/>
        <v/>
      </c>
      <c r="AH18" s="146" t="str">
        <f>IF(ISERROR(VLOOKUP($M18,#REF!,9,0)),"",VLOOKUP($M18,#REF!,9,0))</f>
        <v/>
      </c>
      <c r="AI18" s="146" t="str">
        <f t="shared" si="14"/>
        <v/>
      </c>
      <c r="AJ18" s="168">
        <f t="shared" si="15"/>
        <v>0</v>
      </c>
      <c r="AK18" s="171"/>
      <c r="AL18" s="174" t="str">
        <f t="shared" si="16"/>
        <v/>
      </c>
      <c r="AM18" s="179" t="str">
        <f t="shared" si="17"/>
        <v/>
      </c>
      <c r="AN18" s="183" t="str">
        <f t="shared" si="18"/>
        <v>未入力セル</v>
      </c>
      <c r="AO18" s="186" t="str">
        <f t="shared" ref="AO18:AO29" si="28">IF(ISERROR((Q18*Y18)/1000),"",((Q18*Y18)/1000))</f>
        <v/>
      </c>
      <c r="AP18" s="186" t="str">
        <f t="shared" ref="AP18:AP29" si="29">IF(ISERROR((Z18*Y18)/1000),"",((Z18*Y18)/1000))</f>
        <v/>
      </c>
      <c r="AQ18" s="39">
        <f t="shared" si="21"/>
        <v>0</v>
      </c>
      <c r="AR18" s="39" t="str">
        <f>IF(ISERROR(VLOOKUP($M18,#REF!,16,0)),"",VLOOKUP($M18,#REF!,16,0))</f>
        <v/>
      </c>
      <c r="AS18" s="196" t="str">
        <f>IF(ISERROR(VLOOKUP($M18,#REF!,7,0)),"",VLOOKUP($M18,#REF!,7,0))</f>
        <v/>
      </c>
      <c r="AT18" s="203">
        <f t="shared" si="22"/>
        <v>0</v>
      </c>
      <c r="AU18" s="208" t="str">
        <f t="shared" si="23"/>
        <v/>
      </c>
      <c r="AW18" s="208" t="str">
        <f>IF(ISERROR(VLOOKUP($M18,#REF!,10,0)),"",VLOOKUP($M18,#REF!,10,0))</f>
        <v/>
      </c>
      <c r="AX18" s="203">
        <f t="shared" si="24"/>
        <v>0</v>
      </c>
      <c r="AY18" s="208" t="str">
        <f t="shared" si="25"/>
        <v/>
      </c>
      <c r="BA18" s="225" t="str">
        <f t="shared" si="26"/>
        <v/>
      </c>
      <c r="BB18" s="225" t="str">
        <f t="shared" si="27"/>
        <v/>
      </c>
    </row>
    <row r="19" spans="1:54" s="39" customFormat="1" ht="25.2" customHeight="1" x14ac:dyDescent="0.2">
      <c r="A19" s="45"/>
      <c r="B19" s="48"/>
      <c r="C19" s="48"/>
      <c r="D19" s="53"/>
      <c r="E19" s="53"/>
      <c r="F19" s="55"/>
      <c r="G19" s="55"/>
      <c r="H19" s="60"/>
      <c r="I19" s="66"/>
      <c r="J19" s="68"/>
      <c r="L19" s="73">
        <f t="shared" si="0"/>
        <v>0</v>
      </c>
      <c r="M19" s="73" t="str">
        <f t="shared" si="1"/>
        <v xml:space="preserve"> </v>
      </c>
      <c r="N19" s="100">
        <f t="shared" si="2"/>
        <v>0</v>
      </c>
      <c r="O19" s="100">
        <f t="shared" si="3"/>
        <v>0</v>
      </c>
      <c r="P19" s="108">
        <f t="shared" si="4"/>
        <v>0</v>
      </c>
      <c r="Q19" s="108" t="str">
        <f>IF(OR($C19="LED",$C19="不明"),"",IF(ISERROR(VLOOKUP($M19,#REF!,2,0)),"",VLOOKUP($M19,#REF!,2,0)))</f>
        <v/>
      </c>
      <c r="R19" s="100">
        <f t="shared" si="5"/>
        <v>0</v>
      </c>
      <c r="S19" s="100">
        <f t="shared" si="6"/>
        <v>0</v>
      </c>
      <c r="T19" s="120" t="str">
        <f t="shared" si="7"/>
        <v/>
      </c>
      <c r="U19" s="124"/>
      <c r="V19" s="129" t="s">
        <v>164</v>
      </c>
      <c r="W19" s="131"/>
      <c r="X19" s="75" t="str">
        <f>IF(COUNTIF($M19,"*LED*"),"LED設置済",IF(COUNTIF($M19,"*不明*"),"該当不明",IF(ISERROR(VLOOKUP($M19,#REF!,4,0)),"",VLOOKUP($M19,#REF!,4,0))))</f>
        <v/>
      </c>
      <c r="Y19" s="139">
        <f t="shared" si="8"/>
        <v>0</v>
      </c>
      <c r="Z19" s="144" t="str">
        <f>IF(ISERROR(VLOOKUP($M19,#REF!,5,0)),"",VLOOKUP($M19,#REF!,5,0))</f>
        <v/>
      </c>
      <c r="AA19" s="147" t="str">
        <f t="shared" si="9"/>
        <v/>
      </c>
      <c r="AB19" s="147" t="str">
        <f t="shared" si="10"/>
        <v/>
      </c>
      <c r="AC19" s="147" t="str">
        <f>IF(ISERROR(VLOOKUP($M19,#REF!,6,0)),"",VLOOKUP($M19,#REF!,6,0))</f>
        <v/>
      </c>
      <c r="AD19" s="147" t="str">
        <f>IF(ISERROR(VLOOKUP($M19,#REF!,8,0)),"",VLOOKUP($M19,#REF!,8,0))</f>
        <v/>
      </c>
      <c r="AE19" s="152" t="str">
        <f t="shared" si="11"/>
        <v/>
      </c>
      <c r="AF19" s="155" t="str">
        <f t="shared" si="12"/>
        <v/>
      </c>
      <c r="AG19" s="146" t="str">
        <f t="shared" si="13"/>
        <v/>
      </c>
      <c r="AH19" s="146" t="str">
        <f>IF(ISERROR(VLOOKUP($M19,#REF!,9,0)),"",VLOOKUP($M19,#REF!,9,0))</f>
        <v/>
      </c>
      <c r="AI19" s="146" t="str">
        <f t="shared" si="14"/>
        <v/>
      </c>
      <c r="AJ19" s="168">
        <f t="shared" si="15"/>
        <v>0</v>
      </c>
      <c r="AK19" s="171"/>
      <c r="AL19" s="174" t="str">
        <f t="shared" si="16"/>
        <v/>
      </c>
      <c r="AM19" s="179" t="str">
        <f t="shared" si="17"/>
        <v/>
      </c>
      <c r="AN19" s="183" t="str">
        <f t="shared" si="18"/>
        <v>未入力セル</v>
      </c>
      <c r="AO19" s="186" t="str">
        <f t="shared" si="28"/>
        <v/>
      </c>
      <c r="AP19" s="186" t="str">
        <f t="shared" si="29"/>
        <v/>
      </c>
      <c r="AQ19" s="39">
        <f t="shared" si="21"/>
        <v>0</v>
      </c>
      <c r="AR19" s="39" t="str">
        <f>IF(ISERROR(VLOOKUP($M19,#REF!,16,0)),"",VLOOKUP($M19,#REF!,16,0))</f>
        <v/>
      </c>
      <c r="AS19" s="196" t="str">
        <f>IF(ISERROR(VLOOKUP($M19,#REF!,7,0)),"",VLOOKUP($M19,#REF!,7,0))</f>
        <v/>
      </c>
      <c r="AT19" s="203">
        <f t="shared" si="22"/>
        <v>0</v>
      </c>
      <c r="AU19" s="208" t="str">
        <f t="shared" si="23"/>
        <v/>
      </c>
      <c r="AW19" s="208" t="str">
        <f>IF(ISERROR(VLOOKUP($M19,#REF!,10,0)),"",VLOOKUP($M19,#REF!,10,0))</f>
        <v/>
      </c>
      <c r="AX19" s="203">
        <f t="shared" si="24"/>
        <v>0</v>
      </c>
      <c r="AY19" s="208" t="str">
        <f t="shared" si="25"/>
        <v/>
      </c>
      <c r="BA19" s="225" t="str">
        <f t="shared" si="26"/>
        <v/>
      </c>
      <c r="BB19" s="225" t="str">
        <f t="shared" si="27"/>
        <v/>
      </c>
    </row>
    <row r="20" spans="1:54" s="39" customFormat="1" ht="25.2" customHeight="1" x14ac:dyDescent="0.2">
      <c r="A20" s="45"/>
      <c r="B20" s="48"/>
      <c r="C20" s="48"/>
      <c r="D20" s="53"/>
      <c r="E20" s="53"/>
      <c r="F20" s="55"/>
      <c r="G20" s="55"/>
      <c r="H20" s="60"/>
      <c r="I20" s="66"/>
      <c r="J20" s="68"/>
      <c r="L20" s="73">
        <f t="shared" si="0"/>
        <v>0</v>
      </c>
      <c r="M20" s="73" t="str">
        <f t="shared" si="1"/>
        <v xml:space="preserve"> </v>
      </c>
      <c r="N20" s="100">
        <f t="shared" si="2"/>
        <v>0</v>
      </c>
      <c r="O20" s="100">
        <f t="shared" si="3"/>
        <v>0</v>
      </c>
      <c r="P20" s="108">
        <f t="shared" si="4"/>
        <v>0</v>
      </c>
      <c r="Q20" s="108" t="str">
        <f>IF(OR($C20="LED",$C20="不明"),"",IF(ISERROR(VLOOKUP($M20,#REF!,2,0)),"",VLOOKUP($M20,#REF!,2,0)))</f>
        <v/>
      </c>
      <c r="R20" s="100">
        <f t="shared" si="5"/>
        <v>0</v>
      </c>
      <c r="S20" s="100">
        <f t="shared" si="6"/>
        <v>0</v>
      </c>
      <c r="T20" s="120" t="str">
        <f t="shared" si="7"/>
        <v/>
      </c>
      <c r="U20" s="124"/>
      <c r="V20" s="129" t="s">
        <v>164</v>
      </c>
      <c r="W20" s="131"/>
      <c r="X20" s="75" t="str">
        <f>IF(COUNTIF($M20,"*LED*"),"LED設置済",IF(COUNTIF($M20,"*不明*"),"該当不明",IF(ISERROR(VLOOKUP($M20,#REF!,4,0)),"",VLOOKUP($M20,#REF!,4,0))))</f>
        <v/>
      </c>
      <c r="Y20" s="139">
        <f t="shared" si="8"/>
        <v>0</v>
      </c>
      <c r="Z20" s="144" t="str">
        <f>IF(ISERROR(VLOOKUP($M20,#REF!,5,0)),"",VLOOKUP($M20,#REF!,5,0))</f>
        <v/>
      </c>
      <c r="AA20" s="147" t="str">
        <f t="shared" si="9"/>
        <v/>
      </c>
      <c r="AB20" s="147" t="str">
        <f t="shared" si="10"/>
        <v/>
      </c>
      <c r="AC20" s="147" t="str">
        <f>IF(ISERROR(VLOOKUP($M20,#REF!,6,0)),"",VLOOKUP($M20,#REF!,6,0))</f>
        <v/>
      </c>
      <c r="AD20" s="147" t="str">
        <f>IF(ISERROR(VLOOKUP($M20,#REF!,8,0)),"",VLOOKUP($M20,#REF!,8,0))</f>
        <v/>
      </c>
      <c r="AE20" s="152" t="str">
        <f t="shared" si="11"/>
        <v/>
      </c>
      <c r="AF20" s="155" t="str">
        <f t="shared" si="12"/>
        <v/>
      </c>
      <c r="AG20" s="146" t="str">
        <f t="shared" si="13"/>
        <v/>
      </c>
      <c r="AH20" s="146" t="str">
        <f>IF(ISERROR(VLOOKUP($M20,#REF!,9,0)),"",VLOOKUP($M20,#REF!,9,0))</f>
        <v/>
      </c>
      <c r="AI20" s="146" t="str">
        <f t="shared" si="14"/>
        <v/>
      </c>
      <c r="AJ20" s="168">
        <f t="shared" si="15"/>
        <v>0</v>
      </c>
      <c r="AK20" s="171"/>
      <c r="AL20" s="174" t="str">
        <f t="shared" si="16"/>
        <v/>
      </c>
      <c r="AM20" s="179" t="str">
        <f t="shared" si="17"/>
        <v/>
      </c>
      <c r="AN20" s="183" t="str">
        <f t="shared" si="18"/>
        <v>未入力セル</v>
      </c>
      <c r="AO20" s="186" t="str">
        <f t="shared" si="28"/>
        <v/>
      </c>
      <c r="AP20" s="186" t="str">
        <f t="shared" si="29"/>
        <v/>
      </c>
      <c r="AQ20" s="39">
        <f t="shared" si="21"/>
        <v>0</v>
      </c>
      <c r="AR20" s="39" t="str">
        <f>IF(ISERROR(VLOOKUP($M20,#REF!,16,0)),"",VLOOKUP($M20,#REF!,16,0))</f>
        <v/>
      </c>
      <c r="AS20" s="196" t="str">
        <f>IF(ISERROR(VLOOKUP($M20,#REF!,7,0)),"",VLOOKUP($M20,#REF!,7,0))</f>
        <v/>
      </c>
      <c r="AT20" s="203">
        <f t="shared" si="22"/>
        <v>0</v>
      </c>
      <c r="AU20" s="208" t="str">
        <f t="shared" si="23"/>
        <v/>
      </c>
      <c r="AW20" s="208" t="str">
        <f>IF(ISERROR(VLOOKUP($M20,#REF!,10,0)),"",VLOOKUP($M20,#REF!,10,0))</f>
        <v/>
      </c>
      <c r="AX20" s="203">
        <f t="shared" si="24"/>
        <v>0</v>
      </c>
      <c r="AY20" s="208" t="str">
        <f t="shared" si="25"/>
        <v/>
      </c>
      <c r="BA20" s="225" t="str">
        <f t="shared" si="26"/>
        <v/>
      </c>
      <c r="BB20" s="225" t="str">
        <f t="shared" si="27"/>
        <v/>
      </c>
    </row>
    <row r="21" spans="1:54" s="39" customFormat="1" ht="25.2" customHeight="1" x14ac:dyDescent="0.2">
      <c r="A21" s="45"/>
      <c r="B21" s="48"/>
      <c r="C21" s="48"/>
      <c r="D21" s="53"/>
      <c r="E21" s="53"/>
      <c r="F21" s="55"/>
      <c r="G21" s="55"/>
      <c r="H21" s="60"/>
      <c r="I21" s="66"/>
      <c r="J21" s="68"/>
      <c r="L21" s="73">
        <f t="shared" si="0"/>
        <v>0</v>
      </c>
      <c r="M21" s="73" t="str">
        <f t="shared" si="1"/>
        <v xml:space="preserve"> </v>
      </c>
      <c r="N21" s="100">
        <f t="shared" si="2"/>
        <v>0</v>
      </c>
      <c r="O21" s="100">
        <f t="shared" si="3"/>
        <v>0</v>
      </c>
      <c r="P21" s="108">
        <f t="shared" si="4"/>
        <v>0</v>
      </c>
      <c r="Q21" s="108" t="str">
        <f>IF(OR($C21="LED",$C21="不明"),"",IF(ISERROR(VLOOKUP($M21,#REF!,2,0)),"",VLOOKUP($M21,#REF!,2,0)))</f>
        <v/>
      </c>
      <c r="R21" s="100">
        <f t="shared" si="5"/>
        <v>0</v>
      </c>
      <c r="S21" s="100">
        <f t="shared" si="6"/>
        <v>0</v>
      </c>
      <c r="T21" s="120" t="str">
        <f t="shared" si="7"/>
        <v/>
      </c>
      <c r="U21" s="124"/>
      <c r="V21" s="129" t="s">
        <v>164</v>
      </c>
      <c r="W21" s="131"/>
      <c r="X21" s="75" t="str">
        <f>IF(COUNTIF($M21,"*LED*"),"LED設置済",IF(COUNTIF($M21,"*不明*"),"該当不明",IF(ISERROR(VLOOKUP($M21,#REF!,4,0)),"",VLOOKUP($M21,#REF!,4,0))))</f>
        <v/>
      </c>
      <c r="Y21" s="139">
        <f t="shared" si="8"/>
        <v>0</v>
      </c>
      <c r="Z21" s="144" t="str">
        <f>IF(ISERROR(VLOOKUP($M21,#REF!,5,0)),"",VLOOKUP($M21,#REF!,5,0))</f>
        <v/>
      </c>
      <c r="AA21" s="147" t="str">
        <f t="shared" si="9"/>
        <v/>
      </c>
      <c r="AB21" s="147" t="str">
        <f t="shared" si="10"/>
        <v/>
      </c>
      <c r="AC21" s="147" t="str">
        <f>IF(ISERROR(VLOOKUP($M21,#REF!,6,0)),"",VLOOKUP($M21,#REF!,6,0))</f>
        <v/>
      </c>
      <c r="AD21" s="147" t="str">
        <f>IF(ISERROR(VLOOKUP($M21,#REF!,8,0)),"",VLOOKUP($M21,#REF!,8,0))</f>
        <v/>
      </c>
      <c r="AE21" s="152" t="str">
        <f t="shared" si="11"/>
        <v/>
      </c>
      <c r="AF21" s="155" t="str">
        <f t="shared" si="12"/>
        <v/>
      </c>
      <c r="AG21" s="146" t="str">
        <f t="shared" si="13"/>
        <v/>
      </c>
      <c r="AH21" s="146" t="str">
        <f>IF(ISERROR(VLOOKUP($M21,#REF!,9,0)),"",VLOOKUP($M21,#REF!,9,0))</f>
        <v/>
      </c>
      <c r="AI21" s="146" t="str">
        <f t="shared" si="14"/>
        <v/>
      </c>
      <c r="AJ21" s="168">
        <f t="shared" si="15"/>
        <v>0</v>
      </c>
      <c r="AK21" s="171"/>
      <c r="AL21" s="174" t="str">
        <f t="shared" si="16"/>
        <v/>
      </c>
      <c r="AM21" s="179" t="str">
        <f t="shared" si="17"/>
        <v/>
      </c>
      <c r="AN21" s="183" t="str">
        <f t="shared" si="18"/>
        <v>未入力セル</v>
      </c>
      <c r="AO21" s="186" t="str">
        <f t="shared" si="28"/>
        <v/>
      </c>
      <c r="AP21" s="186" t="str">
        <f t="shared" si="29"/>
        <v/>
      </c>
      <c r="AQ21" s="39">
        <f t="shared" si="21"/>
        <v>0</v>
      </c>
      <c r="AR21" s="39" t="str">
        <f>IF(ISERROR(VLOOKUP($M21,#REF!,16,0)),"",VLOOKUP($M21,#REF!,16,0))</f>
        <v/>
      </c>
      <c r="AS21" s="196" t="str">
        <f>IF(ISERROR(VLOOKUP($M21,#REF!,7,0)),"",VLOOKUP($M21,#REF!,7,0))</f>
        <v/>
      </c>
      <c r="AT21" s="203">
        <f t="shared" si="22"/>
        <v>0</v>
      </c>
      <c r="AU21" s="208" t="str">
        <f t="shared" si="23"/>
        <v/>
      </c>
      <c r="AW21" s="208" t="str">
        <f>IF(ISERROR(VLOOKUP($M21,#REF!,10,0)),"",VLOOKUP($M21,#REF!,10,0))</f>
        <v/>
      </c>
      <c r="AX21" s="203">
        <f t="shared" si="24"/>
        <v>0</v>
      </c>
      <c r="AY21" s="208" t="str">
        <f t="shared" si="25"/>
        <v/>
      </c>
      <c r="BA21" s="225" t="str">
        <f t="shared" si="26"/>
        <v/>
      </c>
      <c r="BB21" s="225" t="str">
        <f t="shared" si="27"/>
        <v/>
      </c>
    </row>
    <row r="22" spans="1:54" s="39" customFormat="1" ht="25.2" customHeight="1" x14ac:dyDescent="0.2">
      <c r="A22" s="45"/>
      <c r="B22" s="48"/>
      <c r="C22" s="48"/>
      <c r="D22" s="53"/>
      <c r="E22" s="53"/>
      <c r="F22" s="55"/>
      <c r="G22" s="55"/>
      <c r="H22" s="60"/>
      <c r="I22" s="66"/>
      <c r="J22" s="68"/>
      <c r="L22" s="73">
        <f t="shared" si="0"/>
        <v>0</v>
      </c>
      <c r="M22" s="73" t="str">
        <f t="shared" si="1"/>
        <v xml:space="preserve"> </v>
      </c>
      <c r="N22" s="100">
        <f t="shared" si="2"/>
        <v>0</v>
      </c>
      <c r="O22" s="100">
        <f t="shared" si="3"/>
        <v>0</v>
      </c>
      <c r="P22" s="108">
        <f t="shared" si="4"/>
        <v>0</v>
      </c>
      <c r="Q22" s="108" t="str">
        <f>IF(OR($C22="LED",$C22="不明"),"",IF(ISERROR(VLOOKUP($M22,#REF!,2,0)),"",VLOOKUP($M22,#REF!,2,0)))</f>
        <v/>
      </c>
      <c r="R22" s="100">
        <f t="shared" si="5"/>
        <v>0</v>
      </c>
      <c r="S22" s="100">
        <f t="shared" si="6"/>
        <v>0</v>
      </c>
      <c r="T22" s="120" t="str">
        <f t="shared" si="7"/>
        <v/>
      </c>
      <c r="U22" s="124"/>
      <c r="V22" s="129" t="s">
        <v>164</v>
      </c>
      <c r="W22" s="131"/>
      <c r="X22" s="75" t="str">
        <f>IF(COUNTIF($M22,"*LED*"),"LED設置済",IF(COUNTIF($M22,"*不明*"),"該当不明",IF(ISERROR(VLOOKUP($M22,#REF!,4,0)),"",VLOOKUP($M22,#REF!,4,0))))</f>
        <v/>
      </c>
      <c r="Y22" s="139">
        <f t="shared" si="8"/>
        <v>0</v>
      </c>
      <c r="Z22" s="144" t="str">
        <f>IF(ISERROR(VLOOKUP($M22,#REF!,5,0)),"",VLOOKUP($M22,#REF!,5,0))</f>
        <v/>
      </c>
      <c r="AA22" s="147" t="str">
        <f t="shared" si="9"/>
        <v/>
      </c>
      <c r="AB22" s="147" t="str">
        <f t="shared" si="10"/>
        <v/>
      </c>
      <c r="AC22" s="147" t="str">
        <f>IF(ISERROR(VLOOKUP($M22,#REF!,6,0)),"",VLOOKUP($M22,#REF!,6,0))</f>
        <v/>
      </c>
      <c r="AD22" s="147" t="str">
        <f>IF(ISERROR(VLOOKUP($M22,#REF!,8,0)),"",VLOOKUP($M22,#REF!,8,0))</f>
        <v/>
      </c>
      <c r="AE22" s="152" t="str">
        <f t="shared" si="11"/>
        <v/>
      </c>
      <c r="AF22" s="155" t="str">
        <f t="shared" si="12"/>
        <v/>
      </c>
      <c r="AG22" s="146" t="str">
        <f t="shared" si="13"/>
        <v/>
      </c>
      <c r="AH22" s="146" t="str">
        <f>IF(ISERROR(VLOOKUP($M22,#REF!,9,0)),"",VLOOKUP($M22,#REF!,9,0))</f>
        <v/>
      </c>
      <c r="AI22" s="146" t="str">
        <f t="shared" si="14"/>
        <v/>
      </c>
      <c r="AJ22" s="168">
        <f t="shared" si="15"/>
        <v>0</v>
      </c>
      <c r="AK22" s="171"/>
      <c r="AL22" s="174" t="str">
        <f t="shared" si="16"/>
        <v/>
      </c>
      <c r="AM22" s="179" t="str">
        <f t="shared" si="17"/>
        <v/>
      </c>
      <c r="AN22" s="183" t="str">
        <f t="shared" si="18"/>
        <v>未入力セル</v>
      </c>
      <c r="AO22" s="186" t="str">
        <f t="shared" si="28"/>
        <v/>
      </c>
      <c r="AP22" s="186" t="str">
        <f t="shared" si="29"/>
        <v/>
      </c>
      <c r="AQ22" s="39">
        <f t="shared" si="21"/>
        <v>0</v>
      </c>
      <c r="AR22" s="39" t="str">
        <f>IF(ISERROR(VLOOKUP($M22,#REF!,16,0)),"",VLOOKUP($M22,#REF!,16,0))</f>
        <v/>
      </c>
      <c r="AS22" s="196" t="str">
        <f>IF(ISERROR(VLOOKUP($M22,#REF!,7,0)),"",VLOOKUP($M22,#REF!,7,0))</f>
        <v/>
      </c>
      <c r="AT22" s="203">
        <f t="shared" si="22"/>
        <v>0</v>
      </c>
      <c r="AU22" s="208" t="str">
        <f t="shared" si="23"/>
        <v/>
      </c>
      <c r="AW22" s="208" t="str">
        <f>IF(ISERROR(VLOOKUP($M22,#REF!,10,0)),"",VLOOKUP($M22,#REF!,10,0))</f>
        <v/>
      </c>
      <c r="AX22" s="203">
        <f t="shared" si="24"/>
        <v>0</v>
      </c>
      <c r="AY22" s="208" t="str">
        <f t="shared" si="25"/>
        <v/>
      </c>
      <c r="BA22" s="225" t="str">
        <f t="shared" si="26"/>
        <v/>
      </c>
      <c r="BB22" s="225" t="str">
        <f t="shared" si="27"/>
        <v/>
      </c>
    </row>
    <row r="23" spans="1:54" s="39" customFormat="1" ht="25.2" customHeight="1" x14ac:dyDescent="0.2">
      <c r="A23" s="45"/>
      <c r="B23" s="48"/>
      <c r="C23" s="48"/>
      <c r="D23" s="53"/>
      <c r="E23" s="53"/>
      <c r="F23" s="55"/>
      <c r="G23" s="55"/>
      <c r="H23" s="60"/>
      <c r="I23" s="66"/>
      <c r="J23" s="68"/>
      <c r="L23" s="73">
        <f t="shared" si="0"/>
        <v>0</v>
      </c>
      <c r="M23" s="73" t="str">
        <f t="shared" si="1"/>
        <v xml:space="preserve"> </v>
      </c>
      <c r="N23" s="100">
        <f t="shared" si="2"/>
        <v>0</v>
      </c>
      <c r="O23" s="100">
        <f t="shared" si="3"/>
        <v>0</v>
      </c>
      <c r="P23" s="108">
        <f t="shared" si="4"/>
        <v>0</v>
      </c>
      <c r="Q23" s="108" t="str">
        <f>IF(OR($C23="LED",$C23="不明"),"",IF(ISERROR(VLOOKUP($M23,#REF!,2,0)),"",VLOOKUP($M23,#REF!,2,0)))</f>
        <v/>
      </c>
      <c r="R23" s="100">
        <f t="shared" si="5"/>
        <v>0</v>
      </c>
      <c r="S23" s="100">
        <f t="shared" si="6"/>
        <v>0</v>
      </c>
      <c r="T23" s="120" t="str">
        <f t="shared" si="7"/>
        <v/>
      </c>
      <c r="U23" s="124"/>
      <c r="V23" s="129" t="s">
        <v>164</v>
      </c>
      <c r="W23" s="131"/>
      <c r="X23" s="75" t="str">
        <f>IF(COUNTIF($M23,"*LED*"),"LED設置済",IF(COUNTIF($M23,"*不明*"),"該当不明",IF(ISERROR(VLOOKUP($M23,#REF!,4,0)),"",VLOOKUP($M23,#REF!,4,0))))</f>
        <v/>
      </c>
      <c r="Y23" s="139">
        <f t="shared" si="8"/>
        <v>0</v>
      </c>
      <c r="Z23" s="144" t="str">
        <f>IF(ISERROR(VLOOKUP($M23,#REF!,5,0)),"",VLOOKUP($M23,#REF!,5,0))</f>
        <v/>
      </c>
      <c r="AA23" s="147" t="str">
        <f t="shared" si="9"/>
        <v/>
      </c>
      <c r="AB23" s="147" t="str">
        <f t="shared" si="10"/>
        <v/>
      </c>
      <c r="AC23" s="147" t="str">
        <f>IF(ISERROR(VLOOKUP($M23,#REF!,6,0)),"",VLOOKUP($M23,#REF!,6,0))</f>
        <v/>
      </c>
      <c r="AD23" s="147" t="str">
        <f>IF(ISERROR(VLOOKUP($M23,#REF!,8,0)),"",VLOOKUP($M23,#REF!,8,0))</f>
        <v/>
      </c>
      <c r="AE23" s="152" t="str">
        <f t="shared" si="11"/>
        <v/>
      </c>
      <c r="AF23" s="155" t="str">
        <f t="shared" si="12"/>
        <v/>
      </c>
      <c r="AG23" s="146" t="str">
        <f t="shared" si="13"/>
        <v/>
      </c>
      <c r="AH23" s="146" t="str">
        <f>IF(ISERROR(VLOOKUP($M23,#REF!,9,0)),"",VLOOKUP($M23,#REF!,9,0))</f>
        <v/>
      </c>
      <c r="AI23" s="146" t="str">
        <f t="shared" si="14"/>
        <v/>
      </c>
      <c r="AJ23" s="168">
        <f t="shared" si="15"/>
        <v>0</v>
      </c>
      <c r="AK23" s="171"/>
      <c r="AL23" s="174" t="str">
        <f t="shared" si="16"/>
        <v/>
      </c>
      <c r="AM23" s="179" t="str">
        <f t="shared" si="17"/>
        <v/>
      </c>
      <c r="AN23" s="183" t="str">
        <f t="shared" si="18"/>
        <v>未入力セル</v>
      </c>
      <c r="AO23" s="186" t="str">
        <f t="shared" si="28"/>
        <v/>
      </c>
      <c r="AP23" s="186" t="str">
        <f t="shared" si="29"/>
        <v/>
      </c>
      <c r="AQ23" s="39">
        <f t="shared" si="21"/>
        <v>0</v>
      </c>
      <c r="AR23" s="39" t="str">
        <f>IF(ISERROR(VLOOKUP($M23,#REF!,16,0)),"",VLOOKUP($M23,#REF!,16,0))</f>
        <v/>
      </c>
      <c r="AS23" s="196" t="str">
        <f>IF(ISERROR(VLOOKUP($M23,#REF!,7,0)),"",VLOOKUP($M23,#REF!,7,0))</f>
        <v/>
      </c>
      <c r="AT23" s="203">
        <f t="shared" si="22"/>
        <v>0</v>
      </c>
      <c r="AU23" s="208" t="str">
        <f t="shared" si="23"/>
        <v/>
      </c>
      <c r="AW23" s="208" t="str">
        <f>IF(ISERROR(VLOOKUP($M23,#REF!,10,0)),"",VLOOKUP($M23,#REF!,10,0))</f>
        <v/>
      </c>
      <c r="AX23" s="203">
        <f t="shared" si="24"/>
        <v>0</v>
      </c>
      <c r="AY23" s="208" t="str">
        <f t="shared" si="25"/>
        <v/>
      </c>
      <c r="BA23" s="225" t="str">
        <f t="shared" si="26"/>
        <v/>
      </c>
      <c r="BB23" s="225" t="str">
        <f t="shared" si="27"/>
        <v/>
      </c>
    </row>
    <row r="24" spans="1:54" s="39" customFormat="1" ht="25.2" customHeight="1" x14ac:dyDescent="0.2">
      <c r="A24" s="45"/>
      <c r="B24" s="48"/>
      <c r="C24" s="48"/>
      <c r="D24" s="53"/>
      <c r="E24" s="53"/>
      <c r="F24" s="55"/>
      <c r="G24" s="55"/>
      <c r="H24" s="60"/>
      <c r="I24" s="66"/>
      <c r="J24" s="68"/>
      <c r="L24" s="73">
        <f t="shared" si="0"/>
        <v>0</v>
      </c>
      <c r="M24" s="73" t="str">
        <f t="shared" si="1"/>
        <v xml:space="preserve"> </v>
      </c>
      <c r="N24" s="100">
        <f t="shared" si="2"/>
        <v>0</v>
      </c>
      <c r="O24" s="100">
        <f t="shared" si="3"/>
        <v>0</v>
      </c>
      <c r="P24" s="108">
        <f t="shared" si="4"/>
        <v>0</v>
      </c>
      <c r="Q24" s="108" t="str">
        <f>IF(OR($C24="LED",$C24="不明"),"",IF(ISERROR(VLOOKUP($M24,#REF!,2,0)),"",VLOOKUP($M24,#REF!,2,0)))</f>
        <v/>
      </c>
      <c r="R24" s="100">
        <f t="shared" si="5"/>
        <v>0</v>
      </c>
      <c r="S24" s="100">
        <f t="shared" si="6"/>
        <v>0</v>
      </c>
      <c r="T24" s="120" t="str">
        <f t="shared" si="7"/>
        <v/>
      </c>
      <c r="U24" s="124"/>
      <c r="V24" s="129" t="s">
        <v>164</v>
      </c>
      <c r="W24" s="131"/>
      <c r="X24" s="75" t="str">
        <f>IF(COUNTIF($M24,"*LED*"),"LED設置済",IF(COUNTIF($M24,"*不明*"),"該当不明",IF(ISERROR(VLOOKUP($M24,#REF!,4,0)),"",VLOOKUP($M24,#REF!,4,0))))</f>
        <v/>
      </c>
      <c r="Y24" s="139">
        <f t="shared" si="8"/>
        <v>0</v>
      </c>
      <c r="Z24" s="144" t="str">
        <f>IF(ISERROR(VLOOKUP($M24,#REF!,5,0)),"",VLOOKUP($M24,#REF!,5,0))</f>
        <v/>
      </c>
      <c r="AA24" s="147" t="str">
        <f t="shared" si="9"/>
        <v/>
      </c>
      <c r="AB24" s="147" t="str">
        <f t="shared" si="10"/>
        <v/>
      </c>
      <c r="AC24" s="147" t="str">
        <f>IF(ISERROR(VLOOKUP($M24,#REF!,6,0)),"",VLOOKUP($M24,#REF!,6,0))</f>
        <v/>
      </c>
      <c r="AD24" s="147" t="str">
        <f>IF(ISERROR(VLOOKUP($M24,#REF!,8,0)),"",VLOOKUP($M24,#REF!,8,0))</f>
        <v/>
      </c>
      <c r="AE24" s="152" t="str">
        <f t="shared" si="11"/>
        <v/>
      </c>
      <c r="AF24" s="155" t="str">
        <f t="shared" si="12"/>
        <v/>
      </c>
      <c r="AG24" s="146" t="str">
        <f t="shared" si="13"/>
        <v/>
      </c>
      <c r="AH24" s="146" t="str">
        <f>IF(ISERROR(VLOOKUP($M24,#REF!,9,0)),"",VLOOKUP($M24,#REF!,9,0))</f>
        <v/>
      </c>
      <c r="AI24" s="146" t="str">
        <f t="shared" si="14"/>
        <v/>
      </c>
      <c r="AJ24" s="168">
        <f t="shared" si="15"/>
        <v>0</v>
      </c>
      <c r="AK24" s="171"/>
      <c r="AL24" s="174" t="str">
        <f t="shared" si="16"/>
        <v/>
      </c>
      <c r="AM24" s="179" t="str">
        <f t="shared" si="17"/>
        <v/>
      </c>
      <c r="AN24" s="183" t="str">
        <f t="shared" si="18"/>
        <v>未入力セル</v>
      </c>
      <c r="AO24" s="186" t="str">
        <f t="shared" si="28"/>
        <v/>
      </c>
      <c r="AP24" s="186" t="str">
        <f t="shared" si="29"/>
        <v/>
      </c>
      <c r="AQ24" s="39">
        <f t="shared" si="21"/>
        <v>0</v>
      </c>
      <c r="AR24" s="39" t="str">
        <f>IF(ISERROR(VLOOKUP($M24,#REF!,16,0)),"",VLOOKUP($M24,#REF!,16,0))</f>
        <v/>
      </c>
      <c r="AS24" s="196" t="str">
        <f>IF(ISERROR(VLOOKUP($M24,#REF!,7,0)),"",VLOOKUP($M24,#REF!,7,0))</f>
        <v/>
      </c>
      <c r="AT24" s="203">
        <f t="shared" si="22"/>
        <v>0</v>
      </c>
      <c r="AU24" s="208" t="str">
        <f t="shared" si="23"/>
        <v/>
      </c>
      <c r="AW24" s="208" t="str">
        <f>IF(ISERROR(VLOOKUP($M24,#REF!,10,0)),"",VLOOKUP($M24,#REF!,10,0))</f>
        <v/>
      </c>
      <c r="AX24" s="203">
        <f t="shared" si="24"/>
        <v>0</v>
      </c>
      <c r="AY24" s="208" t="str">
        <f t="shared" si="25"/>
        <v/>
      </c>
      <c r="BA24" s="225" t="str">
        <f t="shared" si="26"/>
        <v/>
      </c>
      <c r="BB24" s="225" t="str">
        <f t="shared" si="27"/>
        <v/>
      </c>
    </row>
    <row r="25" spans="1:54" s="39" customFormat="1" ht="25.2" customHeight="1" x14ac:dyDescent="0.2">
      <c r="A25" s="45"/>
      <c r="B25" s="48"/>
      <c r="C25" s="48"/>
      <c r="D25" s="53"/>
      <c r="E25" s="53"/>
      <c r="F25" s="55"/>
      <c r="G25" s="55"/>
      <c r="H25" s="60"/>
      <c r="I25" s="66"/>
      <c r="J25" s="68"/>
      <c r="L25" s="73">
        <f t="shared" si="0"/>
        <v>0</v>
      </c>
      <c r="M25" s="73" t="str">
        <f t="shared" si="1"/>
        <v xml:space="preserve"> </v>
      </c>
      <c r="N25" s="100">
        <f t="shared" si="2"/>
        <v>0</v>
      </c>
      <c r="O25" s="100">
        <f t="shared" si="3"/>
        <v>0</v>
      </c>
      <c r="P25" s="108">
        <f t="shared" si="4"/>
        <v>0</v>
      </c>
      <c r="Q25" s="108" t="str">
        <f>IF(OR($C25="LED",$C25="不明"),"",IF(ISERROR(VLOOKUP($M25,#REF!,2,0)),"",VLOOKUP($M25,#REF!,2,0)))</f>
        <v/>
      </c>
      <c r="R25" s="100">
        <f t="shared" si="5"/>
        <v>0</v>
      </c>
      <c r="S25" s="100">
        <f t="shared" si="6"/>
        <v>0</v>
      </c>
      <c r="T25" s="120" t="str">
        <f t="shared" si="7"/>
        <v/>
      </c>
      <c r="U25" s="124"/>
      <c r="V25" s="129" t="s">
        <v>164</v>
      </c>
      <c r="W25" s="131"/>
      <c r="X25" s="75" t="str">
        <f>IF(COUNTIF($M25,"*LED*"),"LED設置済",IF(COUNTIF($M25,"*不明*"),"該当不明",IF(ISERROR(VLOOKUP($M25,#REF!,4,0)),"",VLOOKUP($M25,#REF!,4,0))))</f>
        <v/>
      </c>
      <c r="Y25" s="139">
        <f t="shared" si="8"/>
        <v>0</v>
      </c>
      <c r="Z25" s="144" t="str">
        <f>IF(ISERROR(VLOOKUP($M25,#REF!,5,0)),"",VLOOKUP($M25,#REF!,5,0))</f>
        <v/>
      </c>
      <c r="AA25" s="147" t="str">
        <f t="shared" si="9"/>
        <v/>
      </c>
      <c r="AB25" s="147" t="str">
        <f t="shared" si="10"/>
        <v/>
      </c>
      <c r="AC25" s="147" t="str">
        <f>IF(ISERROR(VLOOKUP($M25,#REF!,6,0)),"",VLOOKUP($M25,#REF!,6,0))</f>
        <v/>
      </c>
      <c r="AD25" s="147" t="str">
        <f>IF(ISERROR(VLOOKUP($M25,#REF!,8,0)),"",VLOOKUP($M25,#REF!,8,0))</f>
        <v/>
      </c>
      <c r="AE25" s="152" t="str">
        <f t="shared" si="11"/>
        <v/>
      </c>
      <c r="AF25" s="155" t="str">
        <f t="shared" si="12"/>
        <v/>
      </c>
      <c r="AG25" s="146" t="str">
        <f t="shared" si="13"/>
        <v/>
      </c>
      <c r="AH25" s="146" t="str">
        <f>IF(ISERROR(VLOOKUP($M25,#REF!,9,0)),"",VLOOKUP($M25,#REF!,9,0))</f>
        <v/>
      </c>
      <c r="AI25" s="146" t="str">
        <f t="shared" si="14"/>
        <v/>
      </c>
      <c r="AJ25" s="168">
        <f t="shared" si="15"/>
        <v>0</v>
      </c>
      <c r="AK25" s="171"/>
      <c r="AL25" s="174" t="str">
        <f t="shared" si="16"/>
        <v/>
      </c>
      <c r="AM25" s="179" t="str">
        <f t="shared" si="17"/>
        <v/>
      </c>
      <c r="AN25" s="183" t="str">
        <f t="shared" si="18"/>
        <v>未入力セル</v>
      </c>
      <c r="AO25" s="186" t="str">
        <f t="shared" si="28"/>
        <v/>
      </c>
      <c r="AP25" s="186" t="str">
        <f t="shared" si="29"/>
        <v/>
      </c>
      <c r="AQ25" s="39">
        <f t="shared" si="21"/>
        <v>0</v>
      </c>
      <c r="AR25" s="39" t="str">
        <f>IF(ISERROR(VLOOKUP($M25,#REF!,16,0)),"",VLOOKUP($M25,#REF!,16,0))</f>
        <v/>
      </c>
      <c r="AS25" s="196" t="str">
        <f>IF(ISERROR(VLOOKUP($M25,#REF!,7,0)),"",VLOOKUP($M25,#REF!,7,0))</f>
        <v/>
      </c>
      <c r="AT25" s="203">
        <f t="shared" si="22"/>
        <v>0</v>
      </c>
      <c r="AU25" s="208" t="str">
        <f t="shared" si="23"/>
        <v/>
      </c>
      <c r="AW25" s="208" t="str">
        <f>IF(ISERROR(VLOOKUP($M25,#REF!,10,0)),"",VLOOKUP($M25,#REF!,10,0))</f>
        <v/>
      </c>
      <c r="AX25" s="203">
        <f t="shared" si="24"/>
        <v>0</v>
      </c>
      <c r="AY25" s="208" t="str">
        <f t="shared" si="25"/>
        <v/>
      </c>
      <c r="BA25" s="225" t="str">
        <f t="shared" si="26"/>
        <v/>
      </c>
      <c r="BB25" s="225" t="str">
        <f t="shared" si="27"/>
        <v/>
      </c>
    </row>
    <row r="26" spans="1:54" s="39" customFormat="1" ht="25.2" customHeight="1" x14ac:dyDescent="0.2">
      <c r="A26" s="45"/>
      <c r="B26" s="48"/>
      <c r="C26" s="48"/>
      <c r="D26" s="53"/>
      <c r="E26" s="53"/>
      <c r="F26" s="55"/>
      <c r="G26" s="55"/>
      <c r="H26" s="60"/>
      <c r="I26" s="66"/>
      <c r="J26" s="68"/>
      <c r="L26" s="73">
        <f t="shared" si="0"/>
        <v>0</v>
      </c>
      <c r="M26" s="73" t="str">
        <f t="shared" si="1"/>
        <v xml:space="preserve"> </v>
      </c>
      <c r="N26" s="100">
        <f t="shared" si="2"/>
        <v>0</v>
      </c>
      <c r="O26" s="100">
        <f t="shared" si="3"/>
        <v>0</v>
      </c>
      <c r="P26" s="108">
        <f t="shared" si="4"/>
        <v>0</v>
      </c>
      <c r="Q26" s="108" t="str">
        <f>IF(OR($C26="LED",$C26="不明"),"",IF(ISERROR(VLOOKUP($M26,#REF!,2,0)),"",VLOOKUP($M26,#REF!,2,0)))</f>
        <v/>
      </c>
      <c r="R26" s="100">
        <f t="shared" si="5"/>
        <v>0</v>
      </c>
      <c r="S26" s="100">
        <f t="shared" si="6"/>
        <v>0</v>
      </c>
      <c r="T26" s="120" t="str">
        <f t="shared" si="7"/>
        <v/>
      </c>
      <c r="U26" s="124"/>
      <c r="V26" s="129" t="s">
        <v>164</v>
      </c>
      <c r="W26" s="131"/>
      <c r="X26" s="75" t="str">
        <f>IF(COUNTIF($M26,"*LED*"),"LED設置済",IF(COUNTIF($M26,"*不明*"),"該当不明",IF(ISERROR(VLOOKUP($M26,#REF!,4,0)),"",VLOOKUP($M26,#REF!,4,0))))</f>
        <v/>
      </c>
      <c r="Y26" s="139">
        <f t="shared" si="8"/>
        <v>0</v>
      </c>
      <c r="Z26" s="144" t="str">
        <f>IF(ISERROR(VLOOKUP($M26,#REF!,5,0)),"",VLOOKUP($M26,#REF!,5,0))</f>
        <v/>
      </c>
      <c r="AA26" s="147" t="str">
        <f t="shared" si="9"/>
        <v/>
      </c>
      <c r="AB26" s="147" t="str">
        <f t="shared" si="10"/>
        <v/>
      </c>
      <c r="AC26" s="147" t="str">
        <f>IF(ISERROR(VLOOKUP($M26,#REF!,6,0)),"",VLOOKUP($M26,#REF!,6,0))</f>
        <v/>
      </c>
      <c r="AD26" s="147" t="str">
        <f>IF(ISERROR(VLOOKUP($M26,#REF!,8,0)),"",VLOOKUP($M26,#REF!,8,0))</f>
        <v/>
      </c>
      <c r="AE26" s="152" t="str">
        <f t="shared" si="11"/>
        <v/>
      </c>
      <c r="AF26" s="155" t="str">
        <f t="shared" si="12"/>
        <v/>
      </c>
      <c r="AG26" s="146" t="str">
        <f t="shared" si="13"/>
        <v/>
      </c>
      <c r="AH26" s="146" t="str">
        <f>IF(ISERROR(VLOOKUP($M26,#REF!,9,0)),"",VLOOKUP($M26,#REF!,9,0))</f>
        <v/>
      </c>
      <c r="AI26" s="146" t="str">
        <f t="shared" si="14"/>
        <v/>
      </c>
      <c r="AJ26" s="168">
        <f t="shared" si="15"/>
        <v>0</v>
      </c>
      <c r="AK26" s="171"/>
      <c r="AL26" s="174" t="str">
        <f t="shared" si="16"/>
        <v/>
      </c>
      <c r="AM26" s="179" t="str">
        <f t="shared" si="17"/>
        <v/>
      </c>
      <c r="AN26" s="183" t="str">
        <f t="shared" si="18"/>
        <v>未入力セル</v>
      </c>
      <c r="AO26" s="186" t="str">
        <f t="shared" si="28"/>
        <v/>
      </c>
      <c r="AP26" s="186" t="str">
        <f t="shared" si="29"/>
        <v/>
      </c>
      <c r="AQ26" s="39">
        <f t="shared" si="21"/>
        <v>0</v>
      </c>
      <c r="AR26" s="39" t="str">
        <f>IF(ISERROR(VLOOKUP($M26,#REF!,16,0)),"",VLOOKUP($M26,#REF!,16,0))</f>
        <v/>
      </c>
      <c r="AS26" s="196" t="str">
        <f>IF(ISERROR(VLOOKUP($M26,#REF!,7,0)),"",VLOOKUP($M26,#REF!,7,0))</f>
        <v/>
      </c>
      <c r="AT26" s="203">
        <f t="shared" si="22"/>
        <v>0</v>
      </c>
      <c r="AU26" s="208" t="str">
        <f t="shared" si="23"/>
        <v/>
      </c>
      <c r="AW26" s="208" t="str">
        <f>IF(ISERROR(VLOOKUP($M26,#REF!,10,0)),"",VLOOKUP($M26,#REF!,10,0))</f>
        <v/>
      </c>
      <c r="AX26" s="203">
        <f t="shared" si="24"/>
        <v>0</v>
      </c>
      <c r="AY26" s="208" t="str">
        <f t="shared" si="25"/>
        <v/>
      </c>
      <c r="BA26" s="225" t="str">
        <f t="shared" si="26"/>
        <v/>
      </c>
      <c r="BB26" s="225" t="str">
        <f t="shared" si="27"/>
        <v/>
      </c>
    </row>
    <row r="27" spans="1:54" s="39" customFormat="1" ht="25.2" customHeight="1" x14ac:dyDescent="0.2">
      <c r="A27" s="45"/>
      <c r="B27" s="48"/>
      <c r="C27" s="48"/>
      <c r="D27" s="53"/>
      <c r="E27" s="53"/>
      <c r="F27" s="55"/>
      <c r="G27" s="55"/>
      <c r="H27" s="60"/>
      <c r="I27" s="66"/>
      <c r="J27" s="68"/>
      <c r="L27" s="73">
        <f t="shared" si="0"/>
        <v>0</v>
      </c>
      <c r="M27" s="73" t="str">
        <f t="shared" si="1"/>
        <v xml:space="preserve"> </v>
      </c>
      <c r="N27" s="100">
        <f t="shared" si="2"/>
        <v>0</v>
      </c>
      <c r="O27" s="100">
        <f t="shared" si="3"/>
        <v>0</v>
      </c>
      <c r="P27" s="108">
        <f t="shared" si="4"/>
        <v>0</v>
      </c>
      <c r="Q27" s="108" t="str">
        <f>IF(OR($C27="LED",$C27="不明"),"",IF(ISERROR(VLOOKUP($M27,#REF!,2,0)),"",VLOOKUP($M27,#REF!,2,0)))</f>
        <v/>
      </c>
      <c r="R27" s="100">
        <f t="shared" si="5"/>
        <v>0</v>
      </c>
      <c r="S27" s="100">
        <f t="shared" si="6"/>
        <v>0</v>
      </c>
      <c r="T27" s="120" t="str">
        <f t="shared" si="7"/>
        <v/>
      </c>
      <c r="U27" s="124"/>
      <c r="V27" s="129" t="s">
        <v>164</v>
      </c>
      <c r="W27" s="131"/>
      <c r="X27" s="75" t="str">
        <f>IF(COUNTIF($M27,"*LED*"),"LED設置済",IF(COUNTIF($M27,"*不明*"),"該当不明",IF(ISERROR(VLOOKUP($M27,#REF!,4,0)),"",VLOOKUP($M27,#REF!,4,0))))</f>
        <v/>
      </c>
      <c r="Y27" s="139">
        <f t="shared" si="8"/>
        <v>0</v>
      </c>
      <c r="Z27" s="144" t="str">
        <f>IF(ISERROR(VLOOKUP($M27,#REF!,5,0)),"",VLOOKUP($M27,#REF!,5,0))</f>
        <v/>
      </c>
      <c r="AA27" s="147" t="str">
        <f t="shared" si="9"/>
        <v/>
      </c>
      <c r="AB27" s="147" t="str">
        <f t="shared" si="10"/>
        <v/>
      </c>
      <c r="AC27" s="147" t="str">
        <f>IF(ISERROR(VLOOKUP($M27,#REF!,6,0)),"",VLOOKUP($M27,#REF!,6,0))</f>
        <v/>
      </c>
      <c r="AD27" s="147" t="str">
        <f>IF(ISERROR(VLOOKUP($M27,#REF!,8,0)),"",VLOOKUP($M27,#REF!,8,0))</f>
        <v/>
      </c>
      <c r="AE27" s="152" t="str">
        <f t="shared" si="11"/>
        <v/>
      </c>
      <c r="AF27" s="155" t="str">
        <f t="shared" si="12"/>
        <v/>
      </c>
      <c r="AG27" s="146" t="str">
        <f t="shared" si="13"/>
        <v/>
      </c>
      <c r="AH27" s="146" t="str">
        <f>IF(ISERROR(VLOOKUP($M27,#REF!,9,0)),"",VLOOKUP($M27,#REF!,9,0))</f>
        <v/>
      </c>
      <c r="AI27" s="146" t="str">
        <f t="shared" si="14"/>
        <v/>
      </c>
      <c r="AJ27" s="168">
        <f t="shared" si="15"/>
        <v>0</v>
      </c>
      <c r="AK27" s="171"/>
      <c r="AL27" s="174" t="str">
        <f t="shared" si="16"/>
        <v/>
      </c>
      <c r="AM27" s="179" t="str">
        <f t="shared" si="17"/>
        <v/>
      </c>
      <c r="AN27" s="183" t="str">
        <f t="shared" si="18"/>
        <v>未入力セル</v>
      </c>
      <c r="AO27" s="186" t="str">
        <f t="shared" si="28"/>
        <v/>
      </c>
      <c r="AP27" s="186" t="str">
        <f t="shared" si="29"/>
        <v/>
      </c>
      <c r="AQ27" s="39">
        <f t="shared" si="21"/>
        <v>0</v>
      </c>
      <c r="AR27" s="39" t="str">
        <f>IF(ISERROR(VLOOKUP($M27,#REF!,16,0)),"",VLOOKUP($M27,#REF!,16,0))</f>
        <v/>
      </c>
      <c r="AS27" s="196" t="str">
        <f>IF(ISERROR(VLOOKUP($M27,#REF!,7,0)),"",VLOOKUP($M27,#REF!,7,0))</f>
        <v/>
      </c>
      <c r="AT27" s="203">
        <f t="shared" si="22"/>
        <v>0</v>
      </c>
      <c r="AU27" s="208" t="str">
        <f t="shared" si="23"/>
        <v/>
      </c>
      <c r="AW27" s="208" t="str">
        <f>IF(ISERROR(VLOOKUP($M27,#REF!,10,0)),"",VLOOKUP($M27,#REF!,10,0))</f>
        <v/>
      </c>
      <c r="AX27" s="203">
        <f t="shared" si="24"/>
        <v>0</v>
      </c>
      <c r="AY27" s="208" t="str">
        <f t="shared" si="25"/>
        <v/>
      </c>
      <c r="BA27" s="225" t="str">
        <f t="shared" si="26"/>
        <v/>
      </c>
      <c r="BB27" s="225" t="str">
        <f t="shared" si="27"/>
        <v/>
      </c>
    </row>
    <row r="28" spans="1:54" s="39" customFormat="1" ht="25.2" customHeight="1" x14ac:dyDescent="0.2">
      <c r="A28" s="45"/>
      <c r="B28" s="48"/>
      <c r="C28" s="48"/>
      <c r="D28" s="53"/>
      <c r="E28" s="53"/>
      <c r="F28" s="55"/>
      <c r="G28" s="55"/>
      <c r="H28" s="60"/>
      <c r="I28" s="66"/>
      <c r="J28" s="68"/>
      <c r="L28" s="73">
        <f t="shared" si="0"/>
        <v>0</v>
      </c>
      <c r="M28" s="73" t="str">
        <f t="shared" si="1"/>
        <v xml:space="preserve"> </v>
      </c>
      <c r="N28" s="100">
        <f t="shared" si="2"/>
        <v>0</v>
      </c>
      <c r="O28" s="100">
        <f t="shared" si="3"/>
        <v>0</v>
      </c>
      <c r="P28" s="108">
        <f t="shared" si="4"/>
        <v>0</v>
      </c>
      <c r="Q28" s="108" t="str">
        <f>IF(OR($C28="LED",$C28="不明"),"",IF(ISERROR(VLOOKUP($M28,#REF!,2,0)),"",VLOOKUP($M28,#REF!,2,0)))</f>
        <v/>
      </c>
      <c r="R28" s="100">
        <f t="shared" si="5"/>
        <v>0</v>
      </c>
      <c r="S28" s="100">
        <f t="shared" si="6"/>
        <v>0</v>
      </c>
      <c r="T28" s="120" t="str">
        <f t="shared" si="7"/>
        <v/>
      </c>
      <c r="U28" s="124"/>
      <c r="V28" s="129" t="s">
        <v>164</v>
      </c>
      <c r="W28" s="131"/>
      <c r="X28" s="75" t="str">
        <f>IF(COUNTIF($M28,"*LED*"),"LED設置済",IF(COUNTIF($M28,"*不明*"),"該当不明",IF(ISERROR(VLOOKUP($M28,#REF!,4,0)),"",VLOOKUP($M28,#REF!,4,0))))</f>
        <v/>
      </c>
      <c r="Y28" s="139">
        <f t="shared" si="8"/>
        <v>0</v>
      </c>
      <c r="Z28" s="144" t="str">
        <f>IF(ISERROR(VLOOKUP($M28,#REF!,5,0)),"",VLOOKUP($M28,#REF!,5,0))</f>
        <v/>
      </c>
      <c r="AA28" s="147" t="str">
        <f t="shared" si="9"/>
        <v/>
      </c>
      <c r="AB28" s="147" t="str">
        <f t="shared" si="10"/>
        <v/>
      </c>
      <c r="AC28" s="147" t="str">
        <f>IF(ISERROR(VLOOKUP($M28,#REF!,6,0)),"",VLOOKUP($M28,#REF!,6,0))</f>
        <v/>
      </c>
      <c r="AD28" s="147" t="str">
        <f>IF(ISERROR(VLOOKUP($M28,#REF!,8,0)),"",VLOOKUP($M28,#REF!,8,0))</f>
        <v/>
      </c>
      <c r="AE28" s="152" t="str">
        <f t="shared" si="11"/>
        <v/>
      </c>
      <c r="AF28" s="155" t="str">
        <f t="shared" si="12"/>
        <v/>
      </c>
      <c r="AG28" s="146" t="str">
        <f t="shared" si="13"/>
        <v/>
      </c>
      <c r="AH28" s="146" t="str">
        <f>IF(ISERROR(VLOOKUP($M28,#REF!,9,0)),"",VLOOKUP($M28,#REF!,9,0))</f>
        <v/>
      </c>
      <c r="AI28" s="146" t="str">
        <f t="shared" si="14"/>
        <v/>
      </c>
      <c r="AJ28" s="168">
        <f t="shared" si="15"/>
        <v>0</v>
      </c>
      <c r="AK28" s="171"/>
      <c r="AL28" s="174" t="str">
        <f t="shared" si="16"/>
        <v/>
      </c>
      <c r="AM28" s="179" t="str">
        <f t="shared" si="17"/>
        <v/>
      </c>
      <c r="AN28" s="183" t="str">
        <f t="shared" si="18"/>
        <v>未入力セル</v>
      </c>
      <c r="AO28" s="186" t="str">
        <f t="shared" si="28"/>
        <v/>
      </c>
      <c r="AP28" s="186" t="str">
        <f t="shared" si="29"/>
        <v/>
      </c>
      <c r="AQ28" s="39">
        <f t="shared" si="21"/>
        <v>0</v>
      </c>
      <c r="AR28" s="39" t="str">
        <f>IF(ISERROR(VLOOKUP($M28,#REF!,16,0)),"",VLOOKUP($M28,#REF!,16,0))</f>
        <v/>
      </c>
      <c r="AS28" s="196" t="str">
        <f>IF(ISERROR(VLOOKUP($M28,#REF!,7,0)),"",VLOOKUP($M28,#REF!,7,0))</f>
        <v/>
      </c>
      <c r="AT28" s="203">
        <f t="shared" si="22"/>
        <v>0</v>
      </c>
      <c r="AU28" s="208" t="str">
        <f t="shared" si="23"/>
        <v/>
      </c>
      <c r="AW28" s="208" t="str">
        <f>IF(ISERROR(VLOOKUP($M28,#REF!,10,0)),"",VLOOKUP($M28,#REF!,10,0))</f>
        <v/>
      </c>
      <c r="AX28" s="203">
        <f t="shared" si="24"/>
        <v>0</v>
      </c>
      <c r="AY28" s="208" t="str">
        <f t="shared" si="25"/>
        <v/>
      </c>
      <c r="BA28" s="225" t="str">
        <f t="shared" si="26"/>
        <v/>
      </c>
      <c r="BB28" s="225" t="str">
        <f t="shared" si="27"/>
        <v/>
      </c>
    </row>
    <row r="29" spans="1:54" s="39" customFormat="1" ht="25.2" customHeight="1" x14ac:dyDescent="0.2">
      <c r="A29" s="45"/>
      <c r="B29" s="48"/>
      <c r="C29" s="48"/>
      <c r="D29" s="53"/>
      <c r="E29" s="53"/>
      <c r="F29" s="55"/>
      <c r="G29" s="55"/>
      <c r="H29" s="60"/>
      <c r="I29" s="66"/>
      <c r="J29" s="68"/>
      <c r="L29" s="73">
        <f t="shared" si="0"/>
        <v>0</v>
      </c>
      <c r="M29" s="73" t="str">
        <f t="shared" si="1"/>
        <v xml:space="preserve"> </v>
      </c>
      <c r="N29" s="100">
        <f t="shared" si="2"/>
        <v>0</v>
      </c>
      <c r="O29" s="100">
        <f t="shared" si="3"/>
        <v>0</v>
      </c>
      <c r="P29" s="108">
        <f t="shared" si="4"/>
        <v>0</v>
      </c>
      <c r="Q29" s="108" t="str">
        <f>IF(OR($C29="LED",$C29="不明"),"",IF(ISERROR(VLOOKUP($M29,#REF!,2,0)),"",VLOOKUP($M29,#REF!,2,0)))</f>
        <v/>
      </c>
      <c r="R29" s="100">
        <f t="shared" si="5"/>
        <v>0</v>
      </c>
      <c r="S29" s="100">
        <f t="shared" si="6"/>
        <v>0</v>
      </c>
      <c r="T29" s="120" t="str">
        <f t="shared" si="7"/>
        <v/>
      </c>
      <c r="U29" s="124"/>
      <c r="V29" s="129" t="s">
        <v>164</v>
      </c>
      <c r="W29" s="131"/>
      <c r="X29" s="75" t="str">
        <f>IF(COUNTIF($M29,"*LED*"),"LED設置済",IF(COUNTIF($M29,"*不明*"),"該当不明",IF(ISERROR(VLOOKUP($M29,#REF!,4,0)),"",VLOOKUP($M29,#REF!,4,0))))</f>
        <v/>
      </c>
      <c r="Y29" s="139">
        <f t="shared" si="8"/>
        <v>0</v>
      </c>
      <c r="Z29" s="144" t="str">
        <f>IF(ISERROR(VLOOKUP($M29,#REF!,5,0)),"",VLOOKUP($M29,#REF!,5,0))</f>
        <v/>
      </c>
      <c r="AA29" s="147" t="str">
        <f t="shared" si="9"/>
        <v/>
      </c>
      <c r="AB29" s="147" t="str">
        <f t="shared" si="10"/>
        <v/>
      </c>
      <c r="AC29" s="147" t="str">
        <f>IF(ISERROR(VLOOKUP($M29,#REF!,6,0)),"",VLOOKUP($M29,#REF!,6,0))</f>
        <v/>
      </c>
      <c r="AD29" s="147" t="str">
        <f>IF(ISERROR(VLOOKUP($M29,#REF!,8,0)),"",VLOOKUP($M29,#REF!,8,0))</f>
        <v/>
      </c>
      <c r="AE29" s="152" t="str">
        <f t="shared" si="11"/>
        <v/>
      </c>
      <c r="AF29" s="155" t="str">
        <f t="shared" si="12"/>
        <v/>
      </c>
      <c r="AG29" s="146" t="str">
        <f t="shared" si="13"/>
        <v/>
      </c>
      <c r="AH29" s="146" t="str">
        <f>IF(ISERROR(VLOOKUP($M29,#REF!,9,0)),"",VLOOKUP($M29,#REF!,9,0))</f>
        <v/>
      </c>
      <c r="AI29" s="146" t="str">
        <f t="shared" si="14"/>
        <v/>
      </c>
      <c r="AJ29" s="168">
        <f t="shared" si="15"/>
        <v>0</v>
      </c>
      <c r="AK29" s="171"/>
      <c r="AL29" s="174" t="str">
        <f t="shared" si="16"/>
        <v/>
      </c>
      <c r="AM29" s="179" t="str">
        <f t="shared" si="17"/>
        <v/>
      </c>
      <c r="AN29" s="183" t="str">
        <f t="shared" si="18"/>
        <v>未入力セル</v>
      </c>
      <c r="AO29" s="186" t="str">
        <f t="shared" si="28"/>
        <v/>
      </c>
      <c r="AP29" s="186" t="str">
        <f t="shared" si="29"/>
        <v/>
      </c>
      <c r="AQ29" s="39">
        <f t="shared" si="21"/>
        <v>0</v>
      </c>
      <c r="AR29" s="39" t="str">
        <f>IF(ISERROR(VLOOKUP($M29,#REF!,16,0)),"",VLOOKUP($M29,#REF!,16,0))</f>
        <v/>
      </c>
      <c r="AS29" s="196" t="str">
        <f>IF(ISERROR(VLOOKUP($M29,#REF!,7,0)),"",VLOOKUP($M29,#REF!,7,0))</f>
        <v/>
      </c>
      <c r="AT29" s="203">
        <f t="shared" si="22"/>
        <v>0</v>
      </c>
      <c r="AU29" s="208" t="str">
        <f t="shared" si="23"/>
        <v/>
      </c>
      <c r="AW29" s="208" t="str">
        <f>IF(ISERROR(VLOOKUP($M29,#REF!,10,0)),"",VLOOKUP($M29,#REF!,10,0))</f>
        <v/>
      </c>
      <c r="AX29" s="203">
        <f t="shared" si="24"/>
        <v>0</v>
      </c>
      <c r="AY29" s="208" t="str">
        <f t="shared" si="25"/>
        <v/>
      </c>
      <c r="BA29" s="225" t="str">
        <f t="shared" si="26"/>
        <v/>
      </c>
      <c r="BB29" s="225" t="str">
        <f t="shared" si="27"/>
        <v/>
      </c>
    </row>
    <row r="30" spans="1:54" s="39" customFormat="1" ht="25.2" customHeight="1" x14ac:dyDescent="0.2">
      <c r="A30" s="45"/>
      <c r="B30" s="48"/>
      <c r="C30" s="48"/>
      <c r="D30" s="53"/>
      <c r="E30" s="53"/>
      <c r="F30" s="55"/>
      <c r="G30" s="55"/>
      <c r="H30" s="60"/>
      <c r="I30" s="66"/>
      <c r="J30" s="68"/>
      <c r="L30" s="73">
        <f t="shared" si="0"/>
        <v>0</v>
      </c>
      <c r="M30" s="73" t="str">
        <f t="shared" si="1"/>
        <v xml:space="preserve"> </v>
      </c>
      <c r="N30" s="100">
        <f t="shared" si="2"/>
        <v>0</v>
      </c>
      <c r="O30" s="100">
        <f t="shared" si="3"/>
        <v>0</v>
      </c>
      <c r="P30" s="108">
        <f t="shared" si="4"/>
        <v>0</v>
      </c>
      <c r="Q30" s="108" t="str">
        <f>IF(OR($C30="LED",$C30="不明"),"",IF(ISERROR(VLOOKUP($M30,#REF!,2,0)),"",VLOOKUP($M30,#REF!,2,0)))</f>
        <v/>
      </c>
      <c r="R30" s="100">
        <f t="shared" si="5"/>
        <v>0</v>
      </c>
      <c r="S30" s="100">
        <f t="shared" si="6"/>
        <v>0</v>
      </c>
      <c r="T30" s="120" t="str">
        <f t="shared" si="7"/>
        <v/>
      </c>
      <c r="U30" s="124"/>
      <c r="V30" s="129" t="s">
        <v>164</v>
      </c>
      <c r="W30" s="131"/>
      <c r="X30" s="75" t="str">
        <f>IF(COUNTIF($M30,"*LED*"),"LED設置済",IF(COUNTIF($M30,"*不明*"),"該当不明",IF(ISERROR(VLOOKUP($M30,#REF!,4,0)),"",VLOOKUP($M30,#REF!,4,0))))</f>
        <v/>
      </c>
      <c r="Y30" s="139">
        <f t="shared" si="8"/>
        <v>0</v>
      </c>
      <c r="Z30" s="144" t="str">
        <f>IF(ISERROR(VLOOKUP($M30,#REF!,5,0)),"",VLOOKUP($M30,#REF!,5,0))</f>
        <v/>
      </c>
      <c r="AA30" s="147" t="str">
        <f t="shared" si="9"/>
        <v/>
      </c>
      <c r="AB30" s="147" t="str">
        <f t="shared" si="10"/>
        <v/>
      </c>
      <c r="AC30" s="147" t="str">
        <f>IF(ISERROR(VLOOKUP($M30,#REF!,6,0)),"",VLOOKUP($M30,#REF!,6,0))</f>
        <v/>
      </c>
      <c r="AD30" s="147" t="str">
        <f>IF(ISERROR(VLOOKUP($M30,#REF!,8,0)),"",VLOOKUP($M30,#REF!,8,0))</f>
        <v/>
      </c>
      <c r="AE30" s="152" t="str">
        <f t="shared" si="11"/>
        <v/>
      </c>
      <c r="AF30" s="155" t="str">
        <f t="shared" si="12"/>
        <v/>
      </c>
      <c r="AG30" s="146" t="str">
        <f t="shared" si="13"/>
        <v/>
      </c>
      <c r="AH30" s="146" t="str">
        <f>IF(ISERROR(VLOOKUP($M30,#REF!,9,0)),"",VLOOKUP($M30,#REF!,9,0))</f>
        <v/>
      </c>
      <c r="AI30" s="146" t="str">
        <f t="shared" si="14"/>
        <v/>
      </c>
      <c r="AJ30" s="168">
        <f t="shared" si="15"/>
        <v>0</v>
      </c>
      <c r="AK30" s="171"/>
      <c r="AL30" s="174" t="str">
        <f t="shared" si="16"/>
        <v/>
      </c>
      <c r="AM30" s="179" t="str">
        <f t="shared" si="17"/>
        <v/>
      </c>
      <c r="AN30" s="183" t="str">
        <f t="shared" si="18"/>
        <v>未入力セル</v>
      </c>
      <c r="AO30" s="186"/>
      <c r="AP30" s="186"/>
      <c r="AR30" s="39" t="str">
        <f>IF(ISERROR(VLOOKUP($M30,#REF!,16,0)),"",VLOOKUP($M30,#REF!,16,0))</f>
        <v/>
      </c>
      <c r="AS30" s="196" t="str">
        <f>IF(ISERROR(VLOOKUP($M30,#REF!,7,0)),"",VLOOKUP($M30,#REF!,7,0))</f>
        <v/>
      </c>
      <c r="AT30" s="203">
        <f t="shared" si="22"/>
        <v>0</v>
      </c>
      <c r="AU30" s="208" t="str">
        <f t="shared" si="23"/>
        <v/>
      </c>
      <c r="AW30" s="208" t="str">
        <f>IF(ISERROR(VLOOKUP($M30,#REF!,10,0)),"",VLOOKUP($M30,#REF!,10,0))</f>
        <v/>
      </c>
      <c r="AX30" s="203">
        <f t="shared" si="24"/>
        <v>0</v>
      </c>
      <c r="AY30" s="208" t="str">
        <f t="shared" si="25"/>
        <v/>
      </c>
      <c r="BA30" s="225" t="str">
        <f t="shared" si="26"/>
        <v/>
      </c>
      <c r="BB30" s="225" t="str">
        <f t="shared" si="27"/>
        <v/>
      </c>
    </row>
    <row r="31" spans="1:54" s="39" customFormat="1" ht="25.2" customHeight="1" x14ac:dyDescent="0.2">
      <c r="A31" s="45"/>
      <c r="B31" s="48"/>
      <c r="C31" s="48"/>
      <c r="D31" s="53"/>
      <c r="E31" s="53"/>
      <c r="F31" s="55"/>
      <c r="G31" s="55"/>
      <c r="H31" s="60"/>
      <c r="I31" s="66"/>
      <c r="J31" s="68"/>
      <c r="L31" s="73">
        <f t="shared" si="0"/>
        <v>0</v>
      </c>
      <c r="M31" s="73" t="str">
        <f t="shared" si="1"/>
        <v xml:space="preserve"> </v>
      </c>
      <c r="N31" s="100">
        <f t="shared" si="2"/>
        <v>0</v>
      </c>
      <c r="O31" s="100">
        <f t="shared" si="3"/>
        <v>0</v>
      </c>
      <c r="P31" s="108">
        <f t="shared" si="4"/>
        <v>0</v>
      </c>
      <c r="Q31" s="108" t="str">
        <f>IF(OR($C31="LED",$C31="不明"),"",IF(ISERROR(VLOOKUP($M31,#REF!,2,0)),"",VLOOKUP($M31,#REF!,2,0)))</f>
        <v/>
      </c>
      <c r="R31" s="100">
        <f t="shared" si="5"/>
        <v>0</v>
      </c>
      <c r="S31" s="100">
        <f t="shared" si="6"/>
        <v>0</v>
      </c>
      <c r="T31" s="120" t="str">
        <f t="shared" si="7"/>
        <v/>
      </c>
      <c r="U31" s="124"/>
      <c r="V31" s="129" t="s">
        <v>164</v>
      </c>
      <c r="W31" s="131"/>
      <c r="X31" s="75" t="str">
        <f>IF(COUNTIF($M31,"*LED*"),"LED設置済",IF(COUNTIF($M31,"*不明*"),"該当不明",IF(ISERROR(VLOOKUP($M31,#REF!,4,0)),"",VLOOKUP($M31,#REF!,4,0))))</f>
        <v/>
      </c>
      <c r="Y31" s="139">
        <f t="shared" si="8"/>
        <v>0</v>
      </c>
      <c r="Z31" s="144" t="str">
        <f>IF(ISERROR(VLOOKUP($M31,#REF!,5,0)),"",VLOOKUP($M31,#REF!,5,0))</f>
        <v/>
      </c>
      <c r="AA31" s="147" t="str">
        <f t="shared" si="9"/>
        <v/>
      </c>
      <c r="AB31" s="147" t="str">
        <f t="shared" si="10"/>
        <v/>
      </c>
      <c r="AC31" s="147" t="str">
        <f>IF(ISERROR(VLOOKUP($M31,#REF!,6,0)),"",VLOOKUP($M31,#REF!,6,0))</f>
        <v/>
      </c>
      <c r="AD31" s="147" t="str">
        <f>IF(ISERROR(VLOOKUP($M31,#REF!,8,0)),"",VLOOKUP($M31,#REF!,8,0))</f>
        <v/>
      </c>
      <c r="AE31" s="152" t="str">
        <f t="shared" si="11"/>
        <v/>
      </c>
      <c r="AF31" s="155" t="str">
        <f t="shared" si="12"/>
        <v/>
      </c>
      <c r="AG31" s="146" t="str">
        <f t="shared" si="13"/>
        <v/>
      </c>
      <c r="AH31" s="146" t="str">
        <f>IF(ISERROR(VLOOKUP($M31,#REF!,9,0)),"",VLOOKUP($M31,#REF!,9,0))</f>
        <v/>
      </c>
      <c r="AI31" s="146" t="str">
        <f t="shared" si="14"/>
        <v/>
      </c>
      <c r="AJ31" s="168">
        <f t="shared" si="15"/>
        <v>0</v>
      </c>
      <c r="AK31" s="171"/>
      <c r="AL31" s="174" t="str">
        <f t="shared" si="16"/>
        <v/>
      </c>
      <c r="AM31" s="179" t="str">
        <f t="shared" si="17"/>
        <v/>
      </c>
      <c r="AN31" s="183" t="str">
        <f t="shared" si="18"/>
        <v>未入力セル</v>
      </c>
      <c r="AO31" s="186" t="str">
        <f t="shared" ref="AO31:AO63" si="30">IF(ISERROR((Q31*Y31)/1000),"",((Q31*Y31)/1000))</f>
        <v/>
      </c>
      <c r="AP31" s="186" t="str">
        <f t="shared" ref="AP31:AP63" si="31">IF(ISERROR((Z31*Y31)/1000),"",((Z31*Y31)/1000))</f>
        <v/>
      </c>
      <c r="AQ31" s="39">
        <f t="shared" ref="AQ31:AQ94" si="32">R31*S31*N31</f>
        <v>0</v>
      </c>
      <c r="AR31" s="39" t="str">
        <f>IF(ISERROR(VLOOKUP($M31,#REF!,16,0)),"",VLOOKUP($M31,#REF!,16,0))</f>
        <v/>
      </c>
      <c r="AS31" s="196" t="str">
        <f>IF(ISERROR(VLOOKUP($M31,#REF!,7,0)),"",VLOOKUP($M31,#REF!,7,0))</f>
        <v/>
      </c>
      <c r="AT31" s="203">
        <f t="shared" si="22"/>
        <v>0</v>
      </c>
      <c r="AU31" s="208" t="str">
        <f t="shared" si="23"/>
        <v/>
      </c>
      <c r="AW31" s="208" t="str">
        <f>IF(ISERROR(VLOOKUP($M31,#REF!,10,0)),"",VLOOKUP($M31,#REF!,10,0))</f>
        <v/>
      </c>
      <c r="AX31" s="203">
        <f t="shared" si="24"/>
        <v>0</v>
      </c>
      <c r="AY31" s="208" t="str">
        <f t="shared" si="25"/>
        <v/>
      </c>
      <c r="BA31" s="225" t="str">
        <f t="shared" si="26"/>
        <v/>
      </c>
      <c r="BB31" s="225" t="str">
        <f t="shared" si="27"/>
        <v/>
      </c>
    </row>
    <row r="32" spans="1:54" s="39" customFormat="1" ht="25.2" customHeight="1" x14ac:dyDescent="0.2">
      <c r="A32" s="45"/>
      <c r="B32" s="48"/>
      <c r="C32" s="48"/>
      <c r="D32" s="53"/>
      <c r="E32" s="53"/>
      <c r="F32" s="55"/>
      <c r="G32" s="55"/>
      <c r="H32" s="60"/>
      <c r="I32" s="66"/>
      <c r="J32" s="68"/>
      <c r="L32" s="73">
        <f t="shared" si="0"/>
        <v>0</v>
      </c>
      <c r="M32" s="73" t="str">
        <f t="shared" si="1"/>
        <v xml:space="preserve"> </v>
      </c>
      <c r="N32" s="100">
        <f t="shared" si="2"/>
        <v>0</v>
      </c>
      <c r="O32" s="100">
        <f t="shared" si="3"/>
        <v>0</v>
      </c>
      <c r="P32" s="108">
        <f t="shared" si="4"/>
        <v>0</v>
      </c>
      <c r="Q32" s="108" t="str">
        <f>IF(OR($C32="LED",$C32="不明"),"",IF(ISERROR(VLOOKUP($M32,#REF!,2,0)),"",VLOOKUP($M32,#REF!,2,0)))</f>
        <v/>
      </c>
      <c r="R32" s="100">
        <f t="shared" si="5"/>
        <v>0</v>
      </c>
      <c r="S32" s="100">
        <f t="shared" si="6"/>
        <v>0</v>
      </c>
      <c r="T32" s="120" t="str">
        <f t="shared" si="7"/>
        <v/>
      </c>
      <c r="U32" s="124"/>
      <c r="V32" s="129" t="s">
        <v>164</v>
      </c>
      <c r="W32" s="131"/>
      <c r="X32" s="75" t="str">
        <f>IF(COUNTIF($M32,"*LED*"),"LED設置済",IF(COUNTIF($M32,"*不明*"),"該当不明",IF(ISERROR(VLOOKUP($M32,#REF!,4,0)),"",VLOOKUP($M32,#REF!,4,0))))</f>
        <v/>
      </c>
      <c r="Y32" s="139">
        <f t="shared" si="8"/>
        <v>0</v>
      </c>
      <c r="Z32" s="144" t="str">
        <f>IF(ISERROR(VLOOKUP($M32,#REF!,5,0)),"",VLOOKUP($M32,#REF!,5,0))</f>
        <v/>
      </c>
      <c r="AA32" s="147" t="str">
        <f t="shared" si="9"/>
        <v/>
      </c>
      <c r="AB32" s="147" t="str">
        <f t="shared" si="10"/>
        <v/>
      </c>
      <c r="AC32" s="147" t="str">
        <f>IF(ISERROR(VLOOKUP($M32,#REF!,6,0)),"",VLOOKUP($M32,#REF!,6,0))</f>
        <v/>
      </c>
      <c r="AD32" s="147" t="str">
        <f>IF(ISERROR(VLOOKUP($M32,#REF!,8,0)),"",VLOOKUP($M32,#REF!,8,0))</f>
        <v/>
      </c>
      <c r="AE32" s="152" t="str">
        <f t="shared" si="11"/>
        <v/>
      </c>
      <c r="AF32" s="155" t="str">
        <f t="shared" si="12"/>
        <v/>
      </c>
      <c r="AG32" s="146" t="str">
        <f t="shared" si="13"/>
        <v/>
      </c>
      <c r="AH32" s="146" t="str">
        <f>IF(ISERROR(VLOOKUP($M32,#REF!,9,0)),"",VLOOKUP($M32,#REF!,9,0))</f>
        <v/>
      </c>
      <c r="AI32" s="146" t="str">
        <f t="shared" si="14"/>
        <v/>
      </c>
      <c r="AJ32" s="168">
        <f t="shared" si="15"/>
        <v>0</v>
      </c>
      <c r="AK32" s="171"/>
      <c r="AL32" s="174" t="str">
        <f t="shared" si="16"/>
        <v/>
      </c>
      <c r="AM32" s="179" t="str">
        <f t="shared" si="17"/>
        <v/>
      </c>
      <c r="AN32" s="183" t="str">
        <f t="shared" si="18"/>
        <v>未入力セル</v>
      </c>
      <c r="AO32" s="186" t="str">
        <f t="shared" si="30"/>
        <v/>
      </c>
      <c r="AP32" s="186" t="str">
        <f t="shared" si="31"/>
        <v/>
      </c>
      <c r="AQ32" s="39">
        <f t="shared" si="32"/>
        <v>0</v>
      </c>
      <c r="AR32" s="39" t="str">
        <f>IF(ISERROR(VLOOKUP($M32,#REF!,16,0)),"",VLOOKUP($M32,#REF!,16,0))</f>
        <v/>
      </c>
      <c r="AS32" s="196" t="str">
        <f>IF(ISERROR(VLOOKUP($M32,#REF!,7,0)),"",VLOOKUP($M32,#REF!,7,0))</f>
        <v/>
      </c>
      <c r="AT32" s="203">
        <f t="shared" si="22"/>
        <v>0</v>
      </c>
      <c r="AU32" s="208" t="str">
        <f t="shared" si="23"/>
        <v/>
      </c>
      <c r="AW32" s="208" t="str">
        <f>IF(ISERROR(VLOOKUP($M32,#REF!,10,0)),"",VLOOKUP($M32,#REF!,10,0))</f>
        <v/>
      </c>
      <c r="AX32" s="203">
        <f t="shared" si="24"/>
        <v>0</v>
      </c>
      <c r="AY32" s="208" t="str">
        <f t="shared" si="25"/>
        <v/>
      </c>
      <c r="BA32" s="225" t="str">
        <f t="shared" si="26"/>
        <v/>
      </c>
      <c r="BB32" s="225" t="str">
        <f t="shared" si="27"/>
        <v/>
      </c>
    </row>
    <row r="33" spans="1:54" s="39" customFormat="1" ht="25.2" customHeight="1" x14ac:dyDescent="0.2">
      <c r="A33" s="45"/>
      <c r="B33" s="48"/>
      <c r="C33" s="48"/>
      <c r="D33" s="53"/>
      <c r="E33" s="53"/>
      <c r="F33" s="55"/>
      <c r="G33" s="55"/>
      <c r="H33" s="60"/>
      <c r="I33" s="66"/>
      <c r="J33" s="68"/>
      <c r="L33" s="73">
        <f t="shared" si="0"/>
        <v>0</v>
      </c>
      <c r="M33" s="73" t="str">
        <f t="shared" si="1"/>
        <v xml:space="preserve"> </v>
      </c>
      <c r="N33" s="100">
        <f t="shared" si="2"/>
        <v>0</v>
      </c>
      <c r="O33" s="100">
        <f t="shared" si="3"/>
        <v>0</v>
      </c>
      <c r="P33" s="108">
        <f t="shared" si="4"/>
        <v>0</v>
      </c>
      <c r="Q33" s="108" t="str">
        <f>IF(OR($C33="LED",$C33="不明"),"",IF(ISERROR(VLOOKUP($M33,#REF!,2,0)),"",VLOOKUP($M33,#REF!,2,0)))</f>
        <v/>
      </c>
      <c r="R33" s="100">
        <f t="shared" si="5"/>
        <v>0</v>
      </c>
      <c r="S33" s="100">
        <f t="shared" si="6"/>
        <v>0</v>
      </c>
      <c r="T33" s="120" t="str">
        <f t="shared" si="7"/>
        <v/>
      </c>
      <c r="U33" s="124"/>
      <c r="V33" s="129" t="s">
        <v>164</v>
      </c>
      <c r="W33" s="131"/>
      <c r="X33" s="75" t="str">
        <f>IF(COUNTIF($M33,"*LED*"),"LED設置済",IF(COUNTIF($M33,"*不明*"),"該当不明",IF(ISERROR(VLOOKUP($M33,#REF!,4,0)),"",VLOOKUP($M33,#REF!,4,0))))</f>
        <v/>
      </c>
      <c r="Y33" s="139">
        <f t="shared" si="8"/>
        <v>0</v>
      </c>
      <c r="Z33" s="144" t="str">
        <f>IF(ISERROR(VLOOKUP($M33,#REF!,5,0)),"",VLOOKUP($M33,#REF!,5,0))</f>
        <v/>
      </c>
      <c r="AA33" s="147" t="str">
        <f t="shared" si="9"/>
        <v/>
      </c>
      <c r="AB33" s="147" t="str">
        <f t="shared" si="10"/>
        <v/>
      </c>
      <c r="AC33" s="147" t="str">
        <f>IF(ISERROR(VLOOKUP($M33,#REF!,6,0)),"",VLOOKUP($M33,#REF!,6,0))</f>
        <v/>
      </c>
      <c r="AD33" s="147" t="str">
        <f>IF(ISERROR(VLOOKUP($M33,#REF!,8,0)),"",VLOOKUP($M33,#REF!,8,0))</f>
        <v/>
      </c>
      <c r="AE33" s="152" t="str">
        <f t="shared" si="11"/>
        <v/>
      </c>
      <c r="AF33" s="155" t="str">
        <f t="shared" si="12"/>
        <v/>
      </c>
      <c r="AG33" s="146" t="str">
        <f t="shared" si="13"/>
        <v/>
      </c>
      <c r="AH33" s="146" t="str">
        <f>IF(ISERROR(VLOOKUP($M33,#REF!,9,0)),"",VLOOKUP($M33,#REF!,9,0))</f>
        <v/>
      </c>
      <c r="AI33" s="146" t="str">
        <f t="shared" si="14"/>
        <v/>
      </c>
      <c r="AJ33" s="168">
        <f t="shared" si="15"/>
        <v>0</v>
      </c>
      <c r="AK33" s="171"/>
      <c r="AL33" s="174" t="str">
        <f t="shared" si="16"/>
        <v/>
      </c>
      <c r="AM33" s="179" t="str">
        <f t="shared" si="17"/>
        <v/>
      </c>
      <c r="AN33" s="183" t="str">
        <f t="shared" si="18"/>
        <v>未入力セル</v>
      </c>
      <c r="AO33" s="186" t="str">
        <f t="shared" si="30"/>
        <v/>
      </c>
      <c r="AP33" s="186" t="str">
        <f t="shared" si="31"/>
        <v/>
      </c>
      <c r="AQ33" s="39">
        <f t="shared" si="32"/>
        <v>0</v>
      </c>
      <c r="AR33" s="39" t="str">
        <f>IF(ISERROR(VLOOKUP($M33,#REF!,16,0)),"",VLOOKUP($M33,#REF!,16,0))</f>
        <v/>
      </c>
      <c r="AS33" s="196" t="str">
        <f>IF(ISERROR(VLOOKUP($M33,#REF!,7,0)),"",VLOOKUP($M33,#REF!,7,0))</f>
        <v/>
      </c>
      <c r="AT33" s="203">
        <f t="shared" si="22"/>
        <v>0</v>
      </c>
      <c r="AU33" s="208" t="str">
        <f t="shared" si="23"/>
        <v/>
      </c>
      <c r="AW33" s="208" t="str">
        <f>IF(ISERROR(VLOOKUP($M33,#REF!,10,0)),"",VLOOKUP($M33,#REF!,10,0))</f>
        <v/>
      </c>
      <c r="AX33" s="203">
        <f t="shared" si="24"/>
        <v>0</v>
      </c>
      <c r="AY33" s="208" t="str">
        <f t="shared" si="25"/>
        <v/>
      </c>
      <c r="BA33" s="225" t="str">
        <f t="shared" si="26"/>
        <v/>
      </c>
      <c r="BB33" s="225" t="str">
        <f t="shared" si="27"/>
        <v/>
      </c>
    </row>
    <row r="34" spans="1:54" s="39" customFormat="1" ht="25.2" customHeight="1" x14ac:dyDescent="0.2">
      <c r="A34" s="45"/>
      <c r="B34" s="48"/>
      <c r="C34" s="48"/>
      <c r="D34" s="53"/>
      <c r="E34" s="53"/>
      <c r="F34" s="55"/>
      <c r="G34" s="55"/>
      <c r="H34" s="60"/>
      <c r="I34" s="66"/>
      <c r="J34" s="68"/>
      <c r="L34" s="73">
        <f t="shared" si="0"/>
        <v>0</v>
      </c>
      <c r="M34" s="73" t="str">
        <f t="shared" si="1"/>
        <v xml:space="preserve"> </v>
      </c>
      <c r="N34" s="100">
        <f t="shared" si="2"/>
        <v>0</v>
      </c>
      <c r="O34" s="100">
        <f t="shared" si="3"/>
        <v>0</v>
      </c>
      <c r="P34" s="108">
        <f t="shared" si="4"/>
        <v>0</v>
      </c>
      <c r="Q34" s="108" t="str">
        <f>IF(OR($C34="LED",$C34="不明"),"",IF(ISERROR(VLOOKUP($M34,#REF!,2,0)),"",VLOOKUP($M34,#REF!,2,0)))</f>
        <v/>
      </c>
      <c r="R34" s="100">
        <f t="shared" si="5"/>
        <v>0</v>
      </c>
      <c r="S34" s="100">
        <f t="shared" si="6"/>
        <v>0</v>
      </c>
      <c r="T34" s="120" t="str">
        <f t="shared" si="7"/>
        <v/>
      </c>
      <c r="U34" s="124"/>
      <c r="V34" s="129" t="s">
        <v>164</v>
      </c>
      <c r="W34" s="131"/>
      <c r="X34" s="75" t="str">
        <f>IF(COUNTIF($M34,"*LED*"),"LED設置済",IF(COUNTIF($M34,"*不明*"),"該当不明",IF(ISERROR(VLOOKUP($M34,#REF!,4,0)),"",VLOOKUP($M34,#REF!,4,0))))</f>
        <v/>
      </c>
      <c r="Y34" s="139">
        <f t="shared" si="8"/>
        <v>0</v>
      </c>
      <c r="Z34" s="144" t="str">
        <f>IF(ISERROR(VLOOKUP($M34,#REF!,5,0)),"",VLOOKUP($M34,#REF!,5,0))</f>
        <v/>
      </c>
      <c r="AA34" s="147" t="str">
        <f t="shared" si="9"/>
        <v/>
      </c>
      <c r="AB34" s="147" t="str">
        <f t="shared" si="10"/>
        <v/>
      </c>
      <c r="AC34" s="147" t="str">
        <f>IF(ISERROR(VLOOKUP($M34,#REF!,6,0)),"",VLOOKUP($M34,#REF!,6,0))</f>
        <v/>
      </c>
      <c r="AD34" s="147" t="str">
        <f>IF(ISERROR(VLOOKUP($M34,#REF!,8,0)),"",VLOOKUP($M34,#REF!,8,0))</f>
        <v/>
      </c>
      <c r="AE34" s="152" t="str">
        <f t="shared" si="11"/>
        <v/>
      </c>
      <c r="AF34" s="155" t="str">
        <f t="shared" si="12"/>
        <v/>
      </c>
      <c r="AG34" s="146" t="str">
        <f t="shared" si="13"/>
        <v/>
      </c>
      <c r="AH34" s="146" t="str">
        <f>IF(ISERROR(VLOOKUP($M34,#REF!,9,0)),"",VLOOKUP($M34,#REF!,9,0))</f>
        <v/>
      </c>
      <c r="AI34" s="146" t="str">
        <f t="shared" si="14"/>
        <v/>
      </c>
      <c r="AJ34" s="168">
        <f t="shared" si="15"/>
        <v>0</v>
      </c>
      <c r="AK34" s="171"/>
      <c r="AL34" s="174" t="str">
        <f t="shared" si="16"/>
        <v/>
      </c>
      <c r="AM34" s="179" t="str">
        <f t="shared" si="17"/>
        <v/>
      </c>
      <c r="AN34" s="183" t="str">
        <f t="shared" si="18"/>
        <v>未入力セル</v>
      </c>
      <c r="AO34" s="186" t="str">
        <f t="shared" si="30"/>
        <v/>
      </c>
      <c r="AP34" s="186" t="str">
        <f t="shared" si="31"/>
        <v/>
      </c>
      <c r="AQ34" s="39">
        <f t="shared" si="32"/>
        <v>0</v>
      </c>
      <c r="AR34" s="39" t="str">
        <f>IF(ISERROR(VLOOKUP($M34,#REF!,16,0)),"",VLOOKUP($M34,#REF!,16,0))</f>
        <v/>
      </c>
      <c r="AS34" s="196" t="str">
        <f>IF(ISERROR(VLOOKUP($M34,#REF!,7,0)),"",VLOOKUP($M34,#REF!,7,0))</f>
        <v/>
      </c>
      <c r="AT34" s="203">
        <f t="shared" si="22"/>
        <v>0</v>
      </c>
      <c r="AU34" s="208" t="str">
        <f t="shared" si="23"/>
        <v/>
      </c>
      <c r="AW34" s="208" t="str">
        <f>IF(ISERROR(VLOOKUP($M34,#REF!,10,0)),"",VLOOKUP($M34,#REF!,10,0))</f>
        <v/>
      </c>
      <c r="AX34" s="203">
        <f t="shared" si="24"/>
        <v>0</v>
      </c>
      <c r="AY34" s="208" t="str">
        <f t="shared" si="25"/>
        <v/>
      </c>
      <c r="BA34" s="225" t="str">
        <f t="shared" si="26"/>
        <v/>
      </c>
      <c r="BB34" s="225" t="str">
        <f t="shared" si="27"/>
        <v/>
      </c>
    </row>
    <row r="35" spans="1:54" s="39" customFormat="1" ht="25.2" customHeight="1" x14ac:dyDescent="0.2">
      <c r="A35" s="45"/>
      <c r="B35" s="48"/>
      <c r="C35" s="48"/>
      <c r="D35" s="53"/>
      <c r="E35" s="53"/>
      <c r="F35" s="55"/>
      <c r="G35" s="55"/>
      <c r="H35" s="60"/>
      <c r="I35" s="66"/>
      <c r="J35" s="68"/>
      <c r="L35" s="73">
        <f t="shared" si="0"/>
        <v>0</v>
      </c>
      <c r="M35" s="73" t="str">
        <f t="shared" si="1"/>
        <v xml:space="preserve"> </v>
      </c>
      <c r="N35" s="100">
        <f t="shared" si="2"/>
        <v>0</v>
      </c>
      <c r="O35" s="100">
        <f t="shared" si="3"/>
        <v>0</v>
      </c>
      <c r="P35" s="108">
        <f t="shared" si="4"/>
        <v>0</v>
      </c>
      <c r="Q35" s="108" t="str">
        <f>IF(OR($C35="LED",$C35="不明"),"",IF(ISERROR(VLOOKUP($M35,#REF!,2,0)),"",VLOOKUP($M35,#REF!,2,0)))</f>
        <v/>
      </c>
      <c r="R35" s="100">
        <f t="shared" si="5"/>
        <v>0</v>
      </c>
      <c r="S35" s="100">
        <f t="shared" si="6"/>
        <v>0</v>
      </c>
      <c r="T35" s="120" t="str">
        <f t="shared" si="7"/>
        <v/>
      </c>
      <c r="U35" s="124"/>
      <c r="V35" s="129" t="s">
        <v>164</v>
      </c>
      <c r="W35" s="131"/>
      <c r="X35" s="75" t="str">
        <f>IF(COUNTIF($M35,"*LED*"),"LED設置済",IF(COUNTIF($M35,"*不明*"),"該当不明",IF(ISERROR(VLOOKUP($M35,#REF!,4,0)),"",VLOOKUP($M35,#REF!,4,0))))</f>
        <v/>
      </c>
      <c r="Y35" s="139">
        <f t="shared" si="8"/>
        <v>0</v>
      </c>
      <c r="Z35" s="144" t="str">
        <f>IF(ISERROR(VLOOKUP($M35,#REF!,5,0)),"",VLOOKUP($M35,#REF!,5,0))</f>
        <v/>
      </c>
      <c r="AA35" s="147" t="str">
        <f t="shared" si="9"/>
        <v/>
      </c>
      <c r="AB35" s="147" t="str">
        <f t="shared" si="10"/>
        <v/>
      </c>
      <c r="AC35" s="147" t="str">
        <f>IF(ISERROR(VLOOKUP($M35,#REF!,6,0)),"",VLOOKUP($M35,#REF!,6,0))</f>
        <v/>
      </c>
      <c r="AD35" s="147" t="str">
        <f>IF(ISERROR(VLOOKUP($M35,#REF!,8,0)),"",VLOOKUP($M35,#REF!,8,0))</f>
        <v/>
      </c>
      <c r="AE35" s="152" t="str">
        <f t="shared" si="11"/>
        <v/>
      </c>
      <c r="AF35" s="155" t="str">
        <f t="shared" si="12"/>
        <v/>
      </c>
      <c r="AG35" s="146" t="str">
        <f t="shared" si="13"/>
        <v/>
      </c>
      <c r="AH35" s="146" t="str">
        <f>IF(ISERROR(VLOOKUP($M35,#REF!,9,0)),"",VLOOKUP($M35,#REF!,9,0))</f>
        <v/>
      </c>
      <c r="AI35" s="146" t="str">
        <f t="shared" si="14"/>
        <v/>
      </c>
      <c r="AJ35" s="168">
        <f t="shared" si="15"/>
        <v>0</v>
      </c>
      <c r="AK35" s="171"/>
      <c r="AL35" s="174" t="str">
        <f t="shared" si="16"/>
        <v/>
      </c>
      <c r="AM35" s="179" t="str">
        <f t="shared" si="17"/>
        <v/>
      </c>
      <c r="AN35" s="183" t="str">
        <f t="shared" si="18"/>
        <v>未入力セル</v>
      </c>
      <c r="AO35" s="186" t="str">
        <f t="shared" si="30"/>
        <v/>
      </c>
      <c r="AP35" s="186" t="str">
        <f t="shared" si="31"/>
        <v/>
      </c>
      <c r="AQ35" s="39">
        <f t="shared" si="32"/>
        <v>0</v>
      </c>
      <c r="AR35" s="39" t="str">
        <f>IF(ISERROR(VLOOKUP($M35,#REF!,16,0)),"",VLOOKUP($M35,#REF!,16,0))</f>
        <v/>
      </c>
      <c r="AS35" s="196" t="str">
        <f>IF(ISERROR(VLOOKUP($M35,#REF!,7,0)),"",VLOOKUP($M35,#REF!,7,0))</f>
        <v/>
      </c>
      <c r="AT35" s="203">
        <f t="shared" si="22"/>
        <v>0</v>
      </c>
      <c r="AU35" s="208" t="str">
        <f t="shared" si="23"/>
        <v/>
      </c>
      <c r="AW35" s="208" t="str">
        <f>IF(ISERROR(VLOOKUP($M35,#REF!,10,0)),"",VLOOKUP($M35,#REF!,10,0))</f>
        <v/>
      </c>
      <c r="AX35" s="203">
        <f t="shared" si="24"/>
        <v>0</v>
      </c>
      <c r="AY35" s="208" t="str">
        <f t="shared" si="25"/>
        <v/>
      </c>
      <c r="BA35" s="225" t="str">
        <f t="shared" si="26"/>
        <v/>
      </c>
      <c r="BB35" s="225" t="str">
        <f t="shared" si="27"/>
        <v/>
      </c>
    </row>
    <row r="36" spans="1:54" s="39" customFormat="1" ht="25.2" customHeight="1" x14ac:dyDescent="0.2">
      <c r="A36" s="45"/>
      <c r="B36" s="48"/>
      <c r="C36" s="48"/>
      <c r="D36" s="53"/>
      <c r="E36" s="53"/>
      <c r="F36" s="55"/>
      <c r="G36" s="55"/>
      <c r="H36" s="60"/>
      <c r="I36" s="66"/>
      <c r="J36" s="68"/>
      <c r="L36" s="73">
        <f t="shared" si="0"/>
        <v>0</v>
      </c>
      <c r="M36" s="73" t="str">
        <f t="shared" si="1"/>
        <v xml:space="preserve"> </v>
      </c>
      <c r="N36" s="100">
        <f t="shared" si="2"/>
        <v>0</v>
      </c>
      <c r="O36" s="100">
        <f t="shared" si="3"/>
        <v>0</v>
      </c>
      <c r="P36" s="108">
        <f t="shared" si="4"/>
        <v>0</v>
      </c>
      <c r="Q36" s="108" t="str">
        <f>IF(OR($C36="LED",$C36="不明"),"",IF(ISERROR(VLOOKUP($M36,#REF!,2,0)),"",VLOOKUP($M36,#REF!,2,0)))</f>
        <v/>
      </c>
      <c r="R36" s="100">
        <f t="shared" si="5"/>
        <v>0</v>
      </c>
      <c r="S36" s="100">
        <f t="shared" si="6"/>
        <v>0</v>
      </c>
      <c r="T36" s="120" t="str">
        <f t="shared" si="7"/>
        <v/>
      </c>
      <c r="U36" s="124"/>
      <c r="V36" s="129" t="s">
        <v>164</v>
      </c>
      <c r="W36" s="131"/>
      <c r="X36" s="75" t="str">
        <f>IF(COUNTIF($M36,"*LED*"),"LED設置済",IF(COUNTIF($M36,"*不明*"),"該当不明",IF(ISERROR(VLOOKUP($M36,#REF!,4,0)),"",VLOOKUP($M36,#REF!,4,0))))</f>
        <v/>
      </c>
      <c r="Y36" s="139">
        <f t="shared" si="8"/>
        <v>0</v>
      </c>
      <c r="Z36" s="144" t="str">
        <f>IF(ISERROR(VLOOKUP($M36,#REF!,5,0)),"",VLOOKUP($M36,#REF!,5,0))</f>
        <v/>
      </c>
      <c r="AA36" s="147" t="str">
        <f t="shared" si="9"/>
        <v/>
      </c>
      <c r="AB36" s="147" t="str">
        <f t="shared" si="10"/>
        <v/>
      </c>
      <c r="AC36" s="147" t="str">
        <f>IF(ISERROR(VLOOKUP($M36,#REF!,6,0)),"",VLOOKUP($M36,#REF!,6,0))</f>
        <v/>
      </c>
      <c r="AD36" s="147" t="str">
        <f>IF(ISERROR(VLOOKUP($M36,#REF!,8,0)),"",VLOOKUP($M36,#REF!,8,0))</f>
        <v/>
      </c>
      <c r="AE36" s="152" t="str">
        <f t="shared" si="11"/>
        <v/>
      </c>
      <c r="AF36" s="155" t="str">
        <f t="shared" si="12"/>
        <v/>
      </c>
      <c r="AG36" s="146" t="str">
        <f t="shared" si="13"/>
        <v/>
      </c>
      <c r="AH36" s="146" t="str">
        <f>IF(ISERROR(VLOOKUP($M36,#REF!,9,0)),"",VLOOKUP($M36,#REF!,9,0))</f>
        <v/>
      </c>
      <c r="AI36" s="146" t="str">
        <f t="shared" si="14"/>
        <v/>
      </c>
      <c r="AJ36" s="168">
        <f t="shared" si="15"/>
        <v>0</v>
      </c>
      <c r="AK36" s="171"/>
      <c r="AL36" s="174" t="str">
        <f t="shared" si="16"/>
        <v/>
      </c>
      <c r="AM36" s="179" t="str">
        <f t="shared" si="17"/>
        <v/>
      </c>
      <c r="AN36" s="183" t="str">
        <f t="shared" si="18"/>
        <v>未入力セル</v>
      </c>
      <c r="AO36" s="186" t="str">
        <f t="shared" si="30"/>
        <v/>
      </c>
      <c r="AP36" s="186" t="str">
        <f t="shared" si="31"/>
        <v/>
      </c>
      <c r="AQ36" s="39">
        <f t="shared" si="32"/>
        <v>0</v>
      </c>
      <c r="AR36" s="39" t="str">
        <f>IF(ISERROR(VLOOKUP($M36,#REF!,16,0)),"",VLOOKUP($M36,#REF!,16,0))</f>
        <v/>
      </c>
      <c r="AS36" s="196" t="str">
        <f>IF(ISERROR(VLOOKUP($M36,#REF!,7,0)),"",VLOOKUP($M36,#REF!,7,0))</f>
        <v/>
      </c>
      <c r="AT36" s="203">
        <f t="shared" si="22"/>
        <v>0</v>
      </c>
      <c r="AU36" s="208" t="str">
        <f t="shared" si="23"/>
        <v/>
      </c>
      <c r="AW36" s="208" t="str">
        <f>IF(ISERROR(VLOOKUP($M36,#REF!,10,0)),"",VLOOKUP($M36,#REF!,10,0))</f>
        <v/>
      </c>
      <c r="AX36" s="203">
        <f t="shared" si="24"/>
        <v>0</v>
      </c>
      <c r="AY36" s="208" t="str">
        <f t="shared" si="25"/>
        <v/>
      </c>
      <c r="BA36" s="225" t="str">
        <f t="shared" si="26"/>
        <v/>
      </c>
      <c r="BB36" s="225" t="str">
        <f t="shared" si="27"/>
        <v/>
      </c>
    </row>
    <row r="37" spans="1:54" s="39" customFormat="1" ht="25.2" customHeight="1" x14ac:dyDescent="0.2">
      <c r="A37" s="45"/>
      <c r="B37" s="48"/>
      <c r="C37" s="48"/>
      <c r="D37" s="53"/>
      <c r="E37" s="53"/>
      <c r="F37" s="55"/>
      <c r="G37" s="55"/>
      <c r="H37" s="60"/>
      <c r="I37" s="66"/>
      <c r="J37" s="68"/>
      <c r="L37" s="73">
        <f t="shared" si="0"/>
        <v>0</v>
      </c>
      <c r="M37" s="73" t="str">
        <f t="shared" si="1"/>
        <v xml:space="preserve"> </v>
      </c>
      <c r="N37" s="100">
        <f t="shared" si="2"/>
        <v>0</v>
      </c>
      <c r="O37" s="100">
        <f t="shared" si="3"/>
        <v>0</v>
      </c>
      <c r="P37" s="108">
        <f t="shared" si="4"/>
        <v>0</v>
      </c>
      <c r="Q37" s="108" t="str">
        <f>IF(OR($C37="LED",$C37="不明"),"",IF(ISERROR(VLOOKUP($M37,#REF!,2,0)),"",VLOOKUP($M37,#REF!,2,0)))</f>
        <v/>
      </c>
      <c r="R37" s="100">
        <f t="shared" si="5"/>
        <v>0</v>
      </c>
      <c r="S37" s="100">
        <f t="shared" si="6"/>
        <v>0</v>
      </c>
      <c r="T37" s="120" t="str">
        <f t="shared" si="7"/>
        <v/>
      </c>
      <c r="U37" s="124"/>
      <c r="V37" s="129" t="s">
        <v>164</v>
      </c>
      <c r="W37" s="131"/>
      <c r="X37" s="75" t="str">
        <f>IF(COUNTIF($M37,"*LED*"),"LED設置済",IF(COUNTIF($M37,"*不明*"),"該当不明",IF(ISERROR(VLOOKUP($M37,#REF!,4,0)),"",VLOOKUP($M37,#REF!,4,0))))</f>
        <v/>
      </c>
      <c r="Y37" s="139">
        <f t="shared" si="8"/>
        <v>0</v>
      </c>
      <c r="Z37" s="144" t="str">
        <f>IF(ISERROR(VLOOKUP($M37,#REF!,5,0)),"",VLOOKUP($M37,#REF!,5,0))</f>
        <v/>
      </c>
      <c r="AA37" s="147" t="str">
        <f t="shared" si="9"/>
        <v/>
      </c>
      <c r="AB37" s="147" t="str">
        <f t="shared" si="10"/>
        <v/>
      </c>
      <c r="AC37" s="147" t="str">
        <f>IF(ISERROR(VLOOKUP($M37,#REF!,6,0)),"",VLOOKUP($M37,#REF!,6,0))</f>
        <v/>
      </c>
      <c r="AD37" s="147" t="str">
        <f>IF(ISERROR(VLOOKUP($M37,#REF!,8,0)),"",VLOOKUP($M37,#REF!,8,0))</f>
        <v/>
      </c>
      <c r="AE37" s="152" t="str">
        <f t="shared" si="11"/>
        <v/>
      </c>
      <c r="AF37" s="155" t="str">
        <f t="shared" si="12"/>
        <v/>
      </c>
      <c r="AG37" s="146" t="str">
        <f t="shared" si="13"/>
        <v/>
      </c>
      <c r="AH37" s="146" t="str">
        <f>IF(ISERROR(VLOOKUP($M37,#REF!,9,0)),"",VLOOKUP($M37,#REF!,9,0))</f>
        <v/>
      </c>
      <c r="AI37" s="146" t="str">
        <f t="shared" si="14"/>
        <v/>
      </c>
      <c r="AJ37" s="168">
        <f t="shared" si="15"/>
        <v>0</v>
      </c>
      <c r="AK37" s="171"/>
      <c r="AL37" s="174" t="str">
        <f t="shared" si="16"/>
        <v/>
      </c>
      <c r="AM37" s="179" t="str">
        <f t="shared" si="17"/>
        <v/>
      </c>
      <c r="AN37" s="183" t="str">
        <f t="shared" si="18"/>
        <v>未入力セル</v>
      </c>
      <c r="AO37" s="186" t="str">
        <f t="shared" si="30"/>
        <v/>
      </c>
      <c r="AP37" s="186" t="str">
        <f t="shared" si="31"/>
        <v/>
      </c>
      <c r="AQ37" s="39">
        <f t="shared" si="32"/>
        <v>0</v>
      </c>
      <c r="AR37" s="39" t="str">
        <f>IF(ISERROR(VLOOKUP($M37,#REF!,16,0)),"",VLOOKUP($M37,#REF!,16,0))</f>
        <v/>
      </c>
      <c r="AS37" s="196" t="str">
        <f>IF(ISERROR(VLOOKUP($M37,#REF!,7,0)),"",VLOOKUP($M37,#REF!,7,0))</f>
        <v/>
      </c>
      <c r="AT37" s="203">
        <f t="shared" si="22"/>
        <v>0</v>
      </c>
      <c r="AU37" s="208" t="str">
        <f t="shared" si="23"/>
        <v/>
      </c>
      <c r="AW37" s="208" t="str">
        <f>IF(ISERROR(VLOOKUP($M37,#REF!,10,0)),"",VLOOKUP($M37,#REF!,10,0))</f>
        <v/>
      </c>
      <c r="AX37" s="203">
        <f t="shared" si="24"/>
        <v>0</v>
      </c>
      <c r="AY37" s="208" t="str">
        <f t="shared" si="25"/>
        <v/>
      </c>
      <c r="BA37" s="225" t="str">
        <f t="shared" si="26"/>
        <v/>
      </c>
      <c r="BB37" s="225" t="str">
        <f t="shared" si="27"/>
        <v/>
      </c>
    </row>
    <row r="38" spans="1:54" s="39" customFormat="1" ht="25.2" customHeight="1" x14ac:dyDescent="0.2">
      <c r="A38" s="45"/>
      <c r="B38" s="48"/>
      <c r="C38" s="48"/>
      <c r="D38" s="53"/>
      <c r="E38" s="53"/>
      <c r="F38" s="55"/>
      <c r="G38" s="55"/>
      <c r="H38" s="60"/>
      <c r="I38" s="66"/>
      <c r="J38" s="68"/>
      <c r="L38" s="73">
        <f t="shared" si="0"/>
        <v>0</v>
      </c>
      <c r="M38" s="73" t="str">
        <f t="shared" si="1"/>
        <v xml:space="preserve"> </v>
      </c>
      <c r="N38" s="100">
        <f t="shared" si="2"/>
        <v>0</v>
      </c>
      <c r="O38" s="100">
        <f t="shared" si="3"/>
        <v>0</v>
      </c>
      <c r="P38" s="108">
        <f t="shared" si="4"/>
        <v>0</v>
      </c>
      <c r="Q38" s="108" t="str">
        <f>IF(OR($C38="LED",$C38="不明"),"",IF(ISERROR(VLOOKUP($M38,#REF!,2,0)),"",VLOOKUP($M38,#REF!,2,0)))</f>
        <v/>
      </c>
      <c r="R38" s="100">
        <f t="shared" si="5"/>
        <v>0</v>
      </c>
      <c r="S38" s="100">
        <f t="shared" si="6"/>
        <v>0</v>
      </c>
      <c r="T38" s="120" t="str">
        <f t="shared" si="7"/>
        <v/>
      </c>
      <c r="U38" s="124"/>
      <c r="V38" s="129" t="s">
        <v>164</v>
      </c>
      <c r="W38" s="131"/>
      <c r="X38" s="75" t="str">
        <f>IF(COUNTIF($M38,"*LED*"),"LED設置済",IF(COUNTIF($M38,"*不明*"),"該当不明",IF(ISERROR(VLOOKUP($M38,#REF!,4,0)),"",VLOOKUP($M38,#REF!,4,0))))</f>
        <v/>
      </c>
      <c r="Y38" s="139">
        <f t="shared" si="8"/>
        <v>0</v>
      </c>
      <c r="Z38" s="144" t="str">
        <f>IF(ISERROR(VLOOKUP($M38,#REF!,5,0)),"",VLOOKUP($M38,#REF!,5,0))</f>
        <v/>
      </c>
      <c r="AA38" s="147" t="str">
        <f t="shared" si="9"/>
        <v/>
      </c>
      <c r="AB38" s="147" t="str">
        <f t="shared" si="10"/>
        <v/>
      </c>
      <c r="AC38" s="147" t="str">
        <f>IF(ISERROR(VLOOKUP($M38,#REF!,6,0)),"",VLOOKUP($M38,#REF!,6,0))</f>
        <v/>
      </c>
      <c r="AD38" s="147" t="str">
        <f>IF(ISERROR(VLOOKUP($M38,#REF!,8,0)),"",VLOOKUP($M38,#REF!,8,0))</f>
        <v/>
      </c>
      <c r="AE38" s="152" t="str">
        <f t="shared" si="11"/>
        <v/>
      </c>
      <c r="AF38" s="155" t="str">
        <f t="shared" si="12"/>
        <v/>
      </c>
      <c r="AG38" s="146" t="str">
        <f t="shared" si="13"/>
        <v/>
      </c>
      <c r="AH38" s="146" t="str">
        <f>IF(ISERROR(VLOOKUP($M38,#REF!,9,0)),"",VLOOKUP($M38,#REF!,9,0))</f>
        <v/>
      </c>
      <c r="AI38" s="146" t="str">
        <f t="shared" si="14"/>
        <v/>
      </c>
      <c r="AJ38" s="168">
        <f t="shared" si="15"/>
        <v>0</v>
      </c>
      <c r="AK38" s="171"/>
      <c r="AL38" s="174" t="str">
        <f t="shared" si="16"/>
        <v/>
      </c>
      <c r="AM38" s="179" t="str">
        <f t="shared" si="17"/>
        <v/>
      </c>
      <c r="AN38" s="183" t="str">
        <f t="shared" si="18"/>
        <v>未入力セル</v>
      </c>
      <c r="AO38" s="186" t="str">
        <f t="shared" si="30"/>
        <v/>
      </c>
      <c r="AP38" s="186" t="str">
        <f t="shared" si="31"/>
        <v/>
      </c>
      <c r="AQ38" s="39">
        <f t="shared" si="32"/>
        <v>0</v>
      </c>
      <c r="AR38" s="39" t="str">
        <f>IF(ISERROR(VLOOKUP($M38,#REF!,16,0)),"",VLOOKUP($M38,#REF!,16,0))</f>
        <v/>
      </c>
      <c r="AS38" s="196" t="str">
        <f>IF(ISERROR(VLOOKUP($M38,#REF!,7,0)),"",VLOOKUP($M38,#REF!,7,0))</f>
        <v/>
      </c>
      <c r="AT38" s="203">
        <f t="shared" si="22"/>
        <v>0</v>
      </c>
      <c r="AU38" s="208" t="str">
        <f t="shared" si="23"/>
        <v/>
      </c>
      <c r="AW38" s="208" t="str">
        <f>IF(ISERROR(VLOOKUP($M38,#REF!,10,0)),"",VLOOKUP($M38,#REF!,10,0))</f>
        <v/>
      </c>
      <c r="AX38" s="203">
        <f t="shared" si="24"/>
        <v>0</v>
      </c>
      <c r="AY38" s="208" t="str">
        <f t="shared" si="25"/>
        <v/>
      </c>
      <c r="BA38" s="225" t="str">
        <f t="shared" si="26"/>
        <v/>
      </c>
      <c r="BB38" s="225" t="str">
        <f t="shared" si="27"/>
        <v/>
      </c>
    </row>
    <row r="39" spans="1:54" s="39" customFormat="1" ht="25.2" customHeight="1" x14ac:dyDescent="0.2">
      <c r="A39" s="45"/>
      <c r="B39" s="48"/>
      <c r="C39" s="48"/>
      <c r="D39" s="53"/>
      <c r="E39" s="53"/>
      <c r="F39" s="55"/>
      <c r="G39" s="55"/>
      <c r="H39" s="60"/>
      <c r="I39" s="66"/>
      <c r="J39" s="68"/>
      <c r="L39" s="73">
        <f t="shared" si="0"/>
        <v>0</v>
      </c>
      <c r="M39" s="73" t="str">
        <f t="shared" si="1"/>
        <v xml:space="preserve"> </v>
      </c>
      <c r="N39" s="100">
        <f t="shared" si="2"/>
        <v>0</v>
      </c>
      <c r="O39" s="100">
        <f t="shared" si="3"/>
        <v>0</v>
      </c>
      <c r="P39" s="108">
        <f t="shared" si="4"/>
        <v>0</v>
      </c>
      <c r="Q39" s="108" t="str">
        <f>IF(OR($C39="LED",$C39="不明"),"",IF(ISERROR(VLOOKUP($M39,#REF!,2,0)),"",VLOOKUP($M39,#REF!,2,0)))</f>
        <v/>
      </c>
      <c r="R39" s="100">
        <f t="shared" si="5"/>
        <v>0</v>
      </c>
      <c r="S39" s="100">
        <f t="shared" si="6"/>
        <v>0</v>
      </c>
      <c r="T39" s="120" t="str">
        <f t="shared" si="7"/>
        <v/>
      </c>
      <c r="U39" s="124"/>
      <c r="V39" s="129" t="s">
        <v>164</v>
      </c>
      <c r="W39" s="131"/>
      <c r="X39" s="75" t="str">
        <f>IF(COUNTIF($M39,"*LED*"),"LED設置済",IF(COUNTIF($M39,"*不明*"),"該当不明",IF(ISERROR(VLOOKUP($M39,#REF!,4,0)),"",VLOOKUP($M39,#REF!,4,0))))</f>
        <v/>
      </c>
      <c r="Y39" s="139">
        <f t="shared" si="8"/>
        <v>0</v>
      </c>
      <c r="Z39" s="144" t="str">
        <f>IF(ISERROR(VLOOKUP($M39,#REF!,5,0)),"",VLOOKUP($M39,#REF!,5,0))</f>
        <v/>
      </c>
      <c r="AA39" s="147" t="str">
        <f t="shared" si="9"/>
        <v/>
      </c>
      <c r="AB39" s="147" t="str">
        <f t="shared" si="10"/>
        <v/>
      </c>
      <c r="AC39" s="147" t="str">
        <f>IF(ISERROR(VLOOKUP($M39,#REF!,6,0)),"",VLOOKUP($M39,#REF!,6,0))</f>
        <v/>
      </c>
      <c r="AD39" s="147" t="str">
        <f>IF(ISERROR(VLOOKUP($M39,#REF!,8,0)),"",VLOOKUP($M39,#REF!,8,0))</f>
        <v/>
      </c>
      <c r="AE39" s="152" t="str">
        <f t="shared" si="11"/>
        <v/>
      </c>
      <c r="AF39" s="155" t="str">
        <f t="shared" si="12"/>
        <v/>
      </c>
      <c r="AG39" s="146" t="str">
        <f t="shared" si="13"/>
        <v/>
      </c>
      <c r="AH39" s="146" t="str">
        <f>IF(ISERROR(VLOOKUP($M39,#REF!,9,0)),"",VLOOKUP($M39,#REF!,9,0))</f>
        <v/>
      </c>
      <c r="AI39" s="146" t="str">
        <f t="shared" si="14"/>
        <v/>
      </c>
      <c r="AJ39" s="168">
        <f t="shared" si="15"/>
        <v>0</v>
      </c>
      <c r="AK39" s="171"/>
      <c r="AL39" s="174" t="str">
        <f t="shared" si="16"/>
        <v/>
      </c>
      <c r="AM39" s="179" t="str">
        <f t="shared" si="17"/>
        <v/>
      </c>
      <c r="AN39" s="183" t="str">
        <f t="shared" si="18"/>
        <v>未入力セル</v>
      </c>
      <c r="AO39" s="186" t="str">
        <f t="shared" si="30"/>
        <v/>
      </c>
      <c r="AP39" s="186" t="str">
        <f t="shared" si="31"/>
        <v/>
      </c>
      <c r="AQ39" s="39">
        <f t="shared" si="32"/>
        <v>0</v>
      </c>
      <c r="AR39" s="39" t="str">
        <f>IF(ISERROR(VLOOKUP($M39,#REF!,16,0)),"",VLOOKUP($M39,#REF!,16,0))</f>
        <v/>
      </c>
      <c r="AS39" s="196" t="str">
        <f>IF(ISERROR(VLOOKUP($M39,#REF!,7,0)),"",VLOOKUP($M39,#REF!,7,0))</f>
        <v/>
      </c>
      <c r="AT39" s="203">
        <f t="shared" si="22"/>
        <v>0</v>
      </c>
      <c r="AU39" s="208" t="str">
        <f t="shared" si="23"/>
        <v/>
      </c>
      <c r="AW39" s="208" t="str">
        <f>IF(ISERROR(VLOOKUP($M39,#REF!,10,0)),"",VLOOKUP($M39,#REF!,10,0))</f>
        <v/>
      </c>
      <c r="AX39" s="203">
        <f t="shared" si="24"/>
        <v>0</v>
      </c>
      <c r="AY39" s="208" t="str">
        <f t="shared" si="25"/>
        <v/>
      </c>
      <c r="BA39" s="225" t="str">
        <f t="shared" si="26"/>
        <v/>
      </c>
      <c r="BB39" s="225" t="str">
        <f t="shared" si="27"/>
        <v/>
      </c>
    </row>
    <row r="40" spans="1:54" s="39" customFormat="1" ht="25.2" customHeight="1" x14ac:dyDescent="0.2">
      <c r="A40" s="45"/>
      <c r="B40" s="48"/>
      <c r="C40" s="48"/>
      <c r="D40" s="53"/>
      <c r="E40" s="53"/>
      <c r="F40" s="55"/>
      <c r="G40" s="55"/>
      <c r="H40" s="60"/>
      <c r="I40" s="66"/>
      <c r="J40" s="68"/>
      <c r="L40" s="73">
        <f t="shared" si="0"/>
        <v>0</v>
      </c>
      <c r="M40" s="73" t="str">
        <f t="shared" si="1"/>
        <v xml:space="preserve"> </v>
      </c>
      <c r="N40" s="100">
        <f t="shared" si="2"/>
        <v>0</v>
      </c>
      <c r="O40" s="100">
        <f t="shared" si="3"/>
        <v>0</v>
      </c>
      <c r="P40" s="108">
        <f t="shared" si="4"/>
        <v>0</v>
      </c>
      <c r="Q40" s="108" t="str">
        <f>IF(OR($C40="LED",$C40="不明"),"",IF(ISERROR(VLOOKUP($M40,#REF!,2,0)),"",VLOOKUP($M40,#REF!,2,0)))</f>
        <v/>
      </c>
      <c r="R40" s="100">
        <f t="shared" si="5"/>
        <v>0</v>
      </c>
      <c r="S40" s="100">
        <f t="shared" si="6"/>
        <v>0</v>
      </c>
      <c r="T40" s="120" t="str">
        <f t="shared" si="7"/>
        <v/>
      </c>
      <c r="U40" s="124"/>
      <c r="V40" s="129" t="s">
        <v>164</v>
      </c>
      <c r="W40" s="131"/>
      <c r="X40" s="75" t="str">
        <f>IF(COUNTIF($M40,"*LED*"),"LED設置済",IF(COUNTIF($M40,"*不明*"),"該当不明",IF(ISERROR(VLOOKUP($M40,#REF!,4,0)),"",VLOOKUP($M40,#REF!,4,0))))</f>
        <v/>
      </c>
      <c r="Y40" s="139">
        <f t="shared" si="8"/>
        <v>0</v>
      </c>
      <c r="Z40" s="144" t="str">
        <f>IF(ISERROR(VLOOKUP($M40,#REF!,5,0)),"",VLOOKUP($M40,#REF!,5,0))</f>
        <v/>
      </c>
      <c r="AA40" s="147" t="str">
        <f t="shared" si="9"/>
        <v/>
      </c>
      <c r="AB40" s="147" t="str">
        <f t="shared" si="10"/>
        <v/>
      </c>
      <c r="AC40" s="147" t="str">
        <f>IF(ISERROR(VLOOKUP($M40,#REF!,6,0)),"",VLOOKUP($M40,#REF!,6,0))</f>
        <v/>
      </c>
      <c r="AD40" s="147" t="str">
        <f>IF(ISERROR(VLOOKUP($M40,#REF!,8,0)),"",VLOOKUP($M40,#REF!,8,0))</f>
        <v/>
      </c>
      <c r="AE40" s="152" t="str">
        <f t="shared" si="11"/>
        <v/>
      </c>
      <c r="AF40" s="155" t="str">
        <f t="shared" si="12"/>
        <v/>
      </c>
      <c r="AG40" s="146" t="str">
        <f t="shared" si="13"/>
        <v/>
      </c>
      <c r="AH40" s="146" t="str">
        <f>IF(ISERROR(VLOOKUP($M40,#REF!,9,0)),"",VLOOKUP($M40,#REF!,9,0))</f>
        <v/>
      </c>
      <c r="AI40" s="146" t="str">
        <f t="shared" si="14"/>
        <v/>
      </c>
      <c r="AJ40" s="168">
        <f t="shared" si="15"/>
        <v>0</v>
      </c>
      <c r="AK40" s="171"/>
      <c r="AL40" s="174" t="str">
        <f t="shared" si="16"/>
        <v/>
      </c>
      <c r="AM40" s="179" t="str">
        <f t="shared" si="17"/>
        <v/>
      </c>
      <c r="AN40" s="183" t="str">
        <f t="shared" si="18"/>
        <v>未入力セル</v>
      </c>
      <c r="AO40" s="186" t="str">
        <f t="shared" si="30"/>
        <v/>
      </c>
      <c r="AP40" s="186" t="str">
        <f t="shared" si="31"/>
        <v/>
      </c>
      <c r="AQ40" s="39">
        <f t="shared" si="32"/>
        <v>0</v>
      </c>
      <c r="AR40" s="39" t="str">
        <f>IF(ISERROR(VLOOKUP($M40,#REF!,16,0)),"",VLOOKUP($M40,#REF!,16,0))</f>
        <v/>
      </c>
      <c r="AS40" s="196" t="str">
        <f>IF(ISERROR(VLOOKUP($M40,#REF!,7,0)),"",VLOOKUP($M40,#REF!,7,0))</f>
        <v/>
      </c>
      <c r="AT40" s="203">
        <f t="shared" si="22"/>
        <v>0</v>
      </c>
      <c r="AU40" s="208" t="str">
        <f t="shared" si="23"/>
        <v/>
      </c>
      <c r="AW40" s="208" t="str">
        <f>IF(ISERROR(VLOOKUP($M40,#REF!,10,0)),"",VLOOKUP($M40,#REF!,10,0))</f>
        <v/>
      </c>
      <c r="AX40" s="203">
        <f t="shared" si="24"/>
        <v>0</v>
      </c>
      <c r="AY40" s="208" t="str">
        <f t="shared" si="25"/>
        <v/>
      </c>
      <c r="BA40" s="225" t="str">
        <f t="shared" si="26"/>
        <v/>
      </c>
      <c r="BB40" s="225" t="str">
        <f t="shared" si="27"/>
        <v/>
      </c>
    </row>
    <row r="41" spans="1:54" s="39" customFormat="1" ht="25.2" customHeight="1" x14ac:dyDescent="0.2">
      <c r="A41" s="45"/>
      <c r="B41" s="48"/>
      <c r="C41" s="48"/>
      <c r="D41" s="53"/>
      <c r="E41" s="53"/>
      <c r="F41" s="55"/>
      <c r="G41" s="55"/>
      <c r="H41" s="60"/>
      <c r="I41" s="66"/>
      <c r="J41" s="68"/>
      <c r="L41" s="73">
        <f t="shared" si="0"/>
        <v>0</v>
      </c>
      <c r="M41" s="73" t="str">
        <f t="shared" si="1"/>
        <v xml:space="preserve"> </v>
      </c>
      <c r="N41" s="100">
        <f t="shared" si="2"/>
        <v>0</v>
      </c>
      <c r="O41" s="100">
        <f t="shared" si="3"/>
        <v>0</v>
      </c>
      <c r="P41" s="108">
        <f t="shared" si="4"/>
        <v>0</v>
      </c>
      <c r="Q41" s="108" t="str">
        <f>IF(OR($C41="LED",$C41="不明"),"",IF(ISERROR(VLOOKUP($M41,#REF!,2,0)),"",VLOOKUP($M41,#REF!,2,0)))</f>
        <v/>
      </c>
      <c r="R41" s="100">
        <f t="shared" si="5"/>
        <v>0</v>
      </c>
      <c r="S41" s="100">
        <f t="shared" si="6"/>
        <v>0</v>
      </c>
      <c r="T41" s="120" t="str">
        <f t="shared" si="7"/>
        <v/>
      </c>
      <c r="U41" s="124"/>
      <c r="V41" s="129" t="s">
        <v>164</v>
      </c>
      <c r="W41" s="131"/>
      <c r="X41" s="75" t="str">
        <f>IF(COUNTIF($M41,"*LED*"),"LED設置済",IF(COUNTIF($M41,"*不明*"),"該当不明",IF(ISERROR(VLOOKUP($M41,#REF!,4,0)),"",VLOOKUP($M41,#REF!,4,0))))</f>
        <v/>
      </c>
      <c r="Y41" s="139">
        <f t="shared" si="8"/>
        <v>0</v>
      </c>
      <c r="Z41" s="144" t="str">
        <f>IF(ISERROR(VLOOKUP($M41,#REF!,5,0)),"",VLOOKUP($M41,#REF!,5,0))</f>
        <v/>
      </c>
      <c r="AA41" s="147" t="str">
        <f t="shared" si="9"/>
        <v/>
      </c>
      <c r="AB41" s="147" t="str">
        <f t="shared" si="10"/>
        <v/>
      </c>
      <c r="AC41" s="147" t="str">
        <f>IF(ISERROR(VLOOKUP($M41,#REF!,6,0)),"",VLOOKUP($M41,#REF!,6,0))</f>
        <v/>
      </c>
      <c r="AD41" s="147" t="str">
        <f>IF(ISERROR(VLOOKUP($M41,#REF!,8,0)),"",VLOOKUP($M41,#REF!,8,0))</f>
        <v/>
      </c>
      <c r="AE41" s="152" t="str">
        <f t="shared" si="11"/>
        <v/>
      </c>
      <c r="AF41" s="155" t="str">
        <f t="shared" si="12"/>
        <v/>
      </c>
      <c r="AG41" s="146" t="str">
        <f t="shared" si="13"/>
        <v/>
      </c>
      <c r="AH41" s="146" t="str">
        <f>IF(ISERROR(VLOOKUP($M41,#REF!,9,0)),"",VLOOKUP($M41,#REF!,9,0))</f>
        <v/>
      </c>
      <c r="AI41" s="146" t="str">
        <f t="shared" si="14"/>
        <v/>
      </c>
      <c r="AJ41" s="168">
        <f t="shared" si="15"/>
        <v>0</v>
      </c>
      <c r="AK41" s="171"/>
      <c r="AL41" s="174" t="str">
        <f t="shared" si="16"/>
        <v/>
      </c>
      <c r="AM41" s="179" t="str">
        <f t="shared" si="17"/>
        <v/>
      </c>
      <c r="AN41" s="183" t="str">
        <f t="shared" si="18"/>
        <v>未入力セル</v>
      </c>
      <c r="AO41" s="186" t="str">
        <f t="shared" si="30"/>
        <v/>
      </c>
      <c r="AP41" s="186" t="str">
        <f t="shared" si="31"/>
        <v/>
      </c>
      <c r="AQ41" s="39">
        <f t="shared" si="32"/>
        <v>0</v>
      </c>
      <c r="AR41" s="39" t="str">
        <f>IF(ISERROR(VLOOKUP($M41,#REF!,16,0)),"",VLOOKUP($M41,#REF!,16,0))</f>
        <v/>
      </c>
      <c r="AS41" s="196" t="str">
        <f>IF(ISERROR(VLOOKUP($M41,#REF!,7,0)),"",VLOOKUP($M41,#REF!,7,0))</f>
        <v/>
      </c>
      <c r="AT41" s="203">
        <f t="shared" si="22"/>
        <v>0</v>
      </c>
      <c r="AU41" s="208" t="str">
        <f t="shared" si="23"/>
        <v/>
      </c>
      <c r="AW41" s="208" t="str">
        <f>IF(ISERROR(VLOOKUP($M41,#REF!,10,0)),"",VLOOKUP($M41,#REF!,10,0))</f>
        <v/>
      </c>
      <c r="AX41" s="203">
        <f t="shared" si="24"/>
        <v>0</v>
      </c>
      <c r="AY41" s="208" t="str">
        <f t="shared" si="25"/>
        <v/>
      </c>
      <c r="BA41" s="225" t="str">
        <f t="shared" si="26"/>
        <v/>
      </c>
      <c r="BB41" s="225" t="str">
        <f t="shared" si="27"/>
        <v/>
      </c>
    </row>
    <row r="42" spans="1:54" s="39" customFormat="1" ht="25.2" customHeight="1" x14ac:dyDescent="0.2">
      <c r="A42" s="45"/>
      <c r="B42" s="48"/>
      <c r="C42" s="48"/>
      <c r="D42" s="53"/>
      <c r="E42" s="53"/>
      <c r="F42" s="55"/>
      <c r="G42" s="55"/>
      <c r="H42" s="60"/>
      <c r="I42" s="66"/>
      <c r="J42" s="68"/>
      <c r="L42" s="73">
        <f t="shared" si="0"/>
        <v>0</v>
      </c>
      <c r="M42" s="73" t="str">
        <f t="shared" si="1"/>
        <v xml:space="preserve"> </v>
      </c>
      <c r="N42" s="100">
        <f t="shared" si="2"/>
        <v>0</v>
      </c>
      <c r="O42" s="100">
        <f t="shared" si="3"/>
        <v>0</v>
      </c>
      <c r="P42" s="108">
        <f t="shared" si="4"/>
        <v>0</v>
      </c>
      <c r="Q42" s="108" t="str">
        <f>IF(OR($C42="LED",$C42="不明"),"",IF(ISERROR(VLOOKUP($M42,#REF!,2,0)),"",VLOOKUP($M42,#REF!,2,0)))</f>
        <v/>
      </c>
      <c r="R42" s="100">
        <f t="shared" si="5"/>
        <v>0</v>
      </c>
      <c r="S42" s="100">
        <f t="shared" si="6"/>
        <v>0</v>
      </c>
      <c r="T42" s="120" t="str">
        <f t="shared" si="7"/>
        <v/>
      </c>
      <c r="U42" s="124"/>
      <c r="V42" s="129" t="s">
        <v>164</v>
      </c>
      <c r="W42" s="131"/>
      <c r="X42" s="75" t="str">
        <f>IF(COUNTIF($M42,"*LED*"),"LED設置済",IF(COUNTIF($M42,"*不明*"),"該当不明",IF(ISERROR(VLOOKUP($M42,#REF!,4,0)),"",VLOOKUP($M42,#REF!,4,0))))</f>
        <v/>
      </c>
      <c r="Y42" s="139">
        <f t="shared" si="8"/>
        <v>0</v>
      </c>
      <c r="Z42" s="144" t="str">
        <f>IF(ISERROR(VLOOKUP($M42,#REF!,5,0)),"",VLOOKUP($M42,#REF!,5,0))</f>
        <v/>
      </c>
      <c r="AA42" s="147" t="str">
        <f t="shared" si="9"/>
        <v/>
      </c>
      <c r="AB42" s="147" t="str">
        <f t="shared" si="10"/>
        <v/>
      </c>
      <c r="AC42" s="147" t="str">
        <f>IF(ISERROR(VLOOKUP($M42,#REF!,6,0)),"",VLOOKUP($M42,#REF!,6,0))</f>
        <v/>
      </c>
      <c r="AD42" s="147" t="str">
        <f>IF(ISERROR(VLOOKUP($M42,#REF!,8,0)),"",VLOOKUP($M42,#REF!,8,0))</f>
        <v/>
      </c>
      <c r="AE42" s="152" t="str">
        <f t="shared" si="11"/>
        <v/>
      </c>
      <c r="AF42" s="155" t="str">
        <f t="shared" si="12"/>
        <v/>
      </c>
      <c r="AG42" s="146" t="str">
        <f t="shared" si="13"/>
        <v/>
      </c>
      <c r="AH42" s="146" t="str">
        <f>IF(ISERROR(VLOOKUP($M42,#REF!,9,0)),"",VLOOKUP($M42,#REF!,9,0))</f>
        <v/>
      </c>
      <c r="AI42" s="146" t="str">
        <f t="shared" si="14"/>
        <v/>
      </c>
      <c r="AJ42" s="168">
        <f t="shared" si="15"/>
        <v>0</v>
      </c>
      <c r="AK42" s="171"/>
      <c r="AL42" s="174" t="str">
        <f t="shared" si="16"/>
        <v/>
      </c>
      <c r="AM42" s="179" t="str">
        <f t="shared" si="17"/>
        <v/>
      </c>
      <c r="AN42" s="183" t="str">
        <f t="shared" si="18"/>
        <v>未入力セル</v>
      </c>
      <c r="AO42" s="186" t="str">
        <f t="shared" si="30"/>
        <v/>
      </c>
      <c r="AP42" s="186" t="str">
        <f t="shared" si="31"/>
        <v/>
      </c>
      <c r="AQ42" s="39">
        <f t="shared" si="32"/>
        <v>0</v>
      </c>
      <c r="AR42" s="39" t="str">
        <f>IF(ISERROR(VLOOKUP($M42,#REF!,16,0)),"",VLOOKUP($M42,#REF!,16,0))</f>
        <v/>
      </c>
      <c r="AS42" s="196" t="str">
        <f>IF(ISERROR(VLOOKUP($M42,#REF!,7,0)),"",VLOOKUP($M42,#REF!,7,0))</f>
        <v/>
      </c>
      <c r="AT42" s="203">
        <f t="shared" si="22"/>
        <v>0</v>
      </c>
      <c r="AU42" s="208" t="str">
        <f t="shared" si="23"/>
        <v/>
      </c>
      <c r="AW42" s="208" t="str">
        <f>IF(ISERROR(VLOOKUP($M42,#REF!,10,0)),"",VLOOKUP($M42,#REF!,10,0))</f>
        <v/>
      </c>
      <c r="AX42" s="203">
        <f t="shared" si="24"/>
        <v>0</v>
      </c>
      <c r="AY42" s="208" t="str">
        <f t="shared" si="25"/>
        <v/>
      </c>
      <c r="BA42" s="225" t="str">
        <f t="shared" si="26"/>
        <v/>
      </c>
      <c r="BB42" s="225" t="str">
        <f t="shared" si="27"/>
        <v/>
      </c>
    </row>
    <row r="43" spans="1:54" s="39" customFormat="1" ht="25.2" customHeight="1" x14ac:dyDescent="0.2">
      <c r="A43" s="45"/>
      <c r="B43" s="48"/>
      <c r="C43" s="48"/>
      <c r="D43" s="53"/>
      <c r="E43" s="53"/>
      <c r="F43" s="55"/>
      <c r="G43" s="55"/>
      <c r="H43" s="60"/>
      <c r="I43" s="66"/>
      <c r="J43" s="68"/>
      <c r="L43" s="73">
        <f t="shared" si="0"/>
        <v>0</v>
      </c>
      <c r="M43" s="73" t="str">
        <f t="shared" si="1"/>
        <v xml:space="preserve"> </v>
      </c>
      <c r="N43" s="100">
        <f t="shared" si="2"/>
        <v>0</v>
      </c>
      <c r="O43" s="100">
        <f t="shared" si="3"/>
        <v>0</v>
      </c>
      <c r="P43" s="108">
        <f t="shared" si="4"/>
        <v>0</v>
      </c>
      <c r="Q43" s="108" t="str">
        <f>IF(OR($C43="LED",$C43="不明"),"",IF(ISERROR(VLOOKUP($M43,#REF!,2,0)),"",VLOOKUP($M43,#REF!,2,0)))</f>
        <v/>
      </c>
      <c r="R43" s="100">
        <f t="shared" si="5"/>
        <v>0</v>
      </c>
      <c r="S43" s="100">
        <f t="shared" si="6"/>
        <v>0</v>
      </c>
      <c r="T43" s="120" t="str">
        <f t="shared" si="7"/>
        <v/>
      </c>
      <c r="U43" s="124"/>
      <c r="V43" s="129" t="s">
        <v>164</v>
      </c>
      <c r="W43" s="131"/>
      <c r="X43" s="75" t="str">
        <f>IF(COUNTIF($M43,"*LED*"),"LED設置済",IF(COUNTIF($M43,"*不明*"),"該当不明",IF(ISERROR(VLOOKUP($M43,#REF!,4,0)),"",VLOOKUP($M43,#REF!,4,0))))</f>
        <v/>
      </c>
      <c r="Y43" s="139">
        <f t="shared" si="8"/>
        <v>0</v>
      </c>
      <c r="Z43" s="144" t="str">
        <f>IF(ISERROR(VLOOKUP($M43,#REF!,5,0)),"",VLOOKUP($M43,#REF!,5,0))</f>
        <v/>
      </c>
      <c r="AA43" s="147" t="str">
        <f t="shared" si="9"/>
        <v/>
      </c>
      <c r="AB43" s="147" t="str">
        <f t="shared" si="10"/>
        <v/>
      </c>
      <c r="AC43" s="147" t="str">
        <f>IF(ISERROR(VLOOKUP($M43,#REF!,6,0)),"",VLOOKUP($M43,#REF!,6,0))</f>
        <v/>
      </c>
      <c r="AD43" s="147" t="str">
        <f>IF(ISERROR(VLOOKUP($M43,#REF!,8,0)),"",VLOOKUP($M43,#REF!,8,0))</f>
        <v/>
      </c>
      <c r="AE43" s="152" t="str">
        <f t="shared" si="11"/>
        <v/>
      </c>
      <c r="AF43" s="155" t="str">
        <f t="shared" si="12"/>
        <v/>
      </c>
      <c r="AG43" s="146" t="str">
        <f t="shared" si="13"/>
        <v/>
      </c>
      <c r="AH43" s="146" t="str">
        <f>IF(ISERROR(VLOOKUP($M43,#REF!,9,0)),"",VLOOKUP($M43,#REF!,9,0))</f>
        <v/>
      </c>
      <c r="AI43" s="146" t="str">
        <f t="shared" si="14"/>
        <v/>
      </c>
      <c r="AJ43" s="168">
        <f t="shared" si="15"/>
        <v>0</v>
      </c>
      <c r="AK43" s="171"/>
      <c r="AL43" s="174" t="str">
        <f t="shared" si="16"/>
        <v/>
      </c>
      <c r="AM43" s="179" t="str">
        <f t="shared" si="17"/>
        <v/>
      </c>
      <c r="AN43" s="183" t="str">
        <f t="shared" si="18"/>
        <v>未入力セル</v>
      </c>
      <c r="AO43" s="186" t="str">
        <f t="shared" si="30"/>
        <v/>
      </c>
      <c r="AP43" s="186" t="str">
        <f t="shared" si="31"/>
        <v/>
      </c>
      <c r="AQ43" s="39">
        <f t="shared" si="32"/>
        <v>0</v>
      </c>
      <c r="AR43" s="39" t="str">
        <f>IF(ISERROR(VLOOKUP($M43,#REF!,16,0)),"",VLOOKUP($M43,#REF!,16,0))</f>
        <v/>
      </c>
      <c r="AS43" s="196" t="str">
        <f>IF(ISERROR(VLOOKUP($M43,#REF!,7,0)),"",VLOOKUP($M43,#REF!,7,0))</f>
        <v/>
      </c>
      <c r="AT43" s="203">
        <f t="shared" si="22"/>
        <v>0</v>
      </c>
      <c r="AU43" s="208" t="str">
        <f t="shared" si="23"/>
        <v/>
      </c>
      <c r="AW43" s="208" t="str">
        <f>IF(ISERROR(VLOOKUP($M43,#REF!,10,0)),"",VLOOKUP($M43,#REF!,10,0))</f>
        <v/>
      </c>
      <c r="AX43" s="203">
        <f t="shared" si="24"/>
        <v>0</v>
      </c>
      <c r="AY43" s="208" t="str">
        <f t="shared" si="25"/>
        <v/>
      </c>
      <c r="BA43" s="225" t="str">
        <f t="shared" si="26"/>
        <v/>
      </c>
      <c r="BB43" s="225" t="str">
        <f t="shared" si="27"/>
        <v/>
      </c>
    </row>
    <row r="44" spans="1:54" s="39" customFormat="1" ht="25.2" customHeight="1" x14ac:dyDescent="0.2">
      <c r="A44" s="45"/>
      <c r="B44" s="48"/>
      <c r="C44" s="48"/>
      <c r="D44" s="53"/>
      <c r="E44" s="53"/>
      <c r="F44" s="55"/>
      <c r="G44" s="55"/>
      <c r="H44" s="60"/>
      <c r="I44" s="66"/>
      <c r="J44" s="68"/>
      <c r="L44" s="73">
        <f t="shared" si="0"/>
        <v>0</v>
      </c>
      <c r="M44" s="73" t="str">
        <f t="shared" si="1"/>
        <v xml:space="preserve"> </v>
      </c>
      <c r="N44" s="100">
        <f t="shared" si="2"/>
        <v>0</v>
      </c>
      <c r="O44" s="100">
        <f t="shared" si="3"/>
        <v>0</v>
      </c>
      <c r="P44" s="108">
        <f t="shared" si="4"/>
        <v>0</v>
      </c>
      <c r="Q44" s="108" t="str">
        <f>IF(OR($C44="LED",$C44="不明"),"",IF(ISERROR(VLOOKUP($M44,#REF!,2,0)),"",VLOOKUP($M44,#REF!,2,0)))</f>
        <v/>
      </c>
      <c r="R44" s="100">
        <f t="shared" si="5"/>
        <v>0</v>
      </c>
      <c r="S44" s="100">
        <f t="shared" si="6"/>
        <v>0</v>
      </c>
      <c r="T44" s="120" t="str">
        <f t="shared" si="7"/>
        <v/>
      </c>
      <c r="U44" s="124"/>
      <c r="V44" s="129" t="s">
        <v>164</v>
      </c>
      <c r="W44" s="131"/>
      <c r="X44" s="75" t="str">
        <f>IF(COUNTIF($M44,"*LED*"),"LED設置済",IF(COUNTIF($M44,"*不明*"),"該当不明",IF(ISERROR(VLOOKUP($M44,#REF!,4,0)),"",VLOOKUP($M44,#REF!,4,0))))</f>
        <v/>
      </c>
      <c r="Y44" s="139">
        <f t="shared" si="8"/>
        <v>0</v>
      </c>
      <c r="Z44" s="144" t="str">
        <f>IF(ISERROR(VLOOKUP($M44,#REF!,5,0)),"",VLOOKUP($M44,#REF!,5,0))</f>
        <v/>
      </c>
      <c r="AA44" s="147" t="str">
        <f t="shared" si="9"/>
        <v/>
      </c>
      <c r="AB44" s="147" t="str">
        <f t="shared" si="10"/>
        <v/>
      </c>
      <c r="AC44" s="147" t="str">
        <f>IF(ISERROR(VLOOKUP($M44,#REF!,6,0)),"",VLOOKUP($M44,#REF!,6,0))</f>
        <v/>
      </c>
      <c r="AD44" s="147" t="str">
        <f>IF(ISERROR(VLOOKUP($M44,#REF!,8,0)),"",VLOOKUP($M44,#REF!,8,0))</f>
        <v/>
      </c>
      <c r="AE44" s="152" t="str">
        <f t="shared" si="11"/>
        <v/>
      </c>
      <c r="AF44" s="155" t="str">
        <f t="shared" si="12"/>
        <v/>
      </c>
      <c r="AG44" s="146" t="str">
        <f t="shared" si="13"/>
        <v/>
      </c>
      <c r="AH44" s="146" t="str">
        <f>IF(ISERROR(VLOOKUP($M44,#REF!,9,0)),"",VLOOKUP($M44,#REF!,9,0))</f>
        <v/>
      </c>
      <c r="AI44" s="146" t="str">
        <f t="shared" si="14"/>
        <v/>
      </c>
      <c r="AJ44" s="168">
        <f t="shared" si="15"/>
        <v>0</v>
      </c>
      <c r="AK44" s="171"/>
      <c r="AL44" s="174" t="str">
        <f t="shared" si="16"/>
        <v/>
      </c>
      <c r="AM44" s="179" t="str">
        <f t="shared" si="17"/>
        <v/>
      </c>
      <c r="AN44" s="183" t="str">
        <f t="shared" si="18"/>
        <v>未入力セル</v>
      </c>
      <c r="AO44" s="186" t="str">
        <f t="shared" si="30"/>
        <v/>
      </c>
      <c r="AP44" s="186" t="str">
        <f t="shared" si="31"/>
        <v/>
      </c>
      <c r="AQ44" s="39">
        <f t="shared" si="32"/>
        <v>0</v>
      </c>
      <c r="AR44" s="39" t="str">
        <f>IF(ISERROR(VLOOKUP($M44,#REF!,16,0)),"",VLOOKUP($M44,#REF!,16,0))</f>
        <v/>
      </c>
      <c r="AS44" s="196" t="str">
        <f>IF(ISERROR(VLOOKUP($M44,#REF!,7,0)),"",VLOOKUP($M44,#REF!,7,0))</f>
        <v/>
      </c>
      <c r="AT44" s="203">
        <f t="shared" si="22"/>
        <v>0</v>
      </c>
      <c r="AU44" s="208" t="str">
        <f t="shared" si="23"/>
        <v/>
      </c>
      <c r="AW44" s="208" t="str">
        <f>IF(ISERROR(VLOOKUP($M44,#REF!,10,0)),"",VLOOKUP($M44,#REF!,10,0))</f>
        <v/>
      </c>
      <c r="AX44" s="203">
        <f t="shared" si="24"/>
        <v>0</v>
      </c>
      <c r="AY44" s="208" t="str">
        <f t="shared" si="25"/>
        <v/>
      </c>
      <c r="BA44" s="225" t="str">
        <f t="shared" si="26"/>
        <v/>
      </c>
      <c r="BB44" s="225" t="str">
        <f t="shared" si="27"/>
        <v/>
      </c>
    </row>
    <row r="45" spans="1:54" s="39" customFormat="1" ht="25.2" customHeight="1" x14ac:dyDescent="0.2">
      <c r="A45" s="45"/>
      <c r="B45" s="48"/>
      <c r="C45" s="48"/>
      <c r="D45" s="53"/>
      <c r="E45" s="53"/>
      <c r="F45" s="55"/>
      <c r="G45" s="55"/>
      <c r="H45" s="60"/>
      <c r="I45" s="66"/>
      <c r="J45" s="68"/>
      <c r="L45" s="73">
        <f t="shared" si="0"/>
        <v>0</v>
      </c>
      <c r="M45" s="73" t="str">
        <f t="shared" si="1"/>
        <v xml:space="preserve"> </v>
      </c>
      <c r="N45" s="100">
        <f t="shared" si="2"/>
        <v>0</v>
      </c>
      <c r="O45" s="100">
        <f t="shared" si="3"/>
        <v>0</v>
      </c>
      <c r="P45" s="108">
        <f t="shared" si="4"/>
        <v>0</v>
      </c>
      <c r="Q45" s="108" t="str">
        <f>IF(OR($C45="LED",$C45="不明"),"",IF(ISERROR(VLOOKUP($M45,#REF!,2,0)),"",VLOOKUP($M45,#REF!,2,0)))</f>
        <v/>
      </c>
      <c r="R45" s="100">
        <f t="shared" si="5"/>
        <v>0</v>
      </c>
      <c r="S45" s="100">
        <f t="shared" si="6"/>
        <v>0</v>
      </c>
      <c r="T45" s="120" t="str">
        <f t="shared" si="7"/>
        <v/>
      </c>
      <c r="U45" s="124"/>
      <c r="V45" s="129" t="s">
        <v>164</v>
      </c>
      <c r="W45" s="131"/>
      <c r="X45" s="75" t="str">
        <f>IF(COUNTIF($M45,"*LED*"),"LED設置済",IF(COUNTIF($M45,"*不明*"),"該当不明",IF(ISERROR(VLOOKUP($M45,#REF!,4,0)),"",VLOOKUP($M45,#REF!,4,0))))</f>
        <v/>
      </c>
      <c r="Y45" s="139">
        <f t="shared" si="8"/>
        <v>0</v>
      </c>
      <c r="Z45" s="144" t="str">
        <f>IF(ISERROR(VLOOKUP($M45,#REF!,5,0)),"",VLOOKUP($M45,#REF!,5,0))</f>
        <v/>
      </c>
      <c r="AA45" s="147" t="str">
        <f t="shared" si="9"/>
        <v/>
      </c>
      <c r="AB45" s="147" t="str">
        <f t="shared" si="10"/>
        <v/>
      </c>
      <c r="AC45" s="147" t="str">
        <f>IF(ISERROR(VLOOKUP($M45,#REF!,6,0)),"",VLOOKUP($M45,#REF!,6,0))</f>
        <v/>
      </c>
      <c r="AD45" s="147" t="str">
        <f>IF(ISERROR(VLOOKUP($M45,#REF!,8,0)),"",VLOOKUP($M45,#REF!,8,0))</f>
        <v/>
      </c>
      <c r="AE45" s="152" t="str">
        <f t="shared" si="11"/>
        <v/>
      </c>
      <c r="AF45" s="155" t="str">
        <f t="shared" si="12"/>
        <v/>
      </c>
      <c r="AG45" s="146" t="str">
        <f t="shared" si="13"/>
        <v/>
      </c>
      <c r="AH45" s="146" t="str">
        <f>IF(ISERROR(VLOOKUP($M45,#REF!,9,0)),"",VLOOKUP($M45,#REF!,9,0))</f>
        <v/>
      </c>
      <c r="AI45" s="146" t="str">
        <f t="shared" si="14"/>
        <v/>
      </c>
      <c r="AJ45" s="168">
        <f t="shared" si="15"/>
        <v>0</v>
      </c>
      <c r="AK45" s="171"/>
      <c r="AL45" s="174" t="str">
        <f t="shared" si="16"/>
        <v/>
      </c>
      <c r="AM45" s="179" t="str">
        <f t="shared" si="17"/>
        <v/>
      </c>
      <c r="AN45" s="183" t="str">
        <f t="shared" si="18"/>
        <v>未入力セル</v>
      </c>
      <c r="AO45" s="186" t="str">
        <f t="shared" si="30"/>
        <v/>
      </c>
      <c r="AP45" s="186" t="str">
        <f t="shared" si="31"/>
        <v/>
      </c>
      <c r="AQ45" s="39">
        <f t="shared" si="32"/>
        <v>0</v>
      </c>
      <c r="AR45" s="39" t="str">
        <f>IF(ISERROR(VLOOKUP($M45,#REF!,16,0)),"",VLOOKUP($M45,#REF!,16,0))</f>
        <v/>
      </c>
      <c r="AS45" s="196" t="str">
        <f>IF(ISERROR(VLOOKUP($M45,#REF!,7,0)),"",VLOOKUP($M45,#REF!,7,0))</f>
        <v/>
      </c>
      <c r="AT45" s="203">
        <f t="shared" si="22"/>
        <v>0</v>
      </c>
      <c r="AU45" s="208" t="str">
        <f t="shared" si="23"/>
        <v/>
      </c>
      <c r="AW45" s="208" t="str">
        <f>IF(ISERROR(VLOOKUP($M45,#REF!,10,0)),"",VLOOKUP($M45,#REF!,10,0))</f>
        <v/>
      </c>
      <c r="AX45" s="203">
        <f t="shared" si="24"/>
        <v>0</v>
      </c>
      <c r="AY45" s="208" t="str">
        <f t="shared" si="25"/>
        <v/>
      </c>
      <c r="BA45" s="225" t="str">
        <f t="shared" si="26"/>
        <v/>
      </c>
      <c r="BB45" s="225" t="str">
        <f t="shared" si="27"/>
        <v/>
      </c>
    </row>
    <row r="46" spans="1:54" s="39" customFormat="1" ht="25.2" customHeight="1" x14ac:dyDescent="0.2">
      <c r="A46" s="45"/>
      <c r="B46" s="48"/>
      <c r="C46" s="48"/>
      <c r="D46" s="53"/>
      <c r="E46" s="53"/>
      <c r="F46" s="55"/>
      <c r="G46" s="55"/>
      <c r="H46" s="60"/>
      <c r="I46" s="66"/>
      <c r="J46" s="68"/>
      <c r="L46" s="73">
        <f t="shared" si="0"/>
        <v>0</v>
      </c>
      <c r="M46" s="73" t="str">
        <f t="shared" si="1"/>
        <v xml:space="preserve"> </v>
      </c>
      <c r="N46" s="100">
        <f t="shared" si="2"/>
        <v>0</v>
      </c>
      <c r="O46" s="100">
        <f t="shared" si="3"/>
        <v>0</v>
      </c>
      <c r="P46" s="108">
        <f t="shared" si="4"/>
        <v>0</v>
      </c>
      <c r="Q46" s="108" t="str">
        <f>IF(OR($C46="LED",$C46="不明"),"",IF(ISERROR(VLOOKUP($M46,#REF!,2,0)),"",VLOOKUP($M46,#REF!,2,0)))</f>
        <v/>
      </c>
      <c r="R46" s="100">
        <f t="shared" si="5"/>
        <v>0</v>
      </c>
      <c r="S46" s="100">
        <f t="shared" si="6"/>
        <v>0</v>
      </c>
      <c r="T46" s="120" t="str">
        <f t="shared" si="7"/>
        <v/>
      </c>
      <c r="U46" s="124"/>
      <c r="V46" s="129" t="s">
        <v>164</v>
      </c>
      <c r="W46" s="131"/>
      <c r="X46" s="75" t="str">
        <f>IF(COUNTIF($M46,"*LED*"),"LED設置済",IF(COUNTIF($M46,"*不明*"),"該当不明",IF(ISERROR(VLOOKUP($M46,#REF!,4,0)),"",VLOOKUP($M46,#REF!,4,0))))</f>
        <v/>
      </c>
      <c r="Y46" s="139">
        <f t="shared" si="8"/>
        <v>0</v>
      </c>
      <c r="Z46" s="144" t="str">
        <f>IF(ISERROR(VLOOKUP($M46,#REF!,5,0)),"",VLOOKUP($M46,#REF!,5,0))</f>
        <v/>
      </c>
      <c r="AA46" s="147" t="str">
        <f t="shared" si="9"/>
        <v/>
      </c>
      <c r="AB46" s="147" t="str">
        <f t="shared" si="10"/>
        <v/>
      </c>
      <c r="AC46" s="147" t="str">
        <f>IF(ISERROR(VLOOKUP($M46,#REF!,6,0)),"",VLOOKUP($M46,#REF!,6,0))</f>
        <v/>
      </c>
      <c r="AD46" s="147" t="str">
        <f>IF(ISERROR(VLOOKUP($M46,#REF!,8,0)),"",VLOOKUP($M46,#REF!,8,0))</f>
        <v/>
      </c>
      <c r="AE46" s="152" t="str">
        <f t="shared" si="11"/>
        <v/>
      </c>
      <c r="AF46" s="155" t="str">
        <f t="shared" si="12"/>
        <v/>
      </c>
      <c r="AG46" s="146" t="str">
        <f t="shared" si="13"/>
        <v/>
      </c>
      <c r="AH46" s="146" t="str">
        <f>IF(ISERROR(VLOOKUP($M46,#REF!,9,0)),"",VLOOKUP($M46,#REF!,9,0))</f>
        <v/>
      </c>
      <c r="AI46" s="146" t="str">
        <f t="shared" si="14"/>
        <v/>
      </c>
      <c r="AJ46" s="168">
        <f t="shared" si="15"/>
        <v>0</v>
      </c>
      <c r="AK46" s="171"/>
      <c r="AL46" s="174" t="str">
        <f t="shared" si="16"/>
        <v/>
      </c>
      <c r="AM46" s="179" t="str">
        <f t="shared" si="17"/>
        <v/>
      </c>
      <c r="AN46" s="183" t="str">
        <f t="shared" si="18"/>
        <v>未入力セル</v>
      </c>
      <c r="AO46" s="186" t="str">
        <f t="shared" si="30"/>
        <v/>
      </c>
      <c r="AP46" s="186" t="str">
        <f t="shared" si="31"/>
        <v/>
      </c>
      <c r="AQ46" s="39">
        <f t="shared" si="32"/>
        <v>0</v>
      </c>
      <c r="AR46" s="39" t="str">
        <f>IF(ISERROR(VLOOKUP($M46,#REF!,16,0)),"",VLOOKUP($M46,#REF!,16,0))</f>
        <v/>
      </c>
      <c r="AS46" s="196" t="str">
        <f>IF(ISERROR(VLOOKUP($M46,#REF!,7,0)),"",VLOOKUP($M46,#REF!,7,0))</f>
        <v/>
      </c>
      <c r="AT46" s="203">
        <f t="shared" si="22"/>
        <v>0</v>
      </c>
      <c r="AU46" s="208" t="str">
        <f t="shared" si="23"/>
        <v/>
      </c>
      <c r="AW46" s="208" t="str">
        <f>IF(ISERROR(VLOOKUP($M46,#REF!,10,0)),"",VLOOKUP($M46,#REF!,10,0))</f>
        <v/>
      </c>
      <c r="AX46" s="203">
        <f t="shared" si="24"/>
        <v>0</v>
      </c>
      <c r="AY46" s="208" t="str">
        <f t="shared" si="25"/>
        <v/>
      </c>
      <c r="BA46" s="225" t="str">
        <f t="shared" si="26"/>
        <v/>
      </c>
      <c r="BB46" s="225" t="str">
        <f t="shared" si="27"/>
        <v/>
      </c>
    </row>
    <row r="47" spans="1:54" s="39" customFormat="1" ht="25.2" customHeight="1" x14ac:dyDescent="0.2">
      <c r="A47" s="45"/>
      <c r="B47" s="48"/>
      <c r="C47" s="48"/>
      <c r="D47" s="53"/>
      <c r="E47" s="53"/>
      <c r="F47" s="55"/>
      <c r="G47" s="55"/>
      <c r="H47" s="60"/>
      <c r="I47" s="66"/>
      <c r="J47" s="68"/>
      <c r="L47" s="73">
        <f t="shared" si="0"/>
        <v>0</v>
      </c>
      <c r="M47" s="73" t="str">
        <f t="shared" si="1"/>
        <v xml:space="preserve"> </v>
      </c>
      <c r="N47" s="100">
        <f t="shared" si="2"/>
        <v>0</v>
      </c>
      <c r="O47" s="100">
        <f t="shared" si="3"/>
        <v>0</v>
      </c>
      <c r="P47" s="108">
        <f t="shared" si="4"/>
        <v>0</v>
      </c>
      <c r="Q47" s="108" t="str">
        <f>IF(OR($C47="LED",$C47="不明"),"",IF(ISERROR(VLOOKUP($M47,#REF!,2,0)),"",VLOOKUP($M47,#REF!,2,0)))</f>
        <v/>
      </c>
      <c r="R47" s="100">
        <f t="shared" si="5"/>
        <v>0</v>
      </c>
      <c r="S47" s="100">
        <f t="shared" si="6"/>
        <v>0</v>
      </c>
      <c r="T47" s="120" t="str">
        <f t="shared" si="7"/>
        <v/>
      </c>
      <c r="U47" s="124"/>
      <c r="V47" s="129" t="s">
        <v>164</v>
      </c>
      <c r="W47" s="131"/>
      <c r="X47" s="75" t="str">
        <f>IF(COUNTIF($M47,"*LED*"),"LED設置済",IF(COUNTIF($M47,"*不明*"),"該当不明",IF(ISERROR(VLOOKUP($M47,#REF!,4,0)),"",VLOOKUP($M47,#REF!,4,0))))</f>
        <v/>
      </c>
      <c r="Y47" s="139">
        <f t="shared" si="8"/>
        <v>0</v>
      </c>
      <c r="Z47" s="144" t="str">
        <f>IF(ISERROR(VLOOKUP($M47,#REF!,5,0)),"",VLOOKUP($M47,#REF!,5,0))</f>
        <v/>
      </c>
      <c r="AA47" s="147" t="str">
        <f t="shared" si="9"/>
        <v/>
      </c>
      <c r="AB47" s="147" t="str">
        <f t="shared" si="10"/>
        <v/>
      </c>
      <c r="AC47" s="147" t="str">
        <f>IF(ISERROR(VLOOKUP($M47,#REF!,6,0)),"",VLOOKUP($M47,#REF!,6,0))</f>
        <v/>
      </c>
      <c r="AD47" s="147" t="str">
        <f>IF(ISERROR(VLOOKUP($M47,#REF!,8,0)),"",VLOOKUP($M47,#REF!,8,0))</f>
        <v/>
      </c>
      <c r="AE47" s="152" t="str">
        <f t="shared" si="11"/>
        <v/>
      </c>
      <c r="AF47" s="155" t="str">
        <f t="shared" si="12"/>
        <v/>
      </c>
      <c r="AG47" s="146" t="str">
        <f t="shared" si="13"/>
        <v/>
      </c>
      <c r="AH47" s="146" t="str">
        <f>IF(ISERROR(VLOOKUP($M47,#REF!,9,0)),"",VLOOKUP($M47,#REF!,9,0))</f>
        <v/>
      </c>
      <c r="AI47" s="146" t="str">
        <f t="shared" si="14"/>
        <v/>
      </c>
      <c r="AJ47" s="168">
        <f t="shared" si="15"/>
        <v>0</v>
      </c>
      <c r="AK47" s="171"/>
      <c r="AL47" s="174" t="str">
        <f t="shared" si="16"/>
        <v/>
      </c>
      <c r="AM47" s="179" t="str">
        <f t="shared" si="17"/>
        <v/>
      </c>
      <c r="AN47" s="183" t="str">
        <f t="shared" si="18"/>
        <v>未入力セル</v>
      </c>
      <c r="AO47" s="186" t="str">
        <f t="shared" si="30"/>
        <v/>
      </c>
      <c r="AP47" s="186" t="str">
        <f t="shared" si="31"/>
        <v/>
      </c>
      <c r="AQ47" s="39">
        <f t="shared" si="32"/>
        <v>0</v>
      </c>
      <c r="AR47" s="39" t="str">
        <f>IF(ISERROR(VLOOKUP($M47,#REF!,16,0)),"",VLOOKUP($M47,#REF!,16,0))</f>
        <v/>
      </c>
      <c r="AS47" s="196" t="str">
        <f>IF(ISERROR(VLOOKUP($M47,#REF!,7,0)),"",VLOOKUP($M47,#REF!,7,0))</f>
        <v/>
      </c>
      <c r="AT47" s="203">
        <f t="shared" si="22"/>
        <v>0</v>
      </c>
      <c r="AU47" s="208" t="str">
        <f t="shared" si="23"/>
        <v/>
      </c>
      <c r="AW47" s="208" t="str">
        <f>IF(ISERROR(VLOOKUP($M47,#REF!,10,0)),"",VLOOKUP($M47,#REF!,10,0))</f>
        <v/>
      </c>
      <c r="AX47" s="203">
        <f t="shared" si="24"/>
        <v>0</v>
      </c>
      <c r="AY47" s="208" t="str">
        <f t="shared" si="25"/>
        <v/>
      </c>
      <c r="BA47" s="225" t="str">
        <f t="shared" si="26"/>
        <v/>
      </c>
      <c r="BB47" s="225" t="str">
        <f t="shared" si="27"/>
        <v/>
      </c>
    </row>
    <row r="48" spans="1:54" s="39" customFormat="1" ht="25.2" customHeight="1" x14ac:dyDescent="0.2">
      <c r="A48" s="45"/>
      <c r="B48" s="48"/>
      <c r="C48" s="48"/>
      <c r="D48" s="53"/>
      <c r="E48" s="53"/>
      <c r="F48" s="55"/>
      <c r="G48" s="55"/>
      <c r="H48" s="60"/>
      <c r="I48" s="66"/>
      <c r="J48" s="68"/>
      <c r="L48" s="73">
        <f t="shared" si="0"/>
        <v>0</v>
      </c>
      <c r="M48" s="73" t="str">
        <f t="shared" si="1"/>
        <v xml:space="preserve"> </v>
      </c>
      <c r="N48" s="100">
        <f t="shared" si="2"/>
        <v>0</v>
      </c>
      <c r="O48" s="100">
        <f t="shared" si="3"/>
        <v>0</v>
      </c>
      <c r="P48" s="108">
        <f t="shared" si="4"/>
        <v>0</v>
      </c>
      <c r="Q48" s="108" t="str">
        <f>IF(OR($C48="LED",$C48="不明"),"",IF(ISERROR(VLOOKUP($M48,#REF!,2,0)),"",VLOOKUP($M48,#REF!,2,0)))</f>
        <v/>
      </c>
      <c r="R48" s="100">
        <f t="shared" si="5"/>
        <v>0</v>
      </c>
      <c r="S48" s="100">
        <f t="shared" si="6"/>
        <v>0</v>
      </c>
      <c r="T48" s="120" t="str">
        <f t="shared" si="7"/>
        <v/>
      </c>
      <c r="U48" s="124"/>
      <c r="V48" s="129" t="s">
        <v>164</v>
      </c>
      <c r="W48" s="131"/>
      <c r="X48" s="75" t="str">
        <f>IF(COUNTIF($M48,"*LED*"),"LED設置済",IF(COUNTIF($M48,"*不明*"),"該当不明",IF(ISERROR(VLOOKUP($M48,#REF!,4,0)),"",VLOOKUP($M48,#REF!,4,0))))</f>
        <v/>
      </c>
      <c r="Y48" s="139">
        <f t="shared" si="8"/>
        <v>0</v>
      </c>
      <c r="Z48" s="144" t="str">
        <f>IF(ISERROR(VLOOKUP($M48,#REF!,5,0)),"",VLOOKUP($M48,#REF!,5,0))</f>
        <v/>
      </c>
      <c r="AA48" s="147" t="str">
        <f t="shared" si="9"/>
        <v/>
      </c>
      <c r="AB48" s="147" t="str">
        <f t="shared" si="10"/>
        <v/>
      </c>
      <c r="AC48" s="147" t="str">
        <f>IF(ISERROR(VLOOKUP($M48,#REF!,6,0)),"",VLOOKUP($M48,#REF!,6,0))</f>
        <v/>
      </c>
      <c r="AD48" s="147" t="str">
        <f>IF(ISERROR(VLOOKUP($M48,#REF!,8,0)),"",VLOOKUP($M48,#REF!,8,0))</f>
        <v/>
      </c>
      <c r="AE48" s="152" t="str">
        <f t="shared" si="11"/>
        <v/>
      </c>
      <c r="AF48" s="155" t="str">
        <f t="shared" si="12"/>
        <v/>
      </c>
      <c r="AG48" s="146" t="str">
        <f t="shared" si="13"/>
        <v/>
      </c>
      <c r="AH48" s="146" t="str">
        <f>IF(ISERROR(VLOOKUP($M48,#REF!,9,0)),"",VLOOKUP($M48,#REF!,9,0))</f>
        <v/>
      </c>
      <c r="AI48" s="146" t="str">
        <f t="shared" si="14"/>
        <v/>
      </c>
      <c r="AJ48" s="168">
        <f t="shared" si="15"/>
        <v>0</v>
      </c>
      <c r="AK48" s="171"/>
      <c r="AL48" s="174" t="str">
        <f t="shared" si="16"/>
        <v/>
      </c>
      <c r="AM48" s="179" t="str">
        <f t="shared" si="17"/>
        <v/>
      </c>
      <c r="AN48" s="183" t="str">
        <f t="shared" si="18"/>
        <v>未入力セル</v>
      </c>
      <c r="AO48" s="186" t="str">
        <f t="shared" si="30"/>
        <v/>
      </c>
      <c r="AP48" s="186" t="str">
        <f t="shared" si="31"/>
        <v/>
      </c>
      <c r="AQ48" s="39">
        <f t="shared" si="32"/>
        <v>0</v>
      </c>
      <c r="AR48" s="39" t="str">
        <f>IF(ISERROR(VLOOKUP($M48,#REF!,16,0)),"",VLOOKUP($M48,#REF!,16,0))</f>
        <v/>
      </c>
      <c r="AS48" s="196" t="str">
        <f>IF(ISERROR(VLOOKUP($M48,#REF!,7,0)),"",VLOOKUP($M48,#REF!,7,0))</f>
        <v/>
      </c>
      <c r="AT48" s="203">
        <f t="shared" si="22"/>
        <v>0</v>
      </c>
      <c r="AU48" s="208" t="str">
        <f t="shared" si="23"/>
        <v/>
      </c>
      <c r="AW48" s="208" t="str">
        <f>IF(ISERROR(VLOOKUP($M48,#REF!,10,0)),"",VLOOKUP($M48,#REF!,10,0))</f>
        <v/>
      </c>
      <c r="AX48" s="203">
        <f t="shared" si="24"/>
        <v>0</v>
      </c>
      <c r="AY48" s="208" t="str">
        <f t="shared" si="25"/>
        <v/>
      </c>
      <c r="BA48" s="225" t="str">
        <f t="shared" si="26"/>
        <v/>
      </c>
      <c r="BB48" s="225" t="str">
        <f t="shared" si="27"/>
        <v/>
      </c>
    </row>
    <row r="49" spans="1:54" s="39" customFormat="1" ht="25.2" customHeight="1" x14ac:dyDescent="0.2">
      <c r="A49" s="45"/>
      <c r="B49" s="48"/>
      <c r="C49" s="48"/>
      <c r="D49" s="53"/>
      <c r="E49" s="53"/>
      <c r="F49" s="55"/>
      <c r="G49" s="55"/>
      <c r="H49" s="60"/>
      <c r="I49" s="66"/>
      <c r="J49" s="68"/>
      <c r="L49" s="73">
        <f t="shared" si="0"/>
        <v>0</v>
      </c>
      <c r="M49" s="73" t="str">
        <f t="shared" si="1"/>
        <v xml:space="preserve"> </v>
      </c>
      <c r="N49" s="100">
        <f t="shared" si="2"/>
        <v>0</v>
      </c>
      <c r="O49" s="100">
        <f t="shared" si="3"/>
        <v>0</v>
      </c>
      <c r="P49" s="108">
        <f t="shared" si="4"/>
        <v>0</v>
      </c>
      <c r="Q49" s="108" t="str">
        <f>IF(OR($C49="LED",$C49="不明"),"",IF(ISERROR(VLOOKUP($M49,#REF!,2,0)),"",VLOOKUP($M49,#REF!,2,0)))</f>
        <v/>
      </c>
      <c r="R49" s="100">
        <f t="shared" si="5"/>
        <v>0</v>
      </c>
      <c r="S49" s="100">
        <f t="shared" si="6"/>
        <v>0</v>
      </c>
      <c r="T49" s="120" t="str">
        <f t="shared" si="7"/>
        <v/>
      </c>
      <c r="U49" s="124"/>
      <c r="V49" s="129" t="s">
        <v>164</v>
      </c>
      <c r="W49" s="131"/>
      <c r="X49" s="75" t="str">
        <f>IF(COUNTIF($M49,"*LED*"),"LED設置済",IF(COUNTIF($M49,"*不明*"),"該当不明",IF(ISERROR(VLOOKUP($M49,#REF!,4,0)),"",VLOOKUP($M49,#REF!,4,0))))</f>
        <v/>
      </c>
      <c r="Y49" s="139">
        <f t="shared" si="8"/>
        <v>0</v>
      </c>
      <c r="Z49" s="144" t="str">
        <f>IF(ISERROR(VLOOKUP($M49,#REF!,5,0)),"",VLOOKUP($M49,#REF!,5,0))</f>
        <v/>
      </c>
      <c r="AA49" s="147" t="str">
        <f t="shared" si="9"/>
        <v/>
      </c>
      <c r="AB49" s="147" t="str">
        <f t="shared" si="10"/>
        <v/>
      </c>
      <c r="AC49" s="147" t="str">
        <f>IF(ISERROR(VLOOKUP($M49,#REF!,6,0)),"",VLOOKUP($M49,#REF!,6,0))</f>
        <v/>
      </c>
      <c r="AD49" s="147" t="str">
        <f>IF(ISERROR(VLOOKUP($M49,#REF!,8,0)),"",VLOOKUP($M49,#REF!,8,0))</f>
        <v/>
      </c>
      <c r="AE49" s="152" t="str">
        <f t="shared" si="11"/>
        <v/>
      </c>
      <c r="AF49" s="155" t="str">
        <f t="shared" si="12"/>
        <v/>
      </c>
      <c r="AG49" s="146" t="str">
        <f t="shared" si="13"/>
        <v/>
      </c>
      <c r="AH49" s="146" t="str">
        <f>IF(ISERROR(VLOOKUP($M49,#REF!,9,0)),"",VLOOKUP($M49,#REF!,9,0))</f>
        <v/>
      </c>
      <c r="AI49" s="146" t="str">
        <f t="shared" si="14"/>
        <v/>
      </c>
      <c r="AJ49" s="168">
        <f t="shared" si="15"/>
        <v>0</v>
      </c>
      <c r="AK49" s="171"/>
      <c r="AL49" s="174" t="str">
        <f t="shared" si="16"/>
        <v/>
      </c>
      <c r="AM49" s="179" t="str">
        <f t="shared" si="17"/>
        <v/>
      </c>
      <c r="AN49" s="183" t="str">
        <f t="shared" si="18"/>
        <v>未入力セル</v>
      </c>
      <c r="AO49" s="186" t="str">
        <f t="shared" si="30"/>
        <v/>
      </c>
      <c r="AP49" s="186" t="str">
        <f t="shared" si="31"/>
        <v/>
      </c>
      <c r="AQ49" s="39">
        <f t="shared" si="32"/>
        <v>0</v>
      </c>
      <c r="AR49" s="39" t="str">
        <f>IF(ISERROR(VLOOKUP($M49,#REF!,16,0)),"",VLOOKUP($M49,#REF!,16,0))</f>
        <v/>
      </c>
      <c r="AS49" s="196" t="str">
        <f>IF(ISERROR(VLOOKUP($M49,#REF!,7,0)),"",VLOOKUP($M49,#REF!,7,0))</f>
        <v/>
      </c>
      <c r="AT49" s="203">
        <f t="shared" si="22"/>
        <v>0</v>
      </c>
      <c r="AU49" s="208" t="str">
        <f t="shared" si="23"/>
        <v/>
      </c>
      <c r="AW49" s="208" t="str">
        <f>IF(ISERROR(VLOOKUP($M49,#REF!,10,0)),"",VLOOKUP($M49,#REF!,10,0))</f>
        <v/>
      </c>
      <c r="AX49" s="203">
        <f t="shared" si="24"/>
        <v>0</v>
      </c>
      <c r="AY49" s="208" t="str">
        <f t="shared" si="25"/>
        <v/>
      </c>
      <c r="BA49" s="225" t="str">
        <f t="shared" si="26"/>
        <v/>
      </c>
      <c r="BB49" s="225" t="str">
        <f t="shared" si="27"/>
        <v/>
      </c>
    </row>
    <row r="50" spans="1:54" s="39" customFormat="1" ht="25.2" customHeight="1" x14ac:dyDescent="0.2">
      <c r="A50" s="45"/>
      <c r="B50" s="48"/>
      <c r="C50" s="48"/>
      <c r="D50" s="53"/>
      <c r="E50" s="53"/>
      <c r="F50" s="55"/>
      <c r="G50" s="55"/>
      <c r="H50" s="60"/>
      <c r="I50" s="66"/>
      <c r="J50" s="68"/>
      <c r="L50" s="73">
        <f t="shared" si="0"/>
        <v>0</v>
      </c>
      <c r="M50" s="73" t="str">
        <f t="shared" si="1"/>
        <v xml:space="preserve"> </v>
      </c>
      <c r="N50" s="100">
        <f t="shared" si="2"/>
        <v>0</v>
      </c>
      <c r="O50" s="100">
        <f t="shared" si="3"/>
        <v>0</v>
      </c>
      <c r="P50" s="108">
        <f t="shared" si="4"/>
        <v>0</v>
      </c>
      <c r="Q50" s="108" t="str">
        <f>IF(OR($C50="LED",$C50="不明"),"",IF(ISERROR(VLOOKUP($M50,#REF!,2,0)),"",VLOOKUP($M50,#REF!,2,0)))</f>
        <v/>
      </c>
      <c r="R50" s="100">
        <f t="shared" si="5"/>
        <v>0</v>
      </c>
      <c r="S50" s="100">
        <f t="shared" si="6"/>
        <v>0</v>
      </c>
      <c r="T50" s="120" t="str">
        <f t="shared" si="7"/>
        <v/>
      </c>
      <c r="U50" s="124"/>
      <c r="V50" s="129" t="s">
        <v>164</v>
      </c>
      <c r="W50" s="131"/>
      <c r="X50" s="75" t="str">
        <f>IF(COUNTIF($M50,"*LED*"),"LED設置済",IF(COUNTIF($M50,"*不明*"),"該当不明",IF(ISERROR(VLOOKUP($M50,#REF!,4,0)),"",VLOOKUP($M50,#REF!,4,0))))</f>
        <v/>
      </c>
      <c r="Y50" s="139">
        <f t="shared" si="8"/>
        <v>0</v>
      </c>
      <c r="Z50" s="144" t="str">
        <f>IF(ISERROR(VLOOKUP($M50,#REF!,5,0)),"",VLOOKUP($M50,#REF!,5,0))</f>
        <v/>
      </c>
      <c r="AA50" s="147" t="str">
        <f t="shared" si="9"/>
        <v/>
      </c>
      <c r="AB50" s="147" t="str">
        <f t="shared" si="10"/>
        <v/>
      </c>
      <c r="AC50" s="147" t="str">
        <f>IF(ISERROR(VLOOKUP($M50,#REF!,6,0)),"",VLOOKUP($M50,#REF!,6,0))</f>
        <v/>
      </c>
      <c r="AD50" s="147" t="str">
        <f>IF(ISERROR(VLOOKUP($M50,#REF!,8,0)),"",VLOOKUP($M50,#REF!,8,0))</f>
        <v/>
      </c>
      <c r="AE50" s="152" t="str">
        <f t="shared" si="11"/>
        <v/>
      </c>
      <c r="AF50" s="155" t="str">
        <f t="shared" si="12"/>
        <v/>
      </c>
      <c r="AG50" s="146" t="str">
        <f t="shared" si="13"/>
        <v/>
      </c>
      <c r="AH50" s="146" t="str">
        <f>IF(ISERROR(VLOOKUP($M50,#REF!,9,0)),"",VLOOKUP($M50,#REF!,9,0))</f>
        <v/>
      </c>
      <c r="AI50" s="146" t="str">
        <f t="shared" si="14"/>
        <v/>
      </c>
      <c r="AJ50" s="168">
        <f t="shared" si="15"/>
        <v>0</v>
      </c>
      <c r="AK50" s="171"/>
      <c r="AL50" s="174" t="str">
        <f t="shared" si="16"/>
        <v/>
      </c>
      <c r="AM50" s="179" t="str">
        <f t="shared" si="17"/>
        <v/>
      </c>
      <c r="AN50" s="183" t="str">
        <f t="shared" si="18"/>
        <v>未入力セル</v>
      </c>
      <c r="AO50" s="186" t="str">
        <f t="shared" si="30"/>
        <v/>
      </c>
      <c r="AP50" s="186" t="str">
        <f t="shared" si="31"/>
        <v/>
      </c>
      <c r="AQ50" s="39">
        <f t="shared" si="32"/>
        <v>0</v>
      </c>
      <c r="AR50" s="39" t="str">
        <f>IF(ISERROR(VLOOKUP($M50,#REF!,16,0)),"",VLOOKUP($M50,#REF!,16,0))</f>
        <v/>
      </c>
      <c r="AS50" s="196" t="str">
        <f>IF(ISERROR(VLOOKUP($M50,#REF!,7,0)),"",VLOOKUP($M50,#REF!,7,0))</f>
        <v/>
      </c>
      <c r="AT50" s="203">
        <f t="shared" si="22"/>
        <v>0</v>
      </c>
      <c r="AU50" s="208" t="str">
        <f t="shared" si="23"/>
        <v/>
      </c>
      <c r="AW50" s="208" t="str">
        <f>IF(ISERROR(VLOOKUP($M50,#REF!,10,0)),"",VLOOKUP($M50,#REF!,10,0))</f>
        <v/>
      </c>
      <c r="AX50" s="203">
        <f t="shared" si="24"/>
        <v>0</v>
      </c>
      <c r="AY50" s="208" t="str">
        <f t="shared" si="25"/>
        <v/>
      </c>
      <c r="BA50" s="225" t="str">
        <f t="shared" si="26"/>
        <v/>
      </c>
      <c r="BB50" s="225" t="str">
        <f t="shared" si="27"/>
        <v/>
      </c>
    </row>
    <row r="51" spans="1:54" s="39" customFormat="1" ht="25.2" customHeight="1" x14ac:dyDescent="0.2">
      <c r="A51" s="45"/>
      <c r="B51" s="48"/>
      <c r="C51" s="48"/>
      <c r="D51" s="53"/>
      <c r="E51" s="53"/>
      <c r="F51" s="55"/>
      <c r="G51" s="55"/>
      <c r="H51" s="60"/>
      <c r="I51" s="66"/>
      <c r="J51" s="68"/>
      <c r="L51" s="73">
        <f t="shared" si="0"/>
        <v>0</v>
      </c>
      <c r="M51" s="73" t="str">
        <f t="shared" si="1"/>
        <v xml:space="preserve"> </v>
      </c>
      <c r="N51" s="100">
        <f t="shared" si="2"/>
        <v>0</v>
      </c>
      <c r="O51" s="100">
        <f t="shared" si="3"/>
        <v>0</v>
      </c>
      <c r="P51" s="108">
        <f t="shared" si="4"/>
        <v>0</v>
      </c>
      <c r="Q51" s="108" t="str">
        <f>IF(OR($C51="LED",$C51="不明"),"",IF(ISERROR(VLOOKUP($M51,#REF!,2,0)),"",VLOOKUP($M51,#REF!,2,0)))</f>
        <v/>
      </c>
      <c r="R51" s="100">
        <f t="shared" si="5"/>
        <v>0</v>
      </c>
      <c r="S51" s="100">
        <f t="shared" si="6"/>
        <v>0</v>
      </c>
      <c r="T51" s="120" t="str">
        <f t="shared" si="7"/>
        <v/>
      </c>
      <c r="U51" s="124"/>
      <c r="V51" s="129" t="s">
        <v>164</v>
      </c>
      <c r="W51" s="131"/>
      <c r="X51" s="75" t="str">
        <f>IF(COUNTIF($M51,"*LED*"),"LED設置済",IF(COUNTIF($M51,"*不明*"),"該当不明",IF(ISERROR(VLOOKUP($M51,#REF!,4,0)),"",VLOOKUP($M51,#REF!,4,0))))</f>
        <v/>
      </c>
      <c r="Y51" s="139">
        <f t="shared" si="8"/>
        <v>0</v>
      </c>
      <c r="Z51" s="144" t="str">
        <f>IF(ISERROR(VLOOKUP($M51,#REF!,5,0)),"",VLOOKUP($M51,#REF!,5,0))</f>
        <v/>
      </c>
      <c r="AA51" s="147" t="str">
        <f t="shared" si="9"/>
        <v/>
      </c>
      <c r="AB51" s="147" t="str">
        <f t="shared" si="10"/>
        <v/>
      </c>
      <c r="AC51" s="147" t="str">
        <f>IF(ISERROR(VLOOKUP($M51,#REF!,6,0)),"",VLOOKUP($M51,#REF!,6,0))</f>
        <v/>
      </c>
      <c r="AD51" s="147" t="str">
        <f>IF(ISERROR(VLOOKUP($M51,#REF!,8,0)),"",VLOOKUP($M51,#REF!,8,0))</f>
        <v/>
      </c>
      <c r="AE51" s="152" t="str">
        <f t="shared" si="11"/>
        <v/>
      </c>
      <c r="AF51" s="155" t="str">
        <f t="shared" si="12"/>
        <v/>
      </c>
      <c r="AG51" s="146" t="str">
        <f t="shared" si="13"/>
        <v/>
      </c>
      <c r="AH51" s="146" t="str">
        <f>IF(ISERROR(VLOOKUP($M51,#REF!,9,0)),"",VLOOKUP($M51,#REF!,9,0))</f>
        <v/>
      </c>
      <c r="AI51" s="146" t="str">
        <f t="shared" si="14"/>
        <v/>
      </c>
      <c r="AJ51" s="168">
        <f t="shared" si="15"/>
        <v>0</v>
      </c>
      <c r="AK51" s="171"/>
      <c r="AL51" s="174" t="str">
        <f t="shared" si="16"/>
        <v/>
      </c>
      <c r="AM51" s="179" t="str">
        <f t="shared" si="17"/>
        <v/>
      </c>
      <c r="AN51" s="183" t="str">
        <f t="shared" si="18"/>
        <v>未入力セル</v>
      </c>
      <c r="AO51" s="186" t="str">
        <f t="shared" si="30"/>
        <v/>
      </c>
      <c r="AP51" s="186" t="str">
        <f t="shared" si="31"/>
        <v/>
      </c>
      <c r="AQ51" s="39">
        <f t="shared" si="32"/>
        <v>0</v>
      </c>
      <c r="AR51" s="39" t="str">
        <f>IF(ISERROR(VLOOKUP($M51,#REF!,16,0)),"",VLOOKUP($M51,#REF!,16,0))</f>
        <v/>
      </c>
      <c r="AS51" s="196" t="str">
        <f>IF(ISERROR(VLOOKUP($M51,#REF!,7,0)),"",VLOOKUP($M51,#REF!,7,0))</f>
        <v/>
      </c>
      <c r="AT51" s="203">
        <f t="shared" si="22"/>
        <v>0</v>
      </c>
      <c r="AU51" s="208" t="str">
        <f t="shared" si="23"/>
        <v/>
      </c>
      <c r="AW51" s="208" t="str">
        <f>IF(ISERROR(VLOOKUP($M51,#REF!,10,0)),"",VLOOKUP($M51,#REF!,10,0))</f>
        <v/>
      </c>
      <c r="AX51" s="203">
        <f t="shared" si="24"/>
        <v>0</v>
      </c>
      <c r="AY51" s="208" t="str">
        <f t="shared" si="25"/>
        <v/>
      </c>
      <c r="BA51" s="225" t="str">
        <f t="shared" si="26"/>
        <v/>
      </c>
      <c r="BB51" s="225" t="str">
        <f t="shared" si="27"/>
        <v/>
      </c>
    </row>
    <row r="52" spans="1:54" s="39" customFormat="1" ht="25.2" customHeight="1" x14ac:dyDescent="0.2">
      <c r="A52" s="45"/>
      <c r="B52" s="48"/>
      <c r="C52" s="48"/>
      <c r="D52" s="53"/>
      <c r="E52" s="53"/>
      <c r="F52" s="55"/>
      <c r="G52" s="55"/>
      <c r="H52" s="60"/>
      <c r="I52" s="66"/>
      <c r="J52" s="68"/>
      <c r="L52" s="73">
        <f t="shared" si="0"/>
        <v>0</v>
      </c>
      <c r="M52" s="73" t="str">
        <f t="shared" si="1"/>
        <v xml:space="preserve"> </v>
      </c>
      <c r="N52" s="100">
        <f t="shared" si="2"/>
        <v>0</v>
      </c>
      <c r="O52" s="100">
        <f t="shared" si="3"/>
        <v>0</v>
      </c>
      <c r="P52" s="108">
        <f t="shared" si="4"/>
        <v>0</v>
      </c>
      <c r="Q52" s="108" t="str">
        <f>IF(OR($C52="LED",$C52="不明"),"",IF(ISERROR(VLOOKUP($M52,#REF!,2,0)),"",VLOOKUP($M52,#REF!,2,0)))</f>
        <v/>
      </c>
      <c r="R52" s="100">
        <f t="shared" si="5"/>
        <v>0</v>
      </c>
      <c r="S52" s="100">
        <f t="shared" si="6"/>
        <v>0</v>
      </c>
      <c r="T52" s="120" t="str">
        <f t="shared" si="7"/>
        <v/>
      </c>
      <c r="U52" s="124"/>
      <c r="V52" s="129" t="s">
        <v>164</v>
      </c>
      <c r="W52" s="131"/>
      <c r="X52" s="75" t="str">
        <f>IF(COUNTIF($M52,"*LED*"),"LED設置済",IF(COUNTIF($M52,"*不明*"),"該当不明",IF(ISERROR(VLOOKUP($M52,#REF!,4,0)),"",VLOOKUP($M52,#REF!,4,0))))</f>
        <v/>
      </c>
      <c r="Y52" s="139">
        <f t="shared" si="8"/>
        <v>0</v>
      </c>
      <c r="Z52" s="144" t="str">
        <f>IF(ISERROR(VLOOKUP($M52,#REF!,5,0)),"",VLOOKUP($M52,#REF!,5,0))</f>
        <v/>
      </c>
      <c r="AA52" s="147" t="str">
        <f t="shared" si="9"/>
        <v/>
      </c>
      <c r="AB52" s="147" t="str">
        <f t="shared" si="10"/>
        <v/>
      </c>
      <c r="AC52" s="147" t="str">
        <f>IF(ISERROR(VLOOKUP($M52,#REF!,6,0)),"",VLOOKUP($M52,#REF!,6,0))</f>
        <v/>
      </c>
      <c r="AD52" s="147" t="str">
        <f>IF(ISERROR(VLOOKUP($M52,#REF!,8,0)),"",VLOOKUP($M52,#REF!,8,0))</f>
        <v/>
      </c>
      <c r="AE52" s="152" t="str">
        <f t="shared" si="11"/>
        <v/>
      </c>
      <c r="AF52" s="155" t="str">
        <f t="shared" si="12"/>
        <v/>
      </c>
      <c r="AG52" s="146" t="str">
        <f t="shared" si="13"/>
        <v/>
      </c>
      <c r="AH52" s="146" t="str">
        <f>IF(ISERROR(VLOOKUP($M52,#REF!,9,0)),"",VLOOKUP($M52,#REF!,9,0))</f>
        <v/>
      </c>
      <c r="AI52" s="146" t="str">
        <f t="shared" si="14"/>
        <v/>
      </c>
      <c r="AJ52" s="168">
        <f t="shared" si="15"/>
        <v>0</v>
      </c>
      <c r="AK52" s="171"/>
      <c r="AL52" s="174" t="str">
        <f t="shared" si="16"/>
        <v/>
      </c>
      <c r="AM52" s="179" t="str">
        <f t="shared" si="17"/>
        <v/>
      </c>
      <c r="AN52" s="183" t="str">
        <f t="shared" si="18"/>
        <v>未入力セル</v>
      </c>
      <c r="AO52" s="186" t="str">
        <f t="shared" si="30"/>
        <v/>
      </c>
      <c r="AP52" s="186" t="str">
        <f t="shared" si="31"/>
        <v/>
      </c>
      <c r="AQ52" s="39">
        <f t="shared" si="32"/>
        <v>0</v>
      </c>
      <c r="AR52" s="39" t="str">
        <f>IF(ISERROR(VLOOKUP($M52,#REF!,16,0)),"",VLOOKUP($M52,#REF!,16,0))</f>
        <v/>
      </c>
      <c r="AS52" s="196" t="str">
        <f>IF(ISERROR(VLOOKUP($M52,#REF!,7,0)),"",VLOOKUP($M52,#REF!,7,0))</f>
        <v/>
      </c>
      <c r="AT52" s="203">
        <f t="shared" si="22"/>
        <v>0</v>
      </c>
      <c r="AU52" s="208" t="str">
        <f t="shared" si="23"/>
        <v/>
      </c>
      <c r="AW52" s="208" t="str">
        <f>IF(ISERROR(VLOOKUP($M52,#REF!,10,0)),"",VLOOKUP($M52,#REF!,10,0))</f>
        <v/>
      </c>
      <c r="AX52" s="203">
        <f t="shared" si="24"/>
        <v>0</v>
      </c>
      <c r="AY52" s="208" t="str">
        <f t="shared" si="25"/>
        <v/>
      </c>
      <c r="BA52" s="225" t="str">
        <f t="shared" si="26"/>
        <v/>
      </c>
      <c r="BB52" s="225" t="str">
        <f t="shared" si="27"/>
        <v/>
      </c>
    </row>
    <row r="53" spans="1:54" s="39" customFormat="1" ht="25.2" customHeight="1" x14ac:dyDescent="0.2">
      <c r="A53" s="45"/>
      <c r="B53" s="48"/>
      <c r="C53" s="48"/>
      <c r="D53" s="53"/>
      <c r="E53" s="53"/>
      <c r="F53" s="55"/>
      <c r="G53" s="55"/>
      <c r="H53" s="60"/>
      <c r="I53" s="66"/>
      <c r="J53" s="68"/>
      <c r="L53" s="73">
        <f t="shared" si="0"/>
        <v>0</v>
      </c>
      <c r="M53" s="73" t="str">
        <f t="shared" si="1"/>
        <v xml:space="preserve"> </v>
      </c>
      <c r="N53" s="100">
        <f t="shared" si="2"/>
        <v>0</v>
      </c>
      <c r="O53" s="100">
        <f t="shared" si="3"/>
        <v>0</v>
      </c>
      <c r="P53" s="108">
        <f t="shared" si="4"/>
        <v>0</v>
      </c>
      <c r="Q53" s="108" t="str">
        <f>IF(OR($C53="LED",$C53="不明"),"",IF(ISERROR(VLOOKUP($M53,#REF!,2,0)),"",VLOOKUP($M53,#REF!,2,0)))</f>
        <v/>
      </c>
      <c r="R53" s="100">
        <f t="shared" si="5"/>
        <v>0</v>
      </c>
      <c r="S53" s="100">
        <f t="shared" si="6"/>
        <v>0</v>
      </c>
      <c r="T53" s="120" t="str">
        <f t="shared" si="7"/>
        <v/>
      </c>
      <c r="U53" s="124"/>
      <c r="V53" s="129" t="s">
        <v>164</v>
      </c>
      <c r="W53" s="131"/>
      <c r="X53" s="75" t="str">
        <f>IF(COUNTIF($M53,"*LED*"),"LED設置済",IF(COUNTIF($M53,"*不明*"),"該当不明",IF(ISERROR(VLOOKUP($M53,#REF!,4,0)),"",VLOOKUP($M53,#REF!,4,0))))</f>
        <v/>
      </c>
      <c r="Y53" s="139">
        <f t="shared" si="8"/>
        <v>0</v>
      </c>
      <c r="Z53" s="144" t="str">
        <f>IF(ISERROR(VLOOKUP($M53,#REF!,5,0)),"",VLOOKUP($M53,#REF!,5,0))</f>
        <v/>
      </c>
      <c r="AA53" s="147" t="str">
        <f t="shared" si="9"/>
        <v/>
      </c>
      <c r="AB53" s="147" t="str">
        <f t="shared" si="10"/>
        <v/>
      </c>
      <c r="AC53" s="147" t="str">
        <f>IF(ISERROR(VLOOKUP($M53,#REF!,6,0)),"",VLOOKUP($M53,#REF!,6,0))</f>
        <v/>
      </c>
      <c r="AD53" s="147" t="str">
        <f>IF(ISERROR(VLOOKUP($M53,#REF!,8,0)),"",VLOOKUP($M53,#REF!,8,0))</f>
        <v/>
      </c>
      <c r="AE53" s="152" t="str">
        <f t="shared" si="11"/>
        <v/>
      </c>
      <c r="AF53" s="155" t="str">
        <f t="shared" si="12"/>
        <v/>
      </c>
      <c r="AG53" s="146" t="str">
        <f t="shared" si="13"/>
        <v/>
      </c>
      <c r="AH53" s="146" t="str">
        <f>IF(ISERROR(VLOOKUP($M53,#REF!,9,0)),"",VLOOKUP($M53,#REF!,9,0))</f>
        <v/>
      </c>
      <c r="AI53" s="146" t="str">
        <f t="shared" si="14"/>
        <v/>
      </c>
      <c r="AJ53" s="168">
        <f t="shared" si="15"/>
        <v>0</v>
      </c>
      <c r="AK53" s="171"/>
      <c r="AL53" s="174" t="str">
        <f t="shared" si="16"/>
        <v/>
      </c>
      <c r="AM53" s="179" t="str">
        <f t="shared" si="17"/>
        <v/>
      </c>
      <c r="AN53" s="183" t="str">
        <f t="shared" si="18"/>
        <v>未入力セル</v>
      </c>
      <c r="AO53" s="186" t="str">
        <f t="shared" si="30"/>
        <v/>
      </c>
      <c r="AP53" s="186" t="str">
        <f t="shared" si="31"/>
        <v/>
      </c>
      <c r="AQ53" s="39">
        <f t="shared" si="32"/>
        <v>0</v>
      </c>
      <c r="AR53" s="39" t="str">
        <f>IF(ISERROR(VLOOKUP($M53,#REF!,16,0)),"",VLOOKUP($M53,#REF!,16,0))</f>
        <v/>
      </c>
      <c r="AS53" s="196" t="str">
        <f>IF(ISERROR(VLOOKUP($M53,#REF!,7,0)),"",VLOOKUP($M53,#REF!,7,0))</f>
        <v/>
      </c>
      <c r="AT53" s="203">
        <f t="shared" si="22"/>
        <v>0</v>
      </c>
      <c r="AU53" s="208" t="str">
        <f t="shared" si="23"/>
        <v/>
      </c>
      <c r="AW53" s="208" t="str">
        <f>IF(ISERROR(VLOOKUP($M53,#REF!,10,0)),"",VLOOKUP($M53,#REF!,10,0))</f>
        <v/>
      </c>
      <c r="AX53" s="203">
        <f t="shared" si="24"/>
        <v>0</v>
      </c>
      <c r="AY53" s="208" t="str">
        <f t="shared" si="25"/>
        <v/>
      </c>
      <c r="BA53" s="225" t="str">
        <f t="shared" si="26"/>
        <v/>
      </c>
      <c r="BB53" s="225" t="str">
        <f t="shared" si="27"/>
        <v/>
      </c>
    </row>
    <row r="54" spans="1:54" s="39" customFormat="1" ht="25.2" customHeight="1" x14ac:dyDescent="0.2">
      <c r="A54" s="45"/>
      <c r="B54" s="48"/>
      <c r="C54" s="48"/>
      <c r="D54" s="53"/>
      <c r="E54" s="53"/>
      <c r="F54" s="55"/>
      <c r="G54" s="55"/>
      <c r="H54" s="60"/>
      <c r="I54" s="66"/>
      <c r="J54" s="68"/>
      <c r="L54" s="73">
        <f t="shared" si="0"/>
        <v>0</v>
      </c>
      <c r="M54" s="73" t="str">
        <f t="shared" si="1"/>
        <v xml:space="preserve"> </v>
      </c>
      <c r="N54" s="100">
        <f t="shared" si="2"/>
        <v>0</v>
      </c>
      <c r="O54" s="100">
        <f t="shared" si="3"/>
        <v>0</v>
      </c>
      <c r="P54" s="108">
        <f t="shared" si="4"/>
        <v>0</v>
      </c>
      <c r="Q54" s="108" t="str">
        <f>IF(OR($C54="LED",$C54="不明"),"",IF(ISERROR(VLOOKUP($M54,#REF!,2,0)),"",VLOOKUP($M54,#REF!,2,0)))</f>
        <v/>
      </c>
      <c r="R54" s="100">
        <f t="shared" si="5"/>
        <v>0</v>
      </c>
      <c r="S54" s="100">
        <f t="shared" si="6"/>
        <v>0</v>
      </c>
      <c r="T54" s="120" t="str">
        <f t="shared" si="7"/>
        <v/>
      </c>
      <c r="U54" s="124"/>
      <c r="V54" s="129" t="s">
        <v>164</v>
      </c>
      <c r="W54" s="131"/>
      <c r="X54" s="75" t="str">
        <f>IF(COUNTIF($M54,"*LED*"),"LED設置済",IF(COUNTIF($M54,"*不明*"),"該当不明",IF(ISERROR(VLOOKUP($M54,#REF!,4,0)),"",VLOOKUP($M54,#REF!,4,0))))</f>
        <v/>
      </c>
      <c r="Y54" s="139">
        <f t="shared" si="8"/>
        <v>0</v>
      </c>
      <c r="Z54" s="144" t="str">
        <f>IF(ISERROR(VLOOKUP($M54,#REF!,5,0)),"",VLOOKUP($M54,#REF!,5,0))</f>
        <v/>
      </c>
      <c r="AA54" s="147" t="str">
        <f t="shared" si="9"/>
        <v/>
      </c>
      <c r="AB54" s="147" t="str">
        <f t="shared" si="10"/>
        <v/>
      </c>
      <c r="AC54" s="147" t="str">
        <f>IF(ISERROR(VLOOKUP($M54,#REF!,6,0)),"",VLOOKUP($M54,#REF!,6,0))</f>
        <v/>
      </c>
      <c r="AD54" s="147" t="str">
        <f>IF(ISERROR(VLOOKUP($M54,#REF!,8,0)),"",VLOOKUP($M54,#REF!,8,0))</f>
        <v/>
      </c>
      <c r="AE54" s="152" t="str">
        <f t="shared" si="11"/>
        <v/>
      </c>
      <c r="AF54" s="155" t="str">
        <f t="shared" si="12"/>
        <v/>
      </c>
      <c r="AG54" s="146" t="str">
        <f t="shared" si="13"/>
        <v/>
      </c>
      <c r="AH54" s="146" t="str">
        <f>IF(ISERROR(VLOOKUP($M54,#REF!,9,0)),"",VLOOKUP($M54,#REF!,9,0))</f>
        <v/>
      </c>
      <c r="AI54" s="146" t="str">
        <f t="shared" si="14"/>
        <v/>
      </c>
      <c r="AJ54" s="168">
        <f t="shared" si="15"/>
        <v>0</v>
      </c>
      <c r="AK54" s="171"/>
      <c r="AL54" s="174" t="str">
        <f t="shared" si="16"/>
        <v/>
      </c>
      <c r="AM54" s="179" t="str">
        <f t="shared" si="17"/>
        <v/>
      </c>
      <c r="AN54" s="183" t="str">
        <f t="shared" si="18"/>
        <v>未入力セル</v>
      </c>
      <c r="AO54" s="186" t="str">
        <f t="shared" si="30"/>
        <v/>
      </c>
      <c r="AP54" s="186" t="str">
        <f t="shared" si="31"/>
        <v/>
      </c>
      <c r="AQ54" s="39">
        <f t="shared" si="32"/>
        <v>0</v>
      </c>
      <c r="AR54" s="39" t="str">
        <f>IF(ISERROR(VLOOKUP($M54,#REF!,16,0)),"",VLOOKUP($M54,#REF!,16,0))</f>
        <v/>
      </c>
      <c r="AS54" s="196" t="str">
        <f>IF(ISERROR(VLOOKUP($M54,#REF!,7,0)),"",VLOOKUP($M54,#REF!,7,0))</f>
        <v/>
      </c>
      <c r="AT54" s="203">
        <f t="shared" si="22"/>
        <v>0</v>
      </c>
      <c r="AU54" s="208" t="str">
        <f t="shared" si="23"/>
        <v/>
      </c>
      <c r="AW54" s="208" t="str">
        <f>IF(ISERROR(VLOOKUP($M54,#REF!,10,0)),"",VLOOKUP($M54,#REF!,10,0))</f>
        <v/>
      </c>
      <c r="AX54" s="203">
        <f t="shared" si="24"/>
        <v>0</v>
      </c>
      <c r="AY54" s="208" t="str">
        <f t="shared" si="25"/>
        <v/>
      </c>
      <c r="BA54" s="225" t="str">
        <f t="shared" si="26"/>
        <v/>
      </c>
      <c r="BB54" s="225" t="str">
        <f t="shared" si="27"/>
        <v/>
      </c>
    </row>
    <row r="55" spans="1:54" s="39" customFormat="1" ht="25.2" customHeight="1" x14ac:dyDescent="0.2">
      <c r="A55" s="45"/>
      <c r="B55" s="48"/>
      <c r="C55" s="48"/>
      <c r="D55" s="53"/>
      <c r="E55" s="53"/>
      <c r="F55" s="55"/>
      <c r="G55" s="55"/>
      <c r="H55" s="60"/>
      <c r="I55" s="66"/>
      <c r="J55" s="68"/>
      <c r="L55" s="73">
        <f t="shared" si="0"/>
        <v>0</v>
      </c>
      <c r="M55" s="73" t="str">
        <f t="shared" si="1"/>
        <v xml:space="preserve"> </v>
      </c>
      <c r="N55" s="100">
        <f t="shared" si="2"/>
        <v>0</v>
      </c>
      <c r="O55" s="100">
        <f t="shared" si="3"/>
        <v>0</v>
      </c>
      <c r="P55" s="108">
        <f t="shared" si="4"/>
        <v>0</v>
      </c>
      <c r="Q55" s="108" t="str">
        <f>IF(OR($C55="LED",$C55="不明"),"",IF(ISERROR(VLOOKUP($M55,#REF!,2,0)),"",VLOOKUP($M55,#REF!,2,0)))</f>
        <v/>
      </c>
      <c r="R55" s="100">
        <f t="shared" si="5"/>
        <v>0</v>
      </c>
      <c r="S55" s="100">
        <f t="shared" si="6"/>
        <v>0</v>
      </c>
      <c r="T55" s="120" t="str">
        <f t="shared" si="7"/>
        <v/>
      </c>
      <c r="U55" s="124"/>
      <c r="V55" s="129" t="s">
        <v>164</v>
      </c>
      <c r="W55" s="131"/>
      <c r="X55" s="75" t="str">
        <f>IF(COUNTIF($M55,"*LED*"),"LED設置済",IF(COUNTIF($M55,"*不明*"),"該当不明",IF(ISERROR(VLOOKUP($M55,#REF!,4,0)),"",VLOOKUP($M55,#REF!,4,0))))</f>
        <v/>
      </c>
      <c r="Y55" s="139">
        <f t="shared" si="8"/>
        <v>0</v>
      </c>
      <c r="Z55" s="144" t="str">
        <f>IF(ISERROR(VLOOKUP($M55,#REF!,5,0)),"",VLOOKUP($M55,#REF!,5,0))</f>
        <v/>
      </c>
      <c r="AA55" s="147" t="str">
        <f t="shared" si="9"/>
        <v/>
      </c>
      <c r="AB55" s="147" t="str">
        <f t="shared" si="10"/>
        <v/>
      </c>
      <c r="AC55" s="147" t="str">
        <f>IF(ISERROR(VLOOKUP($M55,#REF!,6,0)),"",VLOOKUP($M55,#REF!,6,0))</f>
        <v/>
      </c>
      <c r="AD55" s="147" t="str">
        <f>IF(ISERROR(VLOOKUP($M55,#REF!,8,0)),"",VLOOKUP($M55,#REF!,8,0))</f>
        <v/>
      </c>
      <c r="AE55" s="152" t="str">
        <f t="shared" si="11"/>
        <v/>
      </c>
      <c r="AF55" s="155" t="str">
        <f t="shared" si="12"/>
        <v/>
      </c>
      <c r="AG55" s="146" t="str">
        <f t="shared" si="13"/>
        <v/>
      </c>
      <c r="AH55" s="146" t="str">
        <f>IF(ISERROR(VLOOKUP($M55,#REF!,9,0)),"",VLOOKUP($M55,#REF!,9,0))</f>
        <v/>
      </c>
      <c r="AI55" s="146" t="str">
        <f t="shared" si="14"/>
        <v/>
      </c>
      <c r="AJ55" s="168">
        <f t="shared" si="15"/>
        <v>0</v>
      </c>
      <c r="AK55" s="171"/>
      <c r="AL55" s="174" t="str">
        <f t="shared" si="16"/>
        <v/>
      </c>
      <c r="AM55" s="179" t="str">
        <f t="shared" si="17"/>
        <v/>
      </c>
      <c r="AN55" s="183" t="str">
        <f t="shared" si="18"/>
        <v>未入力セル</v>
      </c>
      <c r="AO55" s="186" t="str">
        <f t="shared" si="30"/>
        <v/>
      </c>
      <c r="AP55" s="186" t="str">
        <f t="shared" si="31"/>
        <v/>
      </c>
      <c r="AQ55" s="39">
        <f t="shared" si="32"/>
        <v>0</v>
      </c>
      <c r="AR55" s="39" t="str">
        <f>IF(ISERROR(VLOOKUP($M55,#REF!,16,0)),"",VLOOKUP($M55,#REF!,16,0))</f>
        <v/>
      </c>
      <c r="AS55" s="196" t="str">
        <f>IF(ISERROR(VLOOKUP($M55,#REF!,7,0)),"",VLOOKUP($M55,#REF!,7,0))</f>
        <v/>
      </c>
      <c r="AT55" s="203">
        <f t="shared" si="22"/>
        <v>0</v>
      </c>
      <c r="AU55" s="208" t="str">
        <f t="shared" si="23"/>
        <v/>
      </c>
      <c r="AW55" s="208" t="str">
        <f>IF(ISERROR(VLOOKUP($M55,#REF!,10,0)),"",VLOOKUP($M55,#REF!,10,0))</f>
        <v/>
      </c>
      <c r="AX55" s="203">
        <f t="shared" si="24"/>
        <v>0</v>
      </c>
      <c r="AY55" s="208" t="str">
        <f t="shared" si="25"/>
        <v/>
      </c>
      <c r="BA55" s="225" t="str">
        <f t="shared" si="26"/>
        <v/>
      </c>
      <c r="BB55" s="225" t="str">
        <f t="shared" si="27"/>
        <v/>
      </c>
    </row>
    <row r="56" spans="1:54" s="39" customFormat="1" ht="25.2" customHeight="1" x14ac:dyDescent="0.2">
      <c r="A56" s="45"/>
      <c r="B56" s="48"/>
      <c r="C56" s="48"/>
      <c r="D56" s="53"/>
      <c r="E56" s="53"/>
      <c r="F56" s="55"/>
      <c r="G56" s="55"/>
      <c r="H56" s="60"/>
      <c r="I56" s="66"/>
      <c r="J56" s="68"/>
      <c r="L56" s="73">
        <f t="shared" si="0"/>
        <v>0</v>
      </c>
      <c r="M56" s="73" t="str">
        <f t="shared" si="1"/>
        <v xml:space="preserve"> </v>
      </c>
      <c r="N56" s="100">
        <f t="shared" si="2"/>
        <v>0</v>
      </c>
      <c r="O56" s="100">
        <f t="shared" si="3"/>
        <v>0</v>
      </c>
      <c r="P56" s="108">
        <f t="shared" si="4"/>
        <v>0</v>
      </c>
      <c r="Q56" s="108" t="str">
        <f>IF(OR($C56="LED",$C56="不明"),"",IF(ISERROR(VLOOKUP($M56,#REF!,2,0)),"",VLOOKUP($M56,#REF!,2,0)))</f>
        <v/>
      </c>
      <c r="R56" s="100">
        <f t="shared" si="5"/>
        <v>0</v>
      </c>
      <c r="S56" s="100">
        <f t="shared" si="6"/>
        <v>0</v>
      </c>
      <c r="T56" s="120" t="str">
        <f t="shared" si="7"/>
        <v/>
      </c>
      <c r="U56" s="124"/>
      <c r="V56" s="129" t="s">
        <v>164</v>
      </c>
      <c r="W56" s="131"/>
      <c r="X56" s="75" t="str">
        <f>IF(COUNTIF($M56,"*LED*"),"LED設置済",IF(COUNTIF($M56,"*不明*"),"該当不明",IF(ISERROR(VLOOKUP($M56,#REF!,4,0)),"",VLOOKUP($M56,#REF!,4,0))))</f>
        <v/>
      </c>
      <c r="Y56" s="139">
        <f t="shared" si="8"/>
        <v>0</v>
      </c>
      <c r="Z56" s="144" t="str">
        <f>IF(ISERROR(VLOOKUP($M56,#REF!,5,0)),"",VLOOKUP($M56,#REF!,5,0))</f>
        <v/>
      </c>
      <c r="AA56" s="147" t="str">
        <f t="shared" si="9"/>
        <v/>
      </c>
      <c r="AB56" s="147" t="str">
        <f t="shared" si="10"/>
        <v/>
      </c>
      <c r="AC56" s="147" t="str">
        <f>IF(ISERROR(VLOOKUP($M56,#REF!,6,0)),"",VLOOKUP($M56,#REF!,6,0))</f>
        <v/>
      </c>
      <c r="AD56" s="147" t="str">
        <f>IF(ISERROR(VLOOKUP($M56,#REF!,8,0)),"",VLOOKUP($M56,#REF!,8,0))</f>
        <v/>
      </c>
      <c r="AE56" s="152" t="str">
        <f t="shared" si="11"/>
        <v/>
      </c>
      <c r="AF56" s="155" t="str">
        <f t="shared" si="12"/>
        <v/>
      </c>
      <c r="AG56" s="146" t="str">
        <f t="shared" si="13"/>
        <v/>
      </c>
      <c r="AH56" s="146" t="str">
        <f>IF(ISERROR(VLOOKUP($M56,#REF!,9,0)),"",VLOOKUP($M56,#REF!,9,0))</f>
        <v/>
      </c>
      <c r="AI56" s="146" t="str">
        <f t="shared" si="14"/>
        <v/>
      </c>
      <c r="AJ56" s="168">
        <f t="shared" si="15"/>
        <v>0</v>
      </c>
      <c r="AK56" s="171"/>
      <c r="AL56" s="174" t="str">
        <f t="shared" si="16"/>
        <v/>
      </c>
      <c r="AM56" s="179" t="str">
        <f t="shared" si="17"/>
        <v/>
      </c>
      <c r="AN56" s="183" t="str">
        <f t="shared" si="18"/>
        <v>未入力セル</v>
      </c>
      <c r="AO56" s="186" t="str">
        <f t="shared" si="30"/>
        <v/>
      </c>
      <c r="AP56" s="186" t="str">
        <f t="shared" si="31"/>
        <v/>
      </c>
      <c r="AQ56" s="39">
        <f t="shared" si="32"/>
        <v>0</v>
      </c>
      <c r="AR56" s="39" t="str">
        <f>IF(ISERROR(VLOOKUP($M56,#REF!,16,0)),"",VLOOKUP($M56,#REF!,16,0))</f>
        <v/>
      </c>
      <c r="AS56" s="196" t="str">
        <f>IF(ISERROR(VLOOKUP($M56,#REF!,7,0)),"",VLOOKUP($M56,#REF!,7,0))</f>
        <v/>
      </c>
      <c r="AT56" s="203">
        <f t="shared" si="22"/>
        <v>0</v>
      </c>
      <c r="AU56" s="208" t="str">
        <f t="shared" si="23"/>
        <v/>
      </c>
      <c r="AW56" s="208" t="str">
        <f>IF(ISERROR(VLOOKUP($M56,#REF!,10,0)),"",VLOOKUP($M56,#REF!,10,0))</f>
        <v/>
      </c>
      <c r="AX56" s="203">
        <f t="shared" si="24"/>
        <v>0</v>
      </c>
      <c r="AY56" s="208" t="str">
        <f t="shared" si="25"/>
        <v/>
      </c>
      <c r="BA56" s="225" t="str">
        <f t="shared" si="26"/>
        <v/>
      </c>
      <c r="BB56" s="225" t="str">
        <f t="shared" si="27"/>
        <v/>
      </c>
    </row>
    <row r="57" spans="1:54" s="39" customFormat="1" ht="25.2" customHeight="1" x14ac:dyDescent="0.2">
      <c r="A57" s="45"/>
      <c r="B57" s="48"/>
      <c r="C57" s="48"/>
      <c r="D57" s="53"/>
      <c r="E57" s="53"/>
      <c r="F57" s="55"/>
      <c r="G57" s="55"/>
      <c r="H57" s="60"/>
      <c r="I57" s="66"/>
      <c r="J57" s="68"/>
      <c r="L57" s="73">
        <f t="shared" si="0"/>
        <v>0</v>
      </c>
      <c r="M57" s="73" t="str">
        <f t="shared" si="1"/>
        <v xml:space="preserve"> </v>
      </c>
      <c r="N57" s="100">
        <f t="shared" si="2"/>
        <v>0</v>
      </c>
      <c r="O57" s="100">
        <f t="shared" si="3"/>
        <v>0</v>
      </c>
      <c r="P57" s="108">
        <f t="shared" si="4"/>
        <v>0</v>
      </c>
      <c r="Q57" s="108" t="str">
        <f>IF(OR($C57="LED",$C57="不明"),"",IF(ISERROR(VLOOKUP($M57,#REF!,2,0)),"",VLOOKUP($M57,#REF!,2,0)))</f>
        <v/>
      </c>
      <c r="R57" s="100">
        <f t="shared" si="5"/>
        <v>0</v>
      </c>
      <c r="S57" s="100">
        <f t="shared" si="6"/>
        <v>0</v>
      </c>
      <c r="T57" s="120" t="str">
        <f t="shared" si="7"/>
        <v/>
      </c>
      <c r="U57" s="124"/>
      <c r="V57" s="129" t="s">
        <v>164</v>
      </c>
      <c r="W57" s="131"/>
      <c r="X57" s="75" t="str">
        <f>IF(COUNTIF($M57,"*LED*"),"LED設置済",IF(COUNTIF($M57,"*不明*"),"該当不明",IF(ISERROR(VLOOKUP($M57,#REF!,4,0)),"",VLOOKUP($M57,#REF!,4,0))))</f>
        <v/>
      </c>
      <c r="Y57" s="139">
        <f t="shared" si="8"/>
        <v>0</v>
      </c>
      <c r="Z57" s="144" t="str">
        <f>IF(ISERROR(VLOOKUP($M57,#REF!,5,0)),"",VLOOKUP($M57,#REF!,5,0))</f>
        <v/>
      </c>
      <c r="AA57" s="147" t="str">
        <f t="shared" si="9"/>
        <v/>
      </c>
      <c r="AB57" s="147" t="str">
        <f t="shared" si="10"/>
        <v/>
      </c>
      <c r="AC57" s="147" t="str">
        <f>IF(ISERROR(VLOOKUP($M57,#REF!,6,0)),"",VLOOKUP($M57,#REF!,6,0))</f>
        <v/>
      </c>
      <c r="AD57" s="147" t="str">
        <f>IF(ISERROR(VLOOKUP($M57,#REF!,8,0)),"",VLOOKUP($M57,#REF!,8,0))</f>
        <v/>
      </c>
      <c r="AE57" s="152" t="str">
        <f t="shared" si="11"/>
        <v/>
      </c>
      <c r="AF57" s="155" t="str">
        <f t="shared" si="12"/>
        <v/>
      </c>
      <c r="AG57" s="146" t="str">
        <f t="shared" si="13"/>
        <v/>
      </c>
      <c r="AH57" s="146" t="str">
        <f>IF(ISERROR(VLOOKUP($M57,#REF!,9,0)),"",VLOOKUP($M57,#REF!,9,0))</f>
        <v/>
      </c>
      <c r="AI57" s="146" t="str">
        <f t="shared" si="14"/>
        <v/>
      </c>
      <c r="AJ57" s="168">
        <f t="shared" si="15"/>
        <v>0</v>
      </c>
      <c r="AK57" s="171"/>
      <c r="AL57" s="174" t="str">
        <f t="shared" si="16"/>
        <v/>
      </c>
      <c r="AM57" s="179" t="str">
        <f t="shared" si="17"/>
        <v/>
      </c>
      <c r="AN57" s="183" t="str">
        <f t="shared" si="18"/>
        <v>未入力セル</v>
      </c>
      <c r="AO57" s="186" t="str">
        <f t="shared" si="30"/>
        <v/>
      </c>
      <c r="AP57" s="186" t="str">
        <f t="shared" si="31"/>
        <v/>
      </c>
      <c r="AQ57" s="39">
        <f t="shared" si="32"/>
        <v>0</v>
      </c>
      <c r="AR57" s="39" t="str">
        <f>IF(ISERROR(VLOOKUP($M57,#REF!,16,0)),"",VLOOKUP($M57,#REF!,16,0))</f>
        <v/>
      </c>
      <c r="AS57" s="196" t="str">
        <f>IF(ISERROR(VLOOKUP($M57,#REF!,7,0)),"",VLOOKUP($M57,#REF!,7,0))</f>
        <v/>
      </c>
      <c r="AT57" s="203">
        <f t="shared" si="22"/>
        <v>0</v>
      </c>
      <c r="AU57" s="208" t="str">
        <f t="shared" si="23"/>
        <v/>
      </c>
      <c r="AW57" s="208" t="str">
        <f>IF(ISERROR(VLOOKUP($M57,#REF!,10,0)),"",VLOOKUP($M57,#REF!,10,0))</f>
        <v/>
      </c>
      <c r="AX57" s="203">
        <f t="shared" si="24"/>
        <v>0</v>
      </c>
      <c r="AY57" s="208" t="str">
        <f t="shared" si="25"/>
        <v/>
      </c>
      <c r="BA57" s="225" t="str">
        <f t="shared" si="26"/>
        <v/>
      </c>
      <c r="BB57" s="225" t="str">
        <f t="shared" si="27"/>
        <v/>
      </c>
    </row>
    <row r="58" spans="1:54" s="39" customFormat="1" ht="25.2" customHeight="1" x14ac:dyDescent="0.2">
      <c r="A58" s="45"/>
      <c r="B58" s="48"/>
      <c r="C58" s="48"/>
      <c r="D58" s="53"/>
      <c r="E58" s="53"/>
      <c r="F58" s="55"/>
      <c r="G58" s="55"/>
      <c r="H58" s="60"/>
      <c r="I58" s="66"/>
      <c r="J58" s="68"/>
      <c r="L58" s="73">
        <f t="shared" si="0"/>
        <v>0</v>
      </c>
      <c r="M58" s="73" t="str">
        <f t="shared" si="1"/>
        <v xml:space="preserve"> </v>
      </c>
      <c r="N58" s="100">
        <f t="shared" si="2"/>
        <v>0</v>
      </c>
      <c r="O58" s="100">
        <f t="shared" si="3"/>
        <v>0</v>
      </c>
      <c r="P58" s="108">
        <f t="shared" si="4"/>
        <v>0</v>
      </c>
      <c r="Q58" s="108" t="str">
        <f>IF(OR($C58="LED",$C58="不明"),"",IF(ISERROR(VLOOKUP($M58,#REF!,2,0)),"",VLOOKUP($M58,#REF!,2,0)))</f>
        <v/>
      </c>
      <c r="R58" s="100">
        <f t="shared" si="5"/>
        <v>0</v>
      </c>
      <c r="S58" s="100">
        <f t="shared" si="6"/>
        <v>0</v>
      </c>
      <c r="T58" s="120" t="str">
        <f t="shared" si="7"/>
        <v/>
      </c>
      <c r="U58" s="124"/>
      <c r="V58" s="129" t="s">
        <v>164</v>
      </c>
      <c r="W58" s="131"/>
      <c r="X58" s="75" t="str">
        <f>IF(COUNTIF($M58,"*LED*"),"LED設置済",IF(COUNTIF($M58,"*不明*"),"該当不明",IF(ISERROR(VLOOKUP($M58,#REF!,4,0)),"",VLOOKUP($M58,#REF!,4,0))))</f>
        <v/>
      </c>
      <c r="Y58" s="139">
        <f t="shared" si="8"/>
        <v>0</v>
      </c>
      <c r="Z58" s="144" t="str">
        <f>IF(ISERROR(VLOOKUP($M58,#REF!,5,0)),"",VLOOKUP($M58,#REF!,5,0))</f>
        <v/>
      </c>
      <c r="AA58" s="147" t="str">
        <f t="shared" si="9"/>
        <v/>
      </c>
      <c r="AB58" s="147" t="str">
        <f t="shared" si="10"/>
        <v/>
      </c>
      <c r="AC58" s="147" t="str">
        <f>IF(ISERROR(VLOOKUP($M58,#REF!,6,0)),"",VLOOKUP($M58,#REF!,6,0))</f>
        <v/>
      </c>
      <c r="AD58" s="147" t="str">
        <f>IF(ISERROR(VLOOKUP($M58,#REF!,8,0)),"",VLOOKUP($M58,#REF!,8,0))</f>
        <v/>
      </c>
      <c r="AE58" s="152" t="str">
        <f t="shared" si="11"/>
        <v/>
      </c>
      <c r="AF58" s="155" t="str">
        <f t="shared" si="12"/>
        <v/>
      </c>
      <c r="AG58" s="146" t="str">
        <f t="shared" si="13"/>
        <v/>
      </c>
      <c r="AH58" s="146" t="str">
        <f>IF(ISERROR(VLOOKUP($M58,#REF!,9,0)),"",VLOOKUP($M58,#REF!,9,0))</f>
        <v/>
      </c>
      <c r="AI58" s="146" t="str">
        <f t="shared" si="14"/>
        <v/>
      </c>
      <c r="AJ58" s="168">
        <f t="shared" si="15"/>
        <v>0</v>
      </c>
      <c r="AK58" s="171"/>
      <c r="AL58" s="174" t="str">
        <f t="shared" si="16"/>
        <v/>
      </c>
      <c r="AM58" s="179" t="str">
        <f t="shared" si="17"/>
        <v/>
      </c>
      <c r="AN58" s="183" t="str">
        <f t="shared" si="18"/>
        <v>未入力セル</v>
      </c>
      <c r="AO58" s="186" t="str">
        <f t="shared" si="30"/>
        <v/>
      </c>
      <c r="AP58" s="186" t="str">
        <f t="shared" si="31"/>
        <v/>
      </c>
      <c r="AQ58" s="39">
        <f t="shared" si="32"/>
        <v>0</v>
      </c>
      <c r="AR58" s="39" t="str">
        <f>IF(ISERROR(VLOOKUP($M58,#REF!,16,0)),"",VLOOKUP($M58,#REF!,16,0))</f>
        <v/>
      </c>
      <c r="AS58" s="196" t="str">
        <f>IF(ISERROR(VLOOKUP($M58,#REF!,7,0)),"",VLOOKUP($M58,#REF!,7,0))</f>
        <v/>
      </c>
      <c r="AT58" s="203">
        <f t="shared" si="22"/>
        <v>0</v>
      </c>
      <c r="AU58" s="208" t="str">
        <f t="shared" si="23"/>
        <v/>
      </c>
      <c r="AW58" s="208" t="str">
        <f>IF(ISERROR(VLOOKUP($M58,#REF!,10,0)),"",VLOOKUP($M58,#REF!,10,0))</f>
        <v/>
      </c>
      <c r="AX58" s="203">
        <f t="shared" si="24"/>
        <v>0</v>
      </c>
      <c r="AY58" s="208" t="str">
        <f t="shared" si="25"/>
        <v/>
      </c>
      <c r="BA58" s="225" t="str">
        <f t="shared" si="26"/>
        <v/>
      </c>
      <c r="BB58" s="225" t="str">
        <f t="shared" si="27"/>
        <v/>
      </c>
    </row>
    <row r="59" spans="1:54" s="39" customFormat="1" ht="25.2" customHeight="1" x14ac:dyDescent="0.2">
      <c r="A59" s="45"/>
      <c r="B59" s="48"/>
      <c r="C59" s="48"/>
      <c r="D59" s="53"/>
      <c r="E59" s="53"/>
      <c r="F59" s="55"/>
      <c r="G59" s="55"/>
      <c r="H59" s="60"/>
      <c r="I59" s="66"/>
      <c r="J59" s="68"/>
      <c r="L59" s="73">
        <f t="shared" si="0"/>
        <v>0</v>
      </c>
      <c r="M59" s="73" t="str">
        <f t="shared" si="1"/>
        <v xml:space="preserve"> </v>
      </c>
      <c r="N59" s="100">
        <f t="shared" si="2"/>
        <v>0</v>
      </c>
      <c r="O59" s="100">
        <f t="shared" si="3"/>
        <v>0</v>
      </c>
      <c r="P59" s="108">
        <f t="shared" si="4"/>
        <v>0</v>
      </c>
      <c r="Q59" s="108" t="str">
        <f>IF(OR($C59="LED",$C59="不明"),"",IF(ISERROR(VLOOKUP($M59,#REF!,2,0)),"",VLOOKUP($M59,#REF!,2,0)))</f>
        <v/>
      </c>
      <c r="R59" s="100">
        <f t="shared" si="5"/>
        <v>0</v>
      </c>
      <c r="S59" s="100">
        <f t="shared" si="6"/>
        <v>0</v>
      </c>
      <c r="T59" s="120" t="str">
        <f t="shared" si="7"/>
        <v/>
      </c>
      <c r="U59" s="124"/>
      <c r="V59" s="129" t="s">
        <v>164</v>
      </c>
      <c r="W59" s="131"/>
      <c r="X59" s="75" t="str">
        <f>IF(COUNTIF($M59,"*LED*"),"LED設置済",IF(COUNTIF($M59,"*不明*"),"該当不明",IF(ISERROR(VLOOKUP($M59,#REF!,4,0)),"",VLOOKUP($M59,#REF!,4,0))))</f>
        <v/>
      </c>
      <c r="Y59" s="139">
        <f t="shared" si="8"/>
        <v>0</v>
      </c>
      <c r="Z59" s="144" t="str">
        <f>IF(ISERROR(VLOOKUP($M59,#REF!,5,0)),"",VLOOKUP($M59,#REF!,5,0))</f>
        <v/>
      </c>
      <c r="AA59" s="147" t="str">
        <f t="shared" si="9"/>
        <v/>
      </c>
      <c r="AB59" s="147" t="str">
        <f t="shared" si="10"/>
        <v/>
      </c>
      <c r="AC59" s="147" t="str">
        <f>IF(ISERROR(VLOOKUP($M59,#REF!,6,0)),"",VLOOKUP($M59,#REF!,6,0))</f>
        <v/>
      </c>
      <c r="AD59" s="147" t="str">
        <f>IF(ISERROR(VLOOKUP($M59,#REF!,8,0)),"",VLOOKUP($M59,#REF!,8,0))</f>
        <v/>
      </c>
      <c r="AE59" s="152" t="str">
        <f t="shared" si="11"/>
        <v/>
      </c>
      <c r="AF59" s="155" t="str">
        <f t="shared" si="12"/>
        <v/>
      </c>
      <c r="AG59" s="146" t="str">
        <f t="shared" si="13"/>
        <v/>
      </c>
      <c r="AH59" s="146" t="str">
        <f>IF(ISERROR(VLOOKUP($M59,#REF!,9,0)),"",VLOOKUP($M59,#REF!,9,0))</f>
        <v/>
      </c>
      <c r="AI59" s="146" t="str">
        <f t="shared" si="14"/>
        <v/>
      </c>
      <c r="AJ59" s="168">
        <f t="shared" si="15"/>
        <v>0</v>
      </c>
      <c r="AK59" s="171"/>
      <c r="AL59" s="174" t="str">
        <f t="shared" si="16"/>
        <v/>
      </c>
      <c r="AM59" s="179" t="str">
        <f t="shared" si="17"/>
        <v/>
      </c>
      <c r="AN59" s="183" t="str">
        <f t="shared" si="18"/>
        <v>未入力セル</v>
      </c>
      <c r="AO59" s="186" t="str">
        <f t="shared" si="30"/>
        <v/>
      </c>
      <c r="AP59" s="186" t="str">
        <f t="shared" si="31"/>
        <v/>
      </c>
      <c r="AQ59" s="39">
        <f t="shared" si="32"/>
        <v>0</v>
      </c>
      <c r="AR59" s="39" t="str">
        <f>IF(ISERROR(VLOOKUP($M59,#REF!,16,0)),"",VLOOKUP($M59,#REF!,16,0))</f>
        <v/>
      </c>
      <c r="AS59" s="196" t="str">
        <f>IF(ISERROR(VLOOKUP($M59,#REF!,7,0)),"",VLOOKUP($M59,#REF!,7,0))</f>
        <v/>
      </c>
      <c r="AT59" s="203">
        <f t="shared" si="22"/>
        <v>0</v>
      </c>
      <c r="AU59" s="208" t="str">
        <f t="shared" si="23"/>
        <v/>
      </c>
      <c r="AW59" s="208" t="str">
        <f>IF(ISERROR(VLOOKUP($M59,#REF!,10,0)),"",VLOOKUP($M59,#REF!,10,0))</f>
        <v/>
      </c>
      <c r="AX59" s="203">
        <f t="shared" si="24"/>
        <v>0</v>
      </c>
      <c r="AY59" s="208" t="str">
        <f t="shared" si="25"/>
        <v/>
      </c>
      <c r="BA59" s="225" t="str">
        <f t="shared" si="26"/>
        <v/>
      </c>
      <c r="BB59" s="225" t="str">
        <f t="shared" si="27"/>
        <v/>
      </c>
    </row>
    <row r="60" spans="1:54" s="39" customFormat="1" ht="25.2" customHeight="1" x14ac:dyDescent="0.2">
      <c r="A60" s="45"/>
      <c r="B60" s="48"/>
      <c r="C60" s="48"/>
      <c r="D60" s="53"/>
      <c r="E60" s="53"/>
      <c r="F60" s="55"/>
      <c r="G60" s="55"/>
      <c r="H60" s="60"/>
      <c r="I60" s="66"/>
      <c r="J60" s="68"/>
      <c r="L60" s="73">
        <f t="shared" si="0"/>
        <v>0</v>
      </c>
      <c r="M60" s="73" t="str">
        <f t="shared" si="1"/>
        <v xml:space="preserve"> </v>
      </c>
      <c r="N60" s="100">
        <f t="shared" si="2"/>
        <v>0</v>
      </c>
      <c r="O60" s="100">
        <f t="shared" si="3"/>
        <v>0</v>
      </c>
      <c r="P60" s="108">
        <f t="shared" si="4"/>
        <v>0</v>
      </c>
      <c r="Q60" s="108" t="str">
        <f>IF(OR($C60="LED",$C60="不明"),"",IF(ISERROR(VLOOKUP($M60,#REF!,2,0)),"",VLOOKUP($M60,#REF!,2,0)))</f>
        <v/>
      </c>
      <c r="R60" s="100">
        <f t="shared" si="5"/>
        <v>0</v>
      </c>
      <c r="S60" s="100">
        <f t="shared" si="6"/>
        <v>0</v>
      </c>
      <c r="T60" s="120" t="str">
        <f t="shared" si="7"/>
        <v/>
      </c>
      <c r="U60" s="124"/>
      <c r="V60" s="129" t="s">
        <v>164</v>
      </c>
      <c r="W60" s="131"/>
      <c r="X60" s="75" t="str">
        <f>IF(COUNTIF($M60,"*LED*"),"LED設置済",IF(COUNTIF($M60,"*不明*"),"該当不明",IF(ISERROR(VLOOKUP($M60,#REF!,4,0)),"",VLOOKUP($M60,#REF!,4,0))))</f>
        <v/>
      </c>
      <c r="Y60" s="139">
        <f t="shared" si="8"/>
        <v>0</v>
      </c>
      <c r="Z60" s="144" t="str">
        <f>IF(ISERROR(VLOOKUP($M60,#REF!,5,0)),"",VLOOKUP($M60,#REF!,5,0))</f>
        <v/>
      </c>
      <c r="AA60" s="147" t="str">
        <f t="shared" si="9"/>
        <v/>
      </c>
      <c r="AB60" s="147" t="str">
        <f t="shared" si="10"/>
        <v/>
      </c>
      <c r="AC60" s="147" t="str">
        <f>IF(ISERROR(VLOOKUP($M60,#REF!,6,0)),"",VLOOKUP($M60,#REF!,6,0))</f>
        <v/>
      </c>
      <c r="AD60" s="147" t="str">
        <f>IF(ISERROR(VLOOKUP($M60,#REF!,8,0)),"",VLOOKUP($M60,#REF!,8,0))</f>
        <v/>
      </c>
      <c r="AE60" s="152" t="str">
        <f t="shared" si="11"/>
        <v/>
      </c>
      <c r="AF60" s="155" t="str">
        <f t="shared" si="12"/>
        <v/>
      </c>
      <c r="AG60" s="146" t="str">
        <f t="shared" si="13"/>
        <v/>
      </c>
      <c r="AH60" s="146" t="str">
        <f>IF(ISERROR(VLOOKUP($M60,#REF!,9,0)),"",VLOOKUP($M60,#REF!,9,0))</f>
        <v/>
      </c>
      <c r="AI60" s="146" t="str">
        <f t="shared" si="14"/>
        <v/>
      </c>
      <c r="AJ60" s="168">
        <f t="shared" si="15"/>
        <v>0</v>
      </c>
      <c r="AK60" s="171"/>
      <c r="AL60" s="174" t="str">
        <f t="shared" si="16"/>
        <v/>
      </c>
      <c r="AM60" s="179" t="str">
        <f t="shared" si="17"/>
        <v/>
      </c>
      <c r="AN60" s="183" t="str">
        <f t="shared" si="18"/>
        <v>未入力セル</v>
      </c>
      <c r="AO60" s="186" t="str">
        <f t="shared" si="30"/>
        <v/>
      </c>
      <c r="AP60" s="186" t="str">
        <f t="shared" si="31"/>
        <v/>
      </c>
      <c r="AQ60" s="39">
        <f t="shared" si="32"/>
        <v>0</v>
      </c>
      <c r="AR60" s="39" t="str">
        <f>IF(ISERROR(VLOOKUP($M60,#REF!,16,0)),"",VLOOKUP($M60,#REF!,16,0))</f>
        <v/>
      </c>
      <c r="AS60" s="196" t="str">
        <f>IF(ISERROR(VLOOKUP($M60,#REF!,7,0)),"",VLOOKUP($M60,#REF!,7,0))</f>
        <v/>
      </c>
      <c r="AT60" s="203">
        <f t="shared" si="22"/>
        <v>0</v>
      </c>
      <c r="AU60" s="208" t="str">
        <f t="shared" si="23"/>
        <v/>
      </c>
      <c r="AW60" s="208" t="str">
        <f>IF(ISERROR(VLOOKUP($M60,#REF!,10,0)),"",VLOOKUP($M60,#REF!,10,0))</f>
        <v/>
      </c>
      <c r="AX60" s="203">
        <f t="shared" si="24"/>
        <v>0</v>
      </c>
      <c r="AY60" s="208" t="str">
        <f t="shared" si="25"/>
        <v/>
      </c>
      <c r="BA60" s="225" t="str">
        <f t="shared" si="26"/>
        <v/>
      </c>
      <c r="BB60" s="225" t="str">
        <f t="shared" si="27"/>
        <v/>
      </c>
    </row>
    <row r="61" spans="1:54" s="39" customFormat="1" ht="25.2" customHeight="1" x14ac:dyDescent="0.2">
      <c r="A61" s="45"/>
      <c r="B61" s="48"/>
      <c r="C61" s="48"/>
      <c r="D61" s="53"/>
      <c r="E61" s="53"/>
      <c r="F61" s="55"/>
      <c r="G61" s="55"/>
      <c r="H61" s="60"/>
      <c r="I61" s="66"/>
      <c r="J61" s="68"/>
      <c r="L61" s="73">
        <f t="shared" si="0"/>
        <v>0</v>
      </c>
      <c r="M61" s="73" t="str">
        <f t="shared" si="1"/>
        <v xml:space="preserve"> </v>
      </c>
      <c r="N61" s="100">
        <f t="shared" si="2"/>
        <v>0</v>
      </c>
      <c r="O61" s="100">
        <f t="shared" si="3"/>
        <v>0</v>
      </c>
      <c r="P61" s="108">
        <f t="shared" si="4"/>
        <v>0</v>
      </c>
      <c r="Q61" s="108" t="str">
        <f>IF(OR($C61="LED",$C61="不明"),"",IF(ISERROR(VLOOKUP($M61,#REF!,2,0)),"",VLOOKUP($M61,#REF!,2,0)))</f>
        <v/>
      </c>
      <c r="R61" s="100">
        <f t="shared" si="5"/>
        <v>0</v>
      </c>
      <c r="S61" s="100">
        <f t="shared" si="6"/>
        <v>0</v>
      </c>
      <c r="T61" s="120" t="str">
        <f t="shared" si="7"/>
        <v/>
      </c>
      <c r="U61" s="124"/>
      <c r="V61" s="129" t="s">
        <v>164</v>
      </c>
      <c r="W61" s="131"/>
      <c r="X61" s="75" t="str">
        <f>IF(COUNTIF($M61,"*LED*"),"LED設置済",IF(COUNTIF($M61,"*不明*"),"該当不明",IF(ISERROR(VLOOKUP($M61,#REF!,4,0)),"",VLOOKUP($M61,#REF!,4,0))))</f>
        <v/>
      </c>
      <c r="Y61" s="139">
        <f t="shared" si="8"/>
        <v>0</v>
      </c>
      <c r="Z61" s="144" t="str">
        <f>IF(ISERROR(VLOOKUP($M61,#REF!,5,0)),"",VLOOKUP($M61,#REF!,5,0))</f>
        <v/>
      </c>
      <c r="AA61" s="147" t="str">
        <f t="shared" si="9"/>
        <v/>
      </c>
      <c r="AB61" s="147" t="str">
        <f t="shared" si="10"/>
        <v/>
      </c>
      <c r="AC61" s="147" t="str">
        <f>IF(ISERROR(VLOOKUP($M61,#REF!,6,0)),"",VLOOKUP($M61,#REF!,6,0))</f>
        <v/>
      </c>
      <c r="AD61" s="147" t="str">
        <f>IF(ISERROR(VLOOKUP($M61,#REF!,8,0)),"",VLOOKUP($M61,#REF!,8,0))</f>
        <v/>
      </c>
      <c r="AE61" s="152" t="str">
        <f t="shared" si="11"/>
        <v/>
      </c>
      <c r="AF61" s="155" t="str">
        <f t="shared" si="12"/>
        <v/>
      </c>
      <c r="AG61" s="146" t="str">
        <f t="shared" si="13"/>
        <v/>
      </c>
      <c r="AH61" s="146" t="str">
        <f>IF(ISERROR(VLOOKUP($M61,#REF!,9,0)),"",VLOOKUP($M61,#REF!,9,0))</f>
        <v/>
      </c>
      <c r="AI61" s="146" t="str">
        <f t="shared" si="14"/>
        <v/>
      </c>
      <c r="AJ61" s="168">
        <f t="shared" si="15"/>
        <v>0</v>
      </c>
      <c r="AK61" s="171"/>
      <c r="AL61" s="174" t="str">
        <f t="shared" si="16"/>
        <v/>
      </c>
      <c r="AM61" s="179" t="str">
        <f t="shared" si="17"/>
        <v/>
      </c>
      <c r="AN61" s="183" t="str">
        <f t="shared" si="18"/>
        <v>未入力セル</v>
      </c>
      <c r="AO61" s="186" t="str">
        <f t="shared" si="30"/>
        <v/>
      </c>
      <c r="AP61" s="186" t="str">
        <f t="shared" si="31"/>
        <v/>
      </c>
      <c r="AQ61" s="39">
        <f t="shared" si="32"/>
        <v>0</v>
      </c>
      <c r="AR61" s="39" t="str">
        <f>IF(ISERROR(VLOOKUP($M61,#REF!,16,0)),"",VLOOKUP($M61,#REF!,16,0))</f>
        <v/>
      </c>
      <c r="AS61" s="196" t="str">
        <f>IF(ISERROR(VLOOKUP($M61,#REF!,7,0)),"",VLOOKUP($M61,#REF!,7,0))</f>
        <v/>
      </c>
      <c r="AT61" s="203">
        <f t="shared" si="22"/>
        <v>0</v>
      </c>
      <c r="AU61" s="208" t="str">
        <f t="shared" si="23"/>
        <v/>
      </c>
      <c r="AW61" s="208" t="str">
        <f>IF(ISERROR(VLOOKUP($M61,#REF!,10,0)),"",VLOOKUP($M61,#REF!,10,0))</f>
        <v/>
      </c>
      <c r="AX61" s="203">
        <f t="shared" si="24"/>
        <v>0</v>
      </c>
      <c r="AY61" s="208" t="str">
        <f t="shared" si="25"/>
        <v/>
      </c>
      <c r="BA61" s="225" t="str">
        <f t="shared" si="26"/>
        <v/>
      </c>
      <c r="BB61" s="225" t="str">
        <f t="shared" si="27"/>
        <v/>
      </c>
    </row>
    <row r="62" spans="1:54" s="39" customFormat="1" ht="25.2" customHeight="1" x14ac:dyDescent="0.2">
      <c r="A62" s="45"/>
      <c r="B62" s="48"/>
      <c r="C62" s="48"/>
      <c r="D62" s="53"/>
      <c r="E62" s="53"/>
      <c r="F62" s="55"/>
      <c r="G62" s="55"/>
      <c r="H62" s="60"/>
      <c r="I62" s="66"/>
      <c r="J62" s="68"/>
      <c r="L62" s="73">
        <f t="shared" si="0"/>
        <v>0</v>
      </c>
      <c r="M62" s="73" t="str">
        <f t="shared" si="1"/>
        <v xml:space="preserve"> </v>
      </c>
      <c r="N62" s="100">
        <f t="shared" si="2"/>
        <v>0</v>
      </c>
      <c r="O62" s="100">
        <f t="shared" si="3"/>
        <v>0</v>
      </c>
      <c r="P62" s="108">
        <f t="shared" si="4"/>
        <v>0</v>
      </c>
      <c r="Q62" s="108" t="str">
        <f>IF(OR($C62="LED",$C62="不明"),"",IF(ISERROR(VLOOKUP($M62,#REF!,2,0)),"",VLOOKUP($M62,#REF!,2,0)))</f>
        <v/>
      </c>
      <c r="R62" s="100">
        <f t="shared" si="5"/>
        <v>0</v>
      </c>
      <c r="S62" s="100">
        <f t="shared" si="6"/>
        <v>0</v>
      </c>
      <c r="T62" s="120" t="str">
        <f t="shared" si="7"/>
        <v/>
      </c>
      <c r="U62" s="124"/>
      <c r="V62" s="129" t="s">
        <v>164</v>
      </c>
      <c r="W62" s="131"/>
      <c r="X62" s="75" t="str">
        <f>IF(COUNTIF($M62,"*LED*"),"LED設置済",IF(COUNTIF($M62,"*不明*"),"該当不明",IF(ISERROR(VLOOKUP($M62,#REF!,4,0)),"",VLOOKUP($M62,#REF!,4,0))))</f>
        <v/>
      </c>
      <c r="Y62" s="139">
        <f t="shared" si="8"/>
        <v>0</v>
      </c>
      <c r="Z62" s="144" t="str">
        <f>IF(ISERROR(VLOOKUP($M62,#REF!,5,0)),"",VLOOKUP($M62,#REF!,5,0))</f>
        <v/>
      </c>
      <c r="AA62" s="147" t="str">
        <f t="shared" si="9"/>
        <v/>
      </c>
      <c r="AB62" s="147" t="str">
        <f t="shared" si="10"/>
        <v/>
      </c>
      <c r="AC62" s="147" t="str">
        <f>IF(ISERROR(VLOOKUP($M62,#REF!,6,0)),"",VLOOKUP($M62,#REF!,6,0))</f>
        <v/>
      </c>
      <c r="AD62" s="147" t="str">
        <f>IF(ISERROR(VLOOKUP($M62,#REF!,8,0)),"",VLOOKUP($M62,#REF!,8,0))</f>
        <v/>
      </c>
      <c r="AE62" s="152" t="str">
        <f t="shared" si="11"/>
        <v/>
      </c>
      <c r="AF62" s="155" t="str">
        <f t="shared" si="12"/>
        <v/>
      </c>
      <c r="AG62" s="146" t="str">
        <f t="shared" si="13"/>
        <v/>
      </c>
      <c r="AH62" s="146" t="str">
        <f>IF(ISERROR(VLOOKUP($M62,#REF!,9,0)),"",VLOOKUP($M62,#REF!,9,0))</f>
        <v/>
      </c>
      <c r="AI62" s="146" t="str">
        <f t="shared" si="14"/>
        <v/>
      </c>
      <c r="AJ62" s="168">
        <f t="shared" si="15"/>
        <v>0</v>
      </c>
      <c r="AK62" s="171"/>
      <c r="AL62" s="174" t="str">
        <f t="shared" si="16"/>
        <v/>
      </c>
      <c r="AM62" s="179" t="str">
        <f t="shared" si="17"/>
        <v/>
      </c>
      <c r="AN62" s="183" t="str">
        <f t="shared" si="18"/>
        <v>未入力セル</v>
      </c>
      <c r="AO62" s="186" t="str">
        <f t="shared" si="30"/>
        <v/>
      </c>
      <c r="AP62" s="186" t="str">
        <f t="shared" si="31"/>
        <v/>
      </c>
      <c r="AQ62" s="39">
        <f t="shared" si="32"/>
        <v>0</v>
      </c>
      <c r="AR62" s="39" t="str">
        <f>IF(ISERROR(VLOOKUP($M62,#REF!,16,0)),"",VLOOKUP($M62,#REF!,16,0))</f>
        <v/>
      </c>
      <c r="AS62" s="196" t="str">
        <f>IF(ISERROR(VLOOKUP($M62,#REF!,7,0)),"",VLOOKUP($M62,#REF!,7,0))</f>
        <v/>
      </c>
      <c r="AT62" s="203">
        <f t="shared" si="22"/>
        <v>0</v>
      </c>
      <c r="AU62" s="208" t="str">
        <f t="shared" si="23"/>
        <v/>
      </c>
      <c r="AW62" s="208" t="str">
        <f>IF(ISERROR(VLOOKUP($M62,#REF!,10,0)),"",VLOOKUP($M62,#REF!,10,0))</f>
        <v/>
      </c>
      <c r="AX62" s="203">
        <f t="shared" si="24"/>
        <v>0</v>
      </c>
      <c r="AY62" s="208" t="str">
        <f t="shared" si="25"/>
        <v/>
      </c>
      <c r="BA62" s="225" t="str">
        <f t="shared" si="26"/>
        <v/>
      </c>
      <c r="BB62" s="225" t="str">
        <f t="shared" si="27"/>
        <v/>
      </c>
    </row>
    <row r="63" spans="1:54" s="39" customFormat="1" ht="25.2" customHeight="1" x14ac:dyDescent="0.2">
      <c r="A63" s="45"/>
      <c r="B63" s="48"/>
      <c r="C63" s="48"/>
      <c r="D63" s="53"/>
      <c r="E63" s="53"/>
      <c r="F63" s="55"/>
      <c r="G63" s="55"/>
      <c r="H63" s="60"/>
      <c r="I63" s="66"/>
      <c r="J63" s="68"/>
      <c r="L63" s="73">
        <f t="shared" si="0"/>
        <v>0</v>
      </c>
      <c r="M63" s="73" t="str">
        <f t="shared" si="1"/>
        <v xml:space="preserve"> </v>
      </c>
      <c r="N63" s="100">
        <f t="shared" si="2"/>
        <v>0</v>
      </c>
      <c r="O63" s="100">
        <f t="shared" si="3"/>
        <v>0</v>
      </c>
      <c r="P63" s="108">
        <f t="shared" si="4"/>
        <v>0</v>
      </c>
      <c r="Q63" s="108" t="str">
        <f>IF(OR($C63="LED",$C63="不明"),"",IF(ISERROR(VLOOKUP($M63,#REF!,2,0)),"",VLOOKUP($M63,#REF!,2,0)))</f>
        <v/>
      </c>
      <c r="R63" s="100">
        <f t="shared" si="5"/>
        <v>0</v>
      </c>
      <c r="S63" s="100">
        <f t="shared" si="6"/>
        <v>0</v>
      </c>
      <c r="T63" s="120" t="str">
        <f t="shared" si="7"/>
        <v/>
      </c>
      <c r="U63" s="124"/>
      <c r="V63" s="129" t="s">
        <v>164</v>
      </c>
      <c r="W63" s="131"/>
      <c r="X63" s="75" t="str">
        <f>IF(COUNTIF($M63,"*LED*"),"LED設置済",IF(COUNTIF($M63,"*不明*"),"該当不明",IF(ISERROR(VLOOKUP($M63,#REF!,4,0)),"",VLOOKUP($M63,#REF!,4,0))))</f>
        <v/>
      </c>
      <c r="Y63" s="139">
        <f t="shared" si="8"/>
        <v>0</v>
      </c>
      <c r="Z63" s="144" t="str">
        <f>IF(ISERROR(VLOOKUP($M63,#REF!,5,0)),"",VLOOKUP($M63,#REF!,5,0))</f>
        <v/>
      </c>
      <c r="AA63" s="147" t="str">
        <f t="shared" si="9"/>
        <v/>
      </c>
      <c r="AB63" s="147" t="str">
        <f t="shared" si="10"/>
        <v/>
      </c>
      <c r="AC63" s="147" t="str">
        <f>IF(ISERROR(VLOOKUP($M63,#REF!,6,0)),"",VLOOKUP($M63,#REF!,6,0))</f>
        <v/>
      </c>
      <c r="AD63" s="147" t="str">
        <f>IF(ISERROR(VLOOKUP($M63,#REF!,8,0)),"",VLOOKUP($M63,#REF!,8,0))</f>
        <v/>
      </c>
      <c r="AE63" s="152" t="str">
        <f t="shared" si="11"/>
        <v/>
      </c>
      <c r="AF63" s="155" t="str">
        <f t="shared" si="12"/>
        <v/>
      </c>
      <c r="AG63" s="146" t="str">
        <f t="shared" si="13"/>
        <v/>
      </c>
      <c r="AH63" s="146" t="str">
        <f>IF(ISERROR(VLOOKUP($M63,#REF!,9,0)),"",VLOOKUP($M63,#REF!,9,0))</f>
        <v/>
      </c>
      <c r="AI63" s="146" t="str">
        <f t="shared" si="14"/>
        <v/>
      </c>
      <c r="AJ63" s="168">
        <f t="shared" si="15"/>
        <v>0</v>
      </c>
      <c r="AK63" s="171"/>
      <c r="AL63" s="174" t="str">
        <f t="shared" si="16"/>
        <v/>
      </c>
      <c r="AM63" s="179" t="str">
        <f t="shared" si="17"/>
        <v/>
      </c>
      <c r="AN63" s="183" t="str">
        <f t="shared" si="18"/>
        <v>未入力セル</v>
      </c>
      <c r="AO63" s="186" t="str">
        <f t="shared" si="30"/>
        <v/>
      </c>
      <c r="AP63" s="186" t="str">
        <f t="shared" si="31"/>
        <v/>
      </c>
      <c r="AQ63" s="39">
        <f t="shared" si="32"/>
        <v>0</v>
      </c>
      <c r="AR63" s="39" t="str">
        <f>IF(ISERROR(VLOOKUP($M63,#REF!,16,0)),"",VLOOKUP($M63,#REF!,16,0))</f>
        <v/>
      </c>
      <c r="AS63" s="196" t="str">
        <f>IF(ISERROR(VLOOKUP($M63,#REF!,7,0)),"",VLOOKUP($M63,#REF!,7,0))</f>
        <v/>
      </c>
      <c r="AT63" s="203">
        <f t="shared" si="22"/>
        <v>0</v>
      </c>
      <c r="AU63" s="208" t="str">
        <f t="shared" si="23"/>
        <v/>
      </c>
      <c r="AW63" s="208" t="str">
        <f>IF(ISERROR(VLOOKUP($M63,#REF!,10,0)),"",VLOOKUP($M63,#REF!,10,0))</f>
        <v/>
      </c>
      <c r="AX63" s="203">
        <f t="shared" si="24"/>
        <v>0</v>
      </c>
      <c r="AY63" s="208" t="str">
        <f t="shared" si="25"/>
        <v/>
      </c>
      <c r="BA63" s="225" t="str">
        <f t="shared" si="26"/>
        <v/>
      </c>
      <c r="BB63" s="225" t="str">
        <f t="shared" si="27"/>
        <v/>
      </c>
    </row>
    <row r="64" spans="1:54" s="39" customFormat="1" ht="25.2" customHeight="1" x14ac:dyDescent="0.2">
      <c r="A64" s="45"/>
      <c r="B64" s="48"/>
      <c r="C64" s="48"/>
      <c r="D64" s="53"/>
      <c r="E64" s="53"/>
      <c r="F64" s="55"/>
      <c r="G64" s="55"/>
      <c r="H64" s="60"/>
      <c r="I64" s="66"/>
      <c r="J64" s="68"/>
      <c r="L64" s="73">
        <f t="shared" si="0"/>
        <v>0</v>
      </c>
      <c r="M64" s="73" t="str">
        <f t="shared" si="1"/>
        <v xml:space="preserve"> </v>
      </c>
      <c r="N64" s="100">
        <f t="shared" si="2"/>
        <v>0</v>
      </c>
      <c r="O64" s="100">
        <f t="shared" si="3"/>
        <v>0</v>
      </c>
      <c r="P64" s="108">
        <f t="shared" si="4"/>
        <v>0</v>
      </c>
      <c r="Q64" s="108" t="str">
        <f>IF(OR($C64="LED",$C64="不明"),"",IF(ISERROR(VLOOKUP($M64,#REF!,2,0)),"",VLOOKUP($M64,#REF!,2,0)))</f>
        <v/>
      </c>
      <c r="R64" s="100">
        <f t="shared" si="5"/>
        <v>0</v>
      </c>
      <c r="S64" s="100">
        <f t="shared" si="6"/>
        <v>0</v>
      </c>
      <c r="T64" s="120" t="str">
        <f t="shared" si="7"/>
        <v/>
      </c>
      <c r="U64" s="124"/>
      <c r="V64" s="129" t="s">
        <v>164</v>
      </c>
      <c r="W64" s="131"/>
      <c r="X64" s="75" t="str">
        <f>IF(COUNTIF($M64,"*LED*"),"LED設置済",IF(COUNTIF($M64,"*不明*"),"該当不明",IF(ISERROR(VLOOKUP($M64,#REF!,4,0)),"",VLOOKUP($M64,#REF!,4,0))))</f>
        <v/>
      </c>
      <c r="Y64" s="139">
        <f t="shared" si="8"/>
        <v>0</v>
      </c>
      <c r="Z64" s="144" t="str">
        <f>IF(ISERROR(VLOOKUP($M64,#REF!,5,0)),"",VLOOKUP($M64,#REF!,5,0))</f>
        <v/>
      </c>
      <c r="AA64" s="147" t="str">
        <f t="shared" si="9"/>
        <v/>
      </c>
      <c r="AB64" s="147" t="str">
        <f t="shared" si="10"/>
        <v/>
      </c>
      <c r="AC64" s="147" t="str">
        <f>IF(ISERROR(VLOOKUP($M64,#REF!,6,0)),"",VLOOKUP($M64,#REF!,6,0))</f>
        <v/>
      </c>
      <c r="AD64" s="147" t="str">
        <f>IF(ISERROR(VLOOKUP($M64,#REF!,8,0)),"",VLOOKUP($M64,#REF!,8,0))</f>
        <v/>
      </c>
      <c r="AE64" s="152" t="str">
        <f t="shared" si="11"/>
        <v/>
      </c>
      <c r="AF64" s="155" t="str">
        <f t="shared" si="12"/>
        <v/>
      </c>
      <c r="AG64" s="146" t="str">
        <f t="shared" si="13"/>
        <v/>
      </c>
      <c r="AH64" s="146" t="str">
        <f>IF(ISERROR(VLOOKUP($M64,#REF!,9,0)),"",VLOOKUP($M64,#REF!,9,0))</f>
        <v/>
      </c>
      <c r="AI64" s="146" t="str">
        <f t="shared" si="14"/>
        <v/>
      </c>
      <c r="AJ64" s="168">
        <f t="shared" si="15"/>
        <v>0</v>
      </c>
      <c r="AK64" s="171"/>
      <c r="AL64" s="174" t="str">
        <f t="shared" si="16"/>
        <v/>
      </c>
      <c r="AM64" s="179" t="str">
        <f t="shared" si="17"/>
        <v/>
      </c>
      <c r="AN64" s="183" t="str">
        <f t="shared" si="18"/>
        <v>未入力セル</v>
      </c>
      <c r="AO64" s="186"/>
      <c r="AP64" s="186"/>
      <c r="AQ64" s="39">
        <f t="shared" si="32"/>
        <v>0</v>
      </c>
      <c r="AR64" s="39" t="str">
        <f>IF(ISERROR(VLOOKUP($M64,#REF!,16,0)),"",VLOOKUP($M64,#REF!,16,0))</f>
        <v/>
      </c>
      <c r="AS64" s="196" t="str">
        <f>IF(ISERROR(VLOOKUP($M64,#REF!,7,0)),"",VLOOKUP($M64,#REF!,7,0))</f>
        <v/>
      </c>
      <c r="AT64" s="203">
        <f t="shared" si="22"/>
        <v>0</v>
      </c>
      <c r="AU64" s="208" t="str">
        <f t="shared" si="23"/>
        <v/>
      </c>
      <c r="AW64" s="208" t="str">
        <f>IF(ISERROR(VLOOKUP($M64,#REF!,10,0)),"",VLOOKUP($M64,#REF!,10,0))</f>
        <v/>
      </c>
      <c r="AX64" s="203">
        <f t="shared" si="24"/>
        <v>0</v>
      </c>
      <c r="AY64" s="208" t="str">
        <f t="shared" si="25"/>
        <v/>
      </c>
      <c r="BA64" s="225" t="str">
        <f t="shared" si="26"/>
        <v/>
      </c>
      <c r="BB64" s="225" t="str">
        <f t="shared" si="27"/>
        <v/>
      </c>
    </row>
    <row r="65" spans="1:54" s="39" customFormat="1" ht="25.2" customHeight="1" x14ac:dyDescent="0.2">
      <c r="A65" s="45"/>
      <c r="B65" s="48"/>
      <c r="C65" s="48"/>
      <c r="D65" s="53"/>
      <c r="E65" s="53"/>
      <c r="F65" s="55"/>
      <c r="G65" s="55"/>
      <c r="H65" s="60"/>
      <c r="I65" s="66"/>
      <c r="J65" s="68"/>
      <c r="L65" s="73">
        <f t="shared" si="0"/>
        <v>0</v>
      </c>
      <c r="M65" s="73" t="str">
        <f t="shared" si="1"/>
        <v xml:space="preserve"> </v>
      </c>
      <c r="N65" s="100">
        <f t="shared" si="2"/>
        <v>0</v>
      </c>
      <c r="O65" s="100">
        <f t="shared" si="3"/>
        <v>0</v>
      </c>
      <c r="P65" s="108">
        <f t="shared" si="4"/>
        <v>0</v>
      </c>
      <c r="Q65" s="108" t="str">
        <f>IF(OR($C65="LED",$C65="不明"),"",IF(ISERROR(VLOOKUP($M65,#REF!,2,0)),"",VLOOKUP($M65,#REF!,2,0)))</f>
        <v/>
      </c>
      <c r="R65" s="100">
        <f t="shared" si="5"/>
        <v>0</v>
      </c>
      <c r="S65" s="100">
        <f t="shared" si="6"/>
        <v>0</v>
      </c>
      <c r="T65" s="120" t="str">
        <f t="shared" si="7"/>
        <v/>
      </c>
      <c r="U65" s="124"/>
      <c r="V65" s="129" t="s">
        <v>164</v>
      </c>
      <c r="W65" s="131"/>
      <c r="X65" s="75" t="str">
        <f>IF(COUNTIF($M65,"*LED*"),"LED設置済",IF(COUNTIF($M65,"*不明*"),"該当不明",IF(ISERROR(VLOOKUP($M65,#REF!,4,0)),"",VLOOKUP($M65,#REF!,4,0))))</f>
        <v/>
      </c>
      <c r="Y65" s="139">
        <f t="shared" si="8"/>
        <v>0</v>
      </c>
      <c r="Z65" s="144" t="str">
        <f>IF(ISERROR(VLOOKUP($M65,#REF!,5,0)),"",VLOOKUP($M65,#REF!,5,0))</f>
        <v/>
      </c>
      <c r="AA65" s="147" t="str">
        <f t="shared" si="9"/>
        <v/>
      </c>
      <c r="AB65" s="147" t="str">
        <f t="shared" si="10"/>
        <v/>
      </c>
      <c r="AC65" s="147" t="str">
        <f>IF(ISERROR(VLOOKUP($M65,#REF!,6,0)),"",VLOOKUP($M65,#REF!,6,0))</f>
        <v/>
      </c>
      <c r="AD65" s="147" t="str">
        <f>IF(ISERROR(VLOOKUP($M65,#REF!,8,0)),"",VLOOKUP($M65,#REF!,8,0))</f>
        <v/>
      </c>
      <c r="AE65" s="152" t="str">
        <f t="shared" si="11"/>
        <v/>
      </c>
      <c r="AF65" s="155" t="str">
        <f t="shared" si="12"/>
        <v/>
      </c>
      <c r="AG65" s="146" t="str">
        <f t="shared" si="13"/>
        <v/>
      </c>
      <c r="AH65" s="146" t="str">
        <f>IF(ISERROR(VLOOKUP($M65,#REF!,9,0)),"",VLOOKUP($M65,#REF!,9,0))</f>
        <v/>
      </c>
      <c r="AI65" s="146" t="str">
        <f t="shared" si="14"/>
        <v/>
      </c>
      <c r="AJ65" s="168">
        <f t="shared" si="15"/>
        <v>0</v>
      </c>
      <c r="AK65" s="171"/>
      <c r="AL65" s="174" t="str">
        <f t="shared" si="16"/>
        <v/>
      </c>
      <c r="AM65" s="179" t="str">
        <f t="shared" si="17"/>
        <v/>
      </c>
      <c r="AN65" s="183" t="str">
        <f t="shared" si="18"/>
        <v>未入力セル</v>
      </c>
      <c r="AO65" s="186" t="str">
        <f t="shared" ref="AO65:AO128" si="33">IF(ISERROR((Q65*Y65)/1000),"",((Q65*Y65)/1000))</f>
        <v/>
      </c>
      <c r="AP65" s="186" t="str">
        <f t="shared" ref="AP65:AP128" si="34">IF(ISERROR((Z65*Y65)/1000),"",((Z65*Y65)/1000))</f>
        <v/>
      </c>
      <c r="AQ65" s="39">
        <f t="shared" si="32"/>
        <v>0</v>
      </c>
      <c r="AR65" s="39" t="str">
        <f>IF(ISERROR(VLOOKUP($M65,#REF!,16,0)),"",VLOOKUP($M65,#REF!,16,0))</f>
        <v/>
      </c>
      <c r="AS65" s="196" t="str">
        <f>IF(ISERROR(VLOOKUP($M65,#REF!,7,0)),"",VLOOKUP($M65,#REF!,7,0))</f>
        <v/>
      </c>
      <c r="AT65" s="203">
        <f t="shared" si="22"/>
        <v>0</v>
      </c>
      <c r="AU65" s="208" t="str">
        <f t="shared" si="23"/>
        <v/>
      </c>
      <c r="AW65" s="208" t="str">
        <f>IF(ISERROR(VLOOKUP($M65,#REF!,10,0)),"",VLOOKUP($M65,#REF!,10,0))</f>
        <v/>
      </c>
      <c r="AX65" s="203">
        <f t="shared" si="24"/>
        <v>0</v>
      </c>
      <c r="AY65" s="208" t="str">
        <f t="shared" si="25"/>
        <v/>
      </c>
      <c r="BA65" s="225" t="str">
        <f t="shared" si="26"/>
        <v/>
      </c>
      <c r="BB65" s="225" t="str">
        <f t="shared" si="27"/>
        <v/>
      </c>
    </row>
    <row r="66" spans="1:54" s="39" customFormat="1" ht="25.2" customHeight="1" x14ac:dyDescent="0.2">
      <c r="A66" s="45"/>
      <c r="B66" s="48"/>
      <c r="C66" s="48"/>
      <c r="D66" s="53"/>
      <c r="E66" s="53"/>
      <c r="F66" s="55"/>
      <c r="G66" s="55"/>
      <c r="H66" s="60"/>
      <c r="I66" s="66"/>
      <c r="J66" s="68"/>
      <c r="L66" s="73">
        <f t="shared" si="0"/>
        <v>0</v>
      </c>
      <c r="M66" s="73" t="str">
        <f t="shared" si="1"/>
        <v xml:space="preserve"> </v>
      </c>
      <c r="N66" s="100">
        <f t="shared" si="2"/>
        <v>0</v>
      </c>
      <c r="O66" s="100">
        <f t="shared" si="3"/>
        <v>0</v>
      </c>
      <c r="P66" s="108">
        <f t="shared" si="4"/>
        <v>0</v>
      </c>
      <c r="Q66" s="108" t="str">
        <f>IF(OR($C66="LED",$C66="不明"),"",IF(ISERROR(VLOOKUP($M66,#REF!,2,0)),"",VLOOKUP($M66,#REF!,2,0)))</f>
        <v/>
      </c>
      <c r="R66" s="100">
        <f t="shared" si="5"/>
        <v>0</v>
      </c>
      <c r="S66" s="100">
        <f t="shared" si="6"/>
        <v>0</v>
      </c>
      <c r="T66" s="120" t="str">
        <f t="shared" si="7"/>
        <v/>
      </c>
      <c r="U66" s="124"/>
      <c r="V66" s="129" t="s">
        <v>164</v>
      </c>
      <c r="W66" s="131"/>
      <c r="X66" s="75" t="str">
        <f>IF(COUNTIF($M66,"*LED*"),"LED設置済",IF(COUNTIF($M66,"*不明*"),"該当不明",IF(ISERROR(VLOOKUP($M66,#REF!,4,0)),"",VLOOKUP($M66,#REF!,4,0))))</f>
        <v/>
      </c>
      <c r="Y66" s="139">
        <f t="shared" si="8"/>
        <v>0</v>
      </c>
      <c r="Z66" s="144" t="str">
        <f>IF(ISERROR(VLOOKUP($M66,#REF!,5,0)),"",VLOOKUP($M66,#REF!,5,0))</f>
        <v/>
      </c>
      <c r="AA66" s="147" t="str">
        <f t="shared" si="9"/>
        <v/>
      </c>
      <c r="AB66" s="147" t="str">
        <f t="shared" si="10"/>
        <v/>
      </c>
      <c r="AC66" s="147" t="str">
        <f>IF(ISERROR(VLOOKUP($M66,#REF!,6,0)),"",VLOOKUP($M66,#REF!,6,0))</f>
        <v/>
      </c>
      <c r="AD66" s="147" t="str">
        <f>IF(ISERROR(VLOOKUP($M66,#REF!,8,0)),"",VLOOKUP($M66,#REF!,8,0))</f>
        <v/>
      </c>
      <c r="AE66" s="152" t="str">
        <f t="shared" si="11"/>
        <v/>
      </c>
      <c r="AF66" s="155" t="str">
        <f t="shared" si="12"/>
        <v/>
      </c>
      <c r="AG66" s="146" t="str">
        <f t="shared" si="13"/>
        <v/>
      </c>
      <c r="AH66" s="146" t="str">
        <f>IF(ISERROR(VLOOKUP($M66,#REF!,9,0)),"",VLOOKUP($M66,#REF!,9,0))</f>
        <v/>
      </c>
      <c r="AI66" s="146" t="str">
        <f t="shared" si="14"/>
        <v/>
      </c>
      <c r="AJ66" s="168">
        <f t="shared" si="15"/>
        <v>0</v>
      </c>
      <c r="AK66" s="171"/>
      <c r="AL66" s="174" t="str">
        <f t="shared" si="16"/>
        <v/>
      </c>
      <c r="AM66" s="179" t="str">
        <f t="shared" si="17"/>
        <v/>
      </c>
      <c r="AN66" s="183" t="str">
        <f t="shared" si="18"/>
        <v>未入力セル</v>
      </c>
      <c r="AO66" s="186" t="str">
        <f t="shared" si="33"/>
        <v/>
      </c>
      <c r="AP66" s="186" t="str">
        <f t="shared" si="34"/>
        <v/>
      </c>
      <c r="AQ66" s="39">
        <f t="shared" si="32"/>
        <v>0</v>
      </c>
      <c r="AR66" s="39" t="str">
        <f>IF(ISERROR(VLOOKUP($M66,#REF!,16,0)),"",VLOOKUP($M66,#REF!,16,0))</f>
        <v/>
      </c>
      <c r="AS66" s="196" t="str">
        <f>IF(ISERROR(VLOOKUP($M66,#REF!,7,0)),"",VLOOKUP($M66,#REF!,7,0))</f>
        <v/>
      </c>
      <c r="AT66" s="203">
        <f t="shared" si="22"/>
        <v>0</v>
      </c>
      <c r="AU66" s="208" t="str">
        <f t="shared" si="23"/>
        <v/>
      </c>
      <c r="AW66" s="208" t="str">
        <f>IF(ISERROR(VLOOKUP($M66,#REF!,10,0)),"",VLOOKUP($M66,#REF!,10,0))</f>
        <v/>
      </c>
      <c r="AX66" s="203">
        <f t="shared" si="24"/>
        <v>0</v>
      </c>
      <c r="AY66" s="208" t="str">
        <f t="shared" si="25"/>
        <v/>
      </c>
      <c r="BA66" s="225" t="str">
        <f t="shared" si="26"/>
        <v/>
      </c>
      <c r="BB66" s="225" t="str">
        <f t="shared" si="27"/>
        <v/>
      </c>
    </row>
    <row r="67" spans="1:54" s="39" customFormat="1" ht="25.2" customHeight="1" x14ac:dyDescent="0.2">
      <c r="A67" s="45"/>
      <c r="B67" s="48"/>
      <c r="C67" s="48"/>
      <c r="D67" s="53"/>
      <c r="E67" s="53"/>
      <c r="F67" s="55"/>
      <c r="G67" s="55"/>
      <c r="H67" s="60"/>
      <c r="I67" s="66"/>
      <c r="J67" s="68"/>
      <c r="L67" s="73">
        <f t="shared" si="0"/>
        <v>0</v>
      </c>
      <c r="M67" s="73" t="str">
        <f t="shared" si="1"/>
        <v xml:space="preserve"> </v>
      </c>
      <c r="N67" s="100">
        <f t="shared" si="2"/>
        <v>0</v>
      </c>
      <c r="O67" s="100">
        <f t="shared" si="3"/>
        <v>0</v>
      </c>
      <c r="P67" s="108">
        <f t="shared" si="4"/>
        <v>0</v>
      </c>
      <c r="Q67" s="108" t="str">
        <f>IF(OR($C67="LED",$C67="不明"),"",IF(ISERROR(VLOOKUP($M67,#REF!,2,0)),"",VLOOKUP($M67,#REF!,2,0)))</f>
        <v/>
      </c>
      <c r="R67" s="100">
        <f t="shared" si="5"/>
        <v>0</v>
      </c>
      <c r="S67" s="100">
        <f t="shared" si="6"/>
        <v>0</v>
      </c>
      <c r="T67" s="120" t="str">
        <f t="shared" si="7"/>
        <v/>
      </c>
      <c r="U67" s="124"/>
      <c r="V67" s="129" t="s">
        <v>164</v>
      </c>
      <c r="W67" s="131"/>
      <c r="X67" s="75" t="str">
        <f>IF(COUNTIF($M67,"*LED*"),"LED設置済",IF(COUNTIF($M67,"*不明*"),"該当不明",IF(ISERROR(VLOOKUP($M67,#REF!,4,0)),"",VLOOKUP($M67,#REF!,4,0))))</f>
        <v/>
      </c>
      <c r="Y67" s="139">
        <f t="shared" si="8"/>
        <v>0</v>
      </c>
      <c r="Z67" s="144" t="str">
        <f>IF(ISERROR(VLOOKUP($M67,#REF!,5,0)),"",VLOOKUP($M67,#REF!,5,0))</f>
        <v/>
      </c>
      <c r="AA67" s="147" t="str">
        <f t="shared" si="9"/>
        <v/>
      </c>
      <c r="AB67" s="147" t="str">
        <f t="shared" si="10"/>
        <v/>
      </c>
      <c r="AC67" s="147" t="str">
        <f>IF(ISERROR(VLOOKUP($M67,#REF!,6,0)),"",VLOOKUP($M67,#REF!,6,0))</f>
        <v/>
      </c>
      <c r="AD67" s="147" t="str">
        <f>IF(ISERROR(VLOOKUP($M67,#REF!,8,0)),"",VLOOKUP($M67,#REF!,8,0))</f>
        <v/>
      </c>
      <c r="AE67" s="152" t="str">
        <f t="shared" si="11"/>
        <v/>
      </c>
      <c r="AF67" s="155" t="str">
        <f t="shared" si="12"/>
        <v/>
      </c>
      <c r="AG67" s="146" t="str">
        <f t="shared" si="13"/>
        <v/>
      </c>
      <c r="AH67" s="146" t="str">
        <f>IF(ISERROR(VLOOKUP($M67,#REF!,9,0)),"",VLOOKUP($M67,#REF!,9,0))</f>
        <v/>
      </c>
      <c r="AI67" s="146" t="str">
        <f t="shared" si="14"/>
        <v/>
      </c>
      <c r="AJ67" s="168">
        <f t="shared" si="15"/>
        <v>0</v>
      </c>
      <c r="AK67" s="171"/>
      <c r="AL67" s="174" t="str">
        <f t="shared" si="16"/>
        <v/>
      </c>
      <c r="AM67" s="179" t="str">
        <f t="shared" si="17"/>
        <v/>
      </c>
      <c r="AN67" s="183" t="str">
        <f t="shared" si="18"/>
        <v>未入力セル</v>
      </c>
      <c r="AO67" s="186" t="str">
        <f t="shared" si="33"/>
        <v/>
      </c>
      <c r="AP67" s="186" t="str">
        <f t="shared" si="34"/>
        <v/>
      </c>
      <c r="AQ67" s="39">
        <f t="shared" si="32"/>
        <v>0</v>
      </c>
      <c r="AR67" s="39" t="str">
        <f>IF(ISERROR(VLOOKUP($M67,#REF!,16,0)),"",VLOOKUP($M67,#REF!,16,0))</f>
        <v/>
      </c>
      <c r="AS67" s="196" t="str">
        <f>IF(ISERROR(VLOOKUP($M67,#REF!,7,0)),"",VLOOKUP($M67,#REF!,7,0))</f>
        <v/>
      </c>
      <c r="AT67" s="203">
        <f t="shared" si="22"/>
        <v>0</v>
      </c>
      <c r="AU67" s="208" t="str">
        <f t="shared" si="23"/>
        <v/>
      </c>
      <c r="AW67" s="208" t="str">
        <f>IF(ISERROR(VLOOKUP($M67,#REF!,10,0)),"",VLOOKUP($M67,#REF!,10,0))</f>
        <v/>
      </c>
      <c r="AX67" s="203">
        <f t="shared" si="24"/>
        <v>0</v>
      </c>
      <c r="AY67" s="208" t="str">
        <f t="shared" si="25"/>
        <v/>
      </c>
      <c r="BA67" s="225" t="str">
        <f t="shared" si="26"/>
        <v/>
      </c>
      <c r="BB67" s="225" t="str">
        <f t="shared" si="27"/>
        <v/>
      </c>
    </row>
    <row r="68" spans="1:54" s="39" customFormat="1" ht="25.2" customHeight="1" x14ac:dyDescent="0.2">
      <c r="A68" s="45"/>
      <c r="B68" s="48"/>
      <c r="C68" s="48"/>
      <c r="D68" s="53"/>
      <c r="E68" s="53"/>
      <c r="F68" s="55"/>
      <c r="G68" s="55"/>
      <c r="H68" s="60"/>
      <c r="I68" s="66"/>
      <c r="J68" s="68"/>
      <c r="L68" s="73">
        <f t="shared" si="0"/>
        <v>0</v>
      </c>
      <c r="M68" s="73" t="str">
        <f t="shared" si="1"/>
        <v xml:space="preserve"> </v>
      </c>
      <c r="N68" s="100">
        <f t="shared" si="2"/>
        <v>0</v>
      </c>
      <c r="O68" s="100">
        <f t="shared" si="3"/>
        <v>0</v>
      </c>
      <c r="P68" s="108">
        <f t="shared" si="4"/>
        <v>0</v>
      </c>
      <c r="Q68" s="108" t="str">
        <f>IF(OR($C68="LED",$C68="不明"),"",IF(ISERROR(VLOOKUP($M68,#REF!,2,0)),"",VLOOKUP($M68,#REF!,2,0)))</f>
        <v/>
      </c>
      <c r="R68" s="100">
        <f t="shared" si="5"/>
        <v>0</v>
      </c>
      <c r="S68" s="100">
        <f t="shared" si="6"/>
        <v>0</v>
      </c>
      <c r="T68" s="120" t="str">
        <f t="shared" si="7"/>
        <v/>
      </c>
      <c r="U68" s="124"/>
      <c r="V68" s="129" t="s">
        <v>164</v>
      </c>
      <c r="W68" s="131"/>
      <c r="X68" s="75" t="str">
        <f>IF(COUNTIF($M68,"*LED*"),"LED設置済",IF(COUNTIF($M68,"*不明*"),"該当不明",IF(ISERROR(VLOOKUP($M68,#REF!,4,0)),"",VLOOKUP($M68,#REF!,4,0))))</f>
        <v/>
      </c>
      <c r="Y68" s="139">
        <f t="shared" si="8"/>
        <v>0</v>
      </c>
      <c r="Z68" s="144" t="str">
        <f>IF(ISERROR(VLOOKUP($M68,#REF!,5,0)),"",VLOOKUP($M68,#REF!,5,0))</f>
        <v/>
      </c>
      <c r="AA68" s="147" t="str">
        <f t="shared" si="9"/>
        <v/>
      </c>
      <c r="AB68" s="147" t="str">
        <f t="shared" si="10"/>
        <v/>
      </c>
      <c r="AC68" s="147" t="str">
        <f>IF(ISERROR(VLOOKUP($M68,#REF!,6,0)),"",VLOOKUP($M68,#REF!,6,0))</f>
        <v/>
      </c>
      <c r="AD68" s="147" t="str">
        <f>IF(ISERROR(VLOOKUP($M68,#REF!,8,0)),"",VLOOKUP($M68,#REF!,8,0))</f>
        <v/>
      </c>
      <c r="AE68" s="152" t="str">
        <f t="shared" si="11"/>
        <v/>
      </c>
      <c r="AF68" s="155" t="str">
        <f t="shared" si="12"/>
        <v/>
      </c>
      <c r="AG68" s="146" t="str">
        <f t="shared" si="13"/>
        <v/>
      </c>
      <c r="AH68" s="146" t="str">
        <f>IF(ISERROR(VLOOKUP($M68,#REF!,9,0)),"",VLOOKUP($M68,#REF!,9,0))</f>
        <v/>
      </c>
      <c r="AI68" s="146" t="str">
        <f t="shared" si="14"/>
        <v/>
      </c>
      <c r="AJ68" s="168">
        <f t="shared" si="15"/>
        <v>0</v>
      </c>
      <c r="AK68" s="171"/>
      <c r="AL68" s="174" t="str">
        <f t="shared" si="16"/>
        <v/>
      </c>
      <c r="AM68" s="179" t="str">
        <f t="shared" si="17"/>
        <v/>
      </c>
      <c r="AN68" s="183" t="str">
        <f t="shared" si="18"/>
        <v>未入力セル</v>
      </c>
      <c r="AO68" s="186" t="str">
        <f t="shared" si="33"/>
        <v/>
      </c>
      <c r="AP68" s="186" t="str">
        <f t="shared" si="34"/>
        <v/>
      </c>
      <c r="AQ68" s="39">
        <f t="shared" si="32"/>
        <v>0</v>
      </c>
      <c r="AR68" s="39" t="str">
        <f>IF(ISERROR(VLOOKUP($M68,#REF!,16,0)),"",VLOOKUP($M68,#REF!,16,0))</f>
        <v/>
      </c>
      <c r="AS68" s="196" t="str">
        <f>IF(ISERROR(VLOOKUP($M68,#REF!,7,0)),"",VLOOKUP($M68,#REF!,7,0))</f>
        <v/>
      </c>
      <c r="AT68" s="203">
        <f t="shared" si="22"/>
        <v>0</v>
      </c>
      <c r="AU68" s="208" t="str">
        <f t="shared" si="23"/>
        <v/>
      </c>
      <c r="AW68" s="208" t="str">
        <f>IF(ISERROR(VLOOKUP($M68,#REF!,10,0)),"",VLOOKUP($M68,#REF!,10,0))</f>
        <v/>
      </c>
      <c r="AX68" s="203">
        <f t="shared" si="24"/>
        <v>0</v>
      </c>
      <c r="AY68" s="208" t="str">
        <f t="shared" si="25"/>
        <v/>
      </c>
      <c r="BA68" s="225" t="str">
        <f t="shared" si="26"/>
        <v/>
      </c>
      <c r="BB68" s="225" t="str">
        <f t="shared" si="27"/>
        <v/>
      </c>
    </row>
    <row r="69" spans="1:54" s="39" customFormat="1" ht="25.2" customHeight="1" x14ac:dyDescent="0.2">
      <c r="A69" s="45"/>
      <c r="B69" s="48"/>
      <c r="C69" s="48"/>
      <c r="D69" s="53"/>
      <c r="E69" s="53"/>
      <c r="F69" s="55"/>
      <c r="G69" s="55"/>
      <c r="H69" s="60"/>
      <c r="I69" s="66"/>
      <c r="J69" s="68"/>
      <c r="L69" s="73">
        <f t="shared" si="0"/>
        <v>0</v>
      </c>
      <c r="M69" s="73" t="str">
        <f t="shared" si="1"/>
        <v xml:space="preserve"> </v>
      </c>
      <c r="N69" s="100">
        <f t="shared" si="2"/>
        <v>0</v>
      </c>
      <c r="O69" s="100">
        <f t="shared" si="3"/>
        <v>0</v>
      </c>
      <c r="P69" s="108">
        <f t="shared" si="4"/>
        <v>0</v>
      </c>
      <c r="Q69" s="108" t="str">
        <f>IF(OR($C69="LED",$C69="不明"),"",IF(ISERROR(VLOOKUP($M69,#REF!,2,0)),"",VLOOKUP($M69,#REF!,2,0)))</f>
        <v/>
      </c>
      <c r="R69" s="100">
        <f t="shared" si="5"/>
        <v>0</v>
      </c>
      <c r="S69" s="100">
        <f t="shared" si="6"/>
        <v>0</v>
      </c>
      <c r="T69" s="120" t="str">
        <f t="shared" si="7"/>
        <v/>
      </c>
      <c r="U69" s="124"/>
      <c r="V69" s="129" t="s">
        <v>164</v>
      </c>
      <c r="W69" s="131"/>
      <c r="X69" s="75" t="str">
        <f>IF(COUNTIF($M69,"*LED*"),"LED設置済",IF(COUNTIF($M69,"*不明*"),"該当不明",IF(ISERROR(VLOOKUP($M69,#REF!,4,0)),"",VLOOKUP($M69,#REF!,4,0))))</f>
        <v/>
      </c>
      <c r="Y69" s="139">
        <f t="shared" si="8"/>
        <v>0</v>
      </c>
      <c r="Z69" s="144" t="str">
        <f>IF(ISERROR(VLOOKUP($M69,#REF!,5,0)),"",VLOOKUP($M69,#REF!,5,0))</f>
        <v/>
      </c>
      <c r="AA69" s="147" t="str">
        <f t="shared" si="9"/>
        <v/>
      </c>
      <c r="AB69" s="147" t="str">
        <f t="shared" si="10"/>
        <v/>
      </c>
      <c r="AC69" s="147" t="str">
        <f>IF(ISERROR(VLOOKUP($M69,#REF!,6,0)),"",VLOOKUP($M69,#REF!,6,0))</f>
        <v/>
      </c>
      <c r="AD69" s="147" t="str">
        <f>IF(ISERROR(VLOOKUP($M69,#REF!,8,0)),"",VLOOKUP($M69,#REF!,8,0))</f>
        <v/>
      </c>
      <c r="AE69" s="152" t="str">
        <f t="shared" si="11"/>
        <v/>
      </c>
      <c r="AF69" s="155" t="str">
        <f t="shared" si="12"/>
        <v/>
      </c>
      <c r="AG69" s="146" t="str">
        <f t="shared" si="13"/>
        <v/>
      </c>
      <c r="AH69" s="146" t="str">
        <f>IF(ISERROR(VLOOKUP($M69,#REF!,9,0)),"",VLOOKUP($M69,#REF!,9,0))</f>
        <v/>
      </c>
      <c r="AI69" s="146" t="str">
        <f t="shared" si="14"/>
        <v/>
      </c>
      <c r="AJ69" s="168">
        <f t="shared" si="15"/>
        <v>0</v>
      </c>
      <c r="AK69" s="171"/>
      <c r="AL69" s="174" t="str">
        <f t="shared" si="16"/>
        <v/>
      </c>
      <c r="AM69" s="179" t="str">
        <f t="shared" si="17"/>
        <v/>
      </c>
      <c r="AN69" s="183" t="str">
        <f t="shared" si="18"/>
        <v>未入力セル</v>
      </c>
      <c r="AO69" s="186" t="str">
        <f t="shared" si="33"/>
        <v/>
      </c>
      <c r="AP69" s="186" t="str">
        <f t="shared" si="34"/>
        <v/>
      </c>
      <c r="AQ69" s="39">
        <f t="shared" si="32"/>
        <v>0</v>
      </c>
      <c r="AR69" s="39" t="str">
        <f>IF(ISERROR(VLOOKUP($M69,#REF!,16,0)),"",VLOOKUP($M69,#REF!,16,0))</f>
        <v/>
      </c>
      <c r="AS69" s="196" t="str">
        <f>IF(ISERROR(VLOOKUP($M69,#REF!,7,0)),"",VLOOKUP($M69,#REF!,7,0))</f>
        <v/>
      </c>
      <c r="AT69" s="203">
        <f t="shared" si="22"/>
        <v>0</v>
      </c>
      <c r="AU69" s="208" t="str">
        <f t="shared" si="23"/>
        <v/>
      </c>
      <c r="AW69" s="208" t="str">
        <f>IF(ISERROR(VLOOKUP($M69,#REF!,10,0)),"",VLOOKUP($M69,#REF!,10,0))</f>
        <v/>
      </c>
      <c r="AX69" s="203">
        <f t="shared" si="24"/>
        <v>0</v>
      </c>
      <c r="AY69" s="208" t="str">
        <f t="shared" si="25"/>
        <v/>
      </c>
      <c r="BA69" s="225" t="str">
        <f t="shared" si="26"/>
        <v/>
      </c>
      <c r="BB69" s="225" t="str">
        <f t="shared" si="27"/>
        <v/>
      </c>
    </row>
    <row r="70" spans="1:54" s="39" customFormat="1" ht="25.2" customHeight="1" x14ac:dyDescent="0.2">
      <c r="A70" s="45"/>
      <c r="B70" s="48"/>
      <c r="C70" s="48"/>
      <c r="D70" s="53"/>
      <c r="E70" s="53"/>
      <c r="F70" s="55"/>
      <c r="G70" s="55"/>
      <c r="H70" s="60"/>
      <c r="I70" s="66"/>
      <c r="J70" s="68"/>
      <c r="L70" s="73">
        <f t="shared" si="0"/>
        <v>0</v>
      </c>
      <c r="M70" s="73" t="str">
        <f t="shared" si="1"/>
        <v xml:space="preserve"> </v>
      </c>
      <c r="N70" s="100">
        <f t="shared" si="2"/>
        <v>0</v>
      </c>
      <c r="O70" s="100">
        <f t="shared" si="3"/>
        <v>0</v>
      </c>
      <c r="P70" s="108">
        <f t="shared" si="4"/>
        <v>0</v>
      </c>
      <c r="Q70" s="108" t="str">
        <f>IF(OR($C70="LED",$C70="不明"),"",IF(ISERROR(VLOOKUP($M70,#REF!,2,0)),"",VLOOKUP($M70,#REF!,2,0)))</f>
        <v/>
      </c>
      <c r="R70" s="100">
        <f t="shared" si="5"/>
        <v>0</v>
      </c>
      <c r="S70" s="100">
        <f t="shared" si="6"/>
        <v>0</v>
      </c>
      <c r="T70" s="120" t="str">
        <f t="shared" si="7"/>
        <v/>
      </c>
      <c r="U70" s="124"/>
      <c r="V70" s="129" t="s">
        <v>164</v>
      </c>
      <c r="W70" s="131"/>
      <c r="X70" s="75" t="str">
        <f>IF(COUNTIF($M70,"*LED*"),"LED設置済",IF(COUNTIF($M70,"*不明*"),"該当不明",IF(ISERROR(VLOOKUP($M70,#REF!,4,0)),"",VLOOKUP($M70,#REF!,4,0))))</f>
        <v/>
      </c>
      <c r="Y70" s="139">
        <f t="shared" si="8"/>
        <v>0</v>
      </c>
      <c r="Z70" s="144" t="str">
        <f>IF(ISERROR(VLOOKUP($M70,#REF!,5,0)),"",VLOOKUP($M70,#REF!,5,0))</f>
        <v/>
      </c>
      <c r="AA70" s="147" t="str">
        <f t="shared" si="9"/>
        <v/>
      </c>
      <c r="AB70" s="147" t="str">
        <f t="shared" si="10"/>
        <v/>
      </c>
      <c r="AC70" s="147" t="str">
        <f>IF(ISERROR(VLOOKUP($M70,#REF!,6,0)),"",VLOOKUP($M70,#REF!,6,0))</f>
        <v/>
      </c>
      <c r="AD70" s="147" t="str">
        <f>IF(ISERROR(VLOOKUP($M70,#REF!,8,0)),"",VLOOKUP($M70,#REF!,8,0))</f>
        <v/>
      </c>
      <c r="AE70" s="152" t="str">
        <f t="shared" si="11"/>
        <v/>
      </c>
      <c r="AF70" s="155" t="str">
        <f t="shared" si="12"/>
        <v/>
      </c>
      <c r="AG70" s="146" t="str">
        <f t="shared" si="13"/>
        <v/>
      </c>
      <c r="AH70" s="146" t="str">
        <f>IF(ISERROR(VLOOKUP($M70,#REF!,9,0)),"",VLOOKUP($M70,#REF!,9,0))</f>
        <v/>
      </c>
      <c r="AI70" s="146" t="str">
        <f t="shared" si="14"/>
        <v/>
      </c>
      <c r="AJ70" s="168">
        <f t="shared" si="15"/>
        <v>0</v>
      </c>
      <c r="AK70" s="171"/>
      <c r="AL70" s="174" t="str">
        <f t="shared" si="16"/>
        <v/>
      </c>
      <c r="AM70" s="179" t="str">
        <f t="shared" si="17"/>
        <v/>
      </c>
      <c r="AN70" s="183" t="str">
        <f t="shared" si="18"/>
        <v>未入力セル</v>
      </c>
      <c r="AO70" s="186" t="str">
        <f t="shared" si="33"/>
        <v/>
      </c>
      <c r="AP70" s="186" t="str">
        <f t="shared" si="34"/>
        <v/>
      </c>
      <c r="AQ70" s="39">
        <f t="shared" si="32"/>
        <v>0</v>
      </c>
      <c r="AR70" s="39" t="str">
        <f>IF(ISERROR(VLOOKUP($M70,#REF!,16,0)),"",VLOOKUP($M70,#REF!,16,0))</f>
        <v/>
      </c>
      <c r="AS70" s="196" t="str">
        <f>IF(ISERROR(VLOOKUP($M70,#REF!,7,0)),"",VLOOKUP($M70,#REF!,7,0))</f>
        <v/>
      </c>
      <c r="AT70" s="203">
        <f t="shared" si="22"/>
        <v>0</v>
      </c>
      <c r="AU70" s="208" t="str">
        <f t="shared" si="23"/>
        <v/>
      </c>
      <c r="AW70" s="208" t="str">
        <f>IF(ISERROR(VLOOKUP($M70,#REF!,10,0)),"",VLOOKUP($M70,#REF!,10,0))</f>
        <v/>
      </c>
      <c r="AX70" s="203">
        <f t="shared" si="24"/>
        <v>0</v>
      </c>
      <c r="AY70" s="208" t="str">
        <f t="shared" si="25"/>
        <v/>
      </c>
      <c r="BA70" s="225" t="str">
        <f t="shared" si="26"/>
        <v/>
      </c>
      <c r="BB70" s="225" t="str">
        <f t="shared" si="27"/>
        <v/>
      </c>
    </row>
    <row r="71" spans="1:54" s="39" customFormat="1" ht="25.2" customHeight="1" x14ac:dyDescent="0.2">
      <c r="A71" s="45"/>
      <c r="B71" s="48"/>
      <c r="C71" s="48"/>
      <c r="D71" s="53"/>
      <c r="E71" s="53"/>
      <c r="F71" s="55"/>
      <c r="G71" s="55"/>
      <c r="H71" s="60"/>
      <c r="I71" s="66"/>
      <c r="J71" s="68"/>
      <c r="L71" s="73">
        <f t="shared" si="0"/>
        <v>0</v>
      </c>
      <c r="M71" s="73" t="str">
        <f t="shared" si="1"/>
        <v xml:space="preserve"> </v>
      </c>
      <c r="N71" s="100">
        <f t="shared" si="2"/>
        <v>0</v>
      </c>
      <c r="O71" s="100">
        <f t="shared" si="3"/>
        <v>0</v>
      </c>
      <c r="P71" s="108">
        <f t="shared" si="4"/>
        <v>0</v>
      </c>
      <c r="Q71" s="108" t="str">
        <f>IF(OR($C71="LED",$C71="不明"),"",IF(ISERROR(VLOOKUP($M71,#REF!,2,0)),"",VLOOKUP($M71,#REF!,2,0)))</f>
        <v/>
      </c>
      <c r="R71" s="100">
        <f t="shared" si="5"/>
        <v>0</v>
      </c>
      <c r="S71" s="100">
        <f t="shared" si="6"/>
        <v>0</v>
      </c>
      <c r="T71" s="120" t="str">
        <f t="shared" si="7"/>
        <v/>
      </c>
      <c r="U71" s="124"/>
      <c r="V71" s="129" t="s">
        <v>164</v>
      </c>
      <c r="W71" s="131"/>
      <c r="X71" s="75" t="str">
        <f>IF(COUNTIF($M71,"*LED*"),"LED設置済",IF(COUNTIF($M71,"*不明*"),"該当不明",IF(ISERROR(VLOOKUP($M71,#REF!,4,0)),"",VLOOKUP($M71,#REF!,4,0))))</f>
        <v/>
      </c>
      <c r="Y71" s="139">
        <f t="shared" si="8"/>
        <v>0</v>
      </c>
      <c r="Z71" s="144" t="str">
        <f>IF(ISERROR(VLOOKUP($M71,#REF!,5,0)),"",VLOOKUP($M71,#REF!,5,0))</f>
        <v/>
      </c>
      <c r="AA71" s="147" t="str">
        <f t="shared" si="9"/>
        <v/>
      </c>
      <c r="AB71" s="147" t="str">
        <f t="shared" si="10"/>
        <v/>
      </c>
      <c r="AC71" s="147" t="str">
        <f>IF(ISERROR(VLOOKUP($M71,#REF!,6,0)),"",VLOOKUP($M71,#REF!,6,0))</f>
        <v/>
      </c>
      <c r="AD71" s="147" t="str">
        <f>IF(ISERROR(VLOOKUP($M71,#REF!,8,0)),"",VLOOKUP($M71,#REF!,8,0))</f>
        <v/>
      </c>
      <c r="AE71" s="152" t="str">
        <f t="shared" si="11"/>
        <v/>
      </c>
      <c r="AF71" s="155" t="str">
        <f t="shared" si="12"/>
        <v/>
      </c>
      <c r="AG71" s="146" t="str">
        <f t="shared" si="13"/>
        <v/>
      </c>
      <c r="AH71" s="146" t="str">
        <f>IF(ISERROR(VLOOKUP($M71,#REF!,9,0)),"",VLOOKUP($M71,#REF!,9,0))</f>
        <v/>
      </c>
      <c r="AI71" s="146" t="str">
        <f t="shared" si="14"/>
        <v/>
      </c>
      <c r="AJ71" s="168">
        <f t="shared" si="15"/>
        <v>0</v>
      </c>
      <c r="AK71" s="171"/>
      <c r="AL71" s="174" t="str">
        <f t="shared" si="16"/>
        <v/>
      </c>
      <c r="AM71" s="179" t="str">
        <f t="shared" si="17"/>
        <v/>
      </c>
      <c r="AN71" s="183" t="str">
        <f t="shared" si="18"/>
        <v>未入力セル</v>
      </c>
      <c r="AO71" s="186" t="str">
        <f t="shared" si="33"/>
        <v/>
      </c>
      <c r="AP71" s="186" t="str">
        <f t="shared" si="34"/>
        <v/>
      </c>
      <c r="AQ71" s="39">
        <f t="shared" si="32"/>
        <v>0</v>
      </c>
      <c r="AR71" s="39" t="str">
        <f>IF(ISERROR(VLOOKUP($M71,#REF!,16,0)),"",VLOOKUP($M71,#REF!,16,0))</f>
        <v/>
      </c>
      <c r="AS71" s="196" t="str">
        <f>IF(ISERROR(VLOOKUP($M71,#REF!,7,0)),"",VLOOKUP($M71,#REF!,7,0))</f>
        <v/>
      </c>
      <c r="AT71" s="203">
        <f t="shared" si="22"/>
        <v>0</v>
      </c>
      <c r="AU71" s="208" t="str">
        <f t="shared" si="23"/>
        <v/>
      </c>
      <c r="AW71" s="208" t="str">
        <f>IF(ISERROR(VLOOKUP($M71,#REF!,10,0)),"",VLOOKUP($M71,#REF!,10,0))</f>
        <v/>
      </c>
      <c r="AX71" s="203">
        <f t="shared" si="24"/>
        <v>0</v>
      </c>
      <c r="AY71" s="208" t="str">
        <f t="shared" si="25"/>
        <v/>
      </c>
      <c r="BA71" s="225" t="str">
        <f t="shared" si="26"/>
        <v/>
      </c>
      <c r="BB71" s="225" t="str">
        <f t="shared" si="27"/>
        <v/>
      </c>
    </row>
    <row r="72" spans="1:54" s="39" customFormat="1" ht="25.2" customHeight="1" x14ac:dyDescent="0.2">
      <c r="A72" s="45"/>
      <c r="B72" s="48"/>
      <c r="C72" s="48"/>
      <c r="D72" s="53"/>
      <c r="E72" s="53"/>
      <c r="F72" s="55"/>
      <c r="G72" s="55"/>
      <c r="H72" s="60"/>
      <c r="I72" s="66"/>
      <c r="J72" s="68"/>
      <c r="L72" s="73">
        <f t="shared" si="0"/>
        <v>0</v>
      </c>
      <c r="M72" s="73" t="str">
        <f t="shared" si="1"/>
        <v xml:space="preserve"> </v>
      </c>
      <c r="N72" s="100">
        <f t="shared" si="2"/>
        <v>0</v>
      </c>
      <c r="O72" s="100">
        <f t="shared" si="3"/>
        <v>0</v>
      </c>
      <c r="P72" s="108">
        <f t="shared" si="4"/>
        <v>0</v>
      </c>
      <c r="Q72" s="108" t="str">
        <f>IF(OR($C72="LED",$C72="不明"),"",IF(ISERROR(VLOOKUP($M72,#REF!,2,0)),"",VLOOKUP($M72,#REF!,2,0)))</f>
        <v/>
      </c>
      <c r="R72" s="100">
        <f t="shared" si="5"/>
        <v>0</v>
      </c>
      <c r="S72" s="100">
        <f t="shared" si="6"/>
        <v>0</v>
      </c>
      <c r="T72" s="120" t="str">
        <f t="shared" si="7"/>
        <v/>
      </c>
      <c r="U72" s="124"/>
      <c r="V72" s="129" t="s">
        <v>164</v>
      </c>
      <c r="W72" s="131"/>
      <c r="X72" s="75" t="str">
        <f>IF(COUNTIF($M72,"*LED*"),"LED設置済",IF(COUNTIF($M72,"*不明*"),"該当不明",IF(ISERROR(VLOOKUP($M72,#REF!,4,0)),"",VLOOKUP($M72,#REF!,4,0))))</f>
        <v/>
      </c>
      <c r="Y72" s="139">
        <f t="shared" si="8"/>
        <v>0</v>
      </c>
      <c r="Z72" s="144" t="str">
        <f>IF(ISERROR(VLOOKUP($M72,#REF!,5,0)),"",VLOOKUP($M72,#REF!,5,0))</f>
        <v/>
      </c>
      <c r="AA72" s="147" t="str">
        <f t="shared" si="9"/>
        <v/>
      </c>
      <c r="AB72" s="147" t="str">
        <f t="shared" si="10"/>
        <v/>
      </c>
      <c r="AC72" s="147" t="str">
        <f>IF(ISERROR(VLOOKUP($M72,#REF!,6,0)),"",VLOOKUP($M72,#REF!,6,0))</f>
        <v/>
      </c>
      <c r="AD72" s="147" t="str">
        <f>IF(ISERROR(VLOOKUP($M72,#REF!,8,0)),"",VLOOKUP($M72,#REF!,8,0))</f>
        <v/>
      </c>
      <c r="AE72" s="152" t="str">
        <f t="shared" si="11"/>
        <v/>
      </c>
      <c r="AF72" s="155" t="str">
        <f t="shared" si="12"/>
        <v/>
      </c>
      <c r="AG72" s="146" t="str">
        <f t="shared" si="13"/>
        <v/>
      </c>
      <c r="AH72" s="146" t="str">
        <f>IF(ISERROR(VLOOKUP($M72,#REF!,9,0)),"",VLOOKUP($M72,#REF!,9,0))</f>
        <v/>
      </c>
      <c r="AI72" s="146" t="str">
        <f t="shared" si="14"/>
        <v/>
      </c>
      <c r="AJ72" s="168">
        <f t="shared" si="15"/>
        <v>0</v>
      </c>
      <c r="AK72" s="171"/>
      <c r="AL72" s="174" t="str">
        <f t="shared" si="16"/>
        <v/>
      </c>
      <c r="AM72" s="179" t="str">
        <f t="shared" si="17"/>
        <v/>
      </c>
      <c r="AN72" s="183" t="str">
        <f t="shared" si="18"/>
        <v>未入力セル</v>
      </c>
      <c r="AO72" s="186" t="str">
        <f t="shared" si="33"/>
        <v/>
      </c>
      <c r="AP72" s="186" t="str">
        <f t="shared" si="34"/>
        <v/>
      </c>
      <c r="AQ72" s="39">
        <f t="shared" si="32"/>
        <v>0</v>
      </c>
      <c r="AR72" s="39" t="str">
        <f>IF(ISERROR(VLOOKUP($M72,#REF!,16,0)),"",VLOOKUP($M72,#REF!,16,0))</f>
        <v/>
      </c>
      <c r="AS72" s="196" t="str">
        <f>IF(ISERROR(VLOOKUP($M72,#REF!,7,0)),"",VLOOKUP($M72,#REF!,7,0))</f>
        <v/>
      </c>
      <c r="AT72" s="203">
        <f t="shared" si="22"/>
        <v>0</v>
      </c>
      <c r="AU72" s="208" t="str">
        <f t="shared" si="23"/>
        <v/>
      </c>
      <c r="AW72" s="208" t="str">
        <f>IF(ISERROR(VLOOKUP($M72,#REF!,10,0)),"",VLOOKUP($M72,#REF!,10,0))</f>
        <v/>
      </c>
      <c r="AX72" s="203">
        <f t="shared" si="24"/>
        <v>0</v>
      </c>
      <c r="AY72" s="208" t="str">
        <f t="shared" si="25"/>
        <v/>
      </c>
      <c r="BA72" s="225" t="str">
        <f t="shared" si="26"/>
        <v/>
      </c>
      <c r="BB72" s="225" t="str">
        <f t="shared" si="27"/>
        <v/>
      </c>
    </row>
    <row r="73" spans="1:54" s="39" customFormat="1" ht="25.2" customHeight="1" x14ac:dyDescent="0.2">
      <c r="A73" s="45"/>
      <c r="B73" s="48"/>
      <c r="C73" s="48"/>
      <c r="D73" s="53"/>
      <c r="E73" s="53"/>
      <c r="F73" s="55"/>
      <c r="G73" s="55"/>
      <c r="H73" s="60"/>
      <c r="I73" s="66"/>
      <c r="J73" s="68"/>
      <c r="L73" s="73">
        <f t="shared" si="0"/>
        <v>0</v>
      </c>
      <c r="M73" s="73" t="str">
        <f t="shared" si="1"/>
        <v xml:space="preserve"> </v>
      </c>
      <c r="N73" s="100">
        <f t="shared" si="2"/>
        <v>0</v>
      </c>
      <c r="O73" s="100">
        <f t="shared" si="3"/>
        <v>0</v>
      </c>
      <c r="P73" s="108">
        <f t="shared" si="4"/>
        <v>0</v>
      </c>
      <c r="Q73" s="108" t="str">
        <f>IF(OR($C73="LED",$C73="不明"),"",IF(ISERROR(VLOOKUP($M73,#REF!,2,0)),"",VLOOKUP($M73,#REF!,2,0)))</f>
        <v/>
      </c>
      <c r="R73" s="100">
        <f t="shared" si="5"/>
        <v>0</v>
      </c>
      <c r="S73" s="100">
        <f t="shared" si="6"/>
        <v>0</v>
      </c>
      <c r="T73" s="120" t="str">
        <f t="shared" si="7"/>
        <v/>
      </c>
      <c r="U73" s="124"/>
      <c r="V73" s="129" t="s">
        <v>164</v>
      </c>
      <c r="W73" s="131"/>
      <c r="X73" s="75" t="str">
        <f>IF(COUNTIF($M73,"*LED*"),"LED設置済",IF(COUNTIF($M73,"*不明*"),"該当不明",IF(ISERROR(VLOOKUP($M73,#REF!,4,0)),"",VLOOKUP($M73,#REF!,4,0))))</f>
        <v/>
      </c>
      <c r="Y73" s="139">
        <f t="shared" si="8"/>
        <v>0</v>
      </c>
      <c r="Z73" s="144" t="str">
        <f>IF(ISERROR(VLOOKUP($M73,#REF!,5,0)),"",VLOOKUP($M73,#REF!,5,0))</f>
        <v/>
      </c>
      <c r="AA73" s="147" t="str">
        <f t="shared" si="9"/>
        <v/>
      </c>
      <c r="AB73" s="147" t="str">
        <f t="shared" si="10"/>
        <v/>
      </c>
      <c r="AC73" s="147" t="str">
        <f>IF(ISERROR(VLOOKUP($M73,#REF!,6,0)),"",VLOOKUP($M73,#REF!,6,0))</f>
        <v/>
      </c>
      <c r="AD73" s="147" t="str">
        <f>IF(ISERROR(VLOOKUP($M73,#REF!,8,0)),"",VLOOKUP($M73,#REF!,8,0))</f>
        <v/>
      </c>
      <c r="AE73" s="152" t="str">
        <f t="shared" si="11"/>
        <v/>
      </c>
      <c r="AF73" s="155" t="str">
        <f t="shared" si="12"/>
        <v/>
      </c>
      <c r="AG73" s="146" t="str">
        <f t="shared" si="13"/>
        <v/>
      </c>
      <c r="AH73" s="146" t="str">
        <f>IF(ISERROR(VLOOKUP($M73,#REF!,9,0)),"",VLOOKUP($M73,#REF!,9,0))</f>
        <v/>
      </c>
      <c r="AI73" s="146" t="str">
        <f t="shared" si="14"/>
        <v/>
      </c>
      <c r="AJ73" s="168">
        <f t="shared" si="15"/>
        <v>0</v>
      </c>
      <c r="AK73" s="171"/>
      <c r="AL73" s="174" t="str">
        <f t="shared" si="16"/>
        <v/>
      </c>
      <c r="AM73" s="179" t="str">
        <f t="shared" si="17"/>
        <v/>
      </c>
      <c r="AN73" s="183" t="str">
        <f t="shared" si="18"/>
        <v>未入力セル</v>
      </c>
      <c r="AO73" s="186" t="str">
        <f t="shared" si="33"/>
        <v/>
      </c>
      <c r="AP73" s="186" t="str">
        <f t="shared" si="34"/>
        <v/>
      </c>
      <c r="AQ73" s="39">
        <f t="shared" si="32"/>
        <v>0</v>
      </c>
      <c r="AR73" s="39" t="str">
        <f>IF(ISERROR(VLOOKUP($M73,#REF!,16,0)),"",VLOOKUP($M73,#REF!,16,0))</f>
        <v/>
      </c>
      <c r="AS73" s="196" t="str">
        <f>IF(ISERROR(VLOOKUP($M73,#REF!,7,0)),"",VLOOKUP($M73,#REF!,7,0))</f>
        <v/>
      </c>
      <c r="AT73" s="203">
        <f t="shared" si="22"/>
        <v>0</v>
      </c>
      <c r="AU73" s="208" t="str">
        <f t="shared" si="23"/>
        <v/>
      </c>
      <c r="AW73" s="208" t="str">
        <f>IF(ISERROR(VLOOKUP($M73,#REF!,10,0)),"",VLOOKUP($M73,#REF!,10,0))</f>
        <v/>
      </c>
      <c r="AX73" s="203">
        <f t="shared" si="24"/>
        <v>0</v>
      </c>
      <c r="AY73" s="208" t="str">
        <f t="shared" si="25"/>
        <v/>
      </c>
      <c r="BA73" s="225" t="str">
        <f t="shared" si="26"/>
        <v/>
      </c>
      <c r="BB73" s="225" t="str">
        <f t="shared" si="27"/>
        <v/>
      </c>
    </row>
    <row r="74" spans="1:54" s="39" customFormat="1" ht="25.2" customHeight="1" x14ac:dyDescent="0.2">
      <c r="A74" s="45"/>
      <c r="B74" s="48"/>
      <c r="C74" s="48"/>
      <c r="D74" s="53"/>
      <c r="E74" s="53"/>
      <c r="F74" s="55"/>
      <c r="G74" s="55"/>
      <c r="H74" s="60"/>
      <c r="I74" s="66"/>
      <c r="J74" s="68"/>
      <c r="L74" s="73">
        <f t="shared" ref="L74:L137" si="35">IFERROR($A74,"")</f>
        <v>0</v>
      </c>
      <c r="M74" s="73" t="str">
        <f t="shared" ref="M74:M137" si="36">IFERROR($B74&amp;" "&amp;$C74,"")</f>
        <v xml:space="preserve"> </v>
      </c>
      <c r="N74" s="100">
        <f t="shared" ref="N74:N137" si="37">IFERROR($E74,"")</f>
        <v>0</v>
      </c>
      <c r="O74" s="100">
        <f t="shared" ref="O74:O137" si="38">IFERROR($D74*$E74,"")</f>
        <v>0</v>
      </c>
      <c r="P74" s="108">
        <f t="shared" ref="P74:P137" si="39">O74</f>
        <v>0</v>
      </c>
      <c r="Q74" s="108" t="str">
        <f>IF(OR($C74="LED",$C74="不明"),"",IF(ISERROR(VLOOKUP($M74,#REF!,2,0)),"",VLOOKUP($M74,#REF!,2,0)))</f>
        <v/>
      </c>
      <c r="R74" s="100">
        <f t="shared" ref="R74:R137" si="40">IFERROR($F74,"")</f>
        <v>0</v>
      </c>
      <c r="S74" s="100">
        <f t="shared" ref="S74:S137" si="41">IFERROR($G74,"")</f>
        <v>0</v>
      </c>
      <c r="T74" s="120" t="str">
        <f t="shared" ref="T74:T137" si="42">IF(ISERROR(P74*Q74*R74*S74/1000),"",(P74*Q74*R74*S74/1000))</f>
        <v/>
      </c>
      <c r="U74" s="124"/>
      <c r="V74" s="129" t="s">
        <v>164</v>
      </c>
      <c r="W74" s="131"/>
      <c r="X74" s="75" t="str">
        <f>IF(COUNTIF($M74,"*LED*"),"LED設置済",IF(COUNTIF($M74,"*不明*"),"該当不明",IF(ISERROR(VLOOKUP($M74,#REF!,4,0)),"",VLOOKUP($M74,#REF!,4,0))))</f>
        <v/>
      </c>
      <c r="Y74" s="139">
        <f t="shared" ref="Y74:Y137" si="43">O74</f>
        <v>0</v>
      </c>
      <c r="Z74" s="144" t="str">
        <f>IF(ISERROR(VLOOKUP($M74,#REF!,5,0)),"",VLOOKUP($M74,#REF!,5,0))</f>
        <v/>
      </c>
      <c r="AA74" s="147" t="str">
        <f t="shared" ref="AA74:AA137" si="44">IF(ISERROR(R74*S74*Y74*Z74/1000),"",(R74*S74*Y74*Z74/1000))</f>
        <v/>
      </c>
      <c r="AB74" s="147" t="str">
        <f t="shared" ref="AB74:AB137" si="45">IF(ISERROR(T74-AA74),"",(T74-AA74))</f>
        <v/>
      </c>
      <c r="AC74" s="147" t="str">
        <f>IF(ISERROR(VLOOKUP($M74,#REF!,6,0)),"",VLOOKUP($M74,#REF!,6,0))</f>
        <v/>
      </c>
      <c r="AD74" s="147" t="str">
        <f>IF(ISERROR(VLOOKUP($M74,#REF!,8,0)),"",VLOOKUP($M74,#REF!,8,0))</f>
        <v/>
      </c>
      <c r="AE74" s="152" t="str">
        <f t="shared" ref="AE74:AE137" si="46">IF(AF74="","","▲")</f>
        <v/>
      </c>
      <c r="AF74" s="155" t="str">
        <f t="shared" ref="AF74:AF137" si="47">IF(ISERROR(1-(AD74/AC74)),"",(1-(AD74/AC74)))</f>
        <v/>
      </c>
      <c r="AG74" s="146" t="str">
        <f t="shared" ref="AG74:AG137" si="48">IF(ISERROR(Y74*AD74),"",(Y74*AD74))</f>
        <v/>
      </c>
      <c r="AH74" s="146" t="str">
        <f>IF(ISERROR(VLOOKUP($M74,#REF!,9,0)),"",VLOOKUP($M74,#REF!,9,0))</f>
        <v/>
      </c>
      <c r="AI74" s="146" t="str">
        <f t="shared" ref="AI74:AI137" si="49">IF(ISERROR(Y74*AH74),"",(Y74*AH74))</f>
        <v/>
      </c>
      <c r="AJ74" s="168">
        <f t="shared" ref="AJ74:AJ137" si="50">IFERROR($J74,"")</f>
        <v>0</v>
      </c>
      <c r="AK74" s="171"/>
      <c r="AL74" s="174" t="str">
        <f t="shared" ref="AL74:AL137" si="51">IF(ISERROR(Q74-Z74),"",(Q74-Z74))</f>
        <v/>
      </c>
      <c r="AM74" s="179" t="str">
        <f t="shared" ref="AM74:AM137" si="52">IF(ISERROR((AL74*Y74)/1000),"",((AL74*Y74)/1000))</f>
        <v/>
      </c>
      <c r="AN74" s="183" t="str">
        <f t="shared" ref="AN74:AN137" si="53">IF(L74=0,IF(M74=" ","未入力セル",""),"")</f>
        <v>未入力セル</v>
      </c>
      <c r="AO74" s="186" t="str">
        <f t="shared" si="33"/>
        <v/>
      </c>
      <c r="AP74" s="186" t="str">
        <f t="shared" si="34"/>
        <v/>
      </c>
      <c r="AQ74" s="39">
        <f t="shared" si="32"/>
        <v>0</v>
      </c>
      <c r="AR74" s="39" t="str">
        <f>IF(ISERROR(VLOOKUP($M74,#REF!,16,0)),"",VLOOKUP($M74,#REF!,16,0))</f>
        <v/>
      </c>
      <c r="AS74" s="196" t="str">
        <f>IF(ISERROR(VLOOKUP($M74,#REF!,7,0)),"",VLOOKUP($M74,#REF!,7,0))</f>
        <v/>
      </c>
      <c r="AT74" s="203">
        <f t="shared" ref="AT74:AT137" si="54">Y74</f>
        <v>0</v>
      </c>
      <c r="AU74" s="208" t="str">
        <f t="shared" ref="AU74:AU137" si="55">IF(ISERROR(AS74*AT74),"",(AS74*AT74))</f>
        <v/>
      </c>
      <c r="AW74" s="208" t="str">
        <f>IF(ISERROR(VLOOKUP($M74,#REF!,10,0)),"",VLOOKUP($M74,#REF!,10,0))</f>
        <v/>
      </c>
      <c r="AX74" s="203">
        <f t="shared" ref="AX74:AX137" si="56">Y74</f>
        <v>0</v>
      </c>
      <c r="AY74" s="208" t="str">
        <f t="shared" ref="AY74:AY137" si="57">IF(ISERROR(AW74*AX74),"",(AW74*AX74))</f>
        <v/>
      </c>
      <c r="BA74" s="225" t="str">
        <f t="shared" ref="BA74:BA137" si="58">IF(ISERROR((Q74*P74)/1000),"",((Q74*P74)/1000))</f>
        <v/>
      </c>
      <c r="BB74" s="225" t="str">
        <f t="shared" ref="BB74:BB137" si="59">IF(ISERROR((Z74*Y74)/1000),"",((Z74*Y74)/1000))</f>
        <v/>
      </c>
    </row>
    <row r="75" spans="1:54" s="39" customFormat="1" ht="25.2" customHeight="1" x14ac:dyDescent="0.2">
      <c r="A75" s="45"/>
      <c r="B75" s="48"/>
      <c r="C75" s="48"/>
      <c r="D75" s="53"/>
      <c r="E75" s="53"/>
      <c r="F75" s="55"/>
      <c r="G75" s="55"/>
      <c r="H75" s="60"/>
      <c r="I75" s="66"/>
      <c r="J75" s="68"/>
      <c r="L75" s="73">
        <f t="shared" si="35"/>
        <v>0</v>
      </c>
      <c r="M75" s="73" t="str">
        <f t="shared" si="36"/>
        <v xml:space="preserve"> </v>
      </c>
      <c r="N75" s="100">
        <f t="shared" si="37"/>
        <v>0</v>
      </c>
      <c r="O75" s="100">
        <f t="shared" si="38"/>
        <v>0</v>
      </c>
      <c r="P75" s="108">
        <f t="shared" si="39"/>
        <v>0</v>
      </c>
      <c r="Q75" s="108" t="str">
        <f>IF(OR($C75="LED",$C75="不明"),"",IF(ISERROR(VLOOKUP($M75,#REF!,2,0)),"",VLOOKUP($M75,#REF!,2,0)))</f>
        <v/>
      </c>
      <c r="R75" s="100">
        <f t="shared" si="40"/>
        <v>0</v>
      </c>
      <c r="S75" s="100">
        <f t="shared" si="41"/>
        <v>0</v>
      </c>
      <c r="T75" s="120" t="str">
        <f t="shared" si="42"/>
        <v/>
      </c>
      <c r="U75" s="124"/>
      <c r="V75" s="129" t="s">
        <v>164</v>
      </c>
      <c r="W75" s="131"/>
      <c r="X75" s="75" t="str">
        <f>IF(COUNTIF($M75,"*LED*"),"LED設置済",IF(COUNTIF($M75,"*不明*"),"該当不明",IF(ISERROR(VLOOKUP($M75,#REF!,4,0)),"",VLOOKUP($M75,#REF!,4,0))))</f>
        <v/>
      </c>
      <c r="Y75" s="139">
        <f t="shared" si="43"/>
        <v>0</v>
      </c>
      <c r="Z75" s="144" t="str">
        <f>IF(ISERROR(VLOOKUP($M75,#REF!,5,0)),"",VLOOKUP($M75,#REF!,5,0))</f>
        <v/>
      </c>
      <c r="AA75" s="147" t="str">
        <f t="shared" si="44"/>
        <v/>
      </c>
      <c r="AB75" s="147" t="str">
        <f t="shared" si="45"/>
        <v/>
      </c>
      <c r="AC75" s="147" t="str">
        <f>IF(ISERROR(VLOOKUP($M75,#REF!,6,0)),"",VLOOKUP($M75,#REF!,6,0))</f>
        <v/>
      </c>
      <c r="AD75" s="147" t="str">
        <f>IF(ISERROR(VLOOKUP($M75,#REF!,8,0)),"",VLOOKUP($M75,#REF!,8,0))</f>
        <v/>
      </c>
      <c r="AE75" s="152" t="str">
        <f t="shared" si="46"/>
        <v/>
      </c>
      <c r="AF75" s="155" t="str">
        <f t="shared" si="47"/>
        <v/>
      </c>
      <c r="AG75" s="146" t="str">
        <f t="shared" si="48"/>
        <v/>
      </c>
      <c r="AH75" s="146" t="str">
        <f>IF(ISERROR(VLOOKUP($M75,#REF!,9,0)),"",VLOOKUP($M75,#REF!,9,0))</f>
        <v/>
      </c>
      <c r="AI75" s="146" t="str">
        <f t="shared" si="49"/>
        <v/>
      </c>
      <c r="AJ75" s="168">
        <f t="shared" si="50"/>
        <v>0</v>
      </c>
      <c r="AK75" s="171"/>
      <c r="AL75" s="174" t="str">
        <f t="shared" si="51"/>
        <v/>
      </c>
      <c r="AM75" s="179" t="str">
        <f t="shared" si="52"/>
        <v/>
      </c>
      <c r="AN75" s="183" t="str">
        <f t="shared" si="53"/>
        <v>未入力セル</v>
      </c>
      <c r="AO75" s="186" t="str">
        <f t="shared" si="33"/>
        <v/>
      </c>
      <c r="AP75" s="186" t="str">
        <f t="shared" si="34"/>
        <v/>
      </c>
      <c r="AQ75" s="39">
        <f t="shared" si="32"/>
        <v>0</v>
      </c>
      <c r="AR75" s="39" t="str">
        <f>IF(ISERROR(VLOOKUP($M75,#REF!,16,0)),"",VLOOKUP($M75,#REF!,16,0))</f>
        <v/>
      </c>
      <c r="AS75" s="196" t="str">
        <f>IF(ISERROR(VLOOKUP($M75,#REF!,7,0)),"",VLOOKUP($M75,#REF!,7,0))</f>
        <v/>
      </c>
      <c r="AT75" s="203">
        <f t="shared" si="54"/>
        <v>0</v>
      </c>
      <c r="AU75" s="208" t="str">
        <f t="shared" si="55"/>
        <v/>
      </c>
      <c r="AW75" s="208" t="str">
        <f>IF(ISERROR(VLOOKUP($M75,#REF!,10,0)),"",VLOOKUP($M75,#REF!,10,0))</f>
        <v/>
      </c>
      <c r="AX75" s="203">
        <f t="shared" si="56"/>
        <v>0</v>
      </c>
      <c r="AY75" s="208" t="str">
        <f t="shared" si="57"/>
        <v/>
      </c>
      <c r="BA75" s="225" t="str">
        <f t="shared" si="58"/>
        <v/>
      </c>
      <c r="BB75" s="225" t="str">
        <f t="shared" si="59"/>
        <v/>
      </c>
    </row>
    <row r="76" spans="1:54" s="39" customFormat="1" ht="25.2" customHeight="1" x14ac:dyDescent="0.2">
      <c r="A76" s="45"/>
      <c r="B76" s="48"/>
      <c r="C76" s="48"/>
      <c r="D76" s="53"/>
      <c r="E76" s="53"/>
      <c r="F76" s="55"/>
      <c r="G76" s="55"/>
      <c r="H76" s="60"/>
      <c r="I76" s="66"/>
      <c r="J76" s="68"/>
      <c r="L76" s="73">
        <f t="shared" si="35"/>
        <v>0</v>
      </c>
      <c r="M76" s="73" t="str">
        <f t="shared" si="36"/>
        <v xml:space="preserve"> </v>
      </c>
      <c r="N76" s="100">
        <f t="shared" si="37"/>
        <v>0</v>
      </c>
      <c r="O76" s="100">
        <f t="shared" si="38"/>
        <v>0</v>
      </c>
      <c r="P76" s="108">
        <f t="shared" si="39"/>
        <v>0</v>
      </c>
      <c r="Q76" s="108" t="str">
        <f>IF(OR($C76="LED",$C76="不明"),"",IF(ISERROR(VLOOKUP($M76,#REF!,2,0)),"",VLOOKUP($M76,#REF!,2,0)))</f>
        <v/>
      </c>
      <c r="R76" s="100">
        <f t="shared" si="40"/>
        <v>0</v>
      </c>
      <c r="S76" s="100">
        <f t="shared" si="41"/>
        <v>0</v>
      </c>
      <c r="T76" s="120" t="str">
        <f t="shared" si="42"/>
        <v/>
      </c>
      <c r="U76" s="124"/>
      <c r="V76" s="129" t="s">
        <v>164</v>
      </c>
      <c r="W76" s="131"/>
      <c r="X76" s="75" t="str">
        <f>IF(COUNTIF($M76,"*LED*"),"LED設置済",IF(COUNTIF($M76,"*不明*"),"該当不明",IF(ISERROR(VLOOKUP($M76,#REF!,4,0)),"",VLOOKUP($M76,#REF!,4,0))))</f>
        <v/>
      </c>
      <c r="Y76" s="139">
        <f t="shared" si="43"/>
        <v>0</v>
      </c>
      <c r="Z76" s="144" t="str">
        <f>IF(ISERROR(VLOOKUP($M76,#REF!,5,0)),"",VLOOKUP($M76,#REF!,5,0))</f>
        <v/>
      </c>
      <c r="AA76" s="147" t="str">
        <f t="shared" si="44"/>
        <v/>
      </c>
      <c r="AB76" s="147" t="str">
        <f t="shared" si="45"/>
        <v/>
      </c>
      <c r="AC76" s="147" t="str">
        <f>IF(ISERROR(VLOOKUP($M76,#REF!,6,0)),"",VLOOKUP($M76,#REF!,6,0))</f>
        <v/>
      </c>
      <c r="AD76" s="147" t="str">
        <f>IF(ISERROR(VLOOKUP($M76,#REF!,8,0)),"",VLOOKUP($M76,#REF!,8,0))</f>
        <v/>
      </c>
      <c r="AE76" s="152" t="str">
        <f t="shared" si="46"/>
        <v/>
      </c>
      <c r="AF76" s="155" t="str">
        <f t="shared" si="47"/>
        <v/>
      </c>
      <c r="AG76" s="146" t="str">
        <f t="shared" si="48"/>
        <v/>
      </c>
      <c r="AH76" s="146" t="str">
        <f>IF(ISERROR(VLOOKUP($M76,#REF!,9,0)),"",VLOOKUP($M76,#REF!,9,0))</f>
        <v/>
      </c>
      <c r="AI76" s="146" t="str">
        <f t="shared" si="49"/>
        <v/>
      </c>
      <c r="AJ76" s="168">
        <f t="shared" si="50"/>
        <v>0</v>
      </c>
      <c r="AK76" s="171"/>
      <c r="AL76" s="174" t="str">
        <f t="shared" si="51"/>
        <v/>
      </c>
      <c r="AM76" s="179" t="str">
        <f t="shared" si="52"/>
        <v/>
      </c>
      <c r="AN76" s="183" t="str">
        <f t="shared" si="53"/>
        <v>未入力セル</v>
      </c>
      <c r="AO76" s="186" t="str">
        <f t="shared" si="33"/>
        <v/>
      </c>
      <c r="AP76" s="186" t="str">
        <f t="shared" si="34"/>
        <v/>
      </c>
      <c r="AQ76" s="39">
        <f t="shared" si="32"/>
        <v>0</v>
      </c>
      <c r="AR76" s="39" t="str">
        <f>IF(ISERROR(VLOOKUP($M76,#REF!,16,0)),"",VLOOKUP($M76,#REF!,16,0))</f>
        <v/>
      </c>
      <c r="AS76" s="196" t="str">
        <f>IF(ISERROR(VLOOKUP($M76,#REF!,7,0)),"",VLOOKUP($M76,#REF!,7,0))</f>
        <v/>
      </c>
      <c r="AT76" s="203">
        <f t="shared" si="54"/>
        <v>0</v>
      </c>
      <c r="AU76" s="208" t="str">
        <f t="shared" si="55"/>
        <v/>
      </c>
      <c r="AW76" s="208" t="str">
        <f>IF(ISERROR(VLOOKUP($M76,#REF!,10,0)),"",VLOOKUP($M76,#REF!,10,0))</f>
        <v/>
      </c>
      <c r="AX76" s="203">
        <f t="shared" si="56"/>
        <v>0</v>
      </c>
      <c r="AY76" s="208" t="str">
        <f t="shared" si="57"/>
        <v/>
      </c>
      <c r="BA76" s="225" t="str">
        <f t="shared" si="58"/>
        <v/>
      </c>
      <c r="BB76" s="225" t="str">
        <f t="shared" si="59"/>
        <v/>
      </c>
    </row>
    <row r="77" spans="1:54" s="39" customFormat="1" ht="25.2" customHeight="1" x14ac:dyDescent="0.2">
      <c r="A77" s="45"/>
      <c r="B77" s="48"/>
      <c r="C77" s="48"/>
      <c r="D77" s="53"/>
      <c r="E77" s="53"/>
      <c r="F77" s="55"/>
      <c r="G77" s="55"/>
      <c r="H77" s="60"/>
      <c r="I77" s="66"/>
      <c r="J77" s="68"/>
      <c r="L77" s="73">
        <f t="shared" si="35"/>
        <v>0</v>
      </c>
      <c r="M77" s="73" t="str">
        <f t="shared" si="36"/>
        <v xml:space="preserve"> </v>
      </c>
      <c r="N77" s="100">
        <f t="shared" si="37"/>
        <v>0</v>
      </c>
      <c r="O77" s="100">
        <f t="shared" si="38"/>
        <v>0</v>
      </c>
      <c r="P77" s="108">
        <f t="shared" si="39"/>
        <v>0</v>
      </c>
      <c r="Q77" s="108" t="str">
        <f>IF(OR($C77="LED",$C77="不明"),"",IF(ISERROR(VLOOKUP($M77,#REF!,2,0)),"",VLOOKUP($M77,#REF!,2,0)))</f>
        <v/>
      </c>
      <c r="R77" s="100">
        <f t="shared" si="40"/>
        <v>0</v>
      </c>
      <c r="S77" s="100">
        <f t="shared" si="41"/>
        <v>0</v>
      </c>
      <c r="T77" s="120" t="str">
        <f t="shared" si="42"/>
        <v/>
      </c>
      <c r="U77" s="124"/>
      <c r="V77" s="129" t="s">
        <v>164</v>
      </c>
      <c r="W77" s="131"/>
      <c r="X77" s="75" t="str">
        <f>IF(COUNTIF($M77,"*LED*"),"LED設置済",IF(COUNTIF($M77,"*不明*"),"該当不明",IF(ISERROR(VLOOKUP($M77,#REF!,4,0)),"",VLOOKUP($M77,#REF!,4,0))))</f>
        <v/>
      </c>
      <c r="Y77" s="139">
        <f t="shared" si="43"/>
        <v>0</v>
      </c>
      <c r="Z77" s="144" t="str">
        <f>IF(ISERROR(VLOOKUP($M77,#REF!,5,0)),"",VLOOKUP($M77,#REF!,5,0))</f>
        <v/>
      </c>
      <c r="AA77" s="147" t="str">
        <f t="shared" si="44"/>
        <v/>
      </c>
      <c r="AB77" s="147" t="str">
        <f t="shared" si="45"/>
        <v/>
      </c>
      <c r="AC77" s="147" t="str">
        <f>IF(ISERROR(VLOOKUP($M77,#REF!,6,0)),"",VLOOKUP($M77,#REF!,6,0))</f>
        <v/>
      </c>
      <c r="AD77" s="147" t="str">
        <f>IF(ISERROR(VLOOKUP($M77,#REF!,8,0)),"",VLOOKUP($M77,#REF!,8,0))</f>
        <v/>
      </c>
      <c r="AE77" s="152" t="str">
        <f t="shared" si="46"/>
        <v/>
      </c>
      <c r="AF77" s="155" t="str">
        <f t="shared" si="47"/>
        <v/>
      </c>
      <c r="AG77" s="146" t="str">
        <f t="shared" si="48"/>
        <v/>
      </c>
      <c r="AH77" s="146" t="str">
        <f>IF(ISERROR(VLOOKUP($M77,#REF!,9,0)),"",VLOOKUP($M77,#REF!,9,0))</f>
        <v/>
      </c>
      <c r="AI77" s="146" t="str">
        <f t="shared" si="49"/>
        <v/>
      </c>
      <c r="AJ77" s="168">
        <f t="shared" si="50"/>
        <v>0</v>
      </c>
      <c r="AK77" s="171"/>
      <c r="AL77" s="174" t="str">
        <f t="shared" si="51"/>
        <v/>
      </c>
      <c r="AM77" s="179" t="str">
        <f t="shared" si="52"/>
        <v/>
      </c>
      <c r="AN77" s="183" t="str">
        <f t="shared" si="53"/>
        <v>未入力セル</v>
      </c>
      <c r="AO77" s="186" t="str">
        <f t="shared" si="33"/>
        <v/>
      </c>
      <c r="AP77" s="186" t="str">
        <f t="shared" si="34"/>
        <v/>
      </c>
      <c r="AQ77" s="39">
        <f t="shared" si="32"/>
        <v>0</v>
      </c>
      <c r="AR77" s="39" t="str">
        <f>IF(ISERROR(VLOOKUP($M77,#REF!,16,0)),"",VLOOKUP($M77,#REF!,16,0))</f>
        <v/>
      </c>
      <c r="AS77" s="196" t="str">
        <f>IF(ISERROR(VLOOKUP($M77,#REF!,7,0)),"",VLOOKUP($M77,#REF!,7,0))</f>
        <v/>
      </c>
      <c r="AT77" s="203">
        <f t="shared" si="54"/>
        <v>0</v>
      </c>
      <c r="AU77" s="208" t="str">
        <f t="shared" si="55"/>
        <v/>
      </c>
      <c r="AW77" s="208" t="str">
        <f>IF(ISERROR(VLOOKUP($M77,#REF!,10,0)),"",VLOOKUP($M77,#REF!,10,0))</f>
        <v/>
      </c>
      <c r="AX77" s="203">
        <f t="shared" si="56"/>
        <v>0</v>
      </c>
      <c r="AY77" s="208" t="str">
        <f t="shared" si="57"/>
        <v/>
      </c>
      <c r="BA77" s="225" t="str">
        <f t="shared" si="58"/>
        <v/>
      </c>
      <c r="BB77" s="225" t="str">
        <f t="shared" si="59"/>
        <v/>
      </c>
    </row>
    <row r="78" spans="1:54" s="39" customFormat="1" ht="25.2" customHeight="1" x14ac:dyDescent="0.2">
      <c r="A78" s="45"/>
      <c r="B78" s="48"/>
      <c r="C78" s="48"/>
      <c r="D78" s="53"/>
      <c r="E78" s="53"/>
      <c r="F78" s="55"/>
      <c r="G78" s="55"/>
      <c r="H78" s="60"/>
      <c r="I78" s="66"/>
      <c r="J78" s="68"/>
      <c r="L78" s="73">
        <f t="shared" si="35"/>
        <v>0</v>
      </c>
      <c r="M78" s="73" t="str">
        <f t="shared" si="36"/>
        <v xml:space="preserve"> </v>
      </c>
      <c r="N78" s="100">
        <f t="shared" si="37"/>
        <v>0</v>
      </c>
      <c r="O78" s="100">
        <f t="shared" si="38"/>
        <v>0</v>
      </c>
      <c r="P78" s="108">
        <f t="shared" si="39"/>
        <v>0</v>
      </c>
      <c r="Q78" s="108" t="str">
        <f>IF(OR($C78="LED",$C78="不明"),"",IF(ISERROR(VLOOKUP($M78,#REF!,2,0)),"",VLOOKUP($M78,#REF!,2,0)))</f>
        <v/>
      </c>
      <c r="R78" s="100">
        <f t="shared" si="40"/>
        <v>0</v>
      </c>
      <c r="S78" s="100">
        <f t="shared" si="41"/>
        <v>0</v>
      </c>
      <c r="T78" s="120" t="str">
        <f t="shared" si="42"/>
        <v/>
      </c>
      <c r="U78" s="124"/>
      <c r="V78" s="129" t="s">
        <v>164</v>
      </c>
      <c r="W78" s="131"/>
      <c r="X78" s="75" t="str">
        <f>IF(COUNTIF($M78,"*LED*"),"LED設置済",IF(COUNTIF($M78,"*不明*"),"該当不明",IF(ISERROR(VLOOKUP($M78,#REF!,4,0)),"",VLOOKUP($M78,#REF!,4,0))))</f>
        <v/>
      </c>
      <c r="Y78" s="139">
        <f t="shared" si="43"/>
        <v>0</v>
      </c>
      <c r="Z78" s="144" t="str">
        <f>IF(ISERROR(VLOOKUP($M78,#REF!,5,0)),"",VLOOKUP($M78,#REF!,5,0))</f>
        <v/>
      </c>
      <c r="AA78" s="147" t="str">
        <f t="shared" si="44"/>
        <v/>
      </c>
      <c r="AB78" s="147" t="str">
        <f t="shared" si="45"/>
        <v/>
      </c>
      <c r="AC78" s="147" t="str">
        <f>IF(ISERROR(VLOOKUP($M78,#REF!,6,0)),"",VLOOKUP($M78,#REF!,6,0))</f>
        <v/>
      </c>
      <c r="AD78" s="147" t="str">
        <f>IF(ISERROR(VLOOKUP($M78,#REF!,8,0)),"",VLOOKUP($M78,#REF!,8,0))</f>
        <v/>
      </c>
      <c r="AE78" s="152" t="str">
        <f t="shared" si="46"/>
        <v/>
      </c>
      <c r="AF78" s="155" t="str">
        <f t="shared" si="47"/>
        <v/>
      </c>
      <c r="AG78" s="146" t="str">
        <f t="shared" si="48"/>
        <v/>
      </c>
      <c r="AH78" s="146" t="str">
        <f>IF(ISERROR(VLOOKUP($M78,#REF!,9,0)),"",VLOOKUP($M78,#REF!,9,0))</f>
        <v/>
      </c>
      <c r="AI78" s="146" t="str">
        <f t="shared" si="49"/>
        <v/>
      </c>
      <c r="AJ78" s="168">
        <f t="shared" si="50"/>
        <v>0</v>
      </c>
      <c r="AK78" s="171"/>
      <c r="AL78" s="174" t="str">
        <f t="shared" si="51"/>
        <v/>
      </c>
      <c r="AM78" s="179" t="str">
        <f t="shared" si="52"/>
        <v/>
      </c>
      <c r="AN78" s="183" t="str">
        <f t="shared" si="53"/>
        <v>未入力セル</v>
      </c>
      <c r="AO78" s="186" t="str">
        <f t="shared" si="33"/>
        <v/>
      </c>
      <c r="AP78" s="186" t="str">
        <f t="shared" si="34"/>
        <v/>
      </c>
      <c r="AQ78" s="39">
        <f t="shared" si="32"/>
        <v>0</v>
      </c>
      <c r="AR78" s="39" t="str">
        <f>IF(ISERROR(VLOOKUP($M78,#REF!,16,0)),"",VLOOKUP($M78,#REF!,16,0))</f>
        <v/>
      </c>
      <c r="AS78" s="196" t="str">
        <f>IF(ISERROR(VLOOKUP($M78,#REF!,7,0)),"",VLOOKUP($M78,#REF!,7,0))</f>
        <v/>
      </c>
      <c r="AT78" s="203">
        <f t="shared" si="54"/>
        <v>0</v>
      </c>
      <c r="AU78" s="208" t="str">
        <f t="shared" si="55"/>
        <v/>
      </c>
      <c r="AW78" s="208" t="str">
        <f>IF(ISERROR(VLOOKUP($M78,#REF!,10,0)),"",VLOOKUP($M78,#REF!,10,0))</f>
        <v/>
      </c>
      <c r="AX78" s="203">
        <f t="shared" si="56"/>
        <v>0</v>
      </c>
      <c r="AY78" s="208" t="str">
        <f t="shared" si="57"/>
        <v/>
      </c>
      <c r="BA78" s="225" t="str">
        <f t="shared" si="58"/>
        <v/>
      </c>
      <c r="BB78" s="225" t="str">
        <f t="shared" si="59"/>
        <v/>
      </c>
    </row>
    <row r="79" spans="1:54" s="39" customFormat="1" ht="25.2" customHeight="1" x14ac:dyDescent="0.2">
      <c r="A79" s="45"/>
      <c r="B79" s="48"/>
      <c r="C79" s="48"/>
      <c r="D79" s="53"/>
      <c r="E79" s="53"/>
      <c r="F79" s="55"/>
      <c r="G79" s="55"/>
      <c r="H79" s="60"/>
      <c r="I79" s="66"/>
      <c r="J79" s="68"/>
      <c r="L79" s="73">
        <f t="shared" si="35"/>
        <v>0</v>
      </c>
      <c r="M79" s="73" t="str">
        <f t="shared" si="36"/>
        <v xml:space="preserve"> </v>
      </c>
      <c r="N79" s="100">
        <f t="shared" si="37"/>
        <v>0</v>
      </c>
      <c r="O79" s="100">
        <f t="shared" si="38"/>
        <v>0</v>
      </c>
      <c r="P79" s="108">
        <f t="shared" si="39"/>
        <v>0</v>
      </c>
      <c r="Q79" s="108" t="str">
        <f>IF(OR($C79="LED",$C79="不明"),"",IF(ISERROR(VLOOKUP($M79,#REF!,2,0)),"",VLOOKUP($M79,#REF!,2,0)))</f>
        <v/>
      </c>
      <c r="R79" s="100">
        <f t="shared" si="40"/>
        <v>0</v>
      </c>
      <c r="S79" s="100">
        <f t="shared" si="41"/>
        <v>0</v>
      </c>
      <c r="T79" s="120" t="str">
        <f t="shared" si="42"/>
        <v/>
      </c>
      <c r="U79" s="124"/>
      <c r="V79" s="129" t="s">
        <v>164</v>
      </c>
      <c r="W79" s="131"/>
      <c r="X79" s="75" t="str">
        <f>IF(COUNTIF($M79,"*LED*"),"LED設置済",IF(COUNTIF($M79,"*不明*"),"該当不明",IF(ISERROR(VLOOKUP($M79,#REF!,4,0)),"",VLOOKUP($M79,#REF!,4,0))))</f>
        <v/>
      </c>
      <c r="Y79" s="139">
        <f t="shared" si="43"/>
        <v>0</v>
      </c>
      <c r="Z79" s="144" t="str">
        <f>IF(ISERROR(VLOOKUP($M79,#REF!,5,0)),"",VLOOKUP($M79,#REF!,5,0))</f>
        <v/>
      </c>
      <c r="AA79" s="147" t="str">
        <f t="shared" si="44"/>
        <v/>
      </c>
      <c r="AB79" s="147" t="str">
        <f t="shared" si="45"/>
        <v/>
      </c>
      <c r="AC79" s="147" t="str">
        <f>IF(ISERROR(VLOOKUP($M79,#REF!,6,0)),"",VLOOKUP($M79,#REF!,6,0))</f>
        <v/>
      </c>
      <c r="AD79" s="147" t="str">
        <f>IF(ISERROR(VLOOKUP($M79,#REF!,8,0)),"",VLOOKUP($M79,#REF!,8,0))</f>
        <v/>
      </c>
      <c r="AE79" s="152" t="str">
        <f t="shared" si="46"/>
        <v/>
      </c>
      <c r="AF79" s="155" t="str">
        <f t="shared" si="47"/>
        <v/>
      </c>
      <c r="AG79" s="146" t="str">
        <f t="shared" si="48"/>
        <v/>
      </c>
      <c r="AH79" s="146" t="str">
        <f>IF(ISERROR(VLOOKUP($M79,#REF!,9,0)),"",VLOOKUP($M79,#REF!,9,0))</f>
        <v/>
      </c>
      <c r="AI79" s="146" t="str">
        <f t="shared" si="49"/>
        <v/>
      </c>
      <c r="AJ79" s="168">
        <f t="shared" si="50"/>
        <v>0</v>
      </c>
      <c r="AK79" s="171"/>
      <c r="AL79" s="174" t="str">
        <f t="shared" si="51"/>
        <v/>
      </c>
      <c r="AM79" s="179" t="str">
        <f t="shared" si="52"/>
        <v/>
      </c>
      <c r="AN79" s="183" t="str">
        <f t="shared" si="53"/>
        <v>未入力セル</v>
      </c>
      <c r="AO79" s="186" t="str">
        <f t="shared" si="33"/>
        <v/>
      </c>
      <c r="AP79" s="186" t="str">
        <f t="shared" si="34"/>
        <v/>
      </c>
      <c r="AQ79" s="39">
        <f t="shared" si="32"/>
        <v>0</v>
      </c>
      <c r="AR79" s="39" t="str">
        <f>IF(ISERROR(VLOOKUP($M79,#REF!,16,0)),"",VLOOKUP($M79,#REF!,16,0))</f>
        <v/>
      </c>
      <c r="AS79" s="196" t="str">
        <f>IF(ISERROR(VLOOKUP($M79,#REF!,7,0)),"",VLOOKUP($M79,#REF!,7,0))</f>
        <v/>
      </c>
      <c r="AT79" s="203">
        <f t="shared" si="54"/>
        <v>0</v>
      </c>
      <c r="AU79" s="208" t="str">
        <f t="shared" si="55"/>
        <v/>
      </c>
      <c r="AW79" s="208" t="str">
        <f>IF(ISERROR(VLOOKUP($M79,#REF!,10,0)),"",VLOOKUP($M79,#REF!,10,0))</f>
        <v/>
      </c>
      <c r="AX79" s="203">
        <f t="shared" si="56"/>
        <v>0</v>
      </c>
      <c r="AY79" s="208" t="str">
        <f t="shared" si="57"/>
        <v/>
      </c>
      <c r="BA79" s="225" t="str">
        <f t="shared" si="58"/>
        <v/>
      </c>
      <c r="BB79" s="225" t="str">
        <f t="shared" si="59"/>
        <v/>
      </c>
    </row>
    <row r="80" spans="1:54" s="39" customFormat="1" ht="25.2" customHeight="1" x14ac:dyDescent="0.2">
      <c r="A80" s="45"/>
      <c r="B80" s="48"/>
      <c r="C80" s="48"/>
      <c r="D80" s="53"/>
      <c r="E80" s="53"/>
      <c r="F80" s="55"/>
      <c r="G80" s="55"/>
      <c r="H80" s="60"/>
      <c r="I80" s="66"/>
      <c r="J80" s="68"/>
      <c r="L80" s="73">
        <f t="shared" si="35"/>
        <v>0</v>
      </c>
      <c r="M80" s="73" t="str">
        <f t="shared" si="36"/>
        <v xml:space="preserve"> </v>
      </c>
      <c r="N80" s="100">
        <f t="shared" si="37"/>
        <v>0</v>
      </c>
      <c r="O80" s="100">
        <f t="shared" si="38"/>
        <v>0</v>
      </c>
      <c r="P80" s="108">
        <f t="shared" si="39"/>
        <v>0</v>
      </c>
      <c r="Q80" s="108" t="str">
        <f>IF(OR($C80="LED",$C80="不明"),"",IF(ISERROR(VLOOKUP($M80,#REF!,2,0)),"",VLOOKUP($M80,#REF!,2,0)))</f>
        <v/>
      </c>
      <c r="R80" s="100">
        <f t="shared" si="40"/>
        <v>0</v>
      </c>
      <c r="S80" s="100">
        <f t="shared" si="41"/>
        <v>0</v>
      </c>
      <c r="T80" s="120" t="str">
        <f t="shared" si="42"/>
        <v/>
      </c>
      <c r="U80" s="124"/>
      <c r="V80" s="129" t="s">
        <v>164</v>
      </c>
      <c r="W80" s="131"/>
      <c r="X80" s="75" t="str">
        <f>IF(COUNTIF($M80,"*LED*"),"LED設置済",IF(COUNTIF($M80,"*不明*"),"該当不明",IF(ISERROR(VLOOKUP($M80,#REF!,4,0)),"",VLOOKUP($M80,#REF!,4,0))))</f>
        <v/>
      </c>
      <c r="Y80" s="139">
        <f t="shared" si="43"/>
        <v>0</v>
      </c>
      <c r="Z80" s="144" t="str">
        <f>IF(ISERROR(VLOOKUP($M80,#REF!,5,0)),"",VLOOKUP($M80,#REF!,5,0))</f>
        <v/>
      </c>
      <c r="AA80" s="147" t="str">
        <f t="shared" si="44"/>
        <v/>
      </c>
      <c r="AB80" s="147" t="str">
        <f t="shared" si="45"/>
        <v/>
      </c>
      <c r="AC80" s="147" t="str">
        <f>IF(ISERROR(VLOOKUP($M80,#REF!,6,0)),"",VLOOKUP($M80,#REF!,6,0))</f>
        <v/>
      </c>
      <c r="AD80" s="147" t="str">
        <f>IF(ISERROR(VLOOKUP($M80,#REF!,8,0)),"",VLOOKUP($M80,#REF!,8,0))</f>
        <v/>
      </c>
      <c r="AE80" s="152" t="str">
        <f t="shared" si="46"/>
        <v/>
      </c>
      <c r="AF80" s="155" t="str">
        <f t="shared" si="47"/>
        <v/>
      </c>
      <c r="AG80" s="146" t="str">
        <f t="shared" si="48"/>
        <v/>
      </c>
      <c r="AH80" s="146" t="str">
        <f>IF(ISERROR(VLOOKUP($M80,#REF!,9,0)),"",VLOOKUP($M80,#REF!,9,0))</f>
        <v/>
      </c>
      <c r="AI80" s="146" t="str">
        <f t="shared" si="49"/>
        <v/>
      </c>
      <c r="AJ80" s="168">
        <f t="shared" si="50"/>
        <v>0</v>
      </c>
      <c r="AK80" s="171"/>
      <c r="AL80" s="174" t="str">
        <f t="shared" si="51"/>
        <v/>
      </c>
      <c r="AM80" s="179" t="str">
        <f t="shared" si="52"/>
        <v/>
      </c>
      <c r="AN80" s="183" t="str">
        <f t="shared" si="53"/>
        <v>未入力セル</v>
      </c>
      <c r="AO80" s="186" t="str">
        <f t="shared" si="33"/>
        <v/>
      </c>
      <c r="AP80" s="186" t="str">
        <f t="shared" si="34"/>
        <v/>
      </c>
      <c r="AQ80" s="39">
        <f t="shared" si="32"/>
        <v>0</v>
      </c>
      <c r="AR80" s="39" t="str">
        <f>IF(ISERROR(VLOOKUP($M80,#REF!,16,0)),"",VLOOKUP($M80,#REF!,16,0))</f>
        <v/>
      </c>
      <c r="AS80" s="196" t="str">
        <f>IF(ISERROR(VLOOKUP($M80,#REF!,7,0)),"",VLOOKUP($M80,#REF!,7,0))</f>
        <v/>
      </c>
      <c r="AT80" s="203">
        <f t="shared" si="54"/>
        <v>0</v>
      </c>
      <c r="AU80" s="208" t="str">
        <f t="shared" si="55"/>
        <v/>
      </c>
      <c r="AW80" s="208" t="str">
        <f>IF(ISERROR(VLOOKUP($M80,#REF!,10,0)),"",VLOOKUP($M80,#REF!,10,0))</f>
        <v/>
      </c>
      <c r="AX80" s="203">
        <f t="shared" si="56"/>
        <v>0</v>
      </c>
      <c r="AY80" s="208" t="str">
        <f t="shared" si="57"/>
        <v/>
      </c>
      <c r="BA80" s="225" t="str">
        <f t="shared" si="58"/>
        <v/>
      </c>
      <c r="BB80" s="225" t="str">
        <f t="shared" si="59"/>
        <v/>
      </c>
    </row>
    <row r="81" spans="1:54" s="39" customFormat="1" ht="25.2" customHeight="1" x14ac:dyDescent="0.2">
      <c r="A81" s="45"/>
      <c r="B81" s="48"/>
      <c r="C81" s="48"/>
      <c r="D81" s="53"/>
      <c r="E81" s="53"/>
      <c r="F81" s="55"/>
      <c r="G81" s="55"/>
      <c r="H81" s="60"/>
      <c r="I81" s="66"/>
      <c r="J81" s="68"/>
      <c r="L81" s="73">
        <f t="shared" si="35"/>
        <v>0</v>
      </c>
      <c r="M81" s="73" t="str">
        <f t="shared" si="36"/>
        <v xml:space="preserve"> </v>
      </c>
      <c r="N81" s="100">
        <f t="shared" si="37"/>
        <v>0</v>
      </c>
      <c r="O81" s="100">
        <f t="shared" si="38"/>
        <v>0</v>
      </c>
      <c r="P81" s="108">
        <f t="shared" si="39"/>
        <v>0</v>
      </c>
      <c r="Q81" s="108" t="str">
        <f>IF(OR($C81="LED",$C81="不明"),"",IF(ISERROR(VLOOKUP($M81,#REF!,2,0)),"",VLOOKUP($M81,#REF!,2,0)))</f>
        <v/>
      </c>
      <c r="R81" s="100">
        <f t="shared" si="40"/>
        <v>0</v>
      </c>
      <c r="S81" s="100">
        <f t="shared" si="41"/>
        <v>0</v>
      </c>
      <c r="T81" s="120" t="str">
        <f t="shared" si="42"/>
        <v/>
      </c>
      <c r="U81" s="124"/>
      <c r="V81" s="129" t="s">
        <v>164</v>
      </c>
      <c r="W81" s="131"/>
      <c r="X81" s="75" t="str">
        <f>IF(COUNTIF($M81,"*LED*"),"LED設置済",IF(COUNTIF($M81,"*不明*"),"該当不明",IF(ISERROR(VLOOKUP($M81,#REF!,4,0)),"",VLOOKUP($M81,#REF!,4,0))))</f>
        <v/>
      </c>
      <c r="Y81" s="139">
        <f t="shared" si="43"/>
        <v>0</v>
      </c>
      <c r="Z81" s="144" t="str">
        <f>IF(ISERROR(VLOOKUP($M81,#REF!,5,0)),"",VLOOKUP($M81,#REF!,5,0))</f>
        <v/>
      </c>
      <c r="AA81" s="147" t="str">
        <f t="shared" si="44"/>
        <v/>
      </c>
      <c r="AB81" s="147" t="str">
        <f t="shared" si="45"/>
        <v/>
      </c>
      <c r="AC81" s="147" t="str">
        <f>IF(ISERROR(VLOOKUP($M81,#REF!,6,0)),"",VLOOKUP($M81,#REF!,6,0))</f>
        <v/>
      </c>
      <c r="AD81" s="147" t="str">
        <f>IF(ISERROR(VLOOKUP($M81,#REF!,8,0)),"",VLOOKUP($M81,#REF!,8,0))</f>
        <v/>
      </c>
      <c r="AE81" s="152" t="str">
        <f t="shared" si="46"/>
        <v/>
      </c>
      <c r="AF81" s="155" t="str">
        <f t="shared" si="47"/>
        <v/>
      </c>
      <c r="AG81" s="146" t="str">
        <f t="shared" si="48"/>
        <v/>
      </c>
      <c r="AH81" s="146" t="str">
        <f>IF(ISERROR(VLOOKUP($M81,#REF!,9,0)),"",VLOOKUP($M81,#REF!,9,0))</f>
        <v/>
      </c>
      <c r="AI81" s="146" t="str">
        <f t="shared" si="49"/>
        <v/>
      </c>
      <c r="AJ81" s="168">
        <f t="shared" si="50"/>
        <v>0</v>
      </c>
      <c r="AK81" s="171"/>
      <c r="AL81" s="174" t="str">
        <f t="shared" si="51"/>
        <v/>
      </c>
      <c r="AM81" s="179" t="str">
        <f t="shared" si="52"/>
        <v/>
      </c>
      <c r="AN81" s="183" t="str">
        <f t="shared" si="53"/>
        <v>未入力セル</v>
      </c>
      <c r="AO81" s="186" t="str">
        <f t="shared" si="33"/>
        <v/>
      </c>
      <c r="AP81" s="186" t="str">
        <f t="shared" si="34"/>
        <v/>
      </c>
      <c r="AQ81" s="39">
        <f t="shared" si="32"/>
        <v>0</v>
      </c>
      <c r="AR81" s="39" t="str">
        <f>IF(ISERROR(VLOOKUP($M81,#REF!,16,0)),"",VLOOKUP($M81,#REF!,16,0))</f>
        <v/>
      </c>
      <c r="AS81" s="196" t="str">
        <f>IF(ISERROR(VLOOKUP($M81,#REF!,7,0)),"",VLOOKUP($M81,#REF!,7,0))</f>
        <v/>
      </c>
      <c r="AT81" s="203">
        <f t="shared" si="54"/>
        <v>0</v>
      </c>
      <c r="AU81" s="208" t="str">
        <f t="shared" si="55"/>
        <v/>
      </c>
      <c r="AW81" s="208" t="str">
        <f>IF(ISERROR(VLOOKUP($M81,#REF!,10,0)),"",VLOOKUP($M81,#REF!,10,0))</f>
        <v/>
      </c>
      <c r="AX81" s="203">
        <f t="shared" si="56"/>
        <v>0</v>
      </c>
      <c r="AY81" s="208" t="str">
        <f t="shared" si="57"/>
        <v/>
      </c>
      <c r="BA81" s="225" t="str">
        <f t="shared" si="58"/>
        <v/>
      </c>
      <c r="BB81" s="225" t="str">
        <f t="shared" si="59"/>
        <v/>
      </c>
    </row>
    <row r="82" spans="1:54" s="39" customFormat="1" ht="25.2" customHeight="1" x14ac:dyDescent="0.2">
      <c r="A82" s="45"/>
      <c r="B82" s="48"/>
      <c r="C82" s="48"/>
      <c r="D82" s="53"/>
      <c r="E82" s="53"/>
      <c r="F82" s="55"/>
      <c r="G82" s="55"/>
      <c r="H82" s="60"/>
      <c r="I82" s="66"/>
      <c r="J82" s="68"/>
      <c r="L82" s="73">
        <f t="shared" si="35"/>
        <v>0</v>
      </c>
      <c r="M82" s="73" t="str">
        <f t="shared" si="36"/>
        <v xml:space="preserve"> </v>
      </c>
      <c r="N82" s="100">
        <f t="shared" si="37"/>
        <v>0</v>
      </c>
      <c r="O82" s="100">
        <f t="shared" si="38"/>
        <v>0</v>
      </c>
      <c r="P82" s="108">
        <f t="shared" si="39"/>
        <v>0</v>
      </c>
      <c r="Q82" s="108" t="str">
        <f>IF(OR($C82="LED",$C82="不明"),"",IF(ISERROR(VLOOKUP($M82,#REF!,2,0)),"",VLOOKUP($M82,#REF!,2,0)))</f>
        <v/>
      </c>
      <c r="R82" s="100">
        <f t="shared" si="40"/>
        <v>0</v>
      </c>
      <c r="S82" s="100">
        <f t="shared" si="41"/>
        <v>0</v>
      </c>
      <c r="T82" s="120" t="str">
        <f t="shared" si="42"/>
        <v/>
      </c>
      <c r="U82" s="124"/>
      <c r="V82" s="129" t="s">
        <v>164</v>
      </c>
      <c r="W82" s="131"/>
      <c r="X82" s="75" t="str">
        <f>IF(COUNTIF($M82,"*LED*"),"LED設置済",IF(COUNTIF($M82,"*不明*"),"該当不明",IF(ISERROR(VLOOKUP($M82,#REF!,4,0)),"",VLOOKUP($M82,#REF!,4,0))))</f>
        <v/>
      </c>
      <c r="Y82" s="139">
        <f t="shared" si="43"/>
        <v>0</v>
      </c>
      <c r="Z82" s="144" t="str">
        <f>IF(ISERROR(VLOOKUP($M82,#REF!,5,0)),"",VLOOKUP($M82,#REF!,5,0))</f>
        <v/>
      </c>
      <c r="AA82" s="147" t="str">
        <f t="shared" si="44"/>
        <v/>
      </c>
      <c r="AB82" s="147" t="str">
        <f t="shared" si="45"/>
        <v/>
      </c>
      <c r="AC82" s="147" t="str">
        <f>IF(ISERROR(VLOOKUP($M82,#REF!,6,0)),"",VLOOKUP($M82,#REF!,6,0))</f>
        <v/>
      </c>
      <c r="AD82" s="147" t="str">
        <f>IF(ISERROR(VLOOKUP($M82,#REF!,8,0)),"",VLOOKUP($M82,#REF!,8,0))</f>
        <v/>
      </c>
      <c r="AE82" s="152" t="str">
        <f t="shared" si="46"/>
        <v/>
      </c>
      <c r="AF82" s="155" t="str">
        <f t="shared" si="47"/>
        <v/>
      </c>
      <c r="AG82" s="146" t="str">
        <f t="shared" si="48"/>
        <v/>
      </c>
      <c r="AH82" s="146" t="str">
        <f>IF(ISERROR(VLOOKUP($M82,#REF!,9,0)),"",VLOOKUP($M82,#REF!,9,0))</f>
        <v/>
      </c>
      <c r="AI82" s="146" t="str">
        <f t="shared" si="49"/>
        <v/>
      </c>
      <c r="AJ82" s="168">
        <f t="shared" si="50"/>
        <v>0</v>
      </c>
      <c r="AK82" s="171"/>
      <c r="AL82" s="174" t="str">
        <f t="shared" si="51"/>
        <v/>
      </c>
      <c r="AM82" s="179" t="str">
        <f t="shared" si="52"/>
        <v/>
      </c>
      <c r="AN82" s="183" t="str">
        <f t="shared" si="53"/>
        <v>未入力セル</v>
      </c>
      <c r="AO82" s="186" t="str">
        <f t="shared" si="33"/>
        <v/>
      </c>
      <c r="AP82" s="186" t="str">
        <f t="shared" si="34"/>
        <v/>
      </c>
      <c r="AQ82" s="39">
        <f t="shared" si="32"/>
        <v>0</v>
      </c>
      <c r="AR82" s="39" t="str">
        <f>IF(ISERROR(VLOOKUP($M82,#REF!,16,0)),"",VLOOKUP($M82,#REF!,16,0))</f>
        <v/>
      </c>
      <c r="AS82" s="196" t="str">
        <f>IF(ISERROR(VLOOKUP($M82,#REF!,7,0)),"",VLOOKUP($M82,#REF!,7,0))</f>
        <v/>
      </c>
      <c r="AT82" s="203">
        <f t="shared" si="54"/>
        <v>0</v>
      </c>
      <c r="AU82" s="208" t="str">
        <f t="shared" si="55"/>
        <v/>
      </c>
      <c r="AW82" s="208" t="str">
        <f>IF(ISERROR(VLOOKUP($M82,#REF!,10,0)),"",VLOOKUP($M82,#REF!,10,0))</f>
        <v/>
      </c>
      <c r="AX82" s="203">
        <f t="shared" si="56"/>
        <v>0</v>
      </c>
      <c r="AY82" s="208" t="str">
        <f t="shared" si="57"/>
        <v/>
      </c>
      <c r="BA82" s="225" t="str">
        <f t="shared" si="58"/>
        <v/>
      </c>
      <c r="BB82" s="225" t="str">
        <f t="shared" si="59"/>
        <v/>
      </c>
    </row>
    <row r="83" spans="1:54" s="39" customFormat="1" ht="25.2" customHeight="1" x14ac:dyDescent="0.2">
      <c r="A83" s="45"/>
      <c r="B83" s="48"/>
      <c r="C83" s="48"/>
      <c r="D83" s="53"/>
      <c r="E83" s="53"/>
      <c r="F83" s="55"/>
      <c r="G83" s="55"/>
      <c r="H83" s="60"/>
      <c r="I83" s="66"/>
      <c r="J83" s="68"/>
      <c r="L83" s="73">
        <f t="shared" si="35"/>
        <v>0</v>
      </c>
      <c r="M83" s="73" t="str">
        <f t="shared" si="36"/>
        <v xml:space="preserve"> </v>
      </c>
      <c r="N83" s="100">
        <f t="shared" si="37"/>
        <v>0</v>
      </c>
      <c r="O83" s="100">
        <f t="shared" si="38"/>
        <v>0</v>
      </c>
      <c r="P83" s="108">
        <f t="shared" si="39"/>
        <v>0</v>
      </c>
      <c r="Q83" s="108" t="str">
        <f>IF(OR($C83="LED",$C83="不明"),"",IF(ISERROR(VLOOKUP($M83,#REF!,2,0)),"",VLOOKUP($M83,#REF!,2,0)))</f>
        <v/>
      </c>
      <c r="R83" s="100">
        <f t="shared" si="40"/>
        <v>0</v>
      </c>
      <c r="S83" s="100">
        <f t="shared" si="41"/>
        <v>0</v>
      </c>
      <c r="T83" s="120" t="str">
        <f t="shared" si="42"/>
        <v/>
      </c>
      <c r="U83" s="124"/>
      <c r="V83" s="129" t="s">
        <v>164</v>
      </c>
      <c r="W83" s="131"/>
      <c r="X83" s="75" t="str">
        <f>IF(COUNTIF($M83,"*LED*"),"LED設置済",IF(COUNTIF($M83,"*不明*"),"該当不明",IF(ISERROR(VLOOKUP($M83,#REF!,4,0)),"",VLOOKUP($M83,#REF!,4,0))))</f>
        <v/>
      </c>
      <c r="Y83" s="139">
        <f t="shared" si="43"/>
        <v>0</v>
      </c>
      <c r="Z83" s="144" t="str">
        <f>IF(ISERROR(VLOOKUP($M83,#REF!,5,0)),"",VLOOKUP($M83,#REF!,5,0))</f>
        <v/>
      </c>
      <c r="AA83" s="147" t="str">
        <f t="shared" si="44"/>
        <v/>
      </c>
      <c r="AB83" s="147" t="str">
        <f t="shared" si="45"/>
        <v/>
      </c>
      <c r="AC83" s="147" t="str">
        <f>IF(ISERROR(VLOOKUP($M83,#REF!,6,0)),"",VLOOKUP($M83,#REF!,6,0))</f>
        <v/>
      </c>
      <c r="AD83" s="147" t="str">
        <f>IF(ISERROR(VLOOKUP($M83,#REF!,8,0)),"",VLOOKUP($M83,#REF!,8,0))</f>
        <v/>
      </c>
      <c r="AE83" s="152" t="str">
        <f t="shared" si="46"/>
        <v/>
      </c>
      <c r="AF83" s="155" t="str">
        <f t="shared" si="47"/>
        <v/>
      </c>
      <c r="AG83" s="146" t="str">
        <f t="shared" si="48"/>
        <v/>
      </c>
      <c r="AH83" s="146" t="str">
        <f>IF(ISERROR(VLOOKUP($M83,#REF!,9,0)),"",VLOOKUP($M83,#REF!,9,0))</f>
        <v/>
      </c>
      <c r="AI83" s="146" t="str">
        <f t="shared" si="49"/>
        <v/>
      </c>
      <c r="AJ83" s="168">
        <f t="shared" si="50"/>
        <v>0</v>
      </c>
      <c r="AK83" s="171"/>
      <c r="AL83" s="174" t="str">
        <f t="shared" si="51"/>
        <v/>
      </c>
      <c r="AM83" s="179" t="str">
        <f t="shared" si="52"/>
        <v/>
      </c>
      <c r="AN83" s="183" t="str">
        <f t="shared" si="53"/>
        <v>未入力セル</v>
      </c>
      <c r="AO83" s="186" t="str">
        <f t="shared" si="33"/>
        <v/>
      </c>
      <c r="AP83" s="186" t="str">
        <f t="shared" si="34"/>
        <v/>
      </c>
      <c r="AQ83" s="39">
        <f t="shared" si="32"/>
        <v>0</v>
      </c>
      <c r="AR83" s="39" t="str">
        <f>IF(ISERROR(VLOOKUP($M83,#REF!,16,0)),"",VLOOKUP($M83,#REF!,16,0))</f>
        <v/>
      </c>
      <c r="AS83" s="196" t="str">
        <f>IF(ISERROR(VLOOKUP($M83,#REF!,7,0)),"",VLOOKUP($M83,#REF!,7,0))</f>
        <v/>
      </c>
      <c r="AT83" s="203">
        <f t="shared" si="54"/>
        <v>0</v>
      </c>
      <c r="AU83" s="208" t="str">
        <f t="shared" si="55"/>
        <v/>
      </c>
      <c r="AW83" s="208" t="str">
        <f>IF(ISERROR(VLOOKUP($M83,#REF!,10,0)),"",VLOOKUP($M83,#REF!,10,0))</f>
        <v/>
      </c>
      <c r="AX83" s="203">
        <f t="shared" si="56"/>
        <v>0</v>
      </c>
      <c r="AY83" s="208" t="str">
        <f t="shared" si="57"/>
        <v/>
      </c>
      <c r="BA83" s="225" t="str">
        <f t="shared" si="58"/>
        <v/>
      </c>
      <c r="BB83" s="225" t="str">
        <f t="shared" si="59"/>
        <v/>
      </c>
    </row>
    <row r="84" spans="1:54" s="39" customFormat="1" ht="25.2" customHeight="1" x14ac:dyDescent="0.2">
      <c r="A84" s="45"/>
      <c r="B84" s="48"/>
      <c r="C84" s="48"/>
      <c r="D84" s="53"/>
      <c r="E84" s="53"/>
      <c r="F84" s="55"/>
      <c r="G84" s="55"/>
      <c r="H84" s="60"/>
      <c r="I84" s="66"/>
      <c r="J84" s="68"/>
      <c r="L84" s="73">
        <f t="shared" si="35"/>
        <v>0</v>
      </c>
      <c r="M84" s="73" t="str">
        <f t="shared" si="36"/>
        <v xml:space="preserve"> </v>
      </c>
      <c r="N84" s="100">
        <f t="shared" si="37"/>
        <v>0</v>
      </c>
      <c r="O84" s="100">
        <f t="shared" si="38"/>
        <v>0</v>
      </c>
      <c r="P84" s="108">
        <f t="shared" si="39"/>
        <v>0</v>
      </c>
      <c r="Q84" s="108" t="str">
        <f>IF(OR($C84="LED",$C84="不明"),"",IF(ISERROR(VLOOKUP($M84,#REF!,2,0)),"",VLOOKUP($M84,#REF!,2,0)))</f>
        <v/>
      </c>
      <c r="R84" s="100">
        <f t="shared" si="40"/>
        <v>0</v>
      </c>
      <c r="S84" s="100">
        <f t="shared" si="41"/>
        <v>0</v>
      </c>
      <c r="T84" s="120" t="str">
        <f t="shared" si="42"/>
        <v/>
      </c>
      <c r="U84" s="124"/>
      <c r="V84" s="129" t="s">
        <v>164</v>
      </c>
      <c r="W84" s="131"/>
      <c r="X84" s="75" t="str">
        <f>IF(COUNTIF($M84,"*LED*"),"LED設置済",IF(COUNTIF($M84,"*不明*"),"該当不明",IF(ISERROR(VLOOKUP($M84,#REF!,4,0)),"",VLOOKUP($M84,#REF!,4,0))))</f>
        <v/>
      </c>
      <c r="Y84" s="139">
        <f t="shared" si="43"/>
        <v>0</v>
      </c>
      <c r="Z84" s="144" t="str">
        <f>IF(ISERROR(VLOOKUP($M84,#REF!,5,0)),"",VLOOKUP($M84,#REF!,5,0))</f>
        <v/>
      </c>
      <c r="AA84" s="147" t="str">
        <f t="shared" si="44"/>
        <v/>
      </c>
      <c r="AB84" s="147" t="str">
        <f t="shared" si="45"/>
        <v/>
      </c>
      <c r="AC84" s="147" t="str">
        <f>IF(ISERROR(VLOOKUP($M84,#REF!,6,0)),"",VLOOKUP($M84,#REF!,6,0))</f>
        <v/>
      </c>
      <c r="AD84" s="147" t="str">
        <f>IF(ISERROR(VLOOKUP($M84,#REF!,8,0)),"",VLOOKUP($M84,#REF!,8,0))</f>
        <v/>
      </c>
      <c r="AE84" s="152" t="str">
        <f t="shared" si="46"/>
        <v/>
      </c>
      <c r="AF84" s="155" t="str">
        <f t="shared" si="47"/>
        <v/>
      </c>
      <c r="AG84" s="146" t="str">
        <f t="shared" si="48"/>
        <v/>
      </c>
      <c r="AH84" s="146" t="str">
        <f>IF(ISERROR(VLOOKUP($M84,#REF!,9,0)),"",VLOOKUP($M84,#REF!,9,0))</f>
        <v/>
      </c>
      <c r="AI84" s="146" t="str">
        <f t="shared" si="49"/>
        <v/>
      </c>
      <c r="AJ84" s="168">
        <f t="shared" si="50"/>
        <v>0</v>
      </c>
      <c r="AK84" s="171"/>
      <c r="AL84" s="174" t="str">
        <f t="shared" si="51"/>
        <v/>
      </c>
      <c r="AM84" s="179" t="str">
        <f t="shared" si="52"/>
        <v/>
      </c>
      <c r="AN84" s="183" t="str">
        <f t="shared" si="53"/>
        <v>未入力セル</v>
      </c>
      <c r="AO84" s="186" t="str">
        <f t="shared" si="33"/>
        <v/>
      </c>
      <c r="AP84" s="186" t="str">
        <f t="shared" si="34"/>
        <v/>
      </c>
      <c r="AQ84" s="39">
        <f t="shared" si="32"/>
        <v>0</v>
      </c>
      <c r="AR84" s="39" t="str">
        <f>IF(ISERROR(VLOOKUP($M84,#REF!,16,0)),"",VLOOKUP($M84,#REF!,16,0))</f>
        <v/>
      </c>
      <c r="AS84" s="196" t="str">
        <f>IF(ISERROR(VLOOKUP($M84,#REF!,7,0)),"",VLOOKUP($M84,#REF!,7,0))</f>
        <v/>
      </c>
      <c r="AT84" s="203">
        <f t="shared" si="54"/>
        <v>0</v>
      </c>
      <c r="AU84" s="208" t="str">
        <f t="shared" si="55"/>
        <v/>
      </c>
      <c r="AW84" s="208" t="str">
        <f>IF(ISERROR(VLOOKUP($M84,#REF!,10,0)),"",VLOOKUP($M84,#REF!,10,0))</f>
        <v/>
      </c>
      <c r="AX84" s="203">
        <f t="shared" si="56"/>
        <v>0</v>
      </c>
      <c r="AY84" s="208" t="str">
        <f t="shared" si="57"/>
        <v/>
      </c>
      <c r="BA84" s="225" t="str">
        <f t="shared" si="58"/>
        <v/>
      </c>
      <c r="BB84" s="225" t="str">
        <f t="shared" si="59"/>
        <v/>
      </c>
    </row>
    <row r="85" spans="1:54" s="39" customFormat="1" ht="25.2" customHeight="1" x14ac:dyDescent="0.2">
      <c r="A85" s="45"/>
      <c r="B85" s="48"/>
      <c r="C85" s="48"/>
      <c r="D85" s="53"/>
      <c r="E85" s="53"/>
      <c r="F85" s="55"/>
      <c r="G85" s="55"/>
      <c r="H85" s="60"/>
      <c r="I85" s="66"/>
      <c r="J85" s="68"/>
      <c r="L85" s="73">
        <f t="shared" si="35"/>
        <v>0</v>
      </c>
      <c r="M85" s="73" t="str">
        <f t="shared" si="36"/>
        <v xml:space="preserve"> </v>
      </c>
      <c r="N85" s="100">
        <f t="shared" si="37"/>
        <v>0</v>
      </c>
      <c r="O85" s="100">
        <f t="shared" si="38"/>
        <v>0</v>
      </c>
      <c r="P85" s="108">
        <f t="shared" si="39"/>
        <v>0</v>
      </c>
      <c r="Q85" s="108" t="str">
        <f>IF(OR($C85="LED",$C85="不明"),"",IF(ISERROR(VLOOKUP($M85,#REF!,2,0)),"",VLOOKUP($M85,#REF!,2,0)))</f>
        <v/>
      </c>
      <c r="R85" s="100">
        <f t="shared" si="40"/>
        <v>0</v>
      </c>
      <c r="S85" s="100">
        <f t="shared" si="41"/>
        <v>0</v>
      </c>
      <c r="T85" s="120" t="str">
        <f t="shared" si="42"/>
        <v/>
      </c>
      <c r="U85" s="124"/>
      <c r="V85" s="129" t="s">
        <v>164</v>
      </c>
      <c r="W85" s="131"/>
      <c r="X85" s="75" t="str">
        <f>IF(COUNTIF($M85,"*LED*"),"LED設置済",IF(COUNTIF($M85,"*不明*"),"該当不明",IF(ISERROR(VLOOKUP($M85,#REF!,4,0)),"",VLOOKUP($M85,#REF!,4,0))))</f>
        <v/>
      </c>
      <c r="Y85" s="139">
        <f t="shared" si="43"/>
        <v>0</v>
      </c>
      <c r="Z85" s="144" t="str">
        <f>IF(ISERROR(VLOOKUP($M85,#REF!,5,0)),"",VLOOKUP($M85,#REF!,5,0))</f>
        <v/>
      </c>
      <c r="AA85" s="147" t="str">
        <f t="shared" si="44"/>
        <v/>
      </c>
      <c r="AB85" s="147" t="str">
        <f t="shared" si="45"/>
        <v/>
      </c>
      <c r="AC85" s="147" t="str">
        <f>IF(ISERROR(VLOOKUP($M85,#REF!,6,0)),"",VLOOKUP($M85,#REF!,6,0))</f>
        <v/>
      </c>
      <c r="AD85" s="147" t="str">
        <f>IF(ISERROR(VLOOKUP($M85,#REF!,8,0)),"",VLOOKUP($M85,#REF!,8,0))</f>
        <v/>
      </c>
      <c r="AE85" s="152" t="str">
        <f t="shared" si="46"/>
        <v/>
      </c>
      <c r="AF85" s="155" t="str">
        <f t="shared" si="47"/>
        <v/>
      </c>
      <c r="AG85" s="146" t="str">
        <f t="shared" si="48"/>
        <v/>
      </c>
      <c r="AH85" s="146" t="str">
        <f>IF(ISERROR(VLOOKUP($M85,#REF!,9,0)),"",VLOOKUP($M85,#REF!,9,0))</f>
        <v/>
      </c>
      <c r="AI85" s="146" t="str">
        <f t="shared" si="49"/>
        <v/>
      </c>
      <c r="AJ85" s="168">
        <f t="shared" si="50"/>
        <v>0</v>
      </c>
      <c r="AK85" s="171"/>
      <c r="AL85" s="174" t="str">
        <f t="shared" si="51"/>
        <v/>
      </c>
      <c r="AM85" s="179" t="str">
        <f t="shared" si="52"/>
        <v/>
      </c>
      <c r="AN85" s="183" t="str">
        <f t="shared" si="53"/>
        <v>未入力セル</v>
      </c>
      <c r="AO85" s="186" t="str">
        <f t="shared" si="33"/>
        <v/>
      </c>
      <c r="AP85" s="186" t="str">
        <f t="shared" si="34"/>
        <v/>
      </c>
      <c r="AQ85" s="39">
        <f t="shared" si="32"/>
        <v>0</v>
      </c>
      <c r="AR85" s="39" t="str">
        <f>IF(ISERROR(VLOOKUP($M85,#REF!,16,0)),"",VLOOKUP($M85,#REF!,16,0))</f>
        <v/>
      </c>
      <c r="AS85" s="196" t="str">
        <f>IF(ISERROR(VLOOKUP($M85,#REF!,7,0)),"",VLOOKUP($M85,#REF!,7,0))</f>
        <v/>
      </c>
      <c r="AT85" s="203">
        <f t="shared" si="54"/>
        <v>0</v>
      </c>
      <c r="AU85" s="208" t="str">
        <f t="shared" si="55"/>
        <v/>
      </c>
      <c r="AW85" s="208" t="str">
        <f>IF(ISERROR(VLOOKUP($M85,#REF!,10,0)),"",VLOOKUP($M85,#REF!,10,0))</f>
        <v/>
      </c>
      <c r="AX85" s="203">
        <f t="shared" si="56"/>
        <v>0</v>
      </c>
      <c r="AY85" s="208" t="str">
        <f t="shared" si="57"/>
        <v/>
      </c>
      <c r="BA85" s="225" t="str">
        <f t="shared" si="58"/>
        <v/>
      </c>
      <c r="BB85" s="225" t="str">
        <f t="shared" si="59"/>
        <v/>
      </c>
    </row>
    <row r="86" spans="1:54" s="39" customFormat="1" ht="25.2" customHeight="1" x14ac:dyDescent="0.2">
      <c r="A86" s="45"/>
      <c r="B86" s="48"/>
      <c r="C86" s="48"/>
      <c r="D86" s="53"/>
      <c r="E86" s="53"/>
      <c r="F86" s="55"/>
      <c r="G86" s="55"/>
      <c r="H86" s="60"/>
      <c r="I86" s="66"/>
      <c r="J86" s="68"/>
      <c r="L86" s="73">
        <f t="shared" si="35"/>
        <v>0</v>
      </c>
      <c r="M86" s="73" t="str">
        <f t="shared" si="36"/>
        <v xml:space="preserve"> </v>
      </c>
      <c r="N86" s="100">
        <f t="shared" si="37"/>
        <v>0</v>
      </c>
      <c r="O86" s="100">
        <f t="shared" si="38"/>
        <v>0</v>
      </c>
      <c r="P86" s="108">
        <f t="shared" si="39"/>
        <v>0</v>
      </c>
      <c r="Q86" s="108" t="str">
        <f>IF(OR($C86="LED",$C86="不明"),"",IF(ISERROR(VLOOKUP($M86,#REF!,2,0)),"",VLOOKUP($M86,#REF!,2,0)))</f>
        <v/>
      </c>
      <c r="R86" s="100">
        <f t="shared" si="40"/>
        <v>0</v>
      </c>
      <c r="S86" s="100">
        <f t="shared" si="41"/>
        <v>0</v>
      </c>
      <c r="T86" s="120" t="str">
        <f t="shared" si="42"/>
        <v/>
      </c>
      <c r="U86" s="124"/>
      <c r="V86" s="129" t="s">
        <v>164</v>
      </c>
      <c r="W86" s="131"/>
      <c r="X86" s="75" t="str">
        <f>IF(COUNTIF($M86,"*LED*"),"LED設置済",IF(COUNTIF($M86,"*不明*"),"該当不明",IF(ISERROR(VLOOKUP($M86,#REF!,4,0)),"",VLOOKUP($M86,#REF!,4,0))))</f>
        <v/>
      </c>
      <c r="Y86" s="139">
        <f t="shared" si="43"/>
        <v>0</v>
      </c>
      <c r="Z86" s="144" t="str">
        <f>IF(ISERROR(VLOOKUP($M86,#REF!,5,0)),"",VLOOKUP($M86,#REF!,5,0))</f>
        <v/>
      </c>
      <c r="AA86" s="147" t="str">
        <f t="shared" si="44"/>
        <v/>
      </c>
      <c r="AB86" s="147" t="str">
        <f t="shared" si="45"/>
        <v/>
      </c>
      <c r="AC86" s="147" t="str">
        <f>IF(ISERROR(VLOOKUP($M86,#REF!,6,0)),"",VLOOKUP($M86,#REF!,6,0))</f>
        <v/>
      </c>
      <c r="AD86" s="147" t="str">
        <f>IF(ISERROR(VLOOKUP($M86,#REF!,8,0)),"",VLOOKUP($M86,#REF!,8,0))</f>
        <v/>
      </c>
      <c r="AE86" s="152" t="str">
        <f t="shared" si="46"/>
        <v/>
      </c>
      <c r="AF86" s="155" t="str">
        <f t="shared" si="47"/>
        <v/>
      </c>
      <c r="AG86" s="146" t="str">
        <f t="shared" si="48"/>
        <v/>
      </c>
      <c r="AH86" s="146" t="str">
        <f>IF(ISERROR(VLOOKUP($M86,#REF!,9,0)),"",VLOOKUP($M86,#REF!,9,0))</f>
        <v/>
      </c>
      <c r="AI86" s="146" t="str">
        <f t="shared" si="49"/>
        <v/>
      </c>
      <c r="AJ86" s="168">
        <f t="shared" si="50"/>
        <v>0</v>
      </c>
      <c r="AK86" s="171"/>
      <c r="AL86" s="174" t="str">
        <f t="shared" si="51"/>
        <v/>
      </c>
      <c r="AM86" s="179" t="str">
        <f t="shared" si="52"/>
        <v/>
      </c>
      <c r="AN86" s="183" t="str">
        <f t="shared" si="53"/>
        <v>未入力セル</v>
      </c>
      <c r="AO86" s="186" t="str">
        <f t="shared" si="33"/>
        <v/>
      </c>
      <c r="AP86" s="186" t="str">
        <f t="shared" si="34"/>
        <v/>
      </c>
      <c r="AQ86" s="39">
        <f t="shared" si="32"/>
        <v>0</v>
      </c>
      <c r="AR86" s="39" t="str">
        <f>IF(ISERROR(VLOOKUP($M86,#REF!,16,0)),"",VLOOKUP($M86,#REF!,16,0))</f>
        <v/>
      </c>
      <c r="AS86" s="196" t="str">
        <f>IF(ISERROR(VLOOKUP($M86,#REF!,7,0)),"",VLOOKUP($M86,#REF!,7,0))</f>
        <v/>
      </c>
      <c r="AT86" s="203">
        <f t="shared" si="54"/>
        <v>0</v>
      </c>
      <c r="AU86" s="208" t="str">
        <f t="shared" si="55"/>
        <v/>
      </c>
      <c r="AW86" s="208" t="str">
        <f>IF(ISERROR(VLOOKUP($M86,#REF!,10,0)),"",VLOOKUP($M86,#REF!,10,0))</f>
        <v/>
      </c>
      <c r="AX86" s="203">
        <f t="shared" si="56"/>
        <v>0</v>
      </c>
      <c r="AY86" s="208" t="str">
        <f t="shared" si="57"/>
        <v/>
      </c>
      <c r="BA86" s="225" t="str">
        <f t="shared" si="58"/>
        <v/>
      </c>
      <c r="BB86" s="225" t="str">
        <f t="shared" si="59"/>
        <v/>
      </c>
    </row>
    <row r="87" spans="1:54" s="39" customFormat="1" ht="25.2" customHeight="1" x14ac:dyDescent="0.2">
      <c r="A87" s="45"/>
      <c r="B87" s="48"/>
      <c r="C87" s="48"/>
      <c r="D87" s="53"/>
      <c r="E87" s="53"/>
      <c r="F87" s="55"/>
      <c r="G87" s="55"/>
      <c r="H87" s="60"/>
      <c r="I87" s="66"/>
      <c r="J87" s="68"/>
      <c r="L87" s="73">
        <f t="shared" si="35"/>
        <v>0</v>
      </c>
      <c r="M87" s="73" t="str">
        <f t="shared" si="36"/>
        <v xml:space="preserve"> </v>
      </c>
      <c r="N87" s="100">
        <f t="shared" si="37"/>
        <v>0</v>
      </c>
      <c r="O87" s="100">
        <f t="shared" si="38"/>
        <v>0</v>
      </c>
      <c r="P87" s="108">
        <f t="shared" si="39"/>
        <v>0</v>
      </c>
      <c r="Q87" s="108" t="str">
        <f>IF(OR($C87="LED",$C87="不明"),"",IF(ISERROR(VLOOKUP($M87,#REF!,2,0)),"",VLOOKUP($M87,#REF!,2,0)))</f>
        <v/>
      </c>
      <c r="R87" s="100">
        <f t="shared" si="40"/>
        <v>0</v>
      </c>
      <c r="S87" s="100">
        <f t="shared" si="41"/>
        <v>0</v>
      </c>
      <c r="T87" s="120" t="str">
        <f t="shared" si="42"/>
        <v/>
      </c>
      <c r="U87" s="124"/>
      <c r="V87" s="129" t="s">
        <v>164</v>
      </c>
      <c r="W87" s="131"/>
      <c r="X87" s="75" t="str">
        <f>IF(COUNTIF($M87,"*LED*"),"LED設置済",IF(COUNTIF($M87,"*不明*"),"該当不明",IF(ISERROR(VLOOKUP($M87,#REF!,4,0)),"",VLOOKUP($M87,#REF!,4,0))))</f>
        <v/>
      </c>
      <c r="Y87" s="139">
        <f t="shared" si="43"/>
        <v>0</v>
      </c>
      <c r="Z87" s="144" t="str">
        <f>IF(ISERROR(VLOOKUP($M87,#REF!,5,0)),"",VLOOKUP($M87,#REF!,5,0))</f>
        <v/>
      </c>
      <c r="AA87" s="147" t="str">
        <f t="shared" si="44"/>
        <v/>
      </c>
      <c r="AB87" s="147" t="str">
        <f t="shared" si="45"/>
        <v/>
      </c>
      <c r="AC87" s="147" t="str">
        <f>IF(ISERROR(VLOOKUP($M87,#REF!,6,0)),"",VLOOKUP($M87,#REF!,6,0))</f>
        <v/>
      </c>
      <c r="AD87" s="147" t="str">
        <f>IF(ISERROR(VLOOKUP($M87,#REF!,8,0)),"",VLOOKUP($M87,#REF!,8,0))</f>
        <v/>
      </c>
      <c r="AE87" s="152" t="str">
        <f t="shared" si="46"/>
        <v/>
      </c>
      <c r="AF87" s="155" t="str">
        <f t="shared" si="47"/>
        <v/>
      </c>
      <c r="AG87" s="146" t="str">
        <f t="shared" si="48"/>
        <v/>
      </c>
      <c r="AH87" s="146" t="str">
        <f>IF(ISERROR(VLOOKUP($M87,#REF!,9,0)),"",VLOOKUP($M87,#REF!,9,0))</f>
        <v/>
      </c>
      <c r="AI87" s="146" t="str">
        <f t="shared" si="49"/>
        <v/>
      </c>
      <c r="AJ87" s="168">
        <f t="shared" si="50"/>
        <v>0</v>
      </c>
      <c r="AK87" s="171"/>
      <c r="AL87" s="174" t="str">
        <f t="shared" si="51"/>
        <v/>
      </c>
      <c r="AM87" s="179" t="str">
        <f t="shared" si="52"/>
        <v/>
      </c>
      <c r="AN87" s="183" t="str">
        <f t="shared" si="53"/>
        <v>未入力セル</v>
      </c>
      <c r="AO87" s="186" t="str">
        <f t="shared" si="33"/>
        <v/>
      </c>
      <c r="AP87" s="186" t="str">
        <f t="shared" si="34"/>
        <v/>
      </c>
      <c r="AQ87" s="39">
        <f t="shared" si="32"/>
        <v>0</v>
      </c>
      <c r="AR87" s="39" t="str">
        <f>IF(ISERROR(VLOOKUP($M87,#REF!,16,0)),"",VLOOKUP($M87,#REF!,16,0))</f>
        <v/>
      </c>
      <c r="AS87" s="196" t="str">
        <f>IF(ISERROR(VLOOKUP($M87,#REF!,7,0)),"",VLOOKUP($M87,#REF!,7,0))</f>
        <v/>
      </c>
      <c r="AT87" s="203">
        <f t="shared" si="54"/>
        <v>0</v>
      </c>
      <c r="AU87" s="208" t="str">
        <f t="shared" si="55"/>
        <v/>
      </c>
      <c r="AW87" s="208" t="str">
        <f>IF(ISERROR(VLOOKUP($M87,#REF!,10,0)),"",VLOOKUP($M87,#REF!,10,0))</f>
        <v/>
      </c>
      <c r="AX87" s="203">
        <f t="shared" si="56"/>
        <v>0</v>
      </c>
      <c r="AY87" s="208" t="str">
        <f t="shared" si="57"/>
        <v/>
      </c>
      <c r="BA87" s="225" t="str">
        <f t="shared" si="58"/>
        <v/>
      </c>
      <c r="BB87" s="225" t="str">
        <f t="shared" si="59"/>
        <v/>
      </c>
    </row>
    <row r="88" spans="1:54" s="39" customFormat="1" ht="25.2" customHeight="1" x14ac:dyDescent="0.2">
      <c r="A88" s="45"/>
      <c r="B88" s="48"/>
      <c r="C88" s="48"/>
      <c r="D88" s="53"/>
      <c r="E88" s="53"/>
      <c r="F88" s="55"/>
      <c r="G88" s="55"/>
      <c r="H88" s="60"/>
      <c r="I88" s="66"/>
      <c r="J88" s="68"/>
      <c r="L88" s="73">
        <f t="shared" si="35"/>
        <v>0</v>
      </c>
      <c r="M88" s="73" t="str">
        <f t="shared" si="36"/>
        <v xml:space="preserve"> </v>
      </c>
      <c r="N88" s="100">
        <f t="shared" si="37"/>
        <v>0</v>
      </c>
      <c r="O88" s="100">
        <f t="shared" si="38"/>
        <v>0</v>
      </c>
      <c r="P88" s="108">
        <f t="shared" si="39"/>
        <v>0</v>
      </c>
      <c r="Q88" s="108" t="str">
        <f>IF(OR($C88="LED",$C88="不明"),"",IF(ISERROR(VLOOKUP($M88,#REF!,2,0)),"",VLOOKUP($M88,#REF!,2,0)))</f>
        <v/>
      </c>
      <c r="R88" s="100">
        <f t="shared" si="40"/>
        <v>0</v>
      </c>
      <c r="S88" s="100">
        <f t="shared" si="41"/>
        <v>0</v>
      </c>
      <c r="T88" s="120" t="str">
        <f t="shared" si="42"/>
        <v/>
      </c>
      <c r="U88" s="124"/>
      <c r="V88" s="129" t="s">
        <v>164</v>
      </c>
      <c r="W88" s="131"/>
      <c r="X88" s="75" t="str">
        <f>IF(COUNTIF($M88,"*LED*"),"LED設置済",IF(COUNTIF($M88,"*不明*"),"該当不明",IF(ISERROR(VLOOKUP($M88,#REF!,4,0)),"",VLOOKUP($M88,#REF!,4,0))))</f>
        <v/>
      </c>
      <c r="Y88" s="139">
        <f t="shared" si="43"/>
        <v>0</v>
      </c>
      <c r="Z88" s="144" t="str">
        <f>IF(ISERROR(VLOOKUP($M88,#REF!,5,0)),"",VLOOKUP($M88,#REF!,5,0))</f>
        <v/>
      </c>
      <c r="AA88" s="147" t="str">
        <f t="shared" si="44"/>
        <v/>
      </c>
      <c r="AB88" s="147" t="str">
        <f t="shared" si="45"/>
        <v/>
      </c>
      <c r="AC88" s="147" t="str">
        <f>IF(ISERROR(VLOOKUP($M88,#REF!,6,0)),"",VLOOKUP($M88,#REF!,6,0))</f>
        <v/>
      </c>
      <c r="AD88" s="147" t="str">
        <f>IF(ISERROR(VLOOKUP($M88,#REF!,8,0)),"",VLOOKUP($M88,#REF!,8,0))</f>
        <v/>
      </c>
      <c r="AE88" s="152" t="str">
        <f t="shared" si="46"/>
        <v/>
      </c>
      <c r="AF88" s="155" t="str">
        <f t="shared" si="47"/>
        <v/>
      </c>
      <c r="AG88" s="146" t="str">
        <f t="shared" si="48"/>
        <v/>
      </c>
      <c r="AH88" s="146" t="str">
        <f>IF(ISERROR(VLOOKUP($M88,#REF!,9,0)),"",VLOOKUP($M88,#REF!,9,0))</f>
        <v/>
      </c>
      <c r="AI88" s="146" t="str">
        <f t="shared" si="49"/>
        <v/>
      </c>
      <c r="AJ88" s="168">
        <f t="shared" si="50"/>
        <v>0</v>
      </c>
      <c r="AK88" s="171"/>
      <c r="AL88" s="174" t="str">
        <f t="shared" si="51"/>
        <v/>
      </c>
      <c r="AM88" s="179" t="str">
        <f t="shared" si="52"/>
        <v/>
      </c>
      <c r="AN88" s="183" t="str">
        <f t="shared" si="53"/>
        <v>未入力セル</v>
      </c>
      <c r="AO88" s="186" t="str">
        <f t="shared" si="33"/>
        <v/>
      </c>
      <c r="AP88" s="186" t="str">
        <f t="shared" si="34"/>
        <v/>
      </c>
      <c r="AQ88" s="39">
        <f t="shared" si="32"/>
        <v>0</v>
      </c>
      <c r="AR88" s="39" t="str">
        <f>IF(ISERROR(VLOOKUP($M88,#REF!,16,0)),"",VLOOKUP($M88,#REF!,16,0))</f>
        <v/>
      </c>
      <c r="AS88" s="196" t="str">
        <f>IF(ISERROR(VLOOKUP($M88,#REF!,7,0)),"",VLOOKUP($M88,#REF!,7,0))</f>
        <v/>
      </c>
      <c r="AT88" s="203">
        <f t="shared" si="54"/>
        <v>0</v>
      </c>
      <c r="AU88" s="208" t="str">
        <f t="shared" si="55"/>
        <v/>
      </c>
      <c r="AW88" s="208" t="str">
        <f>IF(ISERROR(VLOOKUP($M88,#REF!,10,0)),"",VLOOKUP($M88,#REF!,10,0))</f>
        <v/>
      </c>
      <c r="AX88" s="203">
        <f t="shared" si="56"/>
        <v>0</v>
      </c>
      <c r="AY88" s="208" t="str">
        <f t="shared" si="57"/>
        <v/>
      </c>
      <c r="BA88" s="225" t="str">
        <f t="shared" si="58"/>
        <v/>
      </c>
      <c r="BB88" s="225" t="str">
        <f t="shared" si="59"/>
        <v/>
      </c>
    </row>
    <row r="89" spans="1:54" s="39" customFormat="1" ht="25.2" customHeight="1" x14ac:dyDescent="0.2">
      <c r="A89" s="45"/>
      <c r="B89" s="48"/>
      <c r="C89" s="48"/>
      <c r="D89" s="53"/>
      <c r="E89" s="53"/>
      <c r="F89" s="55"/>
      <c r="G89" s="55"/>
      <c r="H89" s="60"/>
      <c r="I89" s="66"/>
      <c r="J89" s="68"/>
      <c r="L89" s="73">
        <f t="shared" si="35"/>
        <v>0</v>
      </c>
      <c r="M89" s="73" t="str">
        <f t="shared" si="36"/>
        <v xml:space="preserve"> </v>
      </c>
      <c r="N89" s="100">
        <f t="shared" si="37"/>
        <v>0</v>
      </c>
      <c r="O89" s="100">
        <f t="shared" si="38"/>
        <v>0</v>
      </c>
      <c r="P89" s="108">
        <f t="shared" si="39"/>
        <v>0</v>
      </c>
      <c r="Q89" s="108" t="str">
        <f>IF(OR($C89="LED",$C89="不明"),"",IF(ISERROR(VLOOKUP($M89,#REF!,2,0)),"",VLOOKUP($M89,#REF!,2,0)))</f>
        <v/>
      </c>
      <c r="R89" s="100">
        <f t="shared" si="40"/>
        <v>0</v>
      </c>
      <c r="S89" s="100">
        <f t="shared" si="41"/>
        <v>0</v>
      </c>
      <c r="T89" s="120" t="str">
        <f t="shared" si="42"/>
        <v/>
      </c>
      <c r="U89" s="124"/>
      <c r="V89" s="129" t="s">
        <v>164</v>
      </c>
      <c r="W89" s="131"/>
      <c r="X89" s="75" t="str">
        <f>IF(COUNTIF($M89,"*LED*"),"LED設置済",IF(COUNTIF($M89,"*不明*"),"該当不明",IF(ISERROR(VLOOKUP($M89,#REF!,4,0)),"",VLOOKUP($M89,#REF!,4,0))))</f>
        <v/>
      </c>
      <c r="Y89" s="139">
        <f t="shared" si="43"/>
        <v>0</v>
      </c>
      <c r="Z89" s="144" t="str">
        <f>IF(ISERROR(VLOOKUP($M89,#REF!,5,0)),"",VLOOKUP($M89,#REF!,5,0))</f>
        <v/>
      </c>
      <c r="AA89" s="147" t="str">
        <f t="shared" si="44"/>
        <v/>
      </c>
      <c r="AB89" s="147" t="str">
        <f t="shared" si="45"/>
        <v/>
      </c>
      <c r="AC89" s="147" t="str">
        <f>IF(ISERROR(VLOOKUP($M89,#REF!,6,0)),"",VLOOKUP($M89,#REF!,6,0))</f>
        <v/>
      </c>
      <c r="AD89" s="147" t="str">
        <f>IF(ISERROR(VLOOKUP($M89,#REF!,8,0)),"",VLOOKUP($M89,#REF!,8,0))</f>
        <v/>
      </c>
      <c r="AE89" s="152" t="str">
        <f t="shared" si="46"/>
        <v/>
      </c>
      <c r="AF89" s="155" t="str">
        <f t="shared" si="47"/>
        <v/>
      </c>
      <c r="AG89" s="146" t="str">
        <f t="shared" si="48"/>
        <v/>
      </c>
      <c r="AH89" s="146" t="str">
        <f>IF(ISERROR(VLOOKUP($M89,#REF!,9,0)),"",VLOOKUP($M89,#REF!,9,0))</f>
        <v/>
      </c>
      <c r="AI89" s="146" t="str">
        <f t="shared" si="49"/>
        <v/>
      </c>
      <c r="AJ89" s="168">
        <f t="shared" si="50"/>
        <v>0</v>
      </c>
      <c r="AK89" s="171"/>
      <c r="AL89" s="174" t="str">
        <f t="shared" si="51"/>
        <v/>
      </c>
      <c r="AM89" s="179" t="str">
        <f t="shared" si="52"/>
        <v/>
      </c>
      <c r="AN89" s="183" t="str">
        <f t="shared" si="53"/>
        <v>未入力セル</v>
      </c>
      <c r="AO89" s="186" t="str">
        <f t="shared" si="33"/>
        <v/>
      </c>
      <c r="AP89" s="186" t="str">
        <f t="shared" si="34"/>
        <v/>
      </c>
      <c r="AQ89" s="39">
        <f t="shared" si="32"/>
        <v>0</v>
      </c>
      <c r="AR89" s="39" t="str">
        <f>IF(ISERROR(VLOOKUP($M89,#REF!,16,0)),"",VLOOKUP($M89,#REF!,16,0))</f>
        <v/>
      </c>
      <c r="AS89" s="196" t="str">
        <f>IF(ISERROR(VLOOKUP($M89,#REF!,7,0)),"",VLOOKUP($M89,#REF!,7,0))</f>
        <v/>
      </c>
      <c r="AT89" s="203">
        <f t="shared" si="54"/>
        <v>0</v>
      </c>
      <c r="AU89" s="208" t="str">
        <f t="shared" si="55"/>
        <v/>
      </c>
      <c r="AW89" s="208" t="str">
        <f>IF(ISERROR(VLOOKUP($M89,#REF!,10,0)),"",VLOOKUP($M89,#REF!,10,0))</f>
        <v/>
      </c>
      <c r="AX89" s="203">
        <f t="shared" si="56"/>
        <v>0</v>
      </c>
      <c r="AY89" s="208" t="str">
        <f t="shared" si="57"/>
        <v/>
      </c>
      <c r="BA89" s="225" t="str">
        <f t="shared" si="58"/>
        <v/>
      </c>
      <c r="BB89" s="225" t="str">
        <f t="shared" si="59"/>
        <v/>
      </c>
    </row>
    <row r="90" spans="1:54" s="39" customFormat="1" ht="25.2" customHeight="1" x14ac:dyDescent="0.2">
      <c r="A90" s="45"/>
      <c r="B90" s="48"/>
      <c r="C90" s="48"/>
      <c r="D90" s="53"/>
      <c r="E90" s="53"/>
      <c r="F90" s="55"/>
      <c r="G90" s="55"/>
      <c r="H90" s="60"/>
      <c r="I90" s="66"/>
      <c r="J90" s="68"/>
      <c r="L90" s="73">
        <f t="shared" si="35"/>
        <v>0</v>
      </c>
      <c r="M90" s="73" t="str">
        <f t="shared" si="36"/>
        <v xml:space="preserve"> </v>
      </c>
      <c r="N90" s="100">
        <f t="shared" si="37"/>
        <v>0</v>
      </c>
      <c r="O90" s="100">
        <f t="shared" si="38"/>
        <v>0</v>
      </c>
      <c r="P90" s="108">
        <f t="shared" si="39"/>
        <v>0</v>
      </c>
      <c r="Q90" s="108" t="str">
        <f>IF(OR($C90="LED",$C90="不明"),"",IF(ISERROR(VLOOKUP($M90,#REF!,2,0)),"",VLOOKUP($M90,#REF!,2,0)))</f>
        <v/>
      </c>
      <c r="R90" s="100">
        <f t="shared" si="40"/>
        <v>0</v>
      </c>
      <c r="S90" s="100">
        <f t="shared" si="41"/>
        <v>0</v>
      </c>
      <c r="T90" s="120" t="str">
        <f t="shared" si="42"/>
        <v/>
      </c>
      <c r="U90" s="124"/>
      <c r="V90" s="129" t="s">
        <v>164</v>
      </c>
      <c r="W90" s="131"/>
      <c r="X90" s="75" t="str">
        <f>IF(COUNTIF($M90,"*LED*"),"LED設置済",IF(COUNTIF($M90,"*不明*"),"該当不明",IF(ISERROR(VLOOKUP($M90,#REF!,4,0)),"",VLOOKUP($M90,#REF!,4,0))))</f>
        <v/>
      </c>
      <c r="Y90" s="139">
        <f t="shared" si="43"/>
        <v>0</v>
      </c>
      <c r="Z90" s="144" t="str">
        <f>IF(ISERROR(VLOOKUP($M90,#REF!,5,0)),"",VLOOKUP($M90,#REF!,5,0))</f>
        <v/>
      </c>
      <c r="AA90" s="147" t="str">
        <f t="shared" si="44"/>
        <v/>
      </c>
      <c r="AB90" s="147" t="str">
        <f t="shared" si="45"/>
        <v/>
      </c>
      <c r="AC90" s="147" t="str">
        <f>IF(ISERROR(VLOOKUP($M90,#REF!,6,0)),"",VLOOKUP($M90,#REF!,6,0))</f>
        <v/>
      </c>
      <c r="AD90" s="147" t="str">
        <f>IF(ISERROR(VLOOKUP($M90,#REF!,8,0)),"",VLOOKUP($M90,#REF!,8,0))</f>
        <v/>
      </c>
      <c r="AE90" s="152" t="str">
        <f t="shared" si="46"/>
        <v/>
      </c>
      <c r="AF90" s="155" t="str">
        <f t="shared" si="47"/>
        <v/>
      </c>
      <c r="AG90" s="146" t="str">
        <f t="shared" si="48"/>
        <v/>
      </c>
      <c r="AH90" s="146" t="str">
        <f>IF(ISERROR(VLOOKUP($M90,#REF!,9,0)),"",VLOOKUP($M90,#REF!,9,0))</f>
        <v/>
      </c>
      <c r="AI90" s="146" t="str">
        <f t="shared" si="49"/>
        <v/>
      </c>
      <c r="AJ90" s="168">
        <f t="shared" si="50"/>
        <v>0</v>
      </c>
      <c r="AK90" s="171"/>
      <c r="AL90" s="174" t="str">
        <f t="shared" si="51"/>
        <v/>
      </c>
      <c r="AM90" s="179" t="str">
        <f t="shared" si="52"/>
        <v/>
      </c>
      <c r="AN90" s="183" t="str">
        <f t="shared" si="53"/>
        <v>未入力セル</v>
      </c>
      <c r="AO90" s="186" t="str">
        <f t="shared" si="33"/>
        <v/>
      </c>
      <c r="AP90" s="186" t="str">
        <f t="shared" si="34"/>
        <v/>
      </c>
      <c r="AQ90" s="39">
        <f t="shared" si="32"/>
        <v>0</v>
      </c>
      <c r="AR90" s="39" t="str">
        <f>IF(ISERROR(VLOOKUP($M90,#REF!,16,0)),"",VLOOKUP($M90,#REF!,16,0))</f>
        <v/>
      </c>
      <c r="AS90" s="196" t="str">
        <f>IF(ISERROR(VLOOKUP($M90,#REF!,7,0)),"",VLOOKUP($M90,#REF!,7,0))</f>
        <v/>
      </c>
      <c r="AT90" s="203">
        <f t="shared" si="54"/>
        <v>0</v>
      </c>
      <c r="AU90" s="208" t="str">
        <f t="shared" si="55"/>
        <v/>
      </c>
      <c r="AW90" s="208" t="str">
        <f>IF(ISERROR(VLOOKUP($M90,#REF!,10,0)),"",VLOOKUP($M90,#REF!,10,0))</f>
        <v/>
      </c>
      <c r="AX90" s="203">
        <f t="shared" si="56"/>
        <v>0</v>
      </c>
      <c r="AY90" s="208" t="str">
        <f t="shared" si="57"/>
        <v/>
      </c>
      <c r="BA90" s="225" t="str">
        <f t="shared" si="58"/>
        <v/>
      </c>
      <c r="BB90" s="225" t="str">
        <f t="shared" si="59"/>
        <v/>
      </c>
    </row>
    <row r="91" spans="1:54" s="39" customFormat="1" ht="25.2" customHeight="1" x14ac:dyDescent="0.2">
      <c r="A91" s="45"/>
      <c r="B91" s="48"/>
      <c r="C91" s="48"/>
      <c r="D91" s="53"/>
      <c r="E91" s="53"/>
      <c r="F91" s="55"/>
      <c r="G91" s="55"/>
      <c r="H91" s="60"/>
      <c r="I91" s="66"/>
      <c r="J91" s="68"/>
      <c r="L91" s="73">
        <f t="shared" si="35"/>
        <v>0</v>
      </c>
      <c r="M91" s="73" t="str">
        <f t="shared" si="36"/>
        <v xml:space="preserve"> </v>
      </c>
      <c r="N91" s="100">
        <f t="shared" si="37"/>
        <v>0</v>
      </c>
      <c r="O91" s="100">
        <f t="shared" si="38"/>
        <v>0</v>
      </c>
      <c r="P91" s="108">
        <f t="shared" si="39"/>
        <v>0</v>
      </c>
      <c r="Q91" s="108" t="str">
        <f>IF(OR($C91="LED",$C91="不明"),"",IF(ISERROR(VLOOKUP($M91,#REF!,2,0)),"",VLOOKUP($M91,#REF!,2,0)))</f>
        <v/>
      </c>
      <c r="R91" s="100">
        <f t="shared" si="40"/>
        <v>0</v>
      </c>
      <c r="S91" s="100">
        <f t="shared" si="41"/>
        <v>0</v>
      </c>
      <c r="T91" s="120" t="str">
        <f t="shared" si="42"/>
        <v/>
      </c>
      <c r="U91" s="124"/>
      <c r="V91" s="129" t="s">
        <v>164</v>
      </c>
      <c r="W91" s="131"/>
      <c r="X91" s="75" t="str">
        <f>IF(COUNTIF($M91,"*LED*"),"LED設置済",IF(COUNTIF($M91,"*不明*"),"該当不明",IF(ISERROR(VLOOKUP($M91,#REF!,4,0)),"",VLOOKUP($M91,#REF!,4,0))))</f>
        <v/>
      </c>
      <c r="Y91" s="139">
        <f t="shared" si="43"/>
        <v>0</v>
      </c>
      <c r="Z91" s="144" t="str">
        <f>IF(ISERROR(VLOOKUP($M91,#REF!,5,0)),"",VLOOKUP($M91,#REF!,5,0))</f>
        <v/>
      </c>
      <c r="AA91" s="147" t="str">
        <f t="shared" si="44"/>
        <v/>
      </c>
      <c r="AB91" s="147" t="str">
        <f t="shared" si="45"/>
        <v/>
      </c>
      <c r="AC91" s="147" t="str">
        <f>IF(ISERROR(VLOOKUP($M91,#REF!,6,0)),"",VLOOKUP($M91,#REF!,6,0))</f>
        <v/>
      </c>
      <c r="AD91" s="147" t="str">
        <f>IF(ISERROR(VLOOKUP($M91,#REF!,8,0)),"",VLOOKUP($M91,#REF!,8,0))</f>
        <v/>
      </c>
      <c r="AE91" s="152" t="str">
        <f t="shared" si="46"/>
        <v/>
      </c>
      <c r="AF91" s="155" t="str">
        <f t="shared" si="47"/>
        <v/>
      </c>
      <c r="AG91" s="146" t="str">
        <f t="shared" si="48"/>
        <v/>
      </c>
      <c r="AH91" s="146" t="str">
        <f>IF(ISERROR(VLOOKUP($M91,#REF!,9,0)),"",VLOOKUP($M91,#REF!,9,0))</f>
        <v/>
      </c>
      <c r="AI91" s="146" t="str">
        <f t="shared" si="49"/>
        <v/>
      </c>
      <c r="AJ91" s="168">
        <f t="shared" si="50"/>
        <v>0</v>
      </c>
      <c r="AK91" s="171"/>
      <c r="AL91" s="174" t="str">
        <f t="shared" si="51"/>
        <v/>
      </c>
      <c r="AM91" s="179" t="str">
        <f t="shared" si="52"/>
        <v/>
      </c>
      <c r="AN91" s="183" t="str">
        <f t="shared" si="53"/>
        <v>未入力セル</v>
      </c>
      <c r="AO91" s="186" t="str">
        <f t="shared" si="33"/>
        <v/>
      </c>
      <c r="AP91" s="186" t="str">
        <f t="shared" si="34"/>
        <v/>
      </c>
      <c r="AQ91" s="39">
        <f t="shared" si="32"/>
        <v>0</v>
      </c>
      <c r="AR91" s="39" t="str">
        <f>IF(ISERROR(VLOOKUP($M91,#REF!,16,0)),"",VLOOKUP($M91,#REF!,16,0))</f>
        <v/>
      </c>
      <c r="AS91" s="196" t="str">
        <f>IF(ISERROR(VLOOKUP($M91,#REF!,7,0)),"",VLOOKUP($M91,#REF!,7,0))</f>
        <v/>
      </c>
      <c r="AT91" s="203">
        <f t="shared" si="54"/>
        <v>0</v>
      </c>
      <c r="AU91" s="208" t="str">
        <f t="shared" si="55"/>
        <v/>
      </c>
      <c r="AW91" s="208" t="str">
        <f>IF(ISERROR(VLOOKUP($M91,#REF!,10,0)),"",VLOOKUP($M91,#REF!,10,0))</f>
        <v/>
      </c>
      <c r="AX91" s="203">
        <f t="shared" si="56"/>
        <v>0</v>
      </c>
      <c r="AY91" s="208" t="str">
        <f t="shared" si="57"/>
        <v/>
      </c>
      <c r="BA91" s="225" t="str">
        <f t="shared" si="58"/>
        <v/>
      </c>
      <c r="BB91" s="225" t="str">
        <f t="shared" si="59"/>
        <v/>
      </c>
    </row>
    <row r="92" spans="1:54" s="39" customFormat="1" ht="25.2" customHeight="1" x14ac:dyDescent="0.2">
      <c r="A92" s="45"/>
      <c r="B92" s="48"/>
      <c r="C92" s="48"/>
      <c r="D92" s="53"/>
      <c r="E92" s="53"/>
      <c r="F92" s="55"/>
      <c r="G92" s="55"/>
      <c r="H92" s="60"/>
      <c r="I92" s="66"/>
      <c r="J92" s="68"/>
      <c r="L92" s="73">
        <f t="shared" si="35"/>
        <v>0</v>
      </c>
      <c r="M92" s="73" t="str">
        <f t="shared" si="36"/>
        <v xml:space="preserve"> </v>
      </c>
      <c r="N92" s="100">
        <f t="shared" si="37"/>
        <v>0</v>
      </c>
      <c r="O92" s="100">
        <f t="shared" si="38"/>
        <v>0</v>
      </c>
      <c r="P92" s="108">
        <f t="shared" si="39"/>
        <v>0</v>
      </c>
      <c r="Q92" s="108" t="str">
        <f>IF(OR($C92="LED",$C92="不明"),"",IF(ISERROR(VLOOKUP($M92,#REF!,2,0)),"",VLOOKUP($M92,#REF!,2,0)))</f>
        <v/>
      </c>
      <c r="R92" s="100">
        <f t="shared" si="40"/>
        <v>0</v>
      </c>
      <c r="S92" s="100">
        <f t="shared" si="41"/>
        <v>0</v>
      </c>
      <c r="T92" s="120" t="str">
        <f t="shared" si="42"/>
        <v/>
      </c>
      <c r="U92" s="124"/>
      <c r="V92" s="129" t="s">
        <v>164</v>
      </c>
      <c r="W92" s="131"/>
      <c r="X92" s="75" t="str">
        <f>IF(COUNTIF($M92,"*LED*"),"LED設置済",IF(COUNTIF($M92,"*不明*"),"該当不明",IF(ISERROR(VLOOKUP($M92,#REF!,4,0)),"",VLOOKUP($M92,#REF!,4,0))))</f>
        <v/>
      </c>
      <c r="Y92" s="139">
        <f t="shared" si="43"/>
        <v>0</v>
      </c>
      <c r="Z92" s="144" t="str">
        <f>IF(ISERROR(VLOOKUP($M92,#REF!,5,0)),"",VLOOKUP($M92,#REF!,5,0))</f>
        <v/>
      </c>
      <c r="AA92" s="147" t="str">
        <f t="shared" si="44"/>
        <v/>
      </c>
      <c r="AB92" s="147" t="str">
        <f t="shared" si="45"/>
        <v/>
      </c>
      <c r="AC92" s="147" t="str">
        <f>IF(ISERROR(VLOOKUP($M92,#REF!,6,0)),"",VLOOKUP($M92,#REF!,6,0))</f>
        <v/>
      </c>
      <c r="AD92" s="147" t="str">
        <f>IF(ISERROR(VLOOKUP($M92,#REF!,8,0)),"",VLOOKUP($M92,#REF!,8,0))</f>
        <v/>
      </c>
      <c r="AE92" s="152" t="str">
        <f t="shared" si="46"/>
        <v/>
      </c>
      <c r="AF92" s="155" t="str">
        <f t="shared" si="47"/>
        <v/>
      </c>
      <c r="AG92" s="146" t="str">
        <f t="shared" si="48"/>
        <v/>
      </c>
      <c r="AH92" s="146" t="str">
        <f>IF(ISERROR(VLOOKUP($M92,#REF!,9,0)),"",VLOOKUP($M92,#REF!,9,0))</f>
        <v/>
      </c>
      <c r="AI92" s="146" t="str">
        <f t="shared" si="49"/>
        <v/>
      </c>
      <c r="AJ92" s="168">
        <f t="shared" si="50"/>
        <v>0</v>
      </c>
      <c r="AK92" s="171"/>
      <c r="AL92" s="174" t="str">
        <f t="shared" si="51"/>
        <v/>
      </c>
      <c r="AM92" s="179" t="str">
        <f t="shared" si="52"/>
        <v/>
      </c>
      <c r="AN92" s="183" t="str">
        <f t="shared" si="53"/>
        <v>未入力セル</v>
      </c>
      <c r="AO92" s="186" t="str">
        <f t="shared" si="33"/>
        <v/>
      </c>
      <c r="AP92" s="186" t="str">
        <f t="shared" si="34"/>
        <v/>
      </c>
      <c r="AQ92" s="39">
        <f t="shared" si="32"/>
        <v>0</v>
      </c>
      <c r="AR92" s="39" t="str">
        <f>IF(ISERROR(VLOOKUP($M92,#REF!,16,0)),"",VLOOKUP($M92,#REF!,16,0))</f>
        <v/>
      </c>
      <c r="AS92" s="196" t="str">
        <f>IF(ISERROR(VLOOKUP($M92,#REF!,7,0)),"",VLOOKUP($M92,#REF!,7,0))</f>
        <v/>
      </c>
      <c r="AT92" s="203">
        <f t="shared" si="54"/>
        <v>0</v>
      </c>
      <c r="AU92" s="208" t="str">
        <f t="shared" si="55"/>
        <v/>
      </c>
      <c r="AW92" s="208" t="str">
        <f>IF(ISERROR(VLOOKUP($M92,#REF!,10,0)),"",VLOOKUP($M92,#REF!,10,0))</f>
        <v/>
      </c>
      <c r="AX92" s="203">
        <f t="shared" si="56"/>
        <v>0</v>
      </c>
      <c r="AY92" s="208" t="str">
        <f t="shared" si="57"/>
        <v/>
      </c>
      <c r="BA92" s="225" t="str">
        <f t="shared" si="58"/>
        <v/>
      </c>
      <c r="BB92" s="225" t="str">
        <f t="shared" si="59"/>
        <v/>
      </c>
    </row>
    <row r="93" spans="1:54" s="39" customFormat="1" ht="25.2" customHeight="1" x14ac:dyDescent="0.2">
      <c r="A93" s="45"/>
      <c r="B93" s="48"/>
      <c r="C93" s="48"/>
      <c r="D93" s="53"/>
      <c r="E93" s="53"/>
      <c r="F93" s="55"/>
      <c r="G93" s="55"/>
      <c r="H93" s="60"/>
      <c r="I93" s="66"/>
      <c r="J93" s="68"/>
      <c r="L93" s="73">
        <f t="shared" si="35"/>
        <v>0</v>
      </c>
      <c r="M93" s="73" t="str">
        <f t="shared" si="36"/>
        <v xml:space="preserve"> </v>
      </c>
      <c r="N93" s="100">
        <f t="shared" si="37"/>
        <v>0</v>
      </c>
      <c r="O93" s="100">
        <f t="shared" si="38"/>
        <v>0</v>
      </c>
      <c r="P93" s="108">
        <f t="shared" si="39"/>
        <v>0</v>
      </c>
      <c r="Q93" s="108" t="str">
        <f>IF(OR($C93="LED",$C93="不明"),"",IF(ISERROR(VLOOKUP($M93,#REF!,2,0)),"",VLOOKUP($M93,#REF!,2,0)))</f>
        <v/>
      </c>
      <c r="R93" s="100">
        <f t="shared" si="40"/>
        <v>0</v>
      </c>
      <c r="S93" s="100">
        <f t="shared" si="41"/>
        <v>0</v>
      </c>
      <c r="T93" s="120" t="str">
        <f t="shared" si="42"/>
        <v/>
      </c>
      <c r="U93" s="124"/>
      <c r="V93" s="129" t="s">
        <v>164</v>
      </c>
      <c r="W93" s="131"/>
      <c r="X93" s="75" t="str">
        <f>IF(COUNTIF($M93,"*LED*"),"LED設置済",IF(COUNTIF($M93,"*不明*"),"該当不明",IF(ISERROR(VLOOKUP($M93,#REF!,4,0)),"",VLOOKUP($M93,#REF!,4,0))))</f>
        <v/>
      </c>
      <c r="Y93" s="139">
        <f t="shared" si="43"/>
        <v>0</v>
      </c>
      <c r="Z93" s="144" t="str">
        <f>IF(ISERROR(VLOOKUP($M93,#REF!,5,0)),"",VLOOKUP($M93,#REF!,5,0))</f>
        <v/>
      </c>
      <c r="AA93" s="147" t="str">
        <f t="shared" si="44"/>
        <v/>
      </c>
      <c r="AB93" s="147" t="str">
        <f t="shared" si="45"/>
        <v/>
      </c>
      <c r="AC93" s="147" t="str">
        <f>IF(ISERROR(VLOOKUP($M93,#REF!,6,0)),"",VLOOKUP($M93,#REF!,6,0))</f>
        <v/>
      </c>
      <c r="AD93" s="147" t="str">
        <f>IF(ISERROR(VLOOKUP($M93,#REF!,8,0)),"",VLOOKUP($M93,#REF!,8,0))</f>
        <v/>
      </c>
      <c r="AE93" s="152" t="str">
        <f t="shared" si="46"/>
        <v/>
      </c>
      <c r="AF93" s="155" t="str">
        <f t="shared" si="47"/>
        <v/>
      </c>
      <c r="AG93" s="146" t="str">
        <f t="shared" si="48"/>
        <v/>
      </c>
      <c r="AH93" s="146" t="str">
        <f>IF(ISERROR(VLOOKUP($M93,#REF!,9,0)),"",VLOOKUP($M93,#REF!,9,0))</f>
        <v/>
      </c>
      <c r="AI93" s="146" t="str">
        <f t="shared" si="49"/>
        <v/>
      </c>
      <c r="AJ93" s="168">
        <f t="shared" si="50"/>
        <v>0</v>
      </c>
      <c r="AK93" s="171"/>
      <c r="AL93" s="174" t="str">
        <f t="shared" si="51"/>
        <v/>
      </c>
      <c r="AM93" s="179" t="str">
        <f t="shared" si="52"/>
        <v/>
      </c>
      <c r="AN93" s="183" t="str">
        <f t="shared" si="53"/>
        <v>未入力セル</v>
      </c>
      <c r="AO93" s="186" t="str">
        <f t="shared" si="33"/>
        <v/>
      </c>
      <c r="AP93" s="186" t="str">
        <f t="shared" si="34"/>
        <v/>
      </c>
      <c r="AQ93" s="39">
        <f t="shared" si="32"/>
        <v>0</v>
      </c>
      <c r="AR93" s="39" t="str">
        <f>IF(ISERROR(VLOOKUP($M93,#REF!,16,0)),"",VLOOKUP($M93,#REF!,16,0))</f>
        <v/>
      </c>
      <c r="AS93" s="196" t="str">
        <f>IF(ISERROR(VLOOKUP($M93,#REF!,7,0)),"",VLOOKUP($M93,#REF!,7,0))</f>
        <v/>
      </c>
      <c r="AT93" s="203">
        <f t="shared" si="54"/>
        <v>0</v>
      </c>
      <c r="AU93" s="208" t="str">
        <f t="shared" si="55"/>
        <v/>
      </c>
      <c r="AW93" s="208" t="str">
        <f>IF(ISERROR(VLOOKUP($M93,#REF!,10,0)),"",VLOOKUP($M93,#REF!,10,0))</f>
        <v/>
      </c>
      <c r="AX93" s="203">
        <f t="shared" si="56"/>
        <v>0</v>
      </c>
      <c r="AY93" s="208" t="str">
        <f t="shared" si="57"/>
        <v/>
      </c>
      <c r="BA93" s="225" t="str">
        <f t="shared" si="58"/>
        <v/>
      </c>
      <c r="BB93" s="225" t="str">
        <f t="shared" si="59"/>
        <v/>
      </c>
    </row>
    <row r="94" spans="1:54" s="39" customFormat="1" ht="25.2" customHeight="1" x14ac:dyDescent="0.2">
      <c r="A94" s="45"/>
      <c r="B94" s="48"/>
      <c r="C94" s="48"/>
      <c r="D94" s="53"/>
      <c r="E94" s="53"/>
      <c r="F94" s="55"/>
      <c r="G94" s="55"/>
      <c r="H94" s="60"/>
      <c r="I94" s="66"/>
      <c r="J94" s="68"/>
      <c r="L94" s="73">
        <f t="shared" si="35"/>
        <v>0</v>
      </c>
      <c r="M94" s="73" t="str">
        <f t="shared" si="36"/>
        <v xml:space="preserve"> </v>
      </c>
      <c r="N94" s="100">
        <f t="shared" si="37"/>
        <v>0</v>
      </c>
      <c r="O94" s="100">
        <f t="shared" si="38"/>
        <v>0</v>
      </c>
      <c r="P94" s="108">
        <f t="shared" si="39"/>
        <v>0</v>
      </c>
      <c r="Q94" s="108" t="str">
        <f>IF(OR($C94="LED",$C94="不明"),"",IF(ISERROR(VLOOKUP($M94,#REF!,2,0)),"",VLOOKUP($M94,#REF!,2,0)))</f>
        <v/>
      </c>
      <c r="R94" s="100">
        <f t="shared" si="40"/>
        <v>0</v>
      </c>
      <c r="S94" s="100">
        <f t="shared" si="41"/>
        <v>0</v>
      </c>
      <c r="T94" s="120" t="str">
        <f t="shared" si="42"/>
        <v/>
      </c>
      <c r="U94" s="124"/>
      <c r="V94" s="129" t="s">
        <v>164</v>
      </c>
      <c r="W94" s="131"/>
      <c r="X94" s="75" t="str">
        <f>IF(COUNTIF($M94,"*LED*"),"LED設置済",IF(COUNTIF($M94,"*不明*"),"該当不明",IF(ISERROR(VLOOKUP($M94,#REF!,4,0)),"",VLOOKUP($M94,#REF!,4,0))))</f>
        <v/>
      </c>
      <c r="Y94" s="139">
        <f t="shared" si="43"/>
        <v>0</v>
      </c>
      <c r="Z94" s="144" t="str">
        <f>IF(ISERROR(VLOOKUP($M94,#REF!,5,0)),"",VLOOKUP($M94,#REF!,5,0))</f>
        <v/>
      </c>
      <c r="AA94" s="147" t="str">
        <f t="shared" si="44"/>
        <v/>
      </c>
      <c r="AB94" s="147" t="str">
        <f t="shared" si="45"/>
        <v/>
      </c>
      <c r="AC94" s="147" t="str">
        <f>IF(ISERROR(VLOOKUP($M94,#REF!,6,0)),"",VLOOKUP($M94,#REF!,6,0))</f>
        <v/>
      </c>
      <c r="AD94" s="147" t="str">
        <f>IF(ISERROR(VLOOKUP($M94,#REF!,8,0)),"",VLOOKUP($M94,#REF!,8,0))</f>
        <v/>
      </c>
      <c r="AE94" s="152" t="str">
        <f t="shared" si="46"/>
        <v/>
      </c>
      <c r="AF94" s="155" t="str">
        <f t="shared" si="47"/>
        <v/>
      </c>
      <c r="AG94" s="146" t="str">
        <f t="shared" si="48"/>
        <v/>
      </c>
      <c r="AH94" s="146" t="str">
        <f>IF(ISERROR(VLOOKUP($M94,#REF!,9,0)),"",VLOOKUP($M94,#REF!,9,0))</f>
        <v/>
      </c>
      <c r="AI94" s="146" t="str">
        <f t="shared" si="49"/>
        <v/>
      </c>
      <c r="AJ94" s="168">
        <f t="shared" si="50"/>
        <v>0</v>
      </c>
      <c r="AK94" s="171"/>
      <c r="AL94" s="174" t="str">
        <f t="shared" si="51"/>
        <v/>
      </c>
      <c r="AM94" s="179" t="str">
        <f t="shared" si="52"/>
        <v/>
      </c>
      <c r="AN94" s="183" t="str">
        <f t="shared" si="53"/>
        <v>未入力セル</v>
      </c>
      <c r="AO94" s="186" t="str">
        <f t="shared" si="33"/>
        <v/>
      </c>
      <c r="AP94" s="186" t="str">
        <f t="shared" si="34"/>
        <v/>
      </c>
      <c r="AQ94" s="39">
        <f t="shared" si="32"/>
        <v>0</v>
      </c>
      <c r="AR94" s="39" t="str">
        <f>IF(ISERROR(VLOOKUP($M94,#REF!,16,0)),"",VLOOKUP($M94,#REF!,16,0))</f>
        <v/>
      </c>
      <c r="AS94" s="196" t="str">
        <f>IF(ISERROR(VLOOKUP($M94,#REF!,7,0)),"",VLOOKUP($M94,#REF!,7,0))</f>
        <v/>
      </c>
      <c r="AT94" s="203">
        <f t="shared" si="54"/>
        <v>0</v>
      </c>
      <c r="AU94" s="208" t="str">
        <f t="shared" si="55"/>
        <v/>
      </c>
      <c r="AW94" s="208" t="str">
        <f>IF(ISERROR(VLOOKUP($M94,#REF!,10,0)),"",VLOOKUP($M94,#REF!,10,0))</f>
        <v/>
      </c>
      <c r="AX94" s="203">
        <f t="shared" si="56"/>
        <v>0</v>
      </c>
      <c r="AY94" s="208" t="str">
        <f t="shared" si="57"/>
        <v/>
      </c>
      <c r="BA94" s="225" t="str">
        <f t="shared" si="58"/>
        <v/>
      </c>
      <c r="BB94" s="225" t="str">
        <f t="shared" si="59"/>
        <v/>
      </c>
    </row>
    <row r="95" spans="1:54" s="39" customFormat="1" ht="25.2" customHeight="1" x14ac:dyDescent="0.2">
      <c r="A95" s="45"/>
      <c r="B95" s="48"/>
      <c r="C95" s="48"/>
      <c r="D95" s="53"/>
      <c r="E95" s="53"/>
      <c r="F95" s="55"/>
      <c r="G95" s="55"/>
      <c r="H95" s="60"/>
      <c r="I95" s="66"/>
      <c r="J95" s="68"/>
      <c r="L95" s="73">
        <f t="shared" si="35"/>
        <v>0</v>
      </c>
      <c r="M95" s="73" t="str">
        <f t="shared" si="36"/>
        <v xml:space="preserve"> </v>
      </c>
      <c r="N95" s="100">
        <f t="shared" si="37"/>
        <v>0</v>
      </c>
      <c r="O95" s="100">
        <f t="shared" si="38"/>
        <v>0</v>
      </c>
      <c r="P95" s="108">
        <f t="shared" si="39"/>
        <v>0</v>
      </c>
      <c r="Q95" s="108" t="str">
        <f>IF(OR($C95="LED",$C95="不明"),"",IF(ISERROR(VLOOKUP($M95,#REF!,2,0)),"",VLOOKUP($M95,#REF!,2,0)))</f>
        <v/>
      </c>
      <c r="R95" s="100">
        <f t="shared" si="40"/>
        <v>0</v>
      </c>
      <c r="S95" s="100">
        <f t="shared" si="41"/>
        <v>0</v>
      </c>
      <c r="T95" s="120" t="str">
        <f t="shared" si="42"/>
        <v/>
      </c>
      <c r="U95" s="124"/>
      <c r="V95" s="129" t="s">
        <v>164</v>
      </c>
      <c r="W95" s="131"/>
      <c r="X95" s="75" t="str">
        <f>IF(COUNTIF($M95,"*LED*"),"LED設置済",IF(COUNTIF($M95,"*不明*"),"該当不明",IF(ISERROR(VLOOKUP($M95,#REF!,4,0)),"",VLOOKUP($M95,#REF!,4,0))))</f>
        <v/>
      </c>
      <c r="Y95" s="139">
        <f t="shared" si="43"/>
        <v>0</v>
      </c>
      <c r="Z95" s="144" t="str">
        <f>IF(ISERROR(VLOOKUP($M95,#REF!,5,0)),"",VLOOKUP($M95,#REF!,5,0))</f>
        <v/>
      </c>
      <c r="AA95" s="147" t="str">
        <f t="shared" si="44"/>
        <v/>
      </c>
      <c r="AB95" s="147" t="str">
        <f t="shared" si="45"/>
        <v/>
      </c>
      <c r="AC95" s="147" t="str">
        <f>IF(ISERROR(VLOOKUP($M95,#REF!,6,0)),"",VLOOKUP($M95,#REF!,6,0))</f>
        <v/>
      </c>
      <c r="AD95" s="147" t="str">
        <f>IF(ISERROR(VLOOKUP($M95,#REF!,8,0)),"",VLOOKUP($M95,#REF!,8,0))</f>
        <v/>
      </c>
      <c r="AE95" s="152" t="str">
        <f t="shared" si="46"/>
        <v/>
      </c>
      <c r="AF95" s="155" t="str">
        <f t="shared" si="47"/>
        <v/>
      </c>
      <c r="AG95" s="146" t="str">
        <f t="shared" si="48"/>
        <v/>
      </c>
      <c r="AH95" s="146" t="str">
        <f>IF(ISERROR(VLOOKUP($M95,#REF!,9,0)),"",VLOOKUP($M95,#REF!,9,0))</f>
        <v/>
      </c>
      <c r="AI95" s="146" t="str">
        <f t="shared" si="49"/>
        <v/>
      </c>
      <c r="AJ95" s="168">
        <f t="shared" si="50"/>
        <v>0</v>
      </c>
      <c r="AK95" s="171"/>
      <c r="AL95" s="174" t="str">
        <f t="shared" si="51"/>
        <v/>
      </c>
      <c r="AM95" s="179" t="str">
        <f t="shared" si="52"/>
        <v/>
      </c>
      <c r="AN95" s="183" t="str">
        <f t="shared" si="53"/>
        <v>未入力セル</v>
      </c>
      <c r="AO95" s="186" t="str">
        <f t="shared" si="33"/>
        <v/>
      </c>
      <c r="AP95" s="186" t="str">
        <f t="shared" si="34"/>
        <v/>
      </c>
      <c r="AQ95" s="39">
        <f t="shared" ref="AQ95:AQ158" si="60">R95*S95*N95</f>
        <v>0</v>
      </c>
      <c r="AR95" s="39" t="str">
        <f>IF(ISERROR(VLOOKUP($M95,#REF!,16,0)),"",VLOOKUP($M95,#REF!,16,0))</f>
        <v/>
      </c>
      <c r="AS95" s="196" t="str">
        <f>IF(ISERROR(VLOOKUP($M95,#REF!,7,0)),"",VLOOKUP($M95,#REF!,7,0))</f>
        <v/>
      </c>
      <c r="AT95" s="203">
        <f t="shared" si="54"/>
        <v>0</v>
      </c>
      <c r="AU95" s="208" t="str">
        <f t="shared" si="55"/>
        <v/>
      </c>
      <c r="AW95" s="208" t="str">
        <f>IF(ISERROR(VLOOKUP($M95,#REF!,10,0)),"",VLOOKUP($M95,#REF!,10,0))</f>
        <v/>
      </c>
      <c r="AX95" s="203">
        <f t="shared" si="56"/>
        <v>0</v>
      </c>
      <c r="AY95" s="208" t="str">
        <f t="shared" si="57"/>
        <v/>
      </c>
      <c r="BA95" s="225" t="str">
        <f t="shared" si="58"/>
        <v/>
      </c>
      <c r="BB95" s="225" t="str">
        <f t="shared" si="59"/>
        <v/>
      </c>
    </row>
    <row r="96" spans="1:54" s="39" customFormat="1" ht="25.2" customHeight="1" x14ac:dyDescent="0.2">
      <c r="A96" s="45"/>
      <c r="B96" s="48"/>
      <c r="C96" s="48"/>
      <c r="D96" s="53"/>
      <c r="E96" s="53"/>
      <c r="F96" s="55"/>
      <c r="G96" s="55"/>
      <c r="H96" s="60"/>
      <c r="I96" s="66"/>
      <c r="J96" s="68"/>
      <c r="L96" s="73">
        <f t="shared" si="35"/>
        <v>0</v>
      </c>
      <c r="M96" s="73" t="str">
        <f t="shared" si="36"/>
        <v xml:space="preserve"> </v>
      </c>
      <c r="N96" s="100">
        <f t="shared" si="37"/>
        <v>0</v>
      </c>
      <c r="O96" s="100">
        <f t="shared" si="38"/>
        <v>0</v>
      </c>
      <c r="P96" s="108">
        <f t="shared" si="39"/>
        <v>0</v>
      </c>
      <c r="Q96" s="108" t="str">
        <f>IF(OR($C96="LED",$C96="不明"),"",IF(ISERROR(VLOOKUP($M96,#REF!,2,0)),"",VLOOKUP($M96,#REF!,2,0)))</f>
        <v/>
      </c>
      <c r="R96" s="100">
        <f t="shared" si="40"/>
        <v>0</v>
      </c>
      <c r="S96" s="100">
        <f t="shared" si="41"/>
        <v>0</v>
      </c>
      <c r="T96" s="120" t="str">
        <f t="shared" si="42"/>
        <v/>
      </c>
      <c r="U96" s="124"/>
      <c r="V96" s="129" t="s">
        <v>164</v>
      </c>
      <c r="W96" s="131"/>
      <c r="X96" s="75" t="str">
        <f>IF(COUNTIF($M96,"*LED*"),"LED設置済",IF(COUNTIF($M96,"*不明*"),"該当不明",IF(ISERROR(VLOOKUP($M96,#REF!,4,0)),"",VLOOKUP($M96,#REF!,4,0))))</f>
        <v/>
      </c>
      <c r="Y96" s="139">
        <f t="shared" si="43"/>
        <v>0</v>
      </c>
      <c r="Z96" s="144" t="str">
        <f>IF(ISERROR(VLOOKUP($M96,#REF!,5,0)),"",VLOOKUP($M96,#REF!,5,0))</f>
        <v/>
      </c>
      <c r="AA96" s="147" t="str">
        <f t="shared" si="44"/>
        <v/>
      </c>
      <c r="AB96" s="147" t="str">
        <f t="shared" si="45"/>
        <v/>
      </c>
      <c r="AC96" s="147" t="str">
        <f>IF(ISERROR(VLOOKUP($M96,#REF!,6,0)),"",VLOOKUP($M96,#REF!,6,0))</f>
        <v/>
      </c>
      <c r="AD96" s="147" t="str">
        <f>IF(ISERROR(VLOOKUP($M96,#REF!,8,0)),"",VLOOKUP($M96,#REF!,8,0))</f>
        <v/>
      </c>
      <c r="AE96" s="152" t="str">
        <f t="shared" si="46"/>
        <v/>
      </c>
      <c r="AF96" s="155" t="str">
        <f t="shared" si="47"/>
        <v/>
      </c>
      <c r="AG96" s="146" t="str">
        <f t="shared" si="48"/>
        <v/>
      </c>
      <c r="AH96" s="146" t="str">
        <f>IF(ISERROR(VLOOKUP($M96,#REF!,9,0)),"",VLOOKUP($M96,#REF!,9,0))</f>
        <v/>
      </c>
      <c r="AI96" s="146" t="str">
        <f t="shared" si="49"/>
        <v/>
      </c>
      <c r="AJ96" s="168">
        <f t="shared" si="50"/>
        <v>0</v>
      </c>
      <c r="AK96" s="171"/>
      <c r="AL96" s="174" t="str">
        <f t="shared" si="51"/>
        <v/>
      </c>
      <c r="AM96" s="179" t="str">
        <f t="shared" si="52"/>
        <v/>
      </c>
      <c r="AN96" s="183" t="str">
        <f t="shared" si="53"/>
        <v>未入力セル</v>
      </c>
      <c r="AO96" s="186" t="str">
        <f t="shared" si="33"/>
        <v/>
      </c>
      <c r="AP96" s="186" t="str">
        <f t="shared" si="34"/>
        <v/>
      </c>
      <c r="AQ96" s="39">
        <f t="shared" si="60"/>
        <v>0</v>
      </c>
      <c r="AR96" s="39" t="str">
        <f>IF(ISERROR(VLOOKUP($M96,#REF!,16,0)),"",VLOOKUP($M96,#REF!,16,0))</f>
        <v/>
      </c>
      <c r="AS96" s="196" t="str">
        <f>IF(ISERROR(VLOOKUP($M96,#REF!,7,0)),"",VLOOKUP($M96,#REF!,7,0))</f>
        <v/>
      </c>
      <c r="AT96" s="203">
        <f t="shared" si="54"/>
        <v>0</v>
      </c>
      <c r="AU96" s="208" t="str">
        <f t="shared" si="55"/>
        <v/>
      </c>
      <c r="AW96" s="208" t="str">
        <f>IF(ISERROR(VLOOKUP($M96,#REF!,10,0)),"",VLOOKUP($M96,#REF!,10,0))</f>
        <v/>
      </c>
      <c r="AX96" s="203">
        <f t="shared" si="56"/>
        <v>0</v>
      </c>
      <c r="AY96" s="208" t="str">
        <f t="shared" si="57"/>
        <v/>
      </c>
      <c r="BA96" s="225" t="str">
        <f t="shared" si="58"/>
        <v/>
      </c>
      <c r="BB96" s="225" t="str">
        <f t="shared" si="59"/>
        <v/>
      </c>
    </row>
    <row r="97" spans="1:54" s="39" customFormat="1" ht="25.2" customHeight="1" x14ac:dyDescent="0.2">
      <c r="A97" s="45"/>
      <c r="B97" s="48"/>
      <c r="C97" s="48"/>
      <c r="D97" s="53"/>
      <c r="E97" s="53"/>
      <c r="F97" s="55"/>
      <c r="G97" s="55"/>
      <c r="H97" s="60"/>
      <c r="I97" s="66"/>
      <c r="J97" s="68"/>
      <c r="L97" s="73">
        <f t="shared" si="35"/>
        <v>0</v>
      </c>
      <c r="M97" s="73" t="str">
        <f t="shared" si="36"/>
        <v xml:space="preserve"> </v>
      </c>
      <c r="N97" s="100">
        <f t="shared" si="37"/>
        <v>0</v>
      </c>
      <c r="O97" s="100">
        <f t="shared" si="38"/>
        <v>0</v>
      </c>
      <c r="P97" s="108">
        <f t="shared" si="39"/>
        <v>0</v>
      </c>
      <c r="Q97" s="108" t="str">
        <f>IF(OR($C97="LED",$C97="不明"),"",IF(ISERROR(VLOOKUP($M97,#REF!,2,0)),"",VLOOKUP($M97,#REF!,2,0)))</f>
        <v/>
      </c>
      <c r="R97" s="100">
        <f t="shared" si="40"/>
        <v>0</v>
      </c>
      <c r="S97" s="100">
        <f t="shared" si="41"/>
        <v>0</v>
      </c>
      <c r="T97" s="120" t="str">
        <f t="shared" si="42"/>
        <v/>
      </c>
      <c r="U97" s="124"/>
      <c r="V97" s="129" t="s">
        <v>164</v>
      </c>
      <c r="W97" s="131"/>
      <c r="X97" s="75" t="str">
        <f>IF(COUNTIF($M97,"*LED*"),"LED設置済",IF(COUNTIF($M97,"*不明*"),"該当不明",IF(ISERROR(VLOOKUP($M97,#REF!,4,0)),"",VLOOKUP($M97,#REF!,4,0))))</f>
        <v/>
      </c>
      <c r="Y97" s="139">
        <f t="shared" si="43"/>
        <v>0</v>
      </c>
      <c r="Z97" s="144" t="str">
        <f>IF(ISERROR(VLOOKUP($M97,#REF!,5,0)),"",VLOOKUP($M97,#REF!,5,0))</f>
        <v/>
      </c>
      <c r="AA97" s="147" t="str">
        <f t="shared" si="44"/>
        <v/>
      </c>
      <c r="AB97" s="147" t="str">
        <f t="shared" si="45"/>
        <v/>
      </c>
      <c r="AC97" s="147" t="str">
        <f>IF(ISERROR(VLOOKUP($M97,#REF!,6,0)),"",VLOOKUP($M97,#REF!,6,0))</f>
        <v/>
      </c>
      <c r="AD97" s="147" t="str">
        <f>IF(ISERROR(VLOOKUP($M97,#REF!,8,0)),"",VLOOKUP($M97,#REF!,8,0))</f>
        <v/>
      </c>
      <c r="AE97" s="152" t="str">
        <f t="shared" si="46"/>
        <v/>
      </c>
      <c r="AF97" s="155" t="str">
        <f t="shared" si="47"/>
        <v/>
      </c>
      <c r="AG97" s="146" t="str">
        <f t="shared" si="48"/>
        <v/>
      </c>
      <c r="AH97" s="146" t="str">
        <f>IF(ISERROR(VLOOKUP($M97,#REF!,9,0)),"",VLOOKUP($M97,#REF!,9,0))</f>
        <v/>
      </c>
      <c r="AI97" s="146" t="str">
        <f t="shared" si="49"/>
        <v/>
      </c>
      <c r="AJ97" s="168">
        <f t="shared" si="50"/>
        <v>0</v>
      </c>
      <c r="AK97" s="171"/>
      <c r="AL97" s="174" t="str">
        <f t="shared" si="51"/>
        <v/>
      </c>
      <c r="AM97" s="179" t="str">
        <f t="shared" si="52"/>
        <v/>
      </c>
      <c r="AN97" s="183" t="str">
        <f t="shared" si="53"/>
        <v>未入力セル</v>
      </c>
      <c r="AO97" s="186" t="str">
        <f t="shared" si="33"/>
        <v/>
      </c>
      <c r="AP97" s="186" t="str">
        <f t="shared" si="34"/>
        <v/>
      </c>
      <c r="AQ97" s="39">
        <f t="shared" si="60"/>
        <v>0</v>
      </c>
      <c r="AR97" s="39" t="str">
        <f>IF(ISERROR(VLOOKUP($M97,#REF!,16,0)),"",VLOOKUP($M97,#REF!,16,0))</f>
        <v/>
      </c>
      <c r="AS97" s="196" t="str">
        <f>IF(ISERROR(VLOOKUP($M97,#REF!,7,0)),"",VLOOKUP($M97,#REF!,7,0))</f>
        <v/>
      </c>
      <c r="AT97" s="203">
        <f t="shared" si="54"/>
        <v>0</v>
      </c>
      <c r="AU97" s="208" t="str">
        <f t="shared" si="55"/>
        <v/>
      </c>
      <c r="AW97" s="208" t="str">
        <f>IF(ISERROR(VLOOKUP($M97,#REF!,10,0)),"",VLOOKUP($M97,#REF!,10,0))</f>
        <v/>
      </c>
      <c r="AX97" s="203">
        <f t="shared" si="56"/>
        <v>0</v>
      </c>
      <c r="AY97" s="208" t="str">
        <f t="shared" si="57"/>
        <v/>
      </c>
      <c r="BA97" s="225" t="str">
        <f t="shared" si="58"/>
        <v/>
      </c>
      <c r="BB97" s="225" t="str">
        <f t="shared" si="59"/>
        <v/>
      </c>
    </row>
    <row r="98" spans="1:54" s="39" customFormat="1" ht="25.2" customHeight="1" x14ac:dyDescent="0.2">
      <c r="A98" s="45"/>
      <c r="B98" s="48"/>
      <c r="C98" s="48"/>
      <c r="D98" s="53"/>
      <c r="E98" s="53"/>
      <c r="F98" s="55"/>
      <c r="G98" s="55"/>
      <c r="H98" s="60"/>
      <c r="I98" s="66"/>
      <c r="J98" s="68"/>
      <c r="L98" s="73">
        <f t="shared" si="35"/>
        <v>0</v>
      </c>
      <c r="M98" s="73" t="str">
        <f t="shared" si="36"/>
        <v xml:space="preserve"> </v>
      </c>
      <c r="N98" s="100">
        <f t="shared" si="37"/>
        <v>0</v>
      </c>
      <c r="O98" s="100">
        <f t="shared" si="38"/>
        <v>0</v>
      </c>
      <c r="P98" s="108">
        <f t="shared" si="39"/>
        <v>0</v>
      </c>
      <c r="Q98" s="108" t="str">
        <f>IF(OR($C98="LED",$C98="不明"),"",IF(ISERROR(VLOOKUP($M98,#REF!,2,0)),"",VLOOKUP($M98,#REF!,2,0)))</f>
        <v/>
      </c>
      <c r="R98" s="100">
        <f t="shared" si="40"/>
        <v>0</v>
      </c>
      <c r="S98" s="100">
        <f t="shared" si="41"/>
        <v>0</v>
      </c>
      <c r="T98" s="120" t="str">
        <f t="shared" si="42"/>
        <v/>
      </c>
      <c r="U98" s="124"/>
      <c r="V98" s="129" t="s">
        <v>164</v>
      </c>
      <c r="W98" s="131"/>
      <c r="X98" s="75" t="str">
        <f>IF(COUNTIF($M98,"*LED*"),"LED設置済",IF(COUNTIF($M98,"*不明*"),"該当不明",IF(ISERROR(VLOOKUP($M98,#REF!,4,0)),"",VLOOKUP($M98,#REF!,4,0))))</f>
        <v/>
      </c>
      <c r="Y98" s="139">
        <f t="shared" si="43"/>
        <v>0</v>
      </c>
      <c r="Z98" s="144" t="str">
        <f>IF(ISERROR(VLOOKUP($M98,#REF!,5,0)),"",VLOOKUP($M98,#REF!,5,0))</f>
        <v/>
      </c>
      <c r="AA98" s="147" t="str">
        <f t="shared" si="44"/>
        <v/>
      </c>
      <c r="AB98" s="147" t="str">
        <f t="shared" si="45"/>
        <v/>
      </c>
      <c r="AC98" s="147" t="str">
        <f>IF(ISERROR(VLOOKUP($M98,#REF!,6,0)),"",VLOOKUP($M98,#REF!,6,0))</f>
        <v/>
      </c>
      <c r="AD98" s="147" t="str">
        <f>IF(ISERROR(VLOOKUP($M98,#REF!,8,0)),"",VLOOKUP($M98,#REF!,8,0))</f>
        <v/>
      </c>
      <c r="AE98" s="152" t="str">
        <f t="shared" si="46"/>
        <v/>
      </c>
      <c r="AF98" s="155" t="str">
        <f t="shared" si="47"/>
        <v/>
      </c>
      <c r="AG98" s="146" t="str">
        <f t="shared" si="48"/>
        <v/>
      </c>
      <c r="AH98" s="146" t="str">
        <f>IF(ISERROR(VLOOKUP($M98,#REF!,9,0)),"",VLOOKUP($M98,#REF!,9,0))</f>
        <v/>
      </c>
      <c r="AI98" s="146" t="str">
        <f t="shared" si="49"/>
        <v/>
      </c>
      <c r="AJ98" s="168">
        <f t="shared" si="50"/>
        <v>0</v>
      </c>
      <c r="AK98" s="171"/>
      <c r="AL98" s="174" t="str">
        <f t="shared" si="51"/>
        <v/>
      </c>
      <c r="AM98" s="179" t="str">
        <f t="shared" si="52"/>
        <v/>
      </c>
      <c r="AN98" s="183" t="str">
        <f t="shared" si="53"/>
        <v>未入力セル</v>
      </c>
      <c r="AO98" s="186" t="str">
        <f t="shared" si="33"/>
        <v/>
      </c>
      <c r="AP98" s="186" t="str">
        <f t="shared" si="34"/>
        <v/>
      </c>
      <c r="AQ98" s="39">
        <f t="shared" si="60"/>
        <v>0</v>
      </c>
      <c r="AR98" s="39" t="str">
        <f>IF(ISERROR(VLOOKUP($M98,#REF!,16,0)),"",VLOOKUP($M98,#REF!,16,0))</f>
        <v/>
      </c>
      <c r="AS98" s="196" t="str">
        <f>IF(ISERROR(VLOOKUP($M98,#REF!,7,0)),"",VLOOKUP($M98,#REF!,7,0))</f>
        <v/>
      </c>
      <c r="AT98" s="203">
        <f t="shared" si="54"/>
        <v>0</v>
      </c>
      <c r="AU98" s="208" t="str">
        <f t="shared" si="55"/>
        <v/>
      </c>
      <c r="AW98" s="208" t="str">
        <f>IF(ISERROR(VLOOKUP($M98,#REF!,10,0)),"",VLOOKUP($M98,#REF!,10,0))</f>
        <v/>
      </c>
      <c r="AX98" s="203">
        <f t="shared" si="56"/>
        <v>0</v>
      </c>
      <c r="AY98" s="208" t="str">
        <f t="shared" si="57"/>
        <v/>
      </c>
      <c r="BA98" s="225" t="str">
        <f t="shared" si="58"/>
        <v/>
      </c>
      <c r="BB98" s="225" t="str">
        <f t="shared" si="59"/>
        <v/>
      </c>
    </row>
    <row r="99" spans="1:54" s="39" customFormat="1" ht="25.2" customHeight="1" x14ac:dyDescent="0.2">
      <c r="A99" s="45"/>
      <c r="B99" s="48"/>
      <c r="C99" s="48"/>
      <c r="D99" s="53"/>
      <c r="E99" s="53"/>
      <c r="F99" s="55"/>
      <c r="G99" s="55"/>
      <c r="H99" s="60"/>
      <c r="I99" s="66"/>
      <c r="J99" s="68"/>
      <c r="L99" s="73">
        <f t="shared" si="35"/>
        <v>0</v>
      </c>
      <c r="M99" s="73" t="str">
        <f t="shared" si="36"/>
        <v xml:space="preserve"> </v>
      </c>
      <c r="N99" s="100">
        <f t="shared" si="37"/>
        <v>0</v>
      </c>
      <c r="O99" s="100">
        <f t="shared" si="38"/>
        <v>0</v>
      </c>
      <c r="P99" s="108">
        <f t="shared" si="39"/>
        <v>0</v>
      </c>
      <c r="Q99" s="108" t="str">
        <f>IF(OR($C99="LED",$C99="不明"),"",IF(ISERROR(VLOOKUP($M99,#REF!,2,0)),"",VLOOKUP($M99,#REF!,2,0)))</f>
        <v/>
      </c>
      <c r="R99" s="100">
        <f t="shared" si="40"/>
        <v>0</v>
      </c>
      <c r="S99" s="100">
        <f t="shared" si="41"/>
        <v>0</v>
      </c>
      <c r="T99" s="120" t="str">
        <f t="shared" si="42"/>
        <v/>
      </c>
      <c r="U99" s="124"/>
      <c r="V99" s="129" t="s">
        <v>164</v>
      </c>
      <c r="W99" s="131"/>
      <c r="X99" s="75" t="str">
        <f>IF(COUNTIF($M99,"*LED*"),"LED設置済",IF(COUNTIF($M99,"*不明*"),"該当不明",IF(ISERROR(VLOOKUP($M99,#REF!,4,0)),"",VLOOKUP($M99,#REF!,4,0))))</f>
        <v/>
      </c>
      <c r="Y99" s="139">
        <f t="shared" si="43"/>
        <v>0</v>
      </c>
      <c r="Z99" s="144" t="str">
        <f>IF(ISERROR(VLOOKUP($M99,#REF!,5,0)),"",VLOOKUP($M99,#REF!,5,0))</f>
        <v/>
      </c>
      <c r="AA99" s="147" t="str">
        <f t="shared" si="44"/>
        <v/>
      </c>
      <c r="AB99" s="147" t="str">
        <f t="shared" si="45"/>
        <v/>
      </c>
      <c r="AC99" s="147" t="str">
        <f>IF(ISERROR(VLOOKUP($M99,#REF!,6,0)),"",VLOOKUP($M99,#REF!,6,0))</f>
        <v/>
      </c>
      <c r="AD99" s="147" t="str">
        <f>IF(ISERROR(VLOOKUP($M99,#REF!,8,0)),"",VLOOKUP($M99,#REF!,8,0))</f>
        <v/>
      </c>
      <c r="AE99" s="152" t="str">
        <f t="shared" si="46"/>
        <v/>
      </c>
      <c r="AF99" s="155" t="str">
        <f t="shared" si="47"/>
        <v/>
      </c>
      <c r="AG99" s="146" t="str">
        <f t="shared" si="48"/>
        <v/>
      </c>
      <c r="AH99" s="146" t="str">
        <f>IF(ISERROR(VLOOKUP($M99,#REF!,9,0)),"",VLOOKUP($M99,#REF!,9,0))</f>
        <v/>
      </c>
      <c r="AI99" s="146" t="str">
        <f t="shared" si="49"/>
        <v/>
      </c>
      <c r="AJ99" s="168">
        <f t="shared" si="50"/>
        <v>0</v>
      </c>
      <c r="AK99" s="171"/>
      <c r="AL99" s="174" t="str">
        <f t="shared" si="51"/>
        <v/>
      </c>
      <c r="AM99" s="179" t="str">
        <f t="shared" si="52"/>
        <v/>
      </c>
      <c r="AN99" s="183" t="str">
        <f t="shared" si="53"/>
        <v>未入力セル</v>
      </c>
      <c r="AO99" s="186" t="str">
        <f t="shared" si="33"/>
        <v/>
      </c>
      <c r="AP99" s="186" t="str">
        <f t="shared" si="34"/>
        <v/>
      </c>
      <c r="AQ99" s="39">
        <f t="shared" si="60"/>
        <v>0</v>
      </c>
      <c r="AR99" s="39" t="str">
        <f>IF(ISERROR(VLOOKUP($M99,#REF!,16,0)),"",VLOOKUP($M99,#REF!,16,0))</f>
        <v/>
      </c>
      <c r="AS99" s="196" t="str">
        <f>IF(ISERROR(VLOOKUP($M99,#REF!,7,0)),"",VLOOKUP($M99,#REF!,7,0))</f>
        <v/>
      </c>
      <c r="AT99" s="203">
        <f t="shared" si="54"/>
        <v>0</v>
      </c>
      <c r="AU99" s="208" t="str">
        <f t="shared" si="55"/>
        <v/>
      </c>
      <c r="AW99" s="208" t="str">
        <f>IF(ISERROR(VLOOKUP($M99,#REF!,10,0)),"",VLOOKUP($M99,#REF!,10,0))</f>
        <v/>
      </c>
      <c r="AX99" s="203">
        <f t="shared" si="56"/>
        <v>0</v>
      </c>
      <c r="AY99" s="208" t="str">
        <f t="shared" si="57"/>
        <v/>
      </c>
      <c r="BA99" s="225" t="str">
        <f t="shared" si="58"/>
        <v/>
      </c>
      <c r="BB99" s="225" t="str">
        <f t="shared" si="59"/>
        <v/>
      </c>
    </row>
    <row r="100" spans="1:54" s="39" customFormat="1" ht="25.2" customHeight="1" x14ac:dyDescent="0.2">
      <c r="A100" s="45"/>
      <c r="B100" s="48"/>
      <c r="C100" s="48"/>
      <c r="D100" s="53"/>
      <c r="E100" s="53"/>
      <c r="F100" s="55"/>
      <c r="G100" s="55"/>
      <c r="H100" s="60"/>
      <c r="I100" s="66"/>
      <c r="J100" s="68"/>
      <c r="L100" s="73">
        <f t="shared" si="35"/>
        <v>0</v>
      </c>
      <c r="M100" s="73" t="str">
        <f t="shared" si="36"/>
        <v xml:space="preserve"> </v>
      </c>
      <c r="N100" s="100">
        <f t="shared" si="37"/>
        <v>0</v>
      </c>
      <c r="O100" s="100">
        <f t="shared" si="38"/>
        <v>0</v>
      </c>
      <c r="P100" s="108">
        <f t="shared" si="39"/>
        <v>0</v>
      </c>
      <c r="Q100" s="108" t="str">
        <f>IF(OR($C100="LED",$C100="不明"),"",IF(ISERROR(VLOOKUP($M100,#REF!,2,0)),"",VLOOKUP($M100,#REF!,2,0)))</f>
        <v/>
      </c>
      <c r="R100" s="100">
        <f t="shared" si="40"/>
        <v>0</v>
      </c>
      <c r="S100" s="100">
        <f t="shared" si="41"/>
        <v>0</v>
      </c>
      <c r="T100" s="120" t="str">
        <f t="shared" si="42"/>
        <v/>
      </c>
      <c r="U100" s="124"/>
      <c r="V100" s="129" t="s">
        <v>164</v>
      </c>
      <c r="W100" s="131"/>
      <c r="X100" s="75" t="str">
        <f>IF(COUNTIF($M100,"*LED*"),"LED設置済",IF(COUNTIF($M100,"*不明*"),"該当不明",IF(ISERROR(VLOOKUP($M100,#REF!,4,0)),"",VLOOKUP($M100,#REF!,4,0))))</f>
        <v/>
      </c>
      <c r="Y100" s="139">
        <f t="shared" si="43"/>
        <v>0</v>
      </c>
      <c r="Z100" s="144" t="str">
        <f>IF(ISERROR(VLOOKUP($M100,#REF!,5,0)),"",VLOOKUP($M100,#REF!,5,0))</f>
        <v/>
      </c>
      <c r="AA100" s="147" t="str">
        <f t="shared" si="44"/>
        <v/>
      </c>
      <c r="AB100" s="147" t="str">
        <f t="shared" si="45"/>
        <v/>
      </c>
      <c r="AC100" s="147" t="str">
        <f>IF(ISERROR(VLOOKUP($M100,#REF!,6,0)),"",VLOOKUP($M100,#REF!,6,0))</f>
        <v/>
      </c>
      <c r="AD100" s="147" t="str">
        <f>IF(ISERROR(VLOOKUP($M100,#REF!,8,0)),"",VLOOKUP($M100,#REF!,8,0))</f>
        <v/>
      </c>
      <c r="AE100" s="152" t="str">
        <f t="shared" si="46"/>
        <v/>
      </c>
      <c r="AF100" s="155" t="str">
        <f t="shared" si="47"/>
        <v/>
      </c>
      <c r="AG100" s="146" t="str">
        <f t="shared" si="48"/>
        <v/>
      </c>
      <c r="AH100" s="146" t="str">
        <f>IF(ISERROR(VLOOKUP($M100,#REF!,9,0)),"",VLOOKUP($M100,#REF!,9,0))</f>
        <v/>
      </c>
      <c r="AI100" s="146" t="str">
        <f t="shared" si="49"/>
        <v/>
      </c>
      <c r="AJ100" s="168">
        <f t="shared" si="50"/>
        <v>0</v>
      </c>
      <c r="AK100" s="171"/>
      <c r="AL100" s="174" t="str">
        <f t="shared" si="51"/>
        <v/>
      </c>
      <c r="AM100" s="179" t="str">
        <f t="shared" si="52"/>
        <v/>
      </c>
      <c r="AN100" s="183" t="str">
        <f t="shared" si="53"/>
        <v>未入力セル</v>
      </c>
      <c r="AO100" s="186" t="str">
        <f t="shared" si="33"/>
        <v/>
      </c>
      <c r="AP100" s="186" t="str">
        <f t="shared" si="34"/>
        <v/>
      </c>
      <c r="AQ100" s="39">
        <f t="shared" si="60"/>
        <v>0</v>
      </c>
      <c r="AR100" s="39" t="str">
        <f>IF(ISERROR(VLOOKUP($M100,#REF!,16,0)),"",VLOOKUP($M100,#REF!,16,0))</f>
        <v/>
      </c>
      <c r="AS100" s="196" t="str">
        <f>IF(ISERROR(VLOOKUP($M100,#REF!,7,0)),"",VLOOKUP($M100,#REF!,7,0))</f>
        <v/>
      </c>
      <c r="AT100" s="203">
        <f t="shared" si="54"/>
        <v>0</v>
      </c>
      <c r="AU100" s="208" t="str">
        <f t="shared" si="55"/>
        <v/>
      </c>
      <c r="AW100" s="208" t="str">
        <f>IF(ISERROR(VLOOKUP($M100,#REF!,10,0)),"",VLOOKUP($M100,#REF!,10,0))</f>
        <v/>
      </c>
      <c r="AX100" s="203">
        <f t="shared" si="56"/>
        <v>0</v>
      </c>
      <c r="AY100" s="208" t="str">
        <f t="shared" si="57"/>
        <v/>
      </c>
      <c r="BA100" s="225" t="str">
        <f t="shared" si="58"/>
        <v/>
      </c>
      <c r="BB100" s="225" t="str">
        <f t="shared" si="59"/>
        <v/>
      </c>
    </row>
    <row r="101" spans="1:54" s="39" customFormat="1" ht="25.2" customHeight="1" x14ac:dyDescent="0.2">
      <c r="A101" s="45"/>
      <c r="B101" s="48"/>
      <c r="C101" s="48"/>
      <c r="D101" s="53"/>
      <c r="E101" s="53"/>
      <c r="F101" s="55"/>
      <c r="G101" s="55"/>
      <c r="H101" s="60"/>
      <c r="I101" s="66"/>
      <c r="J101" s="68"/>
      <c r="L101" s="73">
        <f t="shared" si="35"/>
        <v>0</v>
      </c>
      <c r="M101" s="73" t="str">
        <f t="shared" si="36"/>
        <v xml:space="preserve"> </v>
      </c>
      <c r="N101" s="100">
        <f t="shared" si="37"/>
        <v>0</v>
      </c>
      <c r="O101" s="100">
        <f t="shared" si="38"/>
        <v>0</v>
      </c>
      <c r="P101" s="108">
        <f t="shared" si="39"/>
        <v>0</v>
      </c>
      <c r="Q101" s="108" t="str">
        <f>IF(OR($C101="LED",$C101="不明"),"",IF(ISERROR(VLOOKUP($M101,#REF!,2,0)),"",VLOOKUP($M101,#REF!,2,0)))</f>
        <v/>
      </c>
      <c r="R101" s="100">
        <f t="shared" si="40"/>
        <v>0</v>
      </c>
      <c r="S101" s="100">
        <f t="shared" si="41"/>
        <v>0</v>
      </c>
      <c r="T101" s="120" t="str">
        <f t="shared" si="42"/>
        <v/>
      </c>
      <c r="U101" s="124"/>
      <c r="V101" s="129" t="s">
        <v>164</v>
      </c>
      <c r="W101" s="131"/>
      <c r="X101" s="75" t="str">
        <f>IF(COUNTIF($M101,"*LED*"),"LED設置済",IF(COUNTIF($M101,"*不明*"),"該当不明",IF(ISERROR(VLOOKUP($M101,#REF!,4,0)),"",VLOOKUP($M101,#REF!,4,0))))</f>
        <v/>
      </c>
      <c r="Y101" s="139">
        <f t="shared" si="43"/>
        <v>0</v>
      </c>
      <c r="Z101" s="144" t="str">
        <f>IF(ISERROR(VLOOKUP($M101,#REF!,5,0)),"",VLOOKUP($M101,#REF!,5,0))</f>
        <v/>
      </c>
      <c r="AA101" s="147" t="str">
        <f t="shared" si="44"/>
        <v/>
      </c>
      <c r="AB101" s="147" t="str">
        <f t="shared" si="45"/>
        <v/>
      </c>
      <c r="AC101" s="147" t="str">
        <f>IF(ISERROR(VLOOKUP($M101,#REF!,6,0)),"",VLOOKUP($M101,#REF!,6,0))</f>
        <v/>
      </c>
      <c r="AD101" s="147" t="str">
        <f>IF(ISERROR(VLOOKUP($M101,#REF!,8,0)),"",VLOOKUP($M101,#REF!,8,0))</f>
        <v/>
      </c>
      <c r="AE101" s="152" t="str">
        <f t="shared" si="46"/>
        <v/>
      </c>
      <c r="AF101" s="155" t="str">
        <f t="shared" si="47"/>
        <v/>
      </c>
      <c r="AG101" s="146" t="str">
        <f t="shared" si="48"/>
        <v/>
      </c>
      <c r="AH101" s="146" t="str">
        <f>IF(ISERROR(VLOOKUP($M101,#REF!,9,0)),"",VLOOKUP($M101,#REF!,9,0))</f>
        <v/>
      </c>
      <c r="AI101" s="146" t="str">
        <f t="shared" si="49"/>
        <v/>
      </c>
      <c r="AJ101" s="168">
        <f t="shared" si="50"/>
        <v>0</v>
      </c>
      <c r="AK101" s="171"/>
      <c r="AL101" s="174" t="str">
        <f t="shared" si="51"/>
        <v/>
      </c>
      <c r="AM101" s="179" t="str">
        <f t="shared" si="52"/>
        <v/>
      </c>
      <c r="AN101" s="183" t="str">
        <f t="shared" si="53"/>
        <v>未入力セル</v>
      </c>
      <c r="AO101" s="186" t="str">
        <f t="shared" si="33"/>
        <v/>
      </c>
      <c r="AP101" s="186" t="str">
        <f t="shared" si="34"/>
        <v/>
      </c>
      <c r="AQ101" s="39">
        <f t="shared" si="60"/>
        <v>0</v>
      </c>
      <c r="AR101" s="39" t="str">
        <f>IF(ISERROR(VLOOKUP($M101,#REF!,16,0)),"",VLOOKUP($M101,#REF!,16,0))</f>
        <v/>
      </c>
      <c r="AS101" s="196" t="str">
        <f>IF(ISERROR(VLOOKUP($M101,#REF!,7,0)),"",VLOOKUP($M101,#REF!,7,0))</f>
        <v/>
      </c>
      <c r="AT101" s="203">
        <f t="shared" si="54"/>
        <v>0</v>
      </c>
      <c r="AU101" s="208" t="str">
        <f t="shared" si="55"/>
        <v/>
      </c>
      <c r="AW101" s="208" t="str">
        <f>IF(ISERROR(VLOOKUP($M101,#REF!,10,0)),"",VLOOKUP($M101,#REF!,10,0))</f>
        <v/>
      </c>
      <c r="AX101" s="203">
        <f t="shared" si="56"/>
        <v>0</v>
      </c>
      <c r="AY101" s="208" t="str">
        <f t="shared" si="57"/>
        <v/>
      </c>
      <c r="BA101" s="225" t="str">
        <f t="shared" si="58"/>
        <v/>
      </c>
      <c r="BB101" s="225" t="str">
        <f t="shared" si="59"/>
        <v/>
      </c>
    </row>
    <row r="102" spans="1:54" s="39" customFormat="1" ht="25.2" customHeight="1" x14ac:dyDescent="0.2">
      <c r="A102" s="45"/>
      <c r="B102" s="48"/>
      <c r="C102" s="48"/>
      <c r="D102" s="53"/>
      <c r="E102" s="53"/>
      <c r="F102" s="55"/>
      <c r="G102" s="55"/>
      <c r="H102" s="60"/>
      <c r="I102" s="66"/>
      <c r="J102" s="68"/>
      <c r="L102" s="73">
        <f t="shared" si="35"/>
        <v>0</v>
      </c>
      <c r="M102" s="73" t="str">
        <f t="shared" si="36"/>
        <v xml:space="preserve"> </v>
      </c>
      <c r="N102" s="100">
        <f t="shared" si="37"/>
        <v>0</v>
      </c>
      <c r="O102" s="100">
        <f t="shared" si="38"/>
        <v>0</v>
      </c>
      <c r="P102" s="108">
        <f t="shared" si="39"/>
        <v>0</v>
      </c>
      <c r="Q102" s="108" t="str">
        <f>IF(OR($C102="LED",$C102="不明"),"",IF(ISERROR(VLOOKUP($M102,#REF!,2,0)),"",VLOOKUP($M102,#REF!,2,0)))</f>
        <v/>
      </c>
      <c r="R102" s="100">
        <f t="shared" si="40"/>
        <v>0</v>
      </c>
      <c r="S102" s="100">
        <f t="shared" si="41"/>
        <v>0</v>
      </c>
      <c r="T102" s="120" t="str">
        <f t="shared" si="42"/>
        <v/>
      </c>
      <c r="U102" s="124"/>
      <c r="V102" s="129" t="s">
        <v>164</v>
      </c>
      <c r="W102" s="131"/>
      <c r="X102" s="75" t="str">
        <f>IF(COUNTIF($M102,"*LED*"),"LED設置済",IF(COUNTIF($M102,"*不明*"),"該当不明",IF(ISERROR(VLOOKUP($M102,#REF!,4,0)),"",VLOOKUP($M102,#REF!,4,0))))</f>
        <v/>
      </c>
      <c r="Y102" s="139">
        <f t="shared" si="43"/>
        <v>0</v>
      </c>
      <c r="Z102" s="144" t="str">
        <f>IF(ISERROR(VLOOKUP($M102,#REF!,5,0)),"",VLOOKUP($M102,#REF!,5,0))</f>
        <v/>
      </c>
      <c r="AA102" s="147" t="str">
        <f t="shared" si="44"/>
        <v/>
      </c>
      <c r="AB102" s="147" t="str">
        <f t="shared" si="45"/>
        <v/>
      </c>
      <c r="AC102" s="147" t="str">
        <f>IF(ISERROR(VLOOKUP($M102,#REF!,6,0)),"",VLOOKUP($M102,#REF!,6,0))</f>
        <v/>
      </c>
      <c r="AD102" s="147" t="str">
        <f>IF(ISERROR(VLOOKUP($M102,#REF!,8,0)),"",VLOOKUP($M102,#REF!,8,0))</f>
        <v/>
      </c>
      <c r="AE102" s="152" t="str">
        <f t="shared" si="46"/>
        <v/>
      </c>
      <c r="AF102" s="155" t="str">
        <f t="shared" si="47"/>
        <v/>
      </c>
      <c r="AG102" s="146" t="str">
        <f t="shared" si="48"/>
        <v/>
      </c>
      <c r="AH102" s="146" t="str">
        <f>IF(ISERROR(VLOOKUP($M102,#REF!,9,0)),"",VLOOKUP($M102,#REF!,9,0))</f>
        <v/>
      </c>
      <c r="AI102" s="146" t="str">
        <f t="shared" si="49"/>
        <v/>
      </c>
      <c r="AJ102" s="168">
        <f t="shared" si="50"/>
        <v>0</v>
      </c>
      <c r="AK102" s="171"/>
      <c r="AL102" s="174" t="str">
        <f t="shared" si="51"/>
        <v/>
      </c>
      <c r="AM102" s="179" t="str">
        <f t="shared" si="52"/>
        <v/>
      </c>
      <c r="AN102" s="183" t="str">
        <f t="shared" si="53"/>
        <v>未入力セル</v>
      </c>
      <c r="AO102" s="186" t="str">
        <f t="shared" si="33"/>
        <v/>
      </c>
      <c r="AP102" s="186" t="str">
        <f t="shared" si="34"/>
        <v/>
      </c>
      <c r="AQ102" s="39">
        <f t="shared" si="60"/>
        <v>0</v>
      </c>
      <c r="AR102" s="39" t="str">
        <f>IF(ISERROR(VLOOKUP($M102,#REF!,16,0)),"",VLOOKUP($M102,#REF!,16,0))</f>
        <v/>
      </c>
      <c r="AS102" s="196" t="str">
        <f>IF(ISERROR(VLOOKUP($M102,#REF!,7,0)),"",VLOOKUP($M102,#REF!,7,0))</f>
        <v/>
      </c>
      <c r="AT102" s="203">
        <f t="shared" si="54"/>
        <v>0</v>
      </c>
      <c r="AU102" s="208" t="str">
        <f t="shared" si="55"/>
        <v/>
      </c>
      <c r="AW102" s="208" t="str">
        <f>IF(ISERROR(VLOOKUP($M102,#REF!,10,0)),"",VLOOKUP($M102,#REF!,10,0))</f>
        <v/>
      </c>
      <c r="AX102" s="203">
        <f t="shared" si="56"/>
        <v>0</v>
      </c>
      <c r="AY102" s="208" t="str">
        <f t="shared" si="57"/>
        <v/>
      </c>
      <c r="BA102" s="225" t="str">
        <f t="shared" si="58"/>
        <v/>
      </c>
      <c r="BB102" s="225" t="str">
        <f t="shared" si="59"/>
        <v/>
      </c>
    </row>
    <row r="103" spans="1:54" s="39" customFormat="1" ht="25.2" customHeight="1" x14ac:dyDescent="0.2">
      <c r="A103" s="45"/>
      <c r="B103" s="48"/>
      <c r="C103" s="48"/>
      <c r="D103" s="53"/>
      <c r="E103" s="53"/>
      <c r="F103" s="55"/>
      <c r="G103" s="55"/>
      <c r="H103" s="60"/>
      <c r="I103" s="66"/>
      <c r="J103" s="68"/>
      <c r="L103" s="73">
        <f t="shared" si="35"/>
        <v>0</v>
      </c>
      <c r="M103" s="73" t="str">
        <f t="shared" si="36"/>
        <v xml:space="preserve"> </v>
      </c>
      <c r="N103" s="100">
        <f t="shared" si="37"/>
        <v>0</v>
      </c>
      <c r="O103" s="100">
        <f t="shared" si="38"/>
        <v>0</v>
      </c>
      <c r="P103" s="108">
        <f t="shared" si="39"/>
        <v>0</v>
      </c>
      <c r="Q103" s="108" t="str">
        <f>IF(OR($C103="LED",$C103="不明"),"",IF(ISERROR(VLOOKUP($M103,#REF!,2,0)),"",VLOOKUP($M103,#REF!,2,0)))</f>
        <v/>
      </c>
      <c r="R103" s="100">
        <f t="shared" si="40"/>
        <v>0</v>
      </c>
      <c r="S103" s="100">
        <f t="shared" si="41"/>
        <v>0</v>
      </c>
      <c r="T103" s="120" t="str">
        <f t="shared" si="42"/>
        <v/>
      </c>
      <c r="U103" s="124"/>
      <c r="V103" s="129" t="s">
        <v>164</v>
      </c>
      <c r="W103" s="131"/>
      <c r="X103" s="75" t="str">
        <f>IF(COUNTIF($M103,"*LED*"),"LED設置済",IF(COUNTIF($M103,"*不明*"),"該当不明",IF(ISERROR(VLOOKUP($M103,#REF!,4,0)),"",VLOOKUP($M103,#REF!,4,0))))</f>
        <v/>
      </c>
      <c r="Y103" s="139">
        <f t="shared" si="43"/>
        <v>0</v>
      </c>
      <c r="Z103" s="144" t="str">
        <f>IF(ISERROR(VLOOKUP($M103,#REF!,5,0)),"",VLOOKUP($M103,#REF!,5,0))</f>
        <v/>
      </c>
      <c r="AA103" s="147" t="str">
        <f t="shared" si="44"/>
        <v/>
      </c>
      <c r="AB103" s="147" t="str">
        <f t="shared" si="45"/>
        <v/>
      </c>
      <c r="AC103" s="147" t="str">
        <f>IF(ISERROR(VLOOKUP($M103,#REF!,6,0)),"",VLOOKUP($M103,#REF!,6,0))</f>
        <v/>
      </c>
      <c r="AD103" s="147" t="str">
        <f>IF(ISERROR(VLOOKUP($M103,#REF!,8,0)),"",VLOOKUP($M103,#REF!,8,0))</f>
        <v/>
      </c>
      <c r="AE103" s="152" t="str">
        <f t="shared" si="46"/>
        <v/>
      </c>
      <c r="AF103" s="155" t="str">
        <f t="shared" si="47"/>
        <v/>
      </c>
      <c r="AG103" s="146" t="str">
        <f t="shared" si="48"/>
        <v/>
      </c>
      <c r="AH103" s="146" t="str">
        <f>IF(ISERROR(VLOOKUP($M103,#REF!,9,0)),"",VLOOKUP($M103,#REF!,9,0))</f>
        <v/>
      </c>
      <c r="AI103" s="146" t="str">
        <f t="shared" si="49"/>
        <v/>
      </c>
      <c r="AJ103" s="168">
        <f t="shared" si="50"/>
        <v>0</v>
      </c>
      <c r="AK103" s="171"/>
      <c r="AL103" s="174" t="str">
        <f t="shared" si="51"/>
        <v/>
      </c>
      <c r="AM103" s="179" t="str">
        <f t="shared" si="52"/>
        <v/>
      </c>
      <c r="AN103" s="183" t="str">
        <f t="shared" si="53"/>
        <v>未入力セル</v>
      </c>
      <c r="AO103" s="186" t="str">
        <f t="shared" si="33"/>
        <v/>
      </c>
      <c r="AP103" s="186" t="str">
        <f t="shared" si="34"/>
        <v/>
      </c>
      <c r="AQ103" s="39">
        <f t="shared" si="60"/>
        <v>0</v>
      </c>
      <c r="AR103" s="39" t="str">
        <f>IF(ISERROR(VLOOKUP($M103,#REF!,16,0)),"",VLOOKUP($M103,#REF!,16,0))</f>
        <v/>
      </c>
      <c r="AS103" s="196" t="str">
        <f>IF(ISERROR(VLOOKUP($M103,#REF!,7,0)),"",VLOOKUP($M103,#REF!,7,0))</f>
        <v/>
      </c>
      <c r="AT103" s="203">
        <f t="shared" si="54"/>
        <v>0</v>
      </c>
      <c r="AU103" s="208" t="str">
        <f t="shared" si="55"/>
        <v/>
      </c>
      <c r="AW103" s="208" t="str">
        <f>IF(ISERROR(VLOOKUP($M103,#REF!,10,0)),"",VLOOKUP($M103,#REF!,10,0))</f>
        <v/>
      </c>
      <c r="AX103" s="203">
        <f t="shared" si="56"/>
        <v>0</v>
      </c>
      <c r="AY103" s="208" t="str">
        <f t="shared" si="57"/>
        <v/>
      </c>
      <c r="BA103" s="225" t="str">
        <f t="shared" si="58"/>
        <v/>
      </c>
      <c r="BB103" s="225" t="str">
        <f t="shared" si="59"/>
        <v/>
      </c>
    </row>
    <row r="104" spans="1:54" s="39" customFormat="1" ht="25.2" customHeight="1" x14ac:dyDescent="0.2">
      <c r="A104" s="45"/>
      <c r="B104" s="48"/>
      <c r="C104" s="48"/>
      <c r="D104" s="53"/>
      <c r="E104" s="53"/>
      <c r="F104" s="55"/>
      <c r="G104" s="55"/>
      <c r="H104" s="60"/>
      <c r="I104" s="66"/>
      <c r="J104" s="68"/>
      <c r="L104" s="73">
        <f t="shared" si="35"/>
        <v>0</v>
      </c>
      <c r="M104" s="73" t="str">
        <f t="shared" si="36"/>
        <v xml:space="preserve"> </v>
      </c>
      <c r="N104" s="100">
        <f t="shared" si="37"/>
        <v>0</v>
      </c>
      <c r="O104" s="100">
        <f t="shared" si="38"/>
        <v>0</v>
      </c>
      <c r="P104" s="108">
        <f t="shared" si="39"/>
        <v>0</v>
      </c>
      <c r="Q104" s="108" t="str">
        <f>IF(OR($C104="LED",$C104="不明"),"",IF(ISERROR(VLOOKUP($M104,#REF!,2,0)),"",VLOOKUP($M104,#REF!,2,0)))</f>
        <v/>
      </c>
      <c r="R104" s="100">
        <f t="shared" si="40"/>
        <v>0</v>
      </c>
      <c r="S104" s="100">
        <f t="shared" si="41"/>
        <v>0</v>
      </c>
      <c r="T104" s="120" t="str">
        <f t="shared" si="42"/>
        <v/>
      </c>
      <c r="U104" s="124"/>
      <c r="V104" s="129" t="s">
        <v>164</v>
      </c>
      <c r="W104" s="131"/>
      <c r="X104" s="75" t="str">
        <f>IF(COUNTIF($M104,"*LED*"),"LED設置済",IF(COUNTIF($M104,"*不明*"),"該当不明",IF(ISERROR(VLOOKUP($M104,#REF!,4,0)),"",VLOOKUP($M104,#REF!,4,0))))</f>
        <v/>
      </c>
      <c r="Y104" s="139">
        <f t="shared" si="43"/>
        <v>0</v>
      </c>
      <c r="Z104" s="144" t="str">
        <f>IF(ISERROR(VLOOKUP($M104,#REF!,5,0)),"",VLOOKUP($M104,#REF!,5,0))</f>
        <v/>
      </c>
      <c r="AA104" s="147" t="str">
        <f t="shared" si="44"/>
        <v/>
      </c>
      <c r="AB104" s="147" t="str">
        <f t="shared" si="45"/>
        <v/>
      </c>
      <c r="AC104" s="147" t="str">
        <f>IF(ISERROR(VLOOKUP($M104,#REF!,6,0)),"",VLOOKUP($M104,#REF!,6,0))</f>
        <v/>
      </c>
      <c r="AD104" s="147" t="str">
        <f>IF(ISERROR(VLOOKUP($M104,#REF!,8,0)),"",VLOOKUP($M104,#REF!,8,0))</f>
        <v/>
      </c>
      <c r="AE104" s="152" t="str">
        <f t="shared" si="46"/>
        <v/>
      </c>
      <c r="AF104" s="155" t="str">
        <f t="shared" si="47"/>
        <v/>
      </c>
      <c r="AG104" s="146" t="str">
        <f t="shared" si="48"/>
        <v/>
      </c>
      <c r="AH104" s="146" t="str">
        <f>IF(ISERROR(VLOOKUP($M104,#REF!,9,0)),"",VLOOKUP($M104,#REF!,9,0))</f>
        <v/>
      </c>
      <c r="AI104" s="146" t="str">
        <f t="shared" si="49"/>
        <v/>
      </c>
      <c r="AJ104" s="168">
        <f t="shared" si="50"/>
        <v>0</v>
      </c>
      <c r="AK104" s="171"/>
      <c r="AL104" s="174" t="str">
        <f t="shared" si="51"/>
        <v/>
      </c>
      <c r="AM104" s="179" t="str">
        <f t="shared" si="52"/>
        <v/>
      </c>
      <c r="AN104" s="183" t="str">
        <f t="shared" si="53"/>
        <v>未入力セル</v>
      </c>
      <c r="AO104" s="186" t="str">
        <f t="shared" si="33"/>
        <v/>
      </c>
      <c r="AP104" s="186" t="str">
        <f t="shared" si="34"/>
        <v/>
      </c>
      <c r="AQ104" s="39">
        <f t="shared" si="60"/>
        <v>0</v>
      </c>
      <c r="AR104" s="39" t="str">
        <f>IF(ISERROR(VLOOKUP($M104,#REF!,16,0)),"",VLOOKUP($M104,#REF!,16,0))</f>
        <v/>
      </c>
      <c r="AS104" s="196" t="str">
        <f>IF(ISERROR(VLOOKUP($M104,#REF!,7,0)),"",VLOOKUP($M104,#REF!,7,0))</f>
        <v/>
      </c>
      <c r="AT104" s="203">
        <f t="shared" si="54"/>
        <v>0</v>
      </c>
      <c r="AU104" s="208" t="str">
        <f t="shared" si="55"/>
        <v/>
      </c>
      <c r="AW104" s="208" t="str">
        <f>IF(ISERROR(VLOOKUP($M104,#REF!,10,0)),"",VLOOKUP($M104,#REF!,10,0))</f>
        <v/>
      </c>
      <c r="AX104" s="203">
        <f t="shared" si="56"/>
        <v>0</v>
      </c>
      <c r="AY104" s="208" t="str">
        <f t="shared" si="57"/>
        <v/>
      </c>
      <c r="BA104" s="225" t="str">
        <f t="shared" si="58"/>
        <v/>
      </c>
      <c r="BB104" s="225" t="str">
        <f t="shared" si="59"/>
        <v/>
      </c>
    </row>
    <row r="105" spans="1:54" s="39" customFormat="1" ht="25.2" customHeight="1" x14ac:dyDescent="0.2">
      <c r="A105" s="45"/>
      <c r="B105" s="48"/>
      <c r="C105" s="48"/>
      <c r="D105" s="53"/>
      <c r="E105" s="53"/>
      <c r="F105" s="55"/>
      <c r="G105" s="55"/>
      <c r="H105" s="60"/>
      <c r="I105" s="66"/>
      <c r="J105" s="68"/>
      <c r="L105" s="73">
        <f t="shared" si="35"/>
        <v>0</v>
      </c>
      <c r="M105" s="73" t="str">
        <f t="shared" si="36"/>
        <v xml:space="preserve"> </v>
      </c>
      <c r="N105" s="100">
        <f t="shared" si="37"/>
        <v>0</v>
      </c>
      <c r="O105" s="100">
        <f t="shared" si="38"/>
        <v>0</v>
      </c>
      <c r="P105" s="108">
        <f t="shared" si="39"/>
        <v>0</v>
      </c>
      <c r="Q105" s="108" t="str">
        <f>IF(OR($C105="LED",$C105="不明"),"",IF(ISERROR(VLOOKUP($M105,#REF!,2,0)),"",VLOOKUP($M105,#REF!,2,0)))</f>
        <v/>
      </c>
      <c r="R105" s="100">
        <f t="shared" si="40"/>
        <v>0</v>
      </c>
      <c r="S105" s="100">
        <f t="shared" si="41"/>
        <v>0</v>
      </c>
      <c r="T105" s="120" t="str">
        <f t="shared" si="42"/>
        <v/>
      </c>
      <c r="U105" s="124"/>
      <c r="V105" s="129" t="s">
        <v>164</v>
      </c>
      <c r="W105" s="131"/>
      <c r="X105" s="75" t="str">
        <f>IF(COUNTIF($M105,"*LED*"),"LED設置済",IF(COUNTIF($M105,"*不明*"),"該当不明",IF(ISERROR(VLOOKUP($M105,#REF!,4,0)),"",VLOOKUP($M105,#REF!,4,0))))</f>
        <v/>
      </c>
      <c r="Y105" s="139">
        <f t="shared" si="43"/>
        <v>0</v>
      </c>
      <c r="Z105" s="144" t="str">
        <f>IF(ISERROR(VLOOKUP($M105,#REF!,5,0)),"",VLOOKUP($M105,#REF!,5,0))</f>
        <v/>
      </c>
      <c r="AA105" s="147" t="str">
        <f t="shared" si="44"/>
        <v/>
      </c>
      <c r="AB105" s="147" t="str">
        <f t="shared" si="45"/>
        <v/>
      </c>
      <c r="AC105" s="147" t="str">
        <f>IF(ISERROR(VLOOKUP($M105,#REF!,6,0)),"",VLOOKUP($M105,#REF!,6,0))</f>
        <v/>
      </c>
      <c r="AD105" s="147" t="str">
        <f>IF(ISERROR(VLOOKUP($M105,#REF!,8,0)),"",VLOOKUP($M105,#REF!,8,0))</f>
        <v/>
      </c>
      <c r="AE105" s="152" t="str">
        <f t="shared" si="46"/>
        <v/>
      </c>
      <c r="AF105" s="155" t="str">
        <f t="shared" si="47"/>
        <v/>
      </c>
      <c r="AG105" s="146" t="str">
        <f t="shared" si="48"/>
        <v/>
      </c>
      <c r="AH105" s="146" t="str">
        <f>IF(ISERROR(VLOOKUP($M105,#REF!,9,0)),"",VLOOKUP($M105,#REF!,9,0))</f>
        <v/>
      </c>
      <c r="AI105" s="146" t="str">
        <f t="shared" si="49"/>
        <v/>
      </c>
      <c r="AJ105" s="168">
        <f t="shared" si="50"/>
        <v>0</v>
      </c>
      <c r="AK105" s="171"/>
      <c r="AL105" s="174" t="str">
        <f t="shared" si="51"/>
        <v/>
      </c>
      <c r="AM105" s="179" t="str">
        <f t="shared" si="52"/>
        <v/>
      </c>
      <c r="AN105" s="183" t="str">
        <f t="shared" si="53"/>
        <v>未入力セル</v>
      </c>
      <c r="AO105" s="186" t="str">
        <f t="shared" si="33"/>
        <v/>
      </c>
      <c r="AP105" s="186" t="str">
        <f t="shared" si="34"/>
        <v/>
      </c>
      <c r="AQ105" s="39">
        <f t="shared" si="60"/>
        <v>0</v>
      </c>
      <c r="AR105" s="39" t="str">
        <f>IF(ISERROR(VLOOKUP($M105,#REF!,16,0)),"",VLOOKUP($M105,#REF!,16,0))</f>
        <v/>
      </c>
      <c r="AS105" s="196" t="str">
        <f>IF(ISERROR(VLOOKUP($M105,#REF!,7,0)),"",VLOOKUP($M105,#REF!,7,0))</f>
        <v/>
      </c>
      <c r="AT105" s="203">
        <f t="shared" si="54"/>
        <v>0</v>
      </c>
      <c r="AU105" s="208" t="str">
        <f t="shared" si="55"/>
        <v/>
      </c>
      <c r="AW105" s="208" t="str">
        <f>IF(ISERROR(VLOOKUP($M105,#REF!,10,0)),"",VLOOKUP($M105,#REF!,10,0))</f>
        <v/>
      </c>
      <c r="AX105" s="203">
        <f t="shared" si="56"/>
        <v>0</v>
      </c>
      <c r="AY105" s="208" t="str">
        <f t="shared" si="57"/>
        <v/>
      </c>
      <c r="BA105" s="225" t="str">
        <f t="shared" si="58"/>
        <v/>
      </c>
      <c r="BB105" s="225" t="str">
        <f t="shared" si="59"/>
        <v/>
      </c>
    </row>
    <row r="106" spans="1:54" s="39" customFormat="1" ht="25.2" customHeight="1" x14ac:dyDescent="0.2">
      <c r="A106" s="45"/>
      <c r="B106" s="48"/>
      <c r="C106" s="48"/>
      <c r="D106" s="53"/>
      <c r="E106" s="53"/>
      <c r="F106" s="55"/>
      <c r="G106" s="55"/>
      <c r="H106" s="60"/>
      <c r="I106" s="66"/>
      <c r="J106" s="68"/>
      <c r="L106" s="73">
        <f t="shared" si="35"/>
        <v>0</v>
      </c>
      <c r="M106" s="73" t="str">
        <f t="shared" si="36"/>
        <v xml:space="preserve"> </v>
      </c>
      <c r="N106" s="100">
        <f t="shared" si="37"/>
        <v>0</v>
      </c>
      <c r="O106" s="100">
        <f t="shared" si="38"/>
        <v>0</v>
      </c>
      <c r="P106" s="108">
        <f t="shared" si="39"/>
        <v>0</v>
      </c>
      <c r="Q106" s="108" t="str">
        <f>IF(OR($C106="LED",$C106="不明"),"",IF(ISERROR(VLOOKUP($M106,#REF!,2,0)),"",VLOOKUP($M106,#REF!,2,0)))</f>
        <v/>
      </c>
      <c r="R106" s="100">
        <f t="shared" si="40"/>
        <v>0</v>
      </c>
      <c r="S106" s="100">
        <f t="shared" si="41"/>
        <v>0</v>
      </c>
      <c r="T106" s="120" t="str">
        <f t="shared" si="42"/>
        <v/>
      </c>
      <c r="U106" s="124"/>
      <c r="V106" s="129" t="s">
        <v>164</v>
      </c>
      <c r="W106" s="131"/>
      <c r="X106" s="75" t="str">
        <f>IF(COUNTIF($M106,"*LED*"),"LED設置済",IF(COUNTIF($M106,"*不明*"),"該当不明",IF(ISERROR(VLOOKUP($M106,#REF!,4,0)),"",VLOOKUP($M106,#REF!,4,0))))</f>
        <v/>
      </c>
      <c r="Y106" s="139">
        <f t="shared" si="43"/>
        <v>0</v>
      </c>
      <c r="Z106" s="144" t="str">
        <f>IF(ISERROR(VLOOKUP($M106,#REF!,5,0)),"",VLOOKUP($M106,#REF!,5,0))</f>
        <v/>
      </c>
      <c r="AA106" s="147" t="str">
        <f t="shared" si="44"/>
        <v/>
      </c>
      <c r="AB106" s="147" t="str">
        <f t="shared" si="45"/>
        <v/>
      </c>
      <c r="AC106" s="147" t="str">
        <f>IF(ISERROR(VLOOKUP($M106,#REF!,6,0)),"",VLOOKUP($M106,#REF!,6,0))</f>
        <v/>
      </c>
      <c r="AD106" s="147" t="str">
        <f>IF(ISERROR(VLOOKUP($M106,#REF!,8,0)),"",VLOOKUP($M106,#REF!,8,0))</f>
        <v/>
      </c>
      <c r="AE106" s="152" t="str">
        <f t="shared" si="46"/>
        <v/>
      </c>
      <c r="AF106" s="155" t="str">
        <f t="shared" si="47"/>
        <v/>
      </c>
      <c r="AG106" s="146" t="str">
        <f t="shared" si="48"/>
        <v/>
      </c>
      <c r="AH106" s="146" t="str">
        <f>IF(ISERROR(VLOOKUP($M106,#REF!,9,0)),"",VLOOKUP($M106,#REF!,9,0))</f>
        <v/>
      </c>
      <c r="AI106" s="146" t="str">
        <f t="shared" si="49"/>
        <v/>
      </c>
      <c r="AJ106" s="168">
        <f t="shared" si="50"/>
        <v>0</v>
      </c>
      <c r="AK106" s="171"/>
      <c r="AL106" s="174" t="str">
        <f t="shared" si="51"/>
        <v/>
      </c>
      <c r="AM106" s="179" t="str">
        <f t="shared" si="52"/>
        <v/>
      </c>
      <c r="AN106" s="183" t="str">
        <f t="shared" si="53"/>
        <v>未入力セル</v>
      </c>
      <c r="AO106" s="186" t="str">
        <f t="shared" si="33"/>
        <v/>
      </c>
      <c r="AP106" s="186" t="str">
        <f t="shared" si="34"/>
        <v/>
      </c>
      <c r="AQ106" s="39">
        <f t="shared" si="60"/>
        <v>0</v>
      </c>
      <c r="AR106" s="39" t="str">
        <f>IF(ISERROR(VLOOKUP($M106,#REF!,16,0)),"",VLOOKUP($M106,#REF!,16,0))</f>
        <v/>
      </c>
      <c r="AS106" s="196" t="str">
        <f>IF(ISERROR(VLOOKUP($M106,#REF!,7,0)),"",VLOOKUP($M106,#REF!,7,0))</f>
        <v/>
      </c>
      <c r="AT106" s="203">
        <f t="shared" si="54"/>
        <v>0</v>
      </c>
      <c r="AU106" s="208" t="str">
        <f t="shared" si="55"/>
        <v/>
      </c>
      <c r="AW106" s="208" t="str">
        <f>IF(ISERROR(VLOOKUP($M106,#REF!,10,0)),"",VLOOKUP($M106,#REF!,10,0))</f>
        <v/>
      </c>
      <c r="AX106" s="203">
        <f t="shared" si="56"/>
        <v>0</v>
      </c>
      <c r="AY106" s="208" t="str">
        <f t="shared" si="57"/>
        <v/>
      </c>
      <c r="BA106" s="225" t="str">
        <f t="shared" si="58"/>
        <v/>
      </c>
      <c r="BB106" s="225" t="str">
        <f t="shared" si="59"/>
        <v/>
      </c>
    </row>
    <row r="107" spans="1:54" s="39" customFormat="1" ht="25.2" customHeight="1" x14ac:dyDescent="0.2">
      <c r="A107" s="45"/>
      <c r="B107" s="48"/>
      <c r="C107" s="48"/>
      <c r="D107" s="53"/>
      <c r="E107" s="53"/>
      <c r="F107" s="55"/>
      <c r="G107" s="55"/>
      <c r="H107" s="60"/>
      <c r="I107" s="66"/>
      <c r="J107" s="68"/>
      <c r="L107" s="73">
        <f t="shared" si="35"/>
        <v>0</v>
      </c>
      <c r="M107" s="73" t="str">
        <f t="shared" si="36"/>
        <v xml:space="preserve"> </v>
      </c>
      <c r="N107" s="100">
        <f t="shared" si="37"/>
        <v>0</v>
      </c>
      <c r="O107" s="100">
        <f t="shared" si="38"/>
        <v>0</v>
      </c>
      <c r="P107" s="108">
        <f t="shared" si="39"/>
        <v>0</v>
      </c>
      <c r="Q107" s="108" t="str">
        <f>IF(OR($C107="LED",$C107="不明"),"",IF(ISERROR(VLOOKUP($M107,#REF!,2,0)),"",VLOOKUP($M107,#REF!,2,0)))</f>
        <v/>
      </c>
      <c r="R107" s="100">
        <f t="shared" si="40"/>
        <v>0</v>
      </c>
      <c r="S107" s="100">
        <f t="shared" si="41"/>
        <v>0</v>
      </c>
      <c r="T107" s="120" t="str">
        <f t="shared" si="42"/>
        <v/>
      </c>
      <c r="U107" s="124"/>
      <c r="V107" s="129" t="s">
        <v>164</v>
      </c>
      <c r="W107" s="131"/>
      <c r="X107" s="75" t="str">
        <f>IF(COUNTIF($M107,"*LED*"),"LED設置済",IF(COUNTIF($M107,"*不明*"),"該当不明",IF(ISERROR(VLOOKUP($M107,#REF!,4,0)),"",VLOOKUP($M107,#REF!,4,0))))</f>
        <v/>
      </c>
      <c r="Y107" s="139">
        <f t="shared" si="43"/>
        <v>0</v>
      </c>
      <c r="Z107" s="144" t="str">
        <f>IF(ISERROR(VLOOKUP($M107,#REF!,5,0)),"",VLOOKUP($M107,#REF!,5,0))</f>
        <v/>
      </c>
      <c r="AA107" s="147" t="str">
        <f t="shared" si="44"/>
        <v/>
      </c>
      <c r="AB107" s="147" t="str">
        <f t="shared" si="45"/>
        <v/>
      </c>
      <c r="AC107" s="147" t="str">
        <f>IF(ISERROR(VLOOKUP($M107,#REF!,6,0)),"",VLOOKUP($M107,#REF!,6,0))</f>
        <v/>
      </c>
      <c r="AD107" s="147" t="str">
        <f>IF(ISERROR(VLOOKUP($M107,#REF!,8,0)),"",VLOOKUP($M107,#REF!,8,0))</f>
        <v/>
      </c>
      <c r="AE107" s="152" t="str">
        <f t="shared" si="46"/>
        <v/>
      </c>
      <c r="AF107" s="155" t="str">
        <f t="shared" si="47"/>
        <v/>
      </c>
      <c r="AG107" s="146" t="str">
        <f t="shared" si="48"/>
        <v/>
      </c>
      <c r="AH107" s="146" t="str">
        <f>IF(ISERROR(VLOOKUP($M107,#REF!,9,0)),"",VLOOKUP($M107,#REF!,9,0))</f>
        <v/>
      </c>
      <c r="AI107" s="146" t="str">
        <f t="shared" si="49"/>
        <v/>
      </c>
      <c r="AJ107" s="168">
        <f t="shared" si="50"/>
        <v>0</v>
      </c>
      <c r="AK107" s="171"/>
      <c r="AL107" s="174" t="str">
        <f t="shared" si="51"/>
        <v/>
      </c>
      <c r="AM107" s="179" t="str">
        <f t="shared" si="52"/>
        <v/>
      </c>
      <c r="AN107" s="183" t="str">
        <f t="shared" si="53"/>
        <v>未入力セル</v>
      </c>
      <c r="AO107" s="186" t="str">
        <f t="shared" si="33"/>
        <v/>
      </c>
      <c r="AP107" s="186" t="str">
        <f t="shared" si="34"/>
        <v/>
      </c>
      <c r="AQ107" s="39">
        <f t="shared" si="60"/>
        <v>0</v>
      </c>
      <c r="AR107" s="39" t="str">
        <f>IF(ISERROR(VLOOKUP($M107,#REF!,16,0)),"",VLOOKUP($M107,#REF!,16,0))</f>
        <v/>
      </c>
      <c r="AS107" s="196" t="str">
        <f>IF(ISERROR(VLOOKUP($M107,#REF!,7,0)),"",VLOOKUP($M107,#REF!,7,0))</f>
        <v/>
      </c>
      <c r="AT107" s="203">
        <f t="shared" si="54"/>
        <v>0</v>
      </c>
      <c r="AU107" s="208" t="str">
        <f t="shared" si="55"/>
        <v/>
      </c>
      <c r="AW107" s="208" t="str">
        <f>IF(ISERROR(VLOOKUP($M107,#REF!,10,0)),"",VLOOKUP($M107,#REF!,10,0))</f>
        <v/>
      </c>
      <c r="AX107" s="203">
        <f t="shared" si="56"/>
        <v>0</v>
      </c>
      <c r="AY107" s="208" t="str">
        <f t="shared" si="57"/>
        <v/>
      </c>
      <c r="BA107" s="225" t="str">
        <f t="shared" si="58"/>
        <v/>
      </c>
      <c r="BB107" s="225" t="str">
        <f t="shared" si="59"/>
        <v/>
      </c>
    </row>
    <row r="108" spans="1:54" s="39" customFormat="1" ht="25.2" customHeight="1" x14ac:dyDescent="0.2">
      <c r="A108" s="45"/>
      <c r="B108" s="48"/>
      <c r="C108" s="48"/>
      <c r="D108" s="53"/>
      <c r="E108" s="53"/>
      <c r="F108" s="55"/>
      <c r="G108" s="55"/>
      <c r="H108" s="60"/>
      <c r="I108" s="66"/>
      <c r="J108" s="68"/>
      <c r="L108" s="73">
        <f t="shared" si="35"/>
        <v>0</v>
      </c>
      <c r="M108" s="73" t="str">
        <f t="shared" si="36"/>
        <v xml:space="preserve"> </v>
      </c>
      <c r="N108" s="100">
        <f t="shared" si="37"/>
        <v>0</v>
      </c>
      <c r="O108" s="100">
        <f t="shared" si="38"/>
        <v>0</v>
      </c>
      <c r="P108" s="108">
        <f t="shared" si="39"/>
        <v>0</v>
      </c>
      <c r="Q108" s="108" t="str">
        <f>IF(OR($C108="LED",$C108="不明"),"",IF(ISERROR(VLOOKUP($M108,#REF!,2,0)),"",VLOOKUP($M108,#REF!,2,0)))</f>
        <v/>
      </c>
      <c r="R108" s="100">
        <f t="shared" si="40"/>
        <v>0</v>
      </c>
      <c r="S108" s="100">
        <f t="shared" si="41"/>
        <v>0</v>
      </c>
      <c r="T108" s="120" t="str">
        <f t="shared" si="42"/>
        <v/>
      </c>
      <c r="U108" s="124"/>
      <c r="V108" s="129" t="s">
        <v>164</v>
      </c>
      <c r="W108" s="131"/>
      <c r="X108" s="75" t="str">
        <f>IF(COUNTIF($M108,"*LED*"),"LED設置済",IF(COUNTIF($M108,"*不明*"),"該当不明",IF(ISERROR(VLOOKUP($M108,#REF!,4,0)),"",VLOOKUP($M108,#REF!,4,0))))</f>
        <v/>
      </c>
      <c r="Y108" s="139">
        <f t="shared" si="43"/>
        <v>0</v>
      </c>
      <c r="Z108" s="144" t="str">
        <f>IF(ISERROR(VLOOKUP($M108,#REF!,5,0)),"",VLOOKUP($M108,#REF!,5,0))</f>
        <v/>
      </c>
      <c r="AA108" s="147" t="str">
        <f t="shared" si="44"/>
        <v/>
      </c>
      <c r="AB108" s="147" t="str">
        <f t="shared" si="45"/>
        <v/>
      </c>
      <c r="AC108" s="147" t="str">
        <f>IF(ISERROR(VLOOKUP($M108,#REF!,6,0)),"",VLOOKUP($M108,#REF!,6,0))</f>
        <v/>
      </c>
      <c r="AD108" s="147" t="str">
        <f>IF(ISERROR(VLOOKUP($M108,#REF!,8,0)),"",VLOOKUP($M108,#REF!,8,0))</f>
        <v/>
      </c>
      <c r="AE108" s="152" t="str">
        <f t="shared" si="46"/>
        <v/>
      </c>
      <c r="AF108" s="155" t="str">
        <f t="shared" si="47"/>
        <v/>
      </c>
      <c r="AG108" s="146" t="str">
        <f t="shared" si="48"/>
        <v/>
      </c>
      <c r="AH108" s="146" t="str">
        <f>IF(ISERROR(VLOOKUP($M108,#REF!,9,0)),"",VLOOKUP($M108,#REF!,9,0))</f>
        <v/>
      </c>
      <c r="AI108" s="146" t="str">
        <f t="shared" si="49"/>
        <v/>
      </c>
      <c r="AJ108" s="168">
        <f t="shared" si="50"/>
        <v>0</v>
      </c>
      <c r="AK108" s="171"/>
      <c r="AL108" s="174" t="str">
        <f t="shared" si="51"/>
        <v/>
      </c>
      <c r="AM108" s="179" t="str">
        <f t="shared" si="52"/>
        <v/>
      </c>
      <c r="AN108" s="183" t="str">
        <f t="shared" si="53"/>
        <v>未入力セル</v>
      </c>
      <c r="AO108" s="186" t="str">
        <f t="shared" si="33"/>
        <v/>
      </c>
      <c r="AP108" s="186" t="str">
        <f t="shared" si="34"/>
        <v/>
      </c>
      <c r="AQ108" s="39">
        <f t="shared" si="60"/>
        <v>0</v>
      </c>
      <c r="AR108" s="39" t="str">
        <f>IF(ISERROR(VLOOKUP($M108,#REF!,16,0)),"",VLOOKUP($M108,#REF!,16,0))</f>
        <v/>
      </c>
      <c r="AS108" s="196" t="str">
        <f>IF(ISERROR(VLOOKUP($M108,#REF!,7,0)),"",VLOOKUP($M108,#REF!,7,0))</f>
        <v/>
      </c>
      <c r="AT108" s="203">
        <f t="shared" si="54"/>
        <v>0</v>
      </c>
      <c r="AU108" s="208" t="str">
        <f t="shared" si="55"/>
        <v/>
      </c>
      <c r="AW108" s="208" t="str">
        <f>IF(ISERROR(VLOOKUP($M108,#REF!,10,0)),"",VLOOKUP($M108,#REF!,10,0))</f>
        <v/>
      </c>
      <c r="AX108" s="203">
        <f t="shared" si="56"/>
        <v>0</v>
      </c>
      <c r="AY108" s="208" t="str">
        <f t="shared" si="57"/>
        <v/>
      </c>
      <c r="BA108" s="225" t="str">
        <f t="shared" si="58"/>
        <v/>
      </c>
      <c r="BB108" s="225" t="str">
        <f t="shared" si="59"/>
        <v/>
      </c>
    </row>
    <row r="109" spans="1:54" s="39" customFormat="1" ht="25.2" customHeight="1" x14ac:dyDescent="0.2">
      <c r="A109" s="45"/>
      <c r="B109" s="48"/>
      <c r="C109" s="48"/>
      <c r="D109" s="53"/>
      <c r="E109" s="53"/>
      <c r="F109" s="55"/>
      <c r="G109" s="55"/>
      <c r="H109" s="60"/>
      <c r="I109" s="66"/>
      <c r="J109" s="68"/>
      <c r="L109" s="73">
        <f t="shared" si="35"/>
        <v>0</v>
      </c>
      <c r="M109" s="73" t="str">
        <f t="shared" si="36"/>
        <v xml:space="preserve"> </v>
      </c>
      <c r="N109" s="100">
        <f t="shared" si="37"/>
        <v>0</v>
      </c>
      <c r="O109" s="100">
        <f t="shared" si="38"/>
        <v>0</v>
      </c>
      <c r="P109" s="108">
        <f t="shared" si="39"/>
        <v>0</v>
      </c>
      <c r="Q109" s="108" t="str">
        <f>IF(OR($C109="LED",$C109="不明"),"",IF(ISERROR(VLOOKUP($M109,#REF!,2,0)),"",VLOOKUP($M109,#REF!,2,0)))</f>
        <v/>
      </c>
      <c r="R109" s="100">
        <f t="shared" si="40"/>
        <v>0</v>
      </c>
      <c r="S109" s="100">
        <f t="shared" si="41"/>
        <v>0</v>
      </c>
      <c r="T109" s="120" t="str">
        <f t="shared" si="42"/>
        <v/>
      </c>
      <c r="U109" s="124"/>
      <c r="V109" s="129" t="s">
        <v>164</v>
      </c>
      <c r="W109" s="131"/>
      <c r="X109" s="75" t="str">
        <f>IF(COUNTIF($M109,"*LED*"),"LED設置済",IF(COUNTIF($M109,"*不明*"),"該当不明",IF(ISERROR(VLOOKUP($M109,#REF!,4,0)),"",VLOOKUP($M109,#REF!,4,0))))</f>
        <v/>
      </c>
      <c r="Y109" s="139">
        <f t="shared" si="43"/>
        <v>0</v>
      </c>
      <c r="Z109" s="144" t="str">
        <f>IF(ISERROR(VLOOKUP($M109,#REF!,5,0)),"",VLOOKUP($M109,#REF!,5,0))</f>
        <v/>
      </c>
      <c r="AA109" s="147" t="str">
        <f t="shared" si="44"/>
        <v/>
      </c>
      <c r="AB109" s="147" t="str">
        <f t="shared" si="45"/>
        <v/>
      </c>
      <c r="AC109" s="147" t="str">
        <f>IF(ISERROR(VLOOKUP($M109,#REF!,6,0)),"",VLOOKUP($M109,#REF!,6,0))</f>
        <v/>
      </c>
      <c r="AD109" s="147" t="str">
        <f>IF(ISERROR(VLOOKUP($M109,#REF!,8,0)),"",VLOOKUP($M109,#REF!,8,0))</f>
        <v/>
      </c>
      <c r="AE109" s="152" t="str">
        <f t="shared" si="46"/>
        <v/>
      </c>
      <c r="AF109" s="155" t="str">
        <f t="shared" si="47"/>
        <v/>
      </c>
      <c r="AG109" s="146" t="str">
        <f t="shared" si="48"/>
        <v/>
      </c>
      <c r="AH109" s="146" t="str">
        <f>IF(ISERROR(VLOOKUP($M109,#REF!,9,0)),"",VLOOKUP($M109,#REF!,9,0))</f>
        <v/>
      </c>
      <c r="AI109" s="146" t="str">
        <f t="shared" si="49"/>
        <v/>
      </c>
      <c r="AJ109" s="168">
        <f t="shared" si="50"/>
        <v>0</v>
      </c>
      <c r="AK109" s="171"/>
      <c r="AL109" s="174" t="str">
        <f t="shared" si="51"/>
        <v/>
      </c>
      <c r="AM109" s="179" t="str">
        <f t="shared" si="52"/>
        <v/>
      </c>
      <c r="AN109" s="183" t="str">
        <f t="shared" si="53"/>
        <v>未入力セル</v>
      </c>
      <c r="AO109" s="186" t="str">
        <f t="shared" si="33"/>
        <v/>
      </c>
      <c r="AP109" s="186" t="str">
        <f t="shared" si="34"/>
        <v/>
      </c>
      <c r="AQ109" s="39">
        <f t="shared" si="60"/>
        <v>0</v>
      </c>
      <c r="AR109" s="39" t="str">
        <f>IF(ISERROR(VLOOKUP($M109,#REF!,16,0)),"",VLOOKUP($M109,#REF!,16,0))</f>
        <v/>
      </c>
      <c r="AS109" s="196" t="str">
        <f>IF(ISERROR(VLOOKUP($M109,#REF!,7,0)),"",VLOOKUP($M109,#REF!,7,0))</f>
        <v/>
      </c>
      <c r="AT109" s="203">
        <f t="shared" si="54"/>
        <v>0</v>
      </c>
      <c r="AU109" s="208" t="str">
        <f t="shared" si="55"/>
        <v/>
      </c>
      <c r="AW109" s="208" t="str">
        <f>IF(ISERROR(VLOOKUP($M109,#REF!,10,0)),"",VLOOKUP($M109,#REF!,10,0))</f>
        <v/>
      </c>
      <c r="AX109" s="203">
        <f t="shared" si="56"/>
        <v>0</v>
      </c>
      <c r="AY109" s="208" t="str">
        <f t="shared" si="57"/>
        <v/>
      </c>
      <c r="BA109" s="225" t="str">
        <f t="shared" si="58"/>
        <v/>
      </c>
      <c r="BB109" s="225" t="str">
        <f t="shared" si="59"/>
        <v/>
      </c>
    </row>
    <row r="110" spans="1:54" s="39" customFormat="1" ht="25.2" customHeight="1" x14ac:dyDescent="0.2">
      <c r="A110" s="45"/>
      <c r="B110" s="48"/>
      <c r="C110" s="48"/>
      <c r="D110" s="53"/>
      <c r="E110" s="53"/>
      <c r="F110" s="55"/>
      <c r="G110" s="55"/>
      <c r="H110" s="60"/>
      <c r="I110" s="66"/>
      <c r="J110" s="68"/>
      <c r="L110" s="73">
        <f t="shared" si="35"/>
        <v>0</v>
      </c>
      <c r="M110" s="73" t="str">
        <f t="shared" si="36"/>
        <v xml:space="preserve"> </v>
      </c>
      <c r="N110" s="100">
        <f t="shared" si="37"/>
        <v>0</v>
      </c>
      <c r="O110" s="100">
        <f t="shared" si="38"/>
        <v>0</v>
      </c>
      <c r="P110" s="108">
        <f t="shared" si="39"/>
        <v>0</v>
      </c>
      <c r="Q110" s="108" t="str">
        <f>IF(OR($C110="LED",$C110="不明"),"",IF(ISERROR(VLOOKUP($M110,#REF!,2,0)),"",VLOOKUP($M110,#REF!,2,0)))</f>
        <v/>
      </c>
      <c r="R110" s="100">
        <f t="shared" si="40"/>
        <v>0</v>
      </c>
      <c r="S110" s="100">
        <f t="shared" si="41"/>
        <v>0</v>
      </c>
      <c r="T110" s="120" t="str">
        <f t="shared" si="42"/>
        <v/>
      </c>
      <c r="U110" s="124"/>
      <c r="V110" s="129" t="s">
        <v>164</v>
      </c>
      <c r="W110" s="131"/>
      <c r="X110" s="75" t="str">
        <f>IF(COUNTIF($M110,"*LED*"),"LED設置済",IF(COUNTIF($M110,"*不明*"),"該当不明",IF(ISERROR(VLOOKUP($M110,#REF!,4,0)),"",VLOOKUP($M110,#REF!,4,0))))</f>
        <v/>
      </c>
      <c r="Y110" s="139">
        <f t="shared" si="43"/>
        <v>0</v>
      </c>
      <c r="Z110" s="144" t="str">
        <f>IF(ISERROR(VLOOKUP($M110,#REF!,5,0)),"",VLOOKUP($M110,#REF!,5,0))</f>
        <v/>
      </c>
      <c r="AA110" s="147" t="str">
        <f t="shared" si="44"/>
        <v/>
      </c>
      <c r="AB110" s="147" t="str">
        <f t="shared" si="45"/>
        <v/>
      </c>
      <c r="AC110" s="147" t="str">
        <f>IF(ISERROR(VLOOKUP($M110,#REF!,6,0)),"",VLOOKUP($M110,#REF!,6,0))</f>
        <v/>
      </c>
      <c r="AD110" s="147" t="str">
        <f>IF(ISERROR(VLOOKUP($M110,#REF!,8,0)),"",VLOOKUP($M110,#REF!,8,0))</f>
        <v/>
      </c>
      <c r="AE110" s="152" t="str">
        <f t="shared" si="46"/>
        <v/>
      </c>
      <c r="AF110" s="155" t="str">
        <f t="shared" si="47"/>
        <v/>
      </c>
      <c r="AG110" s="146" t="str">
        <f t="shared" si="48"/>
        <v/>
      </c>
      <c r="AH110" s="146" t="str">
        <f>IF(ISERROR(VLOOKUP($M110,#REF!,9,0)),"",VLOOKUP($M110,#REF!,9,0))</f>
        <v/>
      </c>
      <c r="AI110" s="146" t="str">
        <f t="shared" si="49"/>
        <v/>
      </c>
      <c r="AJ110" s="168">
        <f t="shared" si="50"/>
        <v>0</v>
      </c>
      <c r="AK110" s="171"/>
      <c r="AL110" s="174" t="str">
        <f t="shared" si="51"/>
        <v/>
      </c>
      <c r="AM110" s="179" t="str">
        <f t="shared" si="52"/>
        <v/>
      </c>
      <c r="AN110" s="183" t="str">
        <f t="shared" si="53"/>
        <v>未入力セル</v>
      </c>
      <c r="AO110" s="186" t="str">
        <f t="shared" si="33"/>
        <v/>
      </c>
      <c r="AP110" s="186" t="str">
        <f t="shared" si="34"/>
        <v/>
      </c>
      <c r="AQ110" s="39">
        <f t="shared" si="60"/>
        <v>0</v>
      </c>
      <c r="AR110" s="39" t="str">
        <f>IF(ISERROR(VLOOKUP($M110,#REF!,16,0)),"",VLOOKUP($M110,#REF!,16,0))</f>
        <v/>
      </c>
      <c r="AS110" s="196" t="str">
        <f>IF(ISERROR(VLOOKUP($M110,#REF!,7,0)),"",VLOOKUP($M110,#REF!,7,0))</f>
        <v/>
      </c>
      <c r="AT110" s="203">
        <f t="shared" si="54"/>
        <v>0</v>
      </c>
      <c r="AU110" s="208" t="str">
        <f t="shared" si="55"/>
        <v/>
      </c>
      <c r="AW110" s="208" t="str">
        <f>IF(ISERROR(VLOOKUP($M110,#REF!,10,0)),"",VLOOKUP($M110,#REF!,10,0))</f>
        <v/>
      </c>
      <c r="AX110" s="203">
        <f t="shared" si="56"/>
        <v>0</v>
      </c>
      <c r="AY110" s="208" t="str">
        <f t="shared" si="57"/>
        <v/>
      </c>
      <c r="BA110" s="225" t="str">
        <f t="shared" si="58"/>
        <v/>
      </c>
      <c r="BB110" s="225" t="str">
        <f t="shared" si="59"/>
        <v/>
      </c>
    </row>
    <row r="111" spans="1:54" s="39" customFormat="1" ht="25.2" customHeight="1" x14ac:dyDescent="0.2">
      <c r="A111" s="45"/>
      <c r="B111" s="48"/>
      <c r="C111" s="48"/>
      <c r="D111" s="53"/>
      <c r="E111" s="53"/>
      <c r="F111" s="55"/>
      <c r="G111" s="55"/>
      <c r="H111" s="60"/>
      <c r="I111" s="66"/>
      <c r="J111" s="68"/>
      <c r="L111" s="73">
        <f t="shared" si="35"/>
        <v>0</v>
      </c>
      <c r="M111" s="73" t="str">
        <f t="shared" si="36"/>
        <v xml:space="preserve"> </v>
      </c>
      <c r="N111" s="100">
        <f t="shared" si="37"/>
        <v>0</v>
      </c>
      <c r="O111" s="100">
        <f t="shared" si="38"/>
        <v>0</v>
      </c>
      <c r="P111" s="108">
        <f t="shared" si="39"/>
        <v>0</v>
      </c>
      <c r="Q111" s="108" t="str">
        <f>IF(OR($C111="LED",$C111="不明"),"",IF(ISERROR(VLOOKUP($M111,#REF!,2,0)),"",VLOOKUP($M111,#REF!,2,0)))</f>
        <v/>
      </c>
      <c r="R111" s="100">
        <f t="shared" si="40"/>
        <v>0</v>
      </c>
      <c r="S111" s="100">
        <f t="shared" si="41"/>
        <v>0</v>
      </c>
      <c r="T111" s="120" t="str">
        <f t="shared" si="42"/>
        <v/>
      </c>
      <c r="U111" s="124"/>
      <c r="V111" s="129" t="s">
        <v>164</v>
      </c>
      <c r="W111" s="131"/>
      <c r="X111" s="75" t="str">
        <f>IF(COUNTIF($M111,"*LED*"),"LED設置済",IF(COUNTIF($M111,"*不明*"),"該当不明",IF(ISERROR(VLOOKUP($M111,#REF!,4,0)),"",VLOOKUP($M111,#REF!,4,0))))</f>
        <v/>
      </c>
      <c r="Y111" s="139">
        <f t="shared" si="43"/>
        <v>0</v>
      </c>
      <c r="Z111" s="144" t="str">
        <f>IF(ISERROR(VLOOKUP($M111,#REF!,5,0)),"",VLOOKUP($M111,#REF!,5,0))</f>
        <v/>
      </c>
      <c r="AA111" s="147" t="str">
        <f t="shared" si="44"/>
        <v/>
      </c>
      <c r="AB111" s="147" t="str">
        <f t="shared" si="45"/>
        <v/>
      </c>
      <c r="AC111" s="147" t="str">
        <f>IF(ISERROR(VLOOKUP($M111,#REF!,6,0)),"",VLOOKUP($M111,#REF!,6,0))</f>
        <v/>
      </c>
      <c r="AD111" s="147" t="str">
        <f>IF(ISERROR(VLOOKUP($M111,#REF!,8,0)),"",VLOOKUP($M111,#REF!,8,0))</f>
        <v/>
      </c>
      <c r="AE111" s="152" t="str">
        <f t="shared" si="46"/>
        <v/>
      </c>
      <c r="AF111" s="155" t="str">
        <f t="shared" si="47"/>
        <v/>
      </c>
      <c r="AG111" s="146" t="str">
        <f t="shared" si="48"/>
        <v/>
      </c>
      <c r="AH111" s="146" t="str">
        <f>IF(ISERROR(VLOOKUP($M111,#REF!,9,0)),"",VLOOKUP($M111,#REF!,9,0))</f>
        <v/>
      </c>
      <c r="AI111" s="146" t="str">
        <f t="shared" si="49"/>
        <v/>
      </c>
      <c r="AJ111" s="168">
        <f t="shared" si="50"/>
        <v>0</v>
      </c>
      <c r="AK111" s="171"/>
      <c r="AL111" s="174" t="str">
        <f t="shared" si="51"/>
        <v/>
      </c>
      <c r="AM111" s="179" t="str">
        <f t="shared" si="52"/>
        <v/>
      </c>
      <c r="AN111" s="183" t="str">
        <f t="shared" si="53"/>
        <v>未入力セル</v>
      </c>
      <c r="AO111" s="186" t="str">
        <f t="shared" si="33"/>
        <v/>
      </c>
      <c r="AP111" s="186" t="str">
        <f t="shared" si="34"/>
        <v/>
      </c>
      <c r="AQ111" s="39">
        <f t="shared" si="60"/>
        <v>0</v>
      </c>
      <c r="AR111" s="39" t="str">
        <f>IF(ISERROR(VLOOKUP($M111,#REF!,16,0)),"",VLOOKUP($M111,#REF!,16,0))</f>
        <v/>
      </c>
      <c r="AS111" s="196" t="str">
        <f>IF(ISERROR(VLOOKUP($M111,#REF!,7,0)),"",VLOOKUP($M111,#REF!,7,0))</f>
        <v/>
      </c>
      <c r="AT111" s="203">
        <f t="shared" si="54"/>
        <v>0</v>
      </c>
      <c r="AU111" s="208" t="str">
        <f t="shared" si="55"/>
        <v/>
      </c>
      <c r="AW111" s="208" t="str">
        <f>IF(ISERROR(VLOOKUP($M111,#REF!,10,0)),"",VLOOKUP($M111,#REF!,10,0))</f>
        <v/>
      </c>
      <c r="AX111" s="203">
        <f t="shared" si="56"/>
        <v>0</v>
      </c>
      <c r="AY111" s="208" t="str">
        <f t="shared" si="57"/>
        <v/>
      </c>
      <c r="BA111" s="225" t="str">
        <f t="shared" si="58"/>
        <v/>
      </c>
      <c r="BB111" s="225" t="str">
        <f t="shared" si="59"/>
        <v/>
      </c>
    </row>
    <row r="112" spans="1:54" s="39" customFormat="1" ht="25.2" customHeight="1" x14ac:dyDescent="0.2">
      <c r="A112" s="45"/>
      <c r="B112" s="48"/>
      <c r="C112" s="48"/>
      <c r="D112" s="53"/>
      <c r="E112" s="53"/>
      <c r="F112" s="55"/>
      <c r="G112" s="55"/>
      <c r="H112" s="60"/>
      <c r="I112" s="66"/>
      <c r="J112" s="68"/>
      <c r="L112" s="73">
        <f t="shared" si="35"/>
        <v>0</v>
      </c>
      <c r="M112" s="73" t="str">
        <f t="shared" si="36"/>
        <v xml:space="preserve"> </v>
      </c>
      <c r="N112" s="100">
        <f t="shared" si="37"/>
        <v>0</v>
      </c>
      <c r="O112" s="100">
        <f t="shared" si="38"/>
        <v>0</v>
      </c>
      <c r="P112" s="108">
        <f t="shared" si="39"/>
        <v>0</v>
      </c>
      <c r="Q112" s="108" t="str">
        <f>IF(OR($C112="LED",$C112="不明"),"",IF(ISERROR(VLOOKUP($M112,#REF!,2,0)),"",VLOOKUP($M112,#REF!,2,0)))</f>
        <v/>
      </c>
      <c r="R112" s="100">
        <f t="shared" si="40"/>
        <v>0</v>
      </c>
      <c r="S112" s="100">
        <f t="shared" si="41"/>
        <v>0</v>
      </c>
      <c r="T112" s="120" t="str">
        <f t="shared" si="42"/>
        <v/>
      </c>
      <c r="U112" s="124"/>
      <c r="V112" s="129" t="s">
        <v>164</v>
      </c>
      <c r="W112" s="131"/>
      <c r="X112" s="75" t="str">
        <f>IF(COUNTIF($M112,"*LED*"),"LED設置済",IF(COUNTIF($M112,"*不明*"),"該当不明",IF(ISERROR(VLOOKUP($M112,#REF!,4,0)),"",VLOOKUP($M112,#REF!,4,0))))</f>
        <v/>
      </c>
      <c r="Y112" s="139">
        <f t="shared" si="43"/>
        <v>0</v>
      </c>
      <c r="Z112" s="144" t="str">
        <f>IF(ISERROR(VLOOKUP($M112,#REF!,5,0)),"",VLOOKUP($M112,#REF!,5,0))</f>
        <v/>
      </c>
      <c r="AA112" s="147" t="str">
        <f t="shared" si="44"/>
        <v/>
      </c>
      <c r="AB112" s="147" t="str">
        <f t="shared" si="45"/>
        <v/>
      </c>
      <c r="AC112" s="147" t="str">
        <f>IF(ISERROR(VLOOKUP($M112,#REF!,6,0)),"",VLOOKUP($M112,#REF!,6,0))</f>
        <v/>
      </c>
      <c r="AD112" s="147" t="str">
        <f>IF(ISERROR(VLOOKUP($M112,#REF!,8,0)),"",VLOOKUP($M112,#REF!,8,0))</f>
        <v/>
      </c>
      <c r="AE112" s="152" t="str">
        <f t="shared" si="46"/>
        <v/>
      </c>
      <c r="AF112" s="155" t="str">
        <f t="shared" si="47"/>
        <v/>
      </c>
      <c r="AG112" s="146" t="str">
        <f t="shared" si="48"/>
        <v/>
      </c>
      <c r="AH112" s="146" t="str">
        <f>IF(ISERROR(VLOOKUP($M112,#REF!,9,0)),"",VLOOKUP($M112,#REF!,9,0))</f>
        <v/>
      </c>
      <c r="AI112" s="146" t="str">
        <f t="shared" si="49"/>
        <v/>
      </c>
      <c r="AJ112" s="168">
        <f t="shared" si="50"/>
        <v>0</v>
      </c>
      <c r="AK112" s="171"/>
      <c r="AL112" s="174" t="str">
        <f t="shared" si="51"/>
        <v/>
      </c>
      <c r="AM112" s="179" t="str">
        <f t="shared" si="52"/>
        <v/>
      </c>
      <c r="AN112" s="183" t="str">
        <f t="shared" si="53"/>
        <v>未入力セル</v>
      </c>
      <c r="AO112" s="186" t="str">
        <f t="shared" si="33"/>
        <v/>
      </c>
      <c r="AP112" s="186" t="str">
        <f t="shared" si="34"/>
        <v/>
      </c>
      <c r="AQ112" s="39">
        <f t="shared" si="60"/>
        <v>0</v>
      </c>
      <c r="AR112" s="39" t="str">
        <f>IF(ISERROR(VLOOKUP($M112,#REF!,16,0)),"",VLOOKUP($M112,#REF!,16,0))</f>
        <v/>
      </c>
      <c r="AS112" s="196" t="str">
        <f>IF(ISERROR(VLOOKUP($M112,#REF!,7,0)),"",VLOOKUP($M112,#REF!,7,0))</f>
        <v/>
      </c>
      <c r="AT112" s="203">
        <f t="shared" si="54"/>
        <v>0</v>
      </c>
      <c r="AU112" s="208" t="str">
        <f t="shared" si="55"/>
        <v/>
      </c>
      <c r="AW112" s="208" t="str">
        <f>IF(ISERROR(VLOOKUP($M112,#REF!,10,0)),"",VLOOKUP($M112,#REF!,10,0))</f>
        <v/>
      </c>
      <c r="AX112" s="203">
        <f t="shared" si="56"/>
        <v>0</v>
      </c>
      <c r="AY112" s="208" t="str">
        <f t="shared" si="57"/>
        <v/>
      </c>
      <c r="BA112" s="225" t="str">
        <f t="shared" si="58"/>
        <v/>
      </c>
      <c r="BB112" s="225" t="str">
        <f t="shared" si="59"/>
        <v/>
      </c>
    </row>
    <row r="113" spans="1:54" s="39" customFormat="1" ht="25.2" customHeight="1" x14ac:dyDescent="0.2">
      <c r="A113" s="45"/>
      <c r="B113" s="48"/>
      <c r="C113" s="48"/>
      <c r="D113" s="53"/>
      <c r="E113" s="53"/>
      <c r="F113" s="55"/>
      <c r="G113" s="55"/>
      <c r="H113" s="60"/>
      <c r="I113" s="66"/>
      <c r="J113" s="68"/>
      <c r="L113" s="73">
        <f t="shared" si="35"/>
        <v>0</v>
      </c>
      <c r="M113" s="73" t="str">
        <f t="shared" si="36"/>
        <v xml:space="preserve"> </v>
      </c>
      <c r="N113" s="100">
        <f t="shared" si="37"/>
        <v>0</v>
      </c>
      <c r="O113" s="100">
        <f t="shared" si="38"/>
        <v>0</v>
      </c>
      <c r="P113" s="108">
        <f t="shared" si="39"/>
        <v>0</v>
      </c>
      <c r="Q113" s="108" t="str">
        <f>IF(OR($C113="LED",$C113="不明"),"",IF(ISERROR(VLOOKUP($M113,#REF!,2,0)),"",VLOOKUP($M113,#REF!,2,0)))</f>
        <v/>
      </c>
      <c r="R113" s="100">
        <f t="shared" si="40"/>
        <v>0</v>
      </c>
      <c r="S113" s="100">
        <f t="shared" si="41"/>
        <v>0</v>
      </c>
      <c r="T113" s="120" t="str">
        <f t="shared" si="42"/>
        <v/>
      </c>
      <c r="U113" s="124"/>
      <c r="V113" s="129" t="s">
        <v>164</v>
      </c>
      <c r="W113" s="131"/>
      <c r="X113" s="75" t="str">
        <f>IF(COUNTIF($M113,"*LED*"),"LED設置済",IF(COUNTIF($M113,"*不明*"),"該当不明",IF(ISERROR(VLOOKUP($M113,#REF!,4,0)),"",VLOOKUP($M113,#REF!,4,0))))</f>
        <v/>
      </c>
      <c r="Y113" s="139">
        <f t="shared" si="43"/>
        <v>0</v>
      </c>
      <c r="Z113" s="144" t="str">
        <f>IF(ISERROR(VLOOKUP($M113,#REF!,5,0)),"",VLOOKUP($M113,#REF!,5,0))</f>
        <v/>
      </c>
      <c r="AA113" s="147" t="str">
        <f t="shared" si="44"/>
        <v/>
      </c>
      <c r="AB113" s="147" t="str">
        <f t="shared" si="45"/>
        <v/>
      </c>
      <c r="AC113" s="147" t="str">
        <f>IF(ISERROR(VLOOKUP($M113,#REF!,6,0)),"",VLOOKUP($M113,#REF!,6,0))</f>
        <v/>
      </c>
      <c r="AD113" s="147" t="str">
        <f>IF(ISERROR(VLOOKUP($M113,#REF!,8,0)),"",VLOOKUP($M113,#REF!,8,0))</f>
        <v/>
      </c>
      <c r="AE113" s="152" t="str">
        <f t="shared" si="46"/>
        <v/>
      </c>
      <c r="AF113" s="155" t="str">
        <f t="shared" si="47"/>
        <v/>
      </c>
      <c r="AG113" s="146" t="str">
        <f t="shared" si="48"/>
        <v/>
      </c>
      <c r="AH113" s="146" t="str">
        <f>IF(ISERROR(VLOOKUP($M113,#REF!,9,0)),"",VLOOKUP($M113,#REF!,9,0))</f>
        <v/>
      </c>
      <c r="AI113" s="146" t="str">
        <f t="shared" si="49"/>
        <v/>
      </c>
      <c r="AJ113" s="168">
        <f t="shared" si="50"/>
        <v>0</v>
      </c>
      <c r="AK113" s="171"/>
      <c r="AL113" s="174" t="str">
        <f t="shared" si="51"/>
        <v/>
      </c>
      <c r="AM113" s="179" t="str">
        <f t="shared" si="52"/>
        <v/>
      </c>
      <c r="AN113" s="183" t="str">
        <f t="shared" si="53"/>
        <v>未入力セル</v>
      </c>
      <c r="AO113" s="186" t="str">
        <f t="shared" si="33"/>
        <v/>
      </c>
      <c r="AP113" s="186" t="str">
        <f t="shared" si="34"/>
        <v/>
      </c>
      <c r="AQ113" s="39">
        <f t="shared" si="60"/>
        <v>0</v>
      </c>
      <c r="AR113" s="39" t="str">
        <f>IF(ISERROR(VLOOKUP($M113,#REF!,16,0)),"",VLOOKUP($M113,#REF!,16,0))</f>
        <v/>
      </c>
      <c r="AS113" s="196" t="str">
        <f>IF(ISERROR(VLOOKUP($M113,#REF!,7,0)),"",VLOOKUP($M113,#REF!,7,0))</f>
        <v/>
      </c>
      <c r="AT113" s="203">
        <f t="shared" si="54"/>
        <v>0</v>
      </c>
      <c r="AU113" s="208" t="str">
        <f t="shared" si="55"/>
        <v/>
      </c>
      <c r="AW113" s="208" t="str">
        <f>IF(ISERROR(VLOOKUP($M113,#REF!,10,0)),"",VLOOKUP($M113,#REF!,10,0))</f>
        <v/>
      </c>
      <c r="AX113" s="203">
        <f t="shared" si="56"/>
        <v>0</v>
      </c>
      <c r="AY113" s="208" t="str">
        <f t="shared" si="57"/>
        <v/>
      </c>
      <c r="BA113" s="225" t="str">
        <f t="shared" si="58"/>
        <v/>
      </c>
      <c r="BB113" s="225" t="str">
        <f t="shared" si="59"/>
        <v/>
      </c>
    </row>
    <row r="114" spans="1:54" s="39" customFormat="1" ht="25.2" customHeight="1" x14ac:dyDescent="0.2">
      <c r="A114" s="45"/>
      <c r="B114" s="48"/>
      <c r="C114" s="48"/>
      <c r="D114" s="53"/>
      <c r="E114" s="53"/>
      <c r="F114" s="55"/>
      <c r="G114" s="55"/>
      <c r="H114" s="60"/>
      <c r="I114" s="66"/>
      <c r="J114" s="68"/>
      <c r="L114" s="73">
        <f t="shared" si="35"/>
        <v>0</v>
      </c>
      <c r="M114" s="73" t="str">
        <f t="shared" si="36"/>
        <v xml:space="preserve"> </v>
      </c>
      <c r="N114" s="100">
        <f t="shared" si="37"/>
        <v>0</v>
      </c>
      <c r="O114" s="100">
        <f t="shared" si="38"/>
        <v>0</v>
      </c>
      <c r="P114" s="108">
        <f t="shared" si="39"/>
        <v>0</v>
      </c>
      <c r="Q114" s="108" t="str">
        <f>IF(OR($C114="LED",$C114="不明"),"",IF(ISERROR(VLOOKUP($M114,#REF!,2,0)),"",VLOOKUP($M114,#REF!,2,0)))</f>
        <v/>
      </c>
      <c r="R114" s="100">
        <f t="shared" si="40"/>
        <v>0</v>
      </c>
      <c r="S114" s="100">
        <f t="shared" si="41"/>
        <v>0</v>
      </c>
      <c r="T114" s="120" t="str">
        <f t="shared" si="42"/>
        <v/>
      </c>
      <c r="U114" s="124"/>
      <c r="V114" s="129" t="s">
        <v>164</v>
      </c>
      <c r="W114" s="131"/>
      <c r="X114" s="75" t="str">
        <f>IF(COUNTIF($M114,"*LED*"),"LED設置済",IF(COUNTIF($M114,"*不明*"),"該当不明",IF(ISERROR(VLOOKUP($M114,#REF!,4,0)),"",VLOOKUP($M114,#REF!,4,0))))</f>
        <v/>
      </c>
      <c r="Y114" s="139">
        <f t="shared" si="43"/>
        <v>0</v>
      </c>
      <c r="Z114" s="144" t="str">
        <f>IF(ISERROR(VLOOKUP($M114,#REF!,5,0)),"",VLOOKUP($M114,#REF!,5,0))</f>
        <v/>
      </c>
      <c r="AA114" s="147" t="str">
        <f t="shared" si="44"/>
        <v/>
      </c>
      <c r="AB114" s="147" t="str">
        <f t="shared" si="45"/>
        <v/>
      </c>
      <c r="AC114" s="147" t="str">
        <f>IF(ISERROR(VLOOKUP($M114,#REF!,6,0)),"",VLOOKUP($M114,#REF!,6,0))</f>
        <v/>
      </c>
      <c r="AD114" s="147" t="str">
        <f>IF(ISERROR(VLOOKUP($M114,#REF!,8,0)),"",VLOOKUP($M114,#REF!,8,0))</f>
        <v/>
      </c>
      <c r="AE114" s="152" t="str">
        <f t="shared" si="46"/>
        <v/>
      </c>
      <c r="AF114" s="155" t="str">
        <f t="shared" si="47"/>
        <v/>
      </c>
      <c r="AG114" s="146" t="str">
        <f t="shared" si="48"/>
        <v/>
      </c>
      <c r="AH114" s="146" t="str">
        <f>IF(ISERROR(VLOOKUP($M114,#REF!,9,0)),"",VLOOKUP($M114,#REF!,9,0))</f>
        <v/>
      </c>
      <c r="AI114" s="146" t="str">
        <f t="shared" si="49"/>
        <v/>
      </c>
      <c r="AJ114" s="168">
        <f t="shared" si="50"/>
        <v>0</v>
      </c>
      <c r="AK114" s="171"/>
      <c r="AL114" s="174" t="str">
        <f t="shared" si="51"/>
        <v/>
      </c>
      <c r="AM114" s="179" t="str">
        <f t="shared" si="52"/>
        <v/>
      </c>
      <c r="AN114" s="183" t="str">
        <f t="shared" si="53"/>
        <v>未入力セル</v>
      </c>
      <c r="AO114" s="186" t="str">
        <f t="shared" si="33"/>
        <v/>
      </c>
      <c r="AP114" s="186" t="str">
        <f t="shared" si="34"/>
        <v/>
      </c>
      <c r="AQ114" s="39">
        <f t="shared" si="60"/>
        <v>0</v>
      </c>
      <c r="AR114" s="39" t="str">
        <f>IF(ISERROR(VLOOKUP($M114,#REF!,16,0)),"",VLOOKUP($M114,#REF!,16,0))</f>
        <v/>
      </c>
      <c r="AS114" s="196" t="str">
        <f>IF(ISERROR(VLOOKUP($M114,#REF!,7,0)),"",VLOOKUP($M114,#REF!,7,0))</f>
        <v/>
      </c>
      <c r="AT114" s="203">
        <f t="shared" si="54"/>
        <v>0</v>
      </c>
      <c r="AU114" s="208" t="str">
        <f t="shared" si="55"/>
        <v/>
      </c>
      <c r="AW114" s="208" t="str">
        <f>IF(ISERROR(VLOOKUP($M114,#REF!,10,0)),"",VLOOKUP($M114,#REF!,10,0))</f>
        <v/>
      </c>
      <c r="AX114" s="203">
        <f t="shared" si="56"/>
        <v>0</v>
      </c>
      <c r="AY114" s="208" t="str">
        <f t="shared" si="57"/>
        <v/>
      </c>
      <c r="BA114" s="225" t="str">
        <f t="shared" si="58"/>
        <v/>
      </c>
      <c r="BB114" s="225" t="str">
        <f t="shared" si="59"/>
        <v/>
      </c>
    </row>
    <row r="115" spans="1:54" s="39" customFormat="1" ht="25.2" customHeight="1" x14ac:dyDescent="0.2">
      <c r="A115" s="45"/>
      <c r="B115" s="48"/>
      <c r="C115" s="48"/>
      <c r="D115" s="53"/>
      <c r="E115" s="53"/>
      <c r="F115" s="55"/>
      <c r="G115" s="55"/>
      <c r="H115" s="60"/>
      <c r="I115" s="66"/>
      <c r="J115" s="68"/>
      <c r="L115" s="73">
        <f t="shared" si="35"/>
        <v>0</v>
      </c>
      <c r="M115" s="73" t="str">
        <f t="shared" si="36"/>
        <v xml:space="preserve"> </v>
      </c>
      <c r="N115" s="100">
        <f t="shared" si="37"/>
        <v>0</v>
      </c>
      <c r="O115" s="100">
        <f t="shared" si="38"/>
        <v>0</v>
      </c>
      <c r="P115" s="108">
        <f t="shared" si="39"/>
        <v>0</v>
      </c>
      <c r="Q115" s="108" t="str">
        <f>IF(OR($C115="LED",$C115="不明"),"",IF(ISERROR(VLOOKUP($M115,#REF!,2,0)),"",VLOOKUP($M115,#REF!,2,0)))</f>
        <v/>
      </c>
      <c r="R115" s="100">
        <f t="shared" si="40"/>
        <v>0</v>
      </c>
      <c r="S115" s="100">
        <f t="shared" si="41"/>
        <v>0</v>
      </c>
      <c r="T115" s="120" t="str">
        <f t="shared" si="42"/>
        <v/>
      </c>
      <c r="U115" s="124"/>
      <c r="V115" s="129" t="s">
        <v>164</v>
      </c>
      <c r="W115" s="131"/>
      <c r="X115" s="75" t="str">
        <f>IF(COUNTIF($M115,"*LED*"),"LED設置済",IF(COUNTIF($M115,"*不明*"),"該当不明",IF(ISERROR(VLOOKUP($M115,#REF!,4,0)),"",VLOOKUP($M115,#REF!,4,0))))</f>
        <v/>
      </c>
      <c r="Y115" s="139">
        <f t="shared" si="43"/>
        <v>0</v>
      </c>
      <c r="Z115" s="144" t="str">
        <f>IF(ISERROR(VLOOKUP($M115,#REF!,5,0)),"",VLOOKUP($M115,#REF!,5,0))</f>
        <v/>
      </c>
      <c r="AA115" s="147" t="str">
        <f t="shared" si="44"/>
        <v/>
      </c>
      <c r="AB115" s="147" t="str">
        <f t="shared" si="45"/>
        <v/>
      </c>
      <c r="AC115" s="147" t="str">
        <f>IF(ISERROR(VLOOKUP($M115,#REF!,6,0)),"",VLOOKUP($M115,#REF!,6,0))</f>
        <v/>
      </c>
      <c r="AD115" s="147" t="str">
        <f>IF(ISERROR(VLOOKUP($M115,#REF!,8,0)),"",VLOOKUP($M115,#REF!,8,0))</f>
        <v/>
      </c>
      <c r="AE115" s="152" t="str">
        <f t="shared" si="46"/>
        <v/>
      </c>
      <c r="AF115" s="155" t="str">
        <f t="shared" si="47"/>
        <v/>
      </c>
      <c r="AG115" s="146" t="str">
        <f t="shared" si="48"/>
        <v/>
      </c>
      <c r="AH115" s="146" t="str">
        <f>IF(ISERROR(VLOOKUP($M115,#REF!,9,0)),"",VLOOKUP($M115,#REF!,9,0))</f>
        <v/>
      </c>
      <c r="AI115" s="146" t="str">
        <f t="shared" si="49"/>
        <v/>
      </c>
      <c r="AJ115" s="168">
        <f t="shared" si="50"/>
        <v>0</v>
      </c>
      <c r="AK115" s="171"/>
      <c r="AL115" s="174" t="str">
        <f t="shared" si="51"/>
        <v/>
      </c>
      <c r="AM115" s="179" t="str">
        <f t="shared" si="52"/>
        <v/>
      </c>
      <c r="AN115" s="183" t="str">
        <f t="shared" si="53"/>
        <v>未入力セル</v>
      </c>
      <c r="AO115" s="186" t="str">
        <f t="shared" si="33"/>
        <v/>
      </c>
      <c r="AP115" s="186" t="str">
        <f t="shared" si="34"/>
        <v/>
      </c>
      <c r="AQ115" s="39">
        <f t="shared" si="60"/>
        <v>0</v>
      </c>
      <c r="AR115" s="39" t="str">
        <f>IF(ISERROR(VLOOKUP($M115,#REF!,16,0)),"",VLOOKUP($M115,#REF!,16,0))</f>
        <v/>
      </c>
      <c r="AS115" s="196" t="str">
        <f>IF(ISERROR(VLOOKUP($M115,#REF!,7,0)),"",VLOOKUP($M115,#REF!,7,0))</f>
        <v/>
      </c>
      <c r="AT115" s="203">
        <f t="shared" si="54"/>
        <v>0</v>
      </c>
      <c r="AU115" s="208" t="str">
        <f t="shared" si="55"/>
        <v/>
      </c>
      <c r="AW115" s="208" t="str">
        <f>IF(ISERROR(VLOOKUP($M115,#REF!,10,0)),"",VLOOKUP($M115,#REF!,10,0))</f>
        <v/>
      </c>
      <c r="AX115" s="203">
        <f t="shared" si="56"/>
        <v>0</v>
      </c>
      <c r="AY115" s="208" t="str">
        <f t="shared" si="57"/>
        <v/>
      </c>
      <c r="BA115" s="225" t="str">
        <f t="shared" si="58"/>
        <v/>
      </c>
      <c r="BB115" s="225" t="str">
        <f t="shared" si="59"/>
        <v/>
      </c>
    </row>
    <row r="116" spans="1:54" s="39" customFormat="1" ht="25.2" customHeight="1" x14ac:dyDescent="0.2">
      <c r="A116" s="45"/>
      <c r="B116" s="48"/>
      <c r="C116" s="48"/>
      <c r="D116" s="53"/>
      <c r="E116" s="53"/>
      <c r="F116" s="55"/>
      <c r="G116" s="55"/>
      <c r="H116" s="60"/>
      <c r="I116" s="66"/>
      <c r="J116" s="68"/>
      <c r="L116" s="73">
        <f t="shared" si="35"/>
        <v>0</v>
      </c>
      <c r="M116" s="73" t="str">
        <f t="shared" si="36"/>
        <v xml:space="preserve"> </v>
      </c>
      <c r="N116" s="100">
        <f t="shared" si="37"/>
        <v>0</v>
      </c>
      <c r="O116" s="100">
        <f t="shared" si="38"/>
        <v>0</v>
      </c>
      <c r="P116" s="108">
        <f t="shared" si="39"/>
        <v>0</v>
      </c>
      <c r="Q116" s="108" t="str">
        <f>IF(OR($C116="LED",$C116="不明"),"",IF(ISERROR(VLOOKUP($M116,#REF!,2,0)),"",VLOOKUP($M116,#REF!,2,0)))</f>
        <v/>
      </c>
      <c r="R116" s="100">
        <f t="shared" si="40"/>
        <v>0</v>
      </c>
      <c r="S116" s="100">
        <f t="shared" si="41"/>
        <v>0</v>
      </c>
      <c r="T116" s="120" t="str">
        <f t="shared" si="42"/>
        <v/>
      </c>
      <c r="U116" s="124"/>
      <c r="V116" s="129" t="s">
        <v>164</v>
      </c>
      <c r="W116" s="131"/>
      <c r="X116" s="75" t="str">
        <f>IF(COUNTIF($M116,"*LED*"),"LED設置済",IF(COUNTIF($M116,"*不明*"),"該当不明",IF(ISERROR(VLOOKUP($M116,#REF!,4,0)),"",VLOOKUP($M116,#REF!,4,0))))</f>
        <v/>
      </c>
      <c r="Y116" s="139">
        <f t="shared" si="43"/>
        <v>0</v>
      </c>
      <c r="Z116" s="144" t="str">
        <f>IF(ISERROR(VLOOKUP($M116,#REF!,5,0)),"",VLOOKUP($M116,#REF!,5,0))</f>
        <v/>
      </c>
      <c r="AA116" s="147" t="str">
        <f t="shared" si="44"/>
        <v/>
      </c>
      <c r="AB116" s="147" t="str">
        <f t="shared" si="45"/>
        <v/>
      </c>
      <c r="AC116" s="147" t="str">
        <f>IF(ISERROR(VLOOKUP($M116,#REF!,6,0)),"",VLOOKUP($M116,#REF!,6,0))</f>
        <v/>
      </c>
      <c r="AD116" s="147" t="str">
        <f>IF(ISERROR(VLOOKUP($M116,#REF!,8,0)),"",VLOOKUP($M116,#REF!,8,0))</f>
        <v/>
      </c>
      <c r="AE116" s="152" t="str">
        <f t="shared" si="46"/>
        <v/>
      </c>
      <c r="AF116" s="155" t="str">
        <f t="shared" si="47"/>
        <v/>
      </c>
      <c r="AG116" s="146" t="str">
        <f t="shared" si="48"/>
        <v/>
      </c>
      <c r="AH116" s="146" t="str">
        <f>IF(ISERROR(VLOOKUP($M116,#REF!,9,0)),"",VLOOKUP($M116,#REF!,9,0))</f>
        <v/>
      </c>
      <c r="AI116" s="146" t="str">
        <f t="shared" si="49"/>
        <v/>
      </c>
      <c r="AJ116" s="168">
        <f t="shared" si="50"/>
        <v>0</v>
      </c>
      <c r="AK116" s="171"/>
      <c r="AL116" s="174" t="str">
        <f t="shared" si="51"/>
        <v/>
      </c>
      <c r="AM116" s="179" t="str">
        <f t="shared" si="52"/>
        <v/>
      </c>
      <c r="AN116" s="183" t="str">
        <f t="shared" si="53"/>
        <v>未入力セル</v>
      </c>
      <c r="AO116" s="186" t="str">
        <f t="shared" si="33"/>
        <v/>
      </c>
      <c r="AP116" s="186" t="str">
        <f t="shared" si="34"/>
        <v/>
      </c>
      <c r="AQ116" s="39">
        <f t="shared" si="60"/>
        <v>0</v>
      </c>
      <c r="AR116" s="39" t="str">
        <f>IF(ISERROR(VLOOKUP($M116,#REF!,16,0)),"",VLOOKUP($M116,#REF!,16,0))</f>
        <v/>
      </c>
      <c r="AS116" s="196" t="str">
        <f>IF(ISERROR(VLOOKUP($M116,#REF!,7,0)),"",VLOOKUP($M116,#REF!,7,0))</f>
        <v/>
      </c>
      <c r="AT116" s="203">
        <f t="shared" si="54"/>
        <v>0</v>
      </c>
      <c r="AU116" s="208" t="str">
        <f t="shared" si="55"/>
        <v/>
      </c>
      <c r="AW116" s="208" t="str">
        <f>IF(ISERROR(VLOOKUP($M116,#REF!,10,0)),"",VLOOKUP($M116,#REF!,10,0))</f>
        <v/>
      </c>
      <c r="AX116" s="203">
        <f t="shared" si="56"/>
        <v>0</v>
      </c>
      <c r="AY116" s="208" t="str">
        <f t="shared" si="57"/>
        <v/>
      </c>
      <c r="BA116" s="225" t="str">
        <f t="shared" si="58"/>
        <v/>
      </c>
      <c r="BB116" s="225" t="str">
        <f t="shared" si="59"/>
        <v/>
      </c>
    </row>
    <row r="117" spans="1:54" s="39" customFormat="1" ht="25.2" customHeight="1" x14ac:dyDescent="0.2">
      <c r="A117" s="45"/>
      <c r="B117" s="48"/>
      <c r="C117" s="48"/>
      <c r="D117" s="53"/>
      <c r="E117" s="53"/>
      <c r="F117" s="55"/>
      <c r="G117" s="55"/>
      <c r="H117" s="60"/>
      <c r="I117" s="66"/>
      <c r="J117" s="68"/>
      <c r="L117" s="73">
        <f t="shared" si="35"/>
        <v>0</v>
      </c>
      <c r="M117" s="73" t="str">
        <f t="shared" si="36"/>
        <v xml:space="preserve"> </v>
      </c>
      <c r="N117" s="100">
        <f t="shared" si="37"/>
        <v>0</v>
      </c>
      <c r="O117" s="100">
        <f t="shared" si="38"/>
        <v>0</v>
      </c>
      <c r="P117" s="108">
        <f t="shared" si="39"/>
        <v>0</v>
      </c>
      <c r="Q117" s="108" t="str">
        <f>IF(OR($C117="LED",$C117="不明"),"",IF(ISERROR(VLOOKUP($M117,#REF!,2,0)),"",VLOOKUP($M117,#REF!,2,0)))</f>
        <v/>
      </c>
      <c r="R117" s="100">
        <f t="shared" si="40"/>
        <v>0</v>
      </c>
      <c r="S117" s="100">
        <f t="shared" si="41"/>
        <v>0</v>
      </c>
      <c r="T117" s="120" t="str">
        <f t="shared" si="42"/>
        <v/>
      </c>
      <c r="U117" s="124"/>
      <c r="V117" s="129" t="s">
        <v>164</v>
      </c>
      <c r="W117" s="131"/>
      <c r="X117" s="75" t="str">
        <f>IF(COUNTIF($M117,"*LED*"),"LED設置済",IF(COUNTIF($M117,"*不明*"),"該当不明",IF(ISERROR(VLOOKUP($M117,#REF!,4,0)),"",VLOOKUP($M117,#REF!,4,0))))</f>
        <v/>
      </c>
      <c r="Y117" s="139">
        <f t="shared" si="43"/>
        <v>0</v>
      </c>
      <c r="Z117" s="144" t="str">
        <f>IF(ISERROR(VLOOKUP($M117,#REF!,5,0)),"",VLOOKUP($M117,#REF!,5,0))</f>
        <v/>
      </c>
      <c r="AA117" s="147" t="str">
        <f t="shared" si="44"/>
        <v/>
      </c>
      <c r="AB117" s="147" t="str">
        <f t="shared" si="45"/>
        <v/>
      </c>
      <c r="AC117" s="147" t="str">
        <f>IF(ISERROR(VLOOKUP($M117,#REF!,6,0)),"",VLOOKUP($M117,#REF!,6,0))</f>
        <v/>
      </c>
      <c r="AD117" s="147" t="str">
        <f>IF(ISERROR(VLOOKUP($M117,#REF!,8,0)),"",VLOOKUP($M117,#REF!,8,0))</f>
        <v/>
      </c>
      <c r="AE117" s="152" t="str">
        <f t="shared" si="46"/>
        <v/>
      </c>
      <c r="AF117" s="155" t="str">
        <f t="shared" si="47"/>
        <v/>
      </c>
      <c r="AG117" s="146" t="str">
        <f t="shared" si="48"/>
        <v/>
      </c>
      <c r="AH117" s="146" t="str">
        <f>IF(ISERROR(VLOOKUP($M117,#REF!,9,0)),"",VLOOKUP($M117,#REF!,9,0))</f>
        <v/>
      </c>
      <c r="AI117" s="146" t="str">
        <f t="shared" si="49"/>
        <v/>
      </c>
      <c r="AJ117" s="168">
        <f t="shared" si="50"/>
        <v>0</v>
      </c>
      <c r="AK117" s="171"/>
      <c r="AL117" s="174" t="str">
        <f t="shared" si="51"/>
        <v/>
      </c>
      <c r="AM117" s="179" t="str">
        <f t="shared" si="52"/>
        <v/>
      </c>
      <c r="AN117" s="183" t="str">
        <f t="shared" si="53"/>
        <v>未入力セル</v>
      </c>
      <c r="AO117" s="186" t="str">
        <f t="shared" si="33"/>
        <v/>
      </c>
      <c r="AP117" s="186" t="str">
        <f t="shared" si="34"/>
        <v/>
      </c>
      <c r="AQ117" s="39">
        <f t="shared" si="60"/>
        <v>0</v>
      </c>
      <c r="AR117" s="39" t="str">
        <f>IF(ISERROR(VLOOKUP($M117,#REF!,16,0)),"",VLOOKUP($M117,#REF!,16,0))</f>
        <v/>
      </c>
      <c r="AS117" s="196" t="str">
        <f>IF(ISERROR(VLOOKUP($M117,#REF!,7,0)),"",VLOOKUP($M117,#REF!,7,0))</f>
        <v/>
      </c>
      <c r="AT117" s="203">
        <f t="shared" si="54"/>
        <v>0</v>
      </c>
      <c r="AU117" s="208" t="str">
        <f t="shared" si="55"/>
        <v/>
      </c>
      <c r="AW117" s="208" t="str">
        <f>IF(ISERROR(VLOOKUP($M117,#REF!,10,0)),"",VLOOKUP($M117,#REF!,10,0))</f>
        <v/>
      </c>
      <c r="AX117" s="203">
        <f t="shared" si="56"/>
        <v>0</v>
      </c>
      <c r="AY117" s="208" t="str">
        <f t="shared" si="57"/>
        <v/>
      </c>
      <c r="BA117" s="225" t="str">
        <f t="shared" si="58"/>
        <v/>
      </c>
      <c r="BB117" s="225" t="str">
        <f t="shared" si="59"/>
        <v/>
      </c>
    </row>
    <row r="118" spans="1:54" s="39" customFormat="1" ht="25.2" customHeight="1" x14ac:dyDescent="0.2">
      <c r="A118" s="45"/>
      <c r="B118" s="48"/>
      <c r="C118" s="48"/>
      <c r="D118" s="53"/>
      <c r="E118" s="53"/>
      <c r="F118" s="55"/>
      <c r="G118" s="55"/>
      <c r="H118" s="60"/>
      <c r="I118" s="66"/>
      <c r="J118" s="68"/>
      <c r="L118" s="73">
        <f t="shared" si="35"/>
        <v>0</v>
      </c>
      <c r="M118" s="73" t="str">
        <f t="shared" si="36"/>
        <v xml:space="preserve"> </v>
      </c>
      <c r="N118" s="100">
        <f t="shared" si="37"/>
        <v>0</v>
      </c>
      <c r="O118" s="100">
        <f t="shared" si="38"/>
        <v>0</v>
      </c>
      <c r="P118" s="108">
        <f t="shared" si="39"/>
        <v>0</v>
      </c>
      <c r="Q118" s="108" t="str">
        <f>IF(OR($C118="LED",$C118="不明"),"",IF(ISERROR(VLOOKUP($M118,#REF!,2,0)),"",VLOOKUP($M118,#REF!,2,0)))</f>
        <v/>
      </c>
      <c r="R118" s="100">
        <f t="shared" si="40"/>
        <v>0</v>
      </c>
      <c r="S118" s="100">
        <f t="shared" si="41"/>
        <v>0</v>
      </c>
      <c r="T118" s="120" t="str">
        <f t="shared" si="42"/>
        <v/>
      </c>
      <c r="U118" s="124"/>
      <c r="V118" s="129" t="s">
        <v>164</v>
      </c>
      <c r="W118" s="131"/>
      <c r="X118" s="75" t="str">
        <f>IF(COUNTIF($M118,"*LED*"),"LED設置済",IF(COUNTIF($M118,"*不明*"),"該当不明",IF(ISERROR(VLOOKUP($M118,#REF!,4,0)),"",VLOOKUP($M118,#REF!,4,0))))</f>
        <v/>
      </c>
      <c r="Y118" s="139">
        <f t="shared" si="43"/>
        <v>0</v>
      </c>
      <c r="Z118" s="144" t="str">
        <f>IF(ISERROR(VLOOKUP($M118,#REF!,5,0)),"",VLOOKUP($M118,#REF!,5,0))</f>
        <v/>
      </c>
      <c r="AA118" s="147" t="str">
        <f t="shared" si="44"/>
        <v/>
      </c>
      <c r="AB118" s="147" t="str">
        <f t="shared" si="45"/>
        <v/>
      </c>
      <c r="AC118" s="147" t="str">
        <f>IF(ISERROR(VLOOKUP($M118,#REF!,6,0)),"",VLOOKUP($M118,#REF!,6,0))</f>
        <v/>
      </c>
      <c r="AD118" s="147" t="str">
        <f>IF(ISERROR(VLOOKUP($M118,#REF!,8,0)),"",VLOOKUP($M118,#REF!,8,0))</f>
        <v/>
      </c>
      <c r="AE118" s="152" t="str">
        <f t="shared" si="46"/>
        <v/>
      </c>
      <c r="AF118" s="155" t="str">
        <f t="shared" si="47"/>
        <v/>
      </c>
      <c r="AG118" s="146" t="str">
        <f t="shared" si="48"/>
        <v/>
      </c>
      <c r="AH118" s="146" t="str">
        <f>IF(ISERROR(VLOOKUP($M118,#REF!,9,0)),"",VLOOKUP($M118,#REF!,9,0))</f>
        <v/>
      </c>
      <c r="AI118" s="146" t="str">
        <f t="shared" si="49"/>
        <v/>
      </c>
      <c r="AJ118" s="168">
        <f t="shared" si="50"/>
        <v>0</v>
      </c>
      <c r="AK118" s="171"/>
      <c r="AL118" s="174" t="str">
        <f t="shared" si="51"/>
        <v/>
      </c>
      <c r="AM118" s="179" t="str">
        <f t="shared" si="52"/>
        <v/>
      </c>
      <c r="AN118" s="183" t="str">
        <f t="shared" si="53"/>
        <v>未入力セル</v>
      </c>
      <c r="AO118" s="186" t="str">
        <f t="shared" si="33"/>
        <v/>
      </c>
      <c r="AP118" s="186" t="str">
        <f t="shared" si="34"/>
        <v/>
      </c>
      <c r="AQ118" s="39">
        <f t="shared" si="60"/>
        <v>0</v>
      </c>
      <c r="AR118" s="39" t="str">
        <f>IF(ISERROR(VLOOKUP($M118,#REF!,16,0)),"",VLOOKUP($M118,#REF!,16,0))</f>
        <v/>
      </c>
      <c r="AS118" s="196" t="str">
        <f>IF(ISERROR(VLOOKUP($M118,#REF!,7,0)),"",VLOOKUP($M118,#REF!,7,0))</f>
        <v/>
      </c>
      <c r="AT118" s="203">
        <f t="shared" si="54"/>
        <v>0</v>
      </c>
      <c r="AU118" s="208" t="str">
        <f t="shared" si="55"/>
        <v/>
      </c>
      <c r="AW118" s="208" t="str">
        <f>IF(ISERROR(VLOOKUP($M118,#REF!,10,0)),"",VLOOKUP($M118,#REF!,10,0))</f>
        <v/>
      </c>
      <c r="AX118" s="203">
        <f t="shared" si="56"/>
        <v>0</v>
      </c>
      <c r="AY118" s="208" t="str">
        <f t="shared" si="57"/>
        <v/>
      </c>
      <c r="BA118" s="225" t="str">
        <f t="shared" si="58"/>
        <v/>
      </c>
      <c r="BB118" s="225" t="str">
        <f t="shared" si="59"/>
        <v/>
      </c>
    </row>
    <row r="119" spans="1:54" s="39" customFormat="1" ht="25.2" customHeight="1" x14ac:dyDescent="0.2">
      <c r="A119" s="45"/>
      <c r="B119" s="48"/>
      <c r="C119" s="48"/>
      <c r="D119" s="53"/>
      <c r="E119" s="53"/>
      <c r="F119" s="55"/>
      <c r="G119" s="55"/>
      <c r="H119" s="60"/>
      <c r="I119" s="66"/>
      <c r="J119" s="68"/>
      <c r="L119" s="73">
        <f t="shared" si="35"/>
        <v>0</v>
      </c>
      <c r="M119" s="73" t="str">
        <f t="shared" si="36"/>
        <v xml:space="preserve"> </v>
      </c>
      <c r="N119" s="100">
        <f t="shared" si="37"/>
        <v>0</v>
      </c>
      <c r="O119" s="100">
        <f t="shared" si="38"/>
        <v>0</v>
      </c>
      <c r="P119" s="108">
        <f t="shared" si="39"/>
        <v>0</v>
      </c>
      <c r="Q119" s="108" t="str">
        <f>IF(OR($C119="LED",$C119="不明"),"",IF(ISERROR(VLOOKUP($M119,#REF!,2,0)),"",VLOOKUP($M119,#REF!,2,0)))</f>
        <v/>
      </c>
      <c r="R119" s="100">
        <f t="shared" si="40"/>
        <v>0</v>
      </c>
      <c r="S119" s="100">
        <f t="shared" si="41"/>
        <v>0</v>
      </c>
      <c r="T119" s="120" t="str">
        <f t="shared" si="42"/>
        <v/>
      </c>
      <c r="U119" s="124"/>
      <c r="V119" s="129" t="s">
        <v>164</v>
      </c>
      <c r="W119" s="131"/>
      <c r="X119" s="75" t="str">
        <f>IF(COUNTIF($M119,"*LED*"),"LED設置済",IF(COUNTIF($M119,"*不明*"),"該当不明",IF(ISERROR(VLOOKUP($M119,#REF!,4,0)),"",VLOOKUP($M119,#REF!,4,0))))</f>
        <v/>
      </c>
      <c r="Y119" s="139">
        <f t="shared" si="43"/>
        <v>0</v>
      </c>
      <c r="Z119" s="144" t="str">
        <f>IF(ISERROR(VLOOKUP($M119,#REF!,5,0)),"",VLOOKUP($M119,#REF!,5,0))</f>
        <v/>
      </c>
      <c r="AA119" s="147" t="str">
        <f t="shared" si="44"/>
        <v/>
      </c>
      <c r="AB119" s="147" t="str">
        <f t="shared" si="45"/>
        <v/>
      </c>
      <c r="AC119" s="147" t="str">
        <f>IF(ISERROR(VLOOKUP($M119,#REF!,6,0)),"",VLOOKUP($M119,#REF!,6,0))</f>
        <v/>
      </c>
      <c r="AD119" s="147" t="str">
        <f>IF(ISERROR(VLOOKUP($M119,#REF!,8,0)),"",VLOOKUP($M119,#REF!,8,0))</f>
        <v/>
      </c>
      <c r="AE119" s="152" t="str">
        <f t="shared" si="46"/>
        <v/>
      </c>
      <c r="AF119" s="155" t="str">
        <f t="shared" si="47"/>
        <v/>
      </c>
      <c r="AG119" s="146" t="str">
        <f t="shared" si="48"/>
        <v/>
      </c>
      <c r="AH119" s="146" t="str">
        <f>IF(ISERROR(VLOOKUP($M119,#REF!,9,0)),"",VLOOKUP($M119,#REF!,9,0))</f>
        <v/>
      </c>
      <c r="AI119" s="146" t="str">
        <f t="shared" si="49"/>
        <v/>
      </c>
      <c r="AJ119" s="168">
        <f t="shared" si="50"/>
        <v>0</v>
      </c>
      <c r="AK119" s="171"/>
      <c r="AL119" s="174" t="str">
        <f t="shared" si="51"/>
        <v/>
      </c>
      <c r="AM119" s="179" t="str">
        <f t="shared" si="52"/>
        <v/>
      </c>
      <c r="AN119" s="183" t="str">
        <f t="shared" si="53"/>
        <v>未入力セル</v>
      </c>
      <c r="AO119" s="186" t="str">
        <f t="shared" si="33"/>
        <v/>
      </c>
      <c r="AP119" s="186" t="str">
        <f t="shared" si="34"/>
        <v/>
      </c>
      <c r="AQ119" s="39">
        <f t="shared" si="60"/>
        <v>0</v>
      </c>
      <c r="AR119" s="39" t="str">
        <f>IF(ISERROR(VLOOKUP($M119,#REF!,16,0)),"",VLOOKUP($M119,#REF!,16,0))</f>
        <v/>
      </c>
      <c r="AS119" s="196" t="str">
        <f>IF(ISERROR(VLOOKUP($M119,#REF!,7,0)),"",VLOOKUP($M119,#REF!,7,0))</f>
        <v/>
      </c>
      <c r="AT119" s="203">
        <f t="shared" si="54"/>
        <v>0</v>
      </c>
      <c r="AU119" s="208" t="str">
        <f t="shared" si="55"/>
        <v/>
      </c>
      <c r="AW119" s="208" t="str">
        <f>IF(ISERROR(VLOOKUP($M119,#REF!,10,0)),"",VLOOKUP($M119,#REF!,10,0))</f>
        <v/>
      </c>
      <c r="AX119" s="203">
        <f t="shared" si="56"/>
        <v>0</v>
      </c>
      <c r="AY119" s="208" t="str">
        <f t="shared" si="57"/>
        <v/>
      </c>
      <c r="BA119" s="225" t="str">
        <f t="shared" si="58"/>
        <v/>
      </c>
      <c r="BB119" s="225" t="str">
        <f t="shared" si="59"/>
        <v/>
      </c>
    </row>
    <row r="120" spans="1:54" s="39" customFormat="1" ht="25.2" customHeight="1" x14ac:dyDescent="0.2">
      <c r="A120" s="45"/>
      <c r="B120" s="48"/>
      <c r="C120" s="48"/>
      <c r="D120" s="53"/>
      <c r="E120" s="53"/>
      <c r="F120" s="55"/>
      <c r="G120" s="55"/>
      <c r="H120" s="60"/>
      <c r="I120" s="66"/>
      <c r="J120" s="68"/>
      <c r="L120" s="73">
        <f t="shared" si="35"/>
        <v>0</v>
      </c>
      <c r="M120" s="73" t="str">
        <f t="shared" si="36"/>
        <v xml:space="preserve"> </v>
      </c>
      <c r="N120" s="100">
        <f t="shared" si="37"/>
        <v>0</v>
      </c>
      <c r="O120" s="100">
        <f t="shared" si="38"/>
        <v>0</v>
      </c>
      <c r="P120" s="108">
        <f t="shared" si="39"/>
        <v>0</v>
      </c>
      <c r="Q120" s="108" t="str">
        <f>IF(OR($C120="LED",$C120="不明"),"",IF(ISERROR(VLOOKUP($M120,#REF!,2,0)),"",VLOOKUP($M120,#REF!,2,0)))</f>
        <v/>
      </c>
      <c r="R120" s="100">
        <f t="shared" si="40"/>
        <v>0</v>
      </c>
      <c r="S120" s="100">
        <f t="shared" si="41"/>
        <v>0</v>
      </c>
      <c r="T120" s="120" t="str">
        <f t="shared" si="42"/>
        <v/>
      </c>
      <c r="U120" s="124"/>
      <c r="V120" s="129" t="s">
        <v>164</v>
      </c>
      <c r="W120" s="131"/>
      <c r="X120" s="75" t="str">
        <f>IF(COUNTIF($M120,"*LED*"),"LED設置済",IF(COUNTIF($M120,"*不明*"),"該当不明",IF(ISERROR(VLOOKUP($M120,#REF!,4,0)),"",VLOOKUP($M120,#REF!,4,0))))</f>
        <v/>
      </c>
      <c r="Y120" s="139">
        <f t="shared" si="43"/>
        <v>0</v>
      </c>
      <c r="Z120" s="144" t="str">
        <f>IF(ISERROR(VLOOKUP($M120,#REF!,5,0)),"",VLOOKUP($M120,#REF!,5,0))</f>
        <v/>
      </c>
      <c r="AA120" s="147" t="str">
        <f t="shared" si="44"/>
        <v/>
      </c>
      <c r="AB120" s="147" t="str">
        <f t="shared" si="45"/>
        <v/>
      </c>
      <c r="AC120" s="147" t="str">
        <f>IF(ISERROR(VLOOKUP($M120,#REF!,6,0)),"",VLOOKUP($M120,#REF!,6,0))</f>
        <v/>
      </c>
      <c r="AD120" s="147" t="str">
        <f>IF(ISERROR(VLOOKUP($M120,#REF!,8,0)),"",VLOOKUP($M120,#REF!,8,0))</f>
        <v/>
      </c>
      <c r="AE120" s="152" t="str">
        <f t="shared" si="46"/>
        <v/>
      </c>
      <c r="AF120" s="155" t="str">
        <f t="shared" si="47"/>
        <v/>
      </c>
      <c r="AG120" s="146" t="str">
        <f t="shared" si="48"/>
        <v/>
      </c>
      <c r="AH120" s="146" t="str">
        <f>IF(ISERROR(VLOOKUP($M120,#REF!,9,0)),"",VLOOKUP($M120,#REF!,9,0))</f>
        <v/>
      </c>
      <c r="AI120" s="146" t="str">
        <f t="shared" si="49"/>
        <v/>
      </c>
      <c r="AJ120" s="168">
        <f t="shared" si="50"/>
        <v>0</v>
      </c>
      <c r="AK120" s="171"/>
      <c r="AL120" s="174" t="str">
        <f t="shared" si="51"/>
        <v/>
      </c>
      <c r="AM120" s="179" t="str">
        <f t="shared" si="52"/>
        <v/>
      </c>
      <c r="AN120" s="183" t="str">
        <f t="shared" si="53"/>
        <v>未入力セル</v>
      </c>
      <c r="AO120" s="186" t="str">
        <f t="shared" si="33"/>
        <v/>
      </c>
      <c r="AP120" s="186" t="str">
        <f t="shared" si="34"/>
        <v/>
      </c>
      <c r="AQ120" s="39">
        <f t="shared" si="60"/>
        <v>0</v>
      </c>
      <c r="AR120" s="39" t="str">
        <f>IF(ISERROR(VLOOKUP($M120,#REF!,16,0)),"",VLOOKUP($M120,#REF!,16,0))</f>
        <v/>
      </c>
      <c r="AS120" s="196" t="str">
        <f>IF(ISERROR(VLOOKUP($M120,#REF!,7,0)),"",VLOOKUP($M120,#REF!,7,0))</f>
        <v/>
      </c>
      <c r="AT120" s="203">
        <f t="shared" si="54"/>
        <v>0</v>
      </c>
      <c r="AU120" s="208" t="str">
        <f t="shared" si="55"/>
        <v/>
      </c>
      <c r="AW120" s="208" t="str">
        <f>IF(ISERROR(VLOOKUP($M120,#REF!,10,0)),"",VLOOKUP($M120,#REF!,10,0))</f>
        <v/>
      </c>
      <c r="AX120" s="203">
        <f t="shared" si="56"/>
        <v>0</v>
      </c>
      <c r="AY120" s="208" t="str">
        <f t="shared" si="57"/>
        <v/>
      </c>
      <c r="BA120" s="225" t="str">
        <f t="shared" si="58"/>
        <v/>
      </c>
      <c r="BB120" s="225" t="str">
        <f t="shared" si="59"/>
        <v/>
      </c>
    </row>
    <row r="121" spans="1:54" s="39" customFormat="1" ht="25.2" customHeight="1" x14ac:dyDescent="0.2">
      <c r="A121" s="45"/>
      <c r="B121" s="48"/>
      <c r="C121" s="48"/>
      <c r="D121" s="53"/>
      <c r="E121" s="53"/>
      <c r="F121" s="55"/>
      <c r="G121" s="55"/>
      <c r="H121" s="60"/>
      <c r="I121" s="66"/>
      <c r="J121" s="68"/>
      <c r="L121" s="73">
        <f t="shared" si="35"/>
        <v>0</v>
      </c>
      <c r="M121" s="73" t="str">
        <f t="shared" si="36"/>
        <v xml:space="preserve"> </v>
      </c>
      <c r="N121" s="100">
        <f t="shared" si="37"/>
        <v>0</v>
      </c>
      <c r="O121" s="100">
        <f t="shared" si="38"/>
        <v>0</v>
      </c>
      <c r="P121" s="108">
        <f t="shared" si="39"/>
        <v>0</v>
      </c>
      <c r="Q121" s="108" t="str">
        <f>IF(OR($C121="LED",$C121="不明"),"",IF(ISERROR(VLOOKUP($M121,#REF!,2,0)),"",VLOOKUP($M121,#REF!,2,0)))</f>
        <v/>
      </c>
      <c r="R121" s="100">
        <f t="shared" si="40"/>
        <v>0</v>
      </c>
      <c r="S121" s="100">
        <f t="shared" si="41"/>
        <v>0</v>
      </c>
      <c r="T121" s="120" t="str">
        <f t="shared" si="42"/>
        <v/>
      </c>
      <c r="U121" s="124"/>
      <c r="V121" s="129" t="s">
        <v>164</v>
      </c>
      <c r="W121" s="131"/>
      <c r="X121" s="75" t="str">
        <f>IF(COUNTIF($M121,"*LED*"),"LED設置済",IF(COUNTIF($M121,"*不明*"),"該当不明",IF(ISERROR(VLOOKUP($M121,#REF!,4,0)),"",VLOOKUP($M121,#REF!,4,0))))</f>
        <v/>
      </c>
      <c r="Y121" s="139">
        <f t="shared" si="43"/>
        <v>0</v>
      </c>
      <c r="Z121" s="144" t="str">
        <f>IF(ISERROR(VLOOKUP($M121,#REF!,5,0)),"",VLOOKUP($M121,#REF!,5,0))</f>
        <v/>
      </c>
      <c r="AA121" s="147" t="str">
        <f t="shared" si="44"/>
        <v/>
      </c>
      <c r="AB121" s="147" t="str">
        <f t="shared" si="45"/>
        <v/>
      </c>
      <c r="AC121" s="147" t="str">
        <f>IF(ISERROR(VLOOKUP($M121,#REF!,6,0)),"",VLOOKUP($M121,#REF!,6,0))</f>
        <v/>
      </c>
      <c r="AD121" s="147" t="str">
        <f>IF(ISERROR(VLOOKUP($M121,#REF!,8,0)),"",VLOOKUP($M121,#REF!,8,0))</f>
        <v/>
      </c>
      <c r="AE121" s="152" t="str">
        <f t="shared" si="46"/>
        <v/>
      </c>
      <c r="AF121" s="155" t="str">
        <f t="shared" si="47"/>
        <v/>
      </c>
      <c r="AG121" s="146" t="str">
        <f t="shared" si="48"/>
        <v/>
      </c>
      <c r="AH121" s="146" t="str">
        <f>IF(ISERROR(VLOOKUP($M121,#REF!,9,0)),"",VLOOKUP($M121,#REF!,9,0))</f>
        <v/>
      </c>
      <c r="AI121" s="146" t="str">
        <f t="shared" si="49"/>
        <v/>
      </c>
      <c r="AJ121" s="168">
        <f t="shared" si="50"/>
        <v>0</v>
      </c>
      <c r="AK121" s="171"/>
      <c r="AL121" s="174" t="str">
        <f t="shared" si="51"/>
        <v/>
      </c>
      <c r="AM121" s="179" t="str">
        <f t="shared" si="52"/>
        <v/>
      </c>
      <c r="AN121" s="183" t="str">
        <f t="shared" si="53"/>
        <v>未入力セル</v>
      </c>
      <c r="AO121" s="186" t="str">
        <f t="shared" si="33"/>
        <v/>
      </c>
      <c r="AP121" s="186" t="str">
        <f t="shared" si="34"/>
        <v/>
      </c>
      <c r="AQ121" s="39">
        <f t="shared" si="60"/>
        <v>0</v>
      </c>
      <c r="AR121" s="39" t="str">
        <f>IF(ISERROR(VLOOKUP($M121,#REF!,16,0)),"",VLOOKUP($M121,#REF!,16,0))</f>
        <v/>
      </c>
      <c r="AS121" s="196" t="str">
        <f>IF(ISERROR(VLOOKUP($M121,#REF!,7,0)),"",VLOOKUP($M121,#REF!,7,0))</f>
        <v/>
      </c>
      <c r="AT121" s="203">
        <f t="shared" si="54"/>
        <v>0</v>
      </c>
      <c r="AU121" s="208" t="str">
        <f t="shared" si="55"/>
        <v/>
      </c>
      <c r="AW121" s="208" t="str">
        <f>IF(ISERROR(VLOOKUP($M121,#REF!,10,0)),"",VLOOKUP($M121,#REF!,10,0))</f>
        <v/>
      </c>
      <c r="AX121" s="203">
        <f t="shared" si="56"/>
        <v>0</v>
      </c>
      <c r="AY121" s="208" t="str">
        <f t="shared" si="57"/>
        <v/>
      </c>
      <c r="BA121" s="225" t="str">
        <f t="shared" si="58"/>
        <v/>
      </c>
      <c r="BB121" s="225" t="str">
        <f t="shared" si="59"/>
        <v/>
      </c>
    </row>
    <row r="122" spans="1:54" s="39" customFormat="1" ht="25.2" customHeight="1" x14ac:dyDescent="0.2">
      <c r="A122" s="45"/>
      <c r="B122" s="48"/>
      <c r="C122" s="48"/>
      <c r="D122" s="53"/>
      <c r="E122" s="53"/>
      <c r="F122" s="55"/>
      <c r="G122" s="55"/>
      <c r="H122" s="60"/>
      <c r="I122" s="66"/>
      <c r="J122" s="68"/>
      <c r="L122" s="73">
        <f t="shared" si="35"/>
        <v>0</v>
      </c>
      <c r="M122" s="73" t="str">
        <f t="shared" si="36"/>
        <v xml:space="preserve"> </v>
      </c>
      <c r="N122" s="100">
        <f t="shared" si="37"/>
        <v>0</v>
      </c>
      <c r="O122" s="100">
        <f t="shared" si="38"/>
        <v>0</v>
      </c>
      <c r="P122" s="108">
        <f t="shared" si="39"/>
        <v>0</v>
      </c>
      <c r="Q122" s="108" t="str">
        <f>IF(OR($C122="LED",$C122="不明"),"",IF(ISERROR(VLOOKUP($M122,#REF!,2,0)),"",VLOOKUP($M122,#REF!,2,0)))</f>
        <v/>
      </c>
      <c r="R122" s="100">
        <f t="shared" si="40"/>
        <v>0</v>
      </c>
      <c r="S122" s="100">
        <f t="shared" si="41"/>
        <v>0</v>
      </c>
      <c r="T122" s="120" t="str">
        <f t="shared" si="42"/>
        <v/>
      </c>
      <c r="U122" s="124"/>
      <c r="V122" s="129" t="s">
        <v>164</v>
      </c>
      <c r="W122" s="131"/>
      <c r="X122" s="75" t="str">
        <f>IF(COUNTIF($M122,"*LED*"),"LED設置済",IF(COUNTIF($M122,"*不明*"),"該当不明",IF(ISERROR(VLOOKUP($M122,#REF!,4,0)),"",VLOOKUP($M122,#REF!,4,0))))</f>
        <v/>
      </c>
      <c r="Y122" s="139">
        <f t="shared" si="43"/>
        <v>0</v>
      </c>
      <c r="Z122" s="144" t="str">
        <f>IF(ISERROR(VLOOKUP($M122,#REF!,5,0)),"",VLOOKUP($M122,#REF!,5,0))</f>
        <v/>
      </c>
      <c r="AA122" s="147" t="str">
        <f t="shared" si="44"/>
        <v/>
      </c>
      <c r="AB122" s="147" t="str">
        <f t="shared" si="45"/>
        <v/>
      </c>
      <c r="AC122" s="147" t="str">
        <f>IF(ISERROR(VLOOKUP($M122,#REF!,6,0)),"",VLOOKUP($M122,#REF!,6,0))</f>
        <v/>
      </c>
      <c r="AD122" s="147" t="str">
        <f>IF(ISERROR(VLOOKUP($M122,#REF!,8,0)),"",VLOOKUP($M122,#REF!,8,0))</f>
        <v/>
      </c>
      <c r="AE122" s="152" t="str">
        <f t="shared" si="46"/>
        <v/>
      </c>
      <c r="AF122" s="155" t="str">
        <f t="shared" si="47"/>
        <v/>
      </c>
      <c r="AG122" s="146" t="str">
        <f t="shared" si="48"/>
        <v/>
      </c>
      <c r="AH122" s="146" t="str">
        <f>IF(ISERROR(VLOOKUP($M122,#REF!,9,0)),"",VLOOKUP($M122,#REF!,9,0))</f>
        <v/>
      </c>
      <c r="AI122" s="146" t="str">
        <f t="shared" si="49"/>
        <v/>
      </c>
      <c r="AJ122" s="168">
        <f t="shared" si="50"/>
        <v>0</v>
      </c>
      <c r="AK122" s="171"/>
      <c r="AL122" s="174" t="str">
        <f t="shared" si="51"/>
        <v/>
      </c>
      <c r="AM122" s="179" t="str">
        <f t="shared" si="52"/>
        <v/>
      </c>
      <c r="AN122" s="183" t="str">
        <f t="shared" si="53"/>
        <v>未入力セル</v>
      </c>
      <c r="AO122" s="186" t="str">
        <f t="shared" si="33"/>
        <v/>
      </c>
      <c r="AP122" s="186" t="str">
        <f t="shared" si="34"/>
        <v/>
      </c>
      <c r="AQ122" s="39">
        <f t="shared" si="60"/>
        <v>0</v>
      </c>
      <c r="AR122" s="39" t="str">
        <f>IF(ISERROR(VLOOKUP($M122,#REF!,16,0)),"",VLOOKUP($M122,#REF!,16,0))</f>
        <v/>
      </c>
      <c r="AS122" s="196" t="str">
        <f>IF(ISERROR(VLOOKUP($M122,#REF!,7,0)),"",VLOOKUP($M122,#REF!,7,0))</f>
        <v/>
      </c>
      <c r="AT122" s="203">
        <f t="shared" si="54"/>
        <v>0</v>
      </c>
      <c r="AU122" s="208" t="str">
        <f t="shared" si="55"/>
        <v/>
      </c>
      <c r="AW122" s="208" t="str">
        <f>IF(ISERROR(VLOOKUP($M122,#REF!,10,0)),"",VLOOKUP($M122,#REF!,10,0))</f>
        <v/>
      </c>
      <c r="AX122" s="203">
        <f t="shared" si="56"/>
        <v>0</v>
      </c>
      <c r="AY122" s="208" t="str">
        <f t="shared" si="57"/>
        <v/>
      </c>
      <c r="BA122" s="225" t="str">
        <f t="shared" si="58"/>
        <v/>
      </c>
      <c r="BB122" s="225" t="str">
        <f t="shared" si="59"/>
        <v/>
      </c>
    </row>
    <row r="123" spans="1:54" s="39" customFormat="1" ht="25.2" customHeight="1" x14ac:dyDescent="0.2">
      <c r="A123" s="45"/>
      <c r="B123" s="48"/>
      <c r="C123" s="48"/>
      <c r="D123" s="53"/>
      <c r="E123" s="53"/>
      <c r="F123" s="55"/>
      <c r="G123" s="55"/>
      <c r="H123" s="60"/>
      <c r="I123" s="66"/>
      <c r="J123" s="68"/>
      <c r="L123" s="73">
        <f t="shared" si="35"/>
        <v>0</v>
      </c>
      <c r="M123" s="73" t="str">
        <f t="shared" si="36"/>
        <v xml:space="preserve"> </v>
      </c>
      <c r="N123" s="100">
        <f t="shared" si="37"/>
        <v>0</v>
      </c>
      <c r="O123" s="100">
        <f t="shared" si="38"/>
        <v>0</v>
      </c>
      <c r="P123" s="108">
        <f t="shared" si="39"/>
        <v>0</v>
      </c>
      <c r="Q123" s="108" t="str">
        <f>IF(OR($C123="LED",$C123="不明"),"",IF(ISERROR(VLOOKUP($M123,#REF!,2,0)),"",VLOOKUP($M123,#REF!,2,0)))</f>
        <v/>
      </c>
      <c r="R123" s="100">
        <f t="shared" si="40"/>
        <v>0</v>
      </c>
      <c r="S123" s="100">
        <f t="shared" si="41"/>
        <v>0</v>
      </c>
      <c r="T123" s="120" t="str">
        <f t="shared" si="42"/>
        <v/>
      </c>
      <c r="U123" s="124"/>
      <c r="V123" s="129" t="s">
        <v>164</v>
      </c>
      <c r="W123" s="131"/>
      <c r="X123" s="75" t="str">
        <f>IF(COUNTIF($M123,"*LED*"),"LED設置済",IF(COUNTIF($M123,"*不明*"),"該当不明",IF(ISERROR(VLOOKUP($M123,#REF!,4,0)),"",VLOOKUP($M123,#REF!,4,0))))</f>
        <v/>
      </c>
      <c r="Y123" s="139">
        <f t="shared" si="43"/>
        <v>0</v>
      </c>
      <c r="Z123" s="144" t="str">
        <f>IF(ISERROR(VLOOKUP($M123,#REF!,5,0)),"",VLOOKUP($M123,#REF!,5,0))</f>
        <v/>
      </c>
      <c r="AA123" s="147" t="str">
        <f t="shared" si="44"/>
        <v/>
      </c>
      <c r="AB123" s="147" t="str">
        <f t="shared" si="45"/>
        <v/>
      </c>
      <c r="AC123" s="147" t="str">
        <f>IF(ISERROR(VLOOKUP($M123,#REF!,6,0)),"",VLOOKUP($M123,#REF!,6,0))</f>
        <v/>
      </c>
      <c r="AD123" s="147" t="str">
        <f>IF(ISERROR(VLOOKUP($M123,#REF!,8,0)),"",VLOOKUP($M123,#REF!,8,0))</f>
        <v/>
      </c>
      <c r="AE123" s="152" t="str">
        <f t="shared" si="46"/>
        <v/>
      </c>
      <c r="AF123" s="155" t="str">
        <f t="shared" si="47"/>
        <v/>
      </c>
      <c r="AG123" s="146" t="str">
        <f t="shared" si="48"/>
        <v/>
      </c>
      <c r="AH123" s="146" t="str">
        <f>IF(ISERROR(VLOOKUP($M123,#REF!,9,0)),"",VLOOKUP($M123,#REF!,9,0))</f>
        <v/>
      </c>
      <c r="AI123" s="146" t="str">
        <f t="shared" si="49"/>
        <v/>
      </c>
      <c r="AJ123" s="168">
        <f t="shared" si="50"/>
        <v>0</v>
      </c>
      <c r="AK123" s="171"/>
      <c r="AL123" s="174" t="str">
        <f t="shared" si="51"/>
        <v/>
      </c>
      <c r="AM123" s="179" t="str">
        <f t="shared" si="52"/>
        <v/>
      </c>
      <c r="AN123" s="183" t="str">
        <f t="shared" si="53"/>
        <v>未入力セル</v>
      </c>
      <c r="AO123" s="186" t="str">
        <f t="shared" si="33"/>
        <v/>
      </c>
      <c r="AP123" s="186" t="str">
        <f t="shared" si="34"/>
        <v/>
      </c>
      <c r="AQ123" s="39">
        <f t="shared" si="60"/>
        <v>0</v>
      </c>
      <c r="AR123" s="39" t="str">
        <f>IF(ISERROR(VLOOKUP($M123,#REF!,16,0)),"",VLOOKUP($M123,#REF!,16,0))</f>
        <v/>
      </c>
      <c r="AS123" s="196" t="str">
        <f>IF(ISERROR(VLOOKUP($M123,#REF!,7,0)),"",VLOOKUP($M123,#REF!,7,0))</f>
        <v/>
      </c>
      <c r="AT123" s="203">
        <f t="shared" si="54"/>
        <v>0</v>
      </c>
      <c r="AU123" s="208" t="str">
        <f t="shared" si="55"/>
        <v/>
      </c>
      <c r="AW123" s="208" t="str">
        <f>IF(ISERROR(VLOOKUP($M123,#REF!,10,0)),"",VLOOKUP($M123,#REF!,10,0))</f>
        <v/>
      </c>
      <c r="AX123" s="203">
        <f t="shared" si="56"/>
        <v>0</v>
      </c>
      <c r="AY123" s="208" t="str">
        <f t="shared" si="57"/>
        <v/>
      </c>
      <c r="BA123" s="225" t="str">
        <f t="shared" si="58"/>
        <v/>
      </c>
      <c r="BB123" s="225" t="str">
        <f t="shared" si="59"/>
        <v/>
      </c>
    </row>
    <row r="124" spans="1:54" s="39" customFormat="1" ht="25.2" customHeight="1" x14ac:dyDescent="0.2">
      <c r="A124" s="45"/>
      <c r="B124" s="48"/>
      <c r="C124" s="48"/>
      <c r="D124" s="53"/>
      <c r="E124" s="53"/>
      <c r="F124" s="55"/>
      <c r="G124" s="55"/>
      <c r="H124" s="60"/>
      <c r="I124" s="66"/>
      <c r="J124" s="68"/>
      <c r="L124" s="73">
        <f t="shared" si="35"/>
        <v>0</v>
      </c>
      <c r="M124" s="73" t="str">
        <f t="shared" si="36"/>
        <v xml:space="preserve"> </v>
      </c>
      <c r="N124" s="100">
        <f t="shared" si="37"/>
        <v>0</v>
      </c>
      <c r="O124" s="100">
        <f t="shared" si="38"/>
        <v>0</v>
      </c>
      <c r="P124" s="108">
        <f t="shared" si="39"/>
        <v>0</v>
      </c>
      <c r="Q124" s="108" t="str">
        <f>IF(OR($C124="LED",$C124="不明"),"",IF(ISERROR(VLOOKUP($M124,#REF!,2,0)),"",VLOOKUP($M124,#REF!,2,0)))</f>
        <v/>
      </c>
      <c r="R124" s="100">
        <f t="shared" si="40"/>
        <v>0</v>
      </c>
      <c r="S124" s="100">
        <f t="shared" si="41"/>
        <v>0</v>
      </c>
      <c r="T124" s="120" t="str">
        <f t="shared" si="42"/>
        <v/>
      </c>
      <c r="U124" s="124"/>
      <c r="V124" s="129" t="s">
        <v>164</v>
      </c>
      <c r="W124" s="131"/>
      <c r="X124" s="75" t="str">
        <f>IF(COUNTIF($M124,"*LED*"),"LED設置済",IF(COUNTIF($M124,"*不明*"),"該当不明",IF(ISERROR(VLOOKUP($M124,#REF!,4,0)),"",VLOOKUP($M124,#REF!,4,0))))</f>
        <v/>
      </c>
      <c r="Y124" s="139">
        <f t="shared" si="43"/>
        <v>0</v>
      </c>
      <c r="Z124" s="144" t="str">
        <f>IF(ISERROR(VLOOKUP($M124,#REF!,5,0)),"",VLOOKUP($M124,#REF!,5,0))</f>
        <v/>
      </c>
      <c r="AA124" s="147" t="str">
        <f t="shared" si="44"/>
        <v/>
      </c>
      <c r="AB124" s="147" t="str">
        <f t="shared" si="45"/>
        <v/>
      </c>
      <c r="AC124" s="147" t="str">
        <f>IF(ISERROR(VLOOKUP($M124,#REF!,6,0)),"",VLOOKUP($M124,#REF!,6,0))</f>
        <v/>
      </c>
      <c r="AD124" s="147" t="str">
        <f>IF(ISERROR(VLOOKUP($M124,#REF!,8,0)),"",VLOOKUP($M124,#REF!,8,0))</f>
        <v/>
      </c>
      <c r="AE124" s="152" t="str">
        <f t="shared" si="46"/>
        <v/>
      </c>
      <c r="AF124" s="155" t="str">
        <f t="shared" si="47"/>
        <v/>
      </c>
      <c r="AG124" s="146" t="str">
        <f t="shared" si="48"/>
        <v/>
      </c>
      <c r="AH124" s="146" t="str">
        <f>IF(ISERROR(VLOOKUP($M124,#REF!,9,0)),"",VLOOKUP($M124,#REF!,9,0))</f>
        <v/>
      </c>
      <c r="AI124" s="146" t="str">
        <f t="shared" si="49"/>
        <v/>
      </c>
      <c r="AJ124" s="168">
        <f t="shared" si="50"/>
        <v>0</v>
      </c>
      <c r="AK124" s="171"/>
      <c r="AL124" s="174" t="str">
        <f t="shared" si="51"/>
        <v/>
      </c>
      <c r="AM124" s="179" t="str">
        <f t="shared" si="52"/>
        <v/>
      </c>
      <c r="AN124" s="183" t="str">
        <f t="shared" si="53"/>
        <v>未入力セル</v>
      </c>
      <c r="AO124" s="186" t="str">
        <f t="shared" si="33"/>
        <v/>
      </c>
      <c r="AP124" s="186" t="str">
        <f t="shared" si="34"/>
        <v/>
      </c>
      <c r="AQ124" s="39">
        <f t="shared" si="60"/>
        <v>0</v>
      </c>
      <c r="AR124" s="39" t="str">
        <f>IF(ISERROR(VLOOKUP($M124,#REF!,16,0)),"",VLOOKUP($M124,#REF!,16,0))</f>
        <v/>
      </c>
      <c r="AS124" s="196" t="str">
        <f>IF(ISERROR(VLOOKUP($M124,#REF!,7,0)),"",VLOOKUP($M124,#REF!,7,0))</f>
        <v/>
      </c>
      <c r="AT124" s="203">
        <f t="shared" si="54"/>
        <v>0</v>
      </c>
      <c r="AU124" s="208" t="str">
        <f t="shared" si="55"/>
        <v/>
      </c>
      <c r="AW124" s="208" t="str">
        <f>IF(ISERROR(VLOOKUP($M124,#REF!,10,0)),"",VLOOKUP($M124,#REF!,10,0))</f>
        <v/>
      </c>
      <c r="AX124" s="203">
        <f t="shared" si="56"/>
        <v>0</v>
      </c>
      <c r="AY124" s="208" t="str">
        <f t="shared" si="57"/>
        <v/>
      </c>
      <c r="BA124" s="225" t="str">
        <f t="shared" si="58"/>
        <v/>
      </c>
      <c r="BB124" s="225" t="str">
        <f t="shared" si="59"/>
        <v/>
      </c>
    </row>
    <row r="125" spans="1:54" s="39" customFormat="1" ht="25.2" customHeight="1" x14ac:dyDescent="0.2">
      <c r="A125" s="45"/>
      <c r="B125" s="48"/>
      <c r="C125" s="48"/>
      <c r="D125" s="53"/>
      <c r="E125" s="53"/>
      <c r="F125" s="55"/>
      <c r="G125" s="55"/>
      <c r="H125" s="60"/>
      <c r="I125" s="66"/>
      <c r="J125" s="68"/>
      <c r="L125" s="73">
        <f t="shared" si="35"/>
        <v>0</v>
      </c>
      <c r="M125" s="73" t="str">
        <f t="shared" si="36"/>
        <v xml:space="preserve"> </v>
      </c>
      <c r="N125" s="100">
        <f t="shared" si="37"/>
        <v>0</v>
      </c>
      <c r="O125" s="100">
        <f t="shared" si="38"/>
        <v>0</v>
      </c>
      <c r="P125" s="108">
        <f t="shared" si="39"/>
        <v>0</v>
      </c>
      <c r="Q125" s="108" t="str">
        <f>IF(OR($C125="LED",$C125="不明"),"",IF(ISERROR(VLOOKUP($M125,#REF!,2,0)),"",VLOOKUP($M125,#REF!,2,0)))</f>
        <v/>
      </c>
      <c r="R125" s="100">
        <f t="shared" si="40"/>
        <v>0</v>
      </c>
      <c r="S125" s="100">
        <f t="shared" si="41"/>
        <v>0</v>
      </c>
      <c r="T125" s="120" t="str">
        <f t="shared" si="42"/>
        <v/>
      </c>
      <c r="U125" s="124"/>
      <c r="V125" s="129" t="s">
        <v>164</v>
      </c>
      <c r="W125" s="131"/>
      <c r="X125" s="75" t="str">
        <f>IF(COUNTIF($M125,"*LED*"),"LED設置済",IF(COUNTIF($M125,"*不明*"),"該当不明",IF(ISERROR(VLOOKUP($M125,#REF!,4,0)),"",VLOOKUP($M125,#REF!,4,0))))</f>
        <v/>
      </c>
      <c r="Y125" s="139">
        <f t="shared" si="43"/>
        <v>0</v>
      </c>
      <c r="Z125" s="144" t="str">
        <f>IF(ISERROR(VLOOKUP($M125,#REF!,5,0)),"",VLOOKUP($M125,#REF!,5,0))</f>
        <v/>
      </c>
      <c r="AA125" s="147" t="str">
        <f t="shared" si="44"/>
        <v/>
      </c>
      <c r="AB125" s="147" t="str">
        <f t="shared" si="45"/>
        <v/>
      </c>
      <c r="AC125" s="147" t="str">
        <f>IF(ISERROR(VLOOKUP($M125,#REF!,6,0)),"",VLOOKUP($M125,#REF!,6,0))</f>
        <v/>
      </c>
      <c r="AD125" s="147" t="str">
        <f>IF(ISERROR(VLOOKUP($M125,#REF!,8,0)),"",VLOOKUP($M125,#REF!,8,0))</f>
        <v/>
      </c>
      <c r="AE125" s="152" t="str">
        <f t="shared" si="46"/>
        <v/>
      </c>
      <c r="AF125" s="155" t="str">
        <f t="shared" si="47"/>
        <v/>
      </c>
      <c r="AG125" s="146" t="str">
        <f t="shared" si="48"/>
        <v/>
      </c>
      <c r="AH125" s="146" t="str">
        <f>IF(ISERROR(VLOOKUP($M125,#REF!,9,0)),"",VLOOKUP($M125,#REF!,9,0))</f>
        <v/>
      </c>
      <c r="AI125" s="146" t="str">
        <f t="shared" si="49"/>
        <v/>
      </c>
      <c r="AJ125" s="168">
        <f t="shared" si="50"/>
        <v>0</v>
      </c>
      <c r="AK125" s="171"/>
      <c r="AL125" s="174" t="str">
        <f t="shared" si="51"/>
        <v/>
      </c>
      <c r="AM125" s="179" t="str">
        <f t="shared" si="52"/>
        <v/>
      </c>
      <c r="AN125" s="183" t="str">
        <f t="shared" si="53"/>
        <v>未入力セル</v>
      </c>
      <c r="AO125" s="186" t="str">
        <f t="shared" si="33"/>
        <v/>
      </c>
      <c r="AP125" s="186" t="str">
        <f t="shared" si="34"/>
        <v/>
      </c>
      <c r="AQ125" s="39">
        <f t="shared" si="60"/>
        <v>0</v>
      </c>
      <c r="AR125" s="39" t="str">
        <f>IF(ISERROR(VLOOKUP($M125,#REF!,16,0)),"",VLOOKUP($M125,#REF!,16,0))</f>
        <v/>
      </c>
      <c r="AS125" s="196" t="str">
        <f>IF(ISERROR(VLOOKUP($M125,#REF!,7,0)),"",VLOOKUP($M125,#REF!,7,0))</f>
        <v/>
      </c>
      <c r="AT125" s="203">
        <f t="shared" si="54"/>
        <v>0</v>
      </c>
      <c r="AU125" s="208" t="str">
        <f t="shared" si="55"/>
        <v/>
      </c>
      <c r="AW125" s="208" t="str">
        <f>IF(ISERROR(VLOOKUP($M125,#REF!,10,0)),"",VLOOKUP($M125,#REF!,10,0))</f>
        <v/>
      </c>
      <c r="AX125" s="203">
        <f t="shared" si="56"/>
        <v>0</v>
      </c>
      <c r="AY125" s="208" t="str">
        <f t="shared" si="57"/>
        <v/>
      </c>
      <c r="BA125" s="225" t="str">
        <f t="shared" si="58"/>
        <v/>
      </c>
      <c r="BB125" s="225" t="str">
        <f t="shared" si="59"/>
        <v/>
      </c>
    </row>
    <row r="126" spans="1:54" s="39" customFormat="1" ht="25.2" customHeight="1" x14ac:dyDescent="0.2">
      <c r="A126" s="45"/>
      <c r="B126" s="48"/>
      <c r="C126" s="48"/>
      <c r="D126" s="53"/>
      <c r="E126" s="53"/>
      <c r="F126" s="55"/>
      <c r="G126" s="55"/>
      <c r="H126" s="60"/>
      <c r="I126" s="66"/>
      <c r="J126" s="68"/>
      <c r="L126" s="73">
        <f t="shared" si="35"/>
        <v>0</v>
      </c>
      <c r="M126" s="73" t="str">
        <f t="shared" si="36"/>
        <v xml:space="preserve"> </v>
      </c>
      <c r="N126" s="100">
        <f t="shared" si="37"/>
        <v>0</v>
      </c>
      <c r="O126" s="100">
        <f t="shared" si="38"/>
        <v>0</v>
      </c>
      <c r="P126" s="108">
        <f t="shared" si="39"/>
        <v>0</v>
      </c>
      <c r="Q126" s="108" t="str">
        <f>IF(OR($C126="LED",$C126="不明"),"",IF(ISERROR(VLOOKUP($M126,#REF!,2,0)),"",VLOOKUP($M126,#REF!,2,0)))</f>
        <v/>
      </c>
      <c r="R126" s="100">
        <f t="shared" si="40"/>
        <v>0</v>
      </c>
      <c r="S126" s="100">
        <f t="shared" si="41"/>
        <v>0</v>
      </c>
      <c r="T126" s="120" t="str">
        <f t="shared" si="42"/>
        <v/>
      </c>
      <c r="U126" s="124"/>
      <c r="V126" s="129" t="s">
        <v>164</v>
      </c>
      <c r="W126" s="131"/>
      <c r="X126" s="75" t="str">
        <f>IF(COUNTIF($M126,"*LED*"),"LED設置済",IF(COUNTIF($M126,"*不明*"),"該当不明",IF(ISERROR(VLOOKUP($M126,#REF!,4,0)),"",VLOOKUP($M126,#REF!,4,0))))</f>
        <v/>
      </c>
      <c r="Y126" s="139">
        <f t="shared" si="43"/>
        <v>0</v>
      </c>
      <c r="Z126" s="144" t="str">
        <f>IF(ISERROR(VLOOKUP($M126,#REF!,5,0)),"",VLOOKUP($M126,#REF!,5,0))</f>
        <v/>
      </c>
      <c r="AA126" s="147" t="str">
        <f t="shared" si="44"/>
        <v/>
      </c>
      <c r="AB126" s="147" t="str">
        <f t="shared" si="45"/>
        <v/>
      </c>
      <c r="AC126" s="147" t="str">
        <f>IF(ISERROR(VLOOKUP($M126,#REF!,6,0)),"",VLOOKUP($M126,#REF!,6,0))</f>
        <v/>
      </c>
      <c r="AD126" s="147" t="str">
        <f>IF(ISERROR(VLOOKUP($M126,#REF!,8,0)),"",VLOOKUP($M126,#REF!,8,0))</f>
        <v/>
      </c>
      <c r="AE126" s="152" t="str">
        <f t="shared" si="46"/>
        <v/>
      </c>
      <c r="AF126" s="155" t="str">
        <f t="shared" si="47"/>
        <v/>
      </c>
      <c r="AG126" s="146" t="str">
        <f t="shared" si="48"/>
        <v/>
      </c>
      <c r="AH126" s="146" t="str">
        <f>IF(ISERROR(VLOOKUP($M126,#REF!,9,0)),"",VLOOKUP($M126,#REF!,9,0))</f>
        <v/>
      </c>
      <c r="AI126" s="146" t="str">
        <f t="shared" si="49"/>
        <v/>
      </c>
      <c r="AJ126" s="168">
        <f t="shared" si="50"/>
        <v>0</v>
      </c>
      <c r="AK126" s="171"/>
      <c r="AL126" s="174" t="str">
        <f t="shared" si="51"/>
        <v/>
      </c>
      <c r="AM126" s="179" t="str">
        <f t="shared" si="52"/>
        <v/>
      </c>
      <c r="AN126" s="183" t="str">
        <f t="shared" si="53"/>
        <v>未入力セル</v>
      </c>
      <c r="AO126" s="186" t="str">
        <f t="shared" si="33"/>
        <v/>
      </c>
      <c r="AP126" s="186" t="str">
        <f t="shared" si="34"/>
        <v/>
      </c>
      <c r="AQ126" s="39">
        <f t="shared" si="60"/>
        <v>0</v>
      </c>
      <c r="AR126" s="39" t="str">
        <f>IF(ISERROR(VLOOKUP($M126,#REF!,16,0)),"",VLOOKUP($M126,#REF!,16,0))</f>
        <v/>
      </c>
      <c r="AS126" s="196" t="str">
        <f>IF(ISERROR(VLOOKUP($M126,#REF!,7,0)),"",VLOOKUP($M126,#REF!,7,0))</f>
        <v/>
      </c>
      <c r="AT126" s="203">
        <f t="shared" si="54"/>
        <v>0</v>
      </c>
      <c r="AU126" s="208" t="str">
        <f t="shared" si="55"/>
        <v/>
      </c>
      <c r="AW126" s="208" t="str">
        <f>IF(ISERROR(VLOOKUP($M126,#REF!,10,0)),"",VLOOKUP($M126,#REF!,10,0))</f>
        <v/>
      </c>
      <c r="AX126" s="203">
        <f t="shared" si="56"/>
        <v>0</v>
      </c>
      <c r="AY126" s="208" t="str">
        <f t="shared" si="57"/>
        <v/>
      </c>
      <c r="BA126" s="225" t="str">
        <f t="shared" si="58"/>
        <v/>
      </c>
      <c r="BB126" s="225" t="str">
        <f t="shared" si="59"/>
        <v/>
      </c>
    </row>
    <row r="127" spans="1:54" s="39" customFormat="1" ht="25.2" customHeight="1" x14ac:dyDescent="0.2">
      <c r="A127" s="45"/>
      <c r="B127" s="48"/>
      <c r="C127" s="48"/>
      <c r="D127" s="53"/>
      <c r="E127" s="53"/>
      <c r="F127" s="55"/>
      <c r="G127" s="55"/>
      <c r="H127" s="60"/>
      <c r="I127" s="66"/>
      <c r="J127" s="68"/>
      <c r="L127" s="73">
        <f t="shared" si="35"/>
        <v>0</v>
      </c>
      <c r="M127" s="73" t="str">
        <f t="shared" si="36"/>
        <v xml:space="preserve"> </v>
      </c>
      <c r="N127" s="100">
        <f t="shared" si="37"/>
        <v>0</v>
      </c>
      <c r="O127" s="100">
        <f t="shared" si="38"/>
        <v>0</v>
      </c>
      <c r="P127" s="108">
        <f t="shared" si="39"/>
        <v>0</v>
      </c>
      <c r="Q127" s="108" t="str">
        <f>IF(OR($C127="LED",$C127="不明"),"",IF(ISERROR(VLOOKUP($M127,#REF!,2,0)),"",VLOOKUP($M127,#REF!,2,0)))</f>
        <v/>
      </c>
      <c r="R127" s="100">
        <f t="shared" si="40"/>
        <v>0</v>
      </c>
      <c r="S127" s="100">
        <f t="shared" si="41"/>
        <v>0</v>
      </c>
      <c r="T127" s="120" t="str">
        <f t="shared" si="42"/>
        <v/>
      </c>
      <c r="U127" s="124"/>
      <c r="V127" s="129" t="s">
        <v>164</v>
      </c>
      <c r="W127" s="131"/>
      <c r="X127" s="75" t="str">
        <f>IF(COUNTIF($M127,"*LED*"),"LED設置済",IF(COUNTIF($M127,"*不明*"),"該当不明",IF(ISERROR(VLOOKUP($M127,#REF!,4,0)),"",VLOOKUP($M127,#REF!,4,0))))</f>
        <v/>
      </c>
      <c r="Y127" s="139">
        <f t="shared" si="43"/>
        <v>0</v>
      </c>
      <c r="Z127" s="144" t="str">
        <f>IF(ISERROR(VLOOKUP($M127,#REF!,5,0)),"",VLOOKUP($M127,#REF!,5,0))</f>
        <v/>
      </c>
      <c r="AA127" s="147" t="str">
        <f t="shared" si="44"/>
        <v/>
      </c>
      <c r="AB127" s="147" t="str">
        <f t="shared" si="45"/>
        <v/>
      </c>
      <c r="AC127" s="147" t="str">
        <f>IF(ISERROR(VLOOKUP($M127,#REF!,6,0)),"",VLOOKUP($M127,#REF!,6,0))</f>
        <v/>
      </c>
      <c r="AD127" s="147" t="str">
        <f>IF(ISERROR(VLOOKUP($M127,#REF!,8,0)),"",VLOOKUP($M127,#REF!,8,0))</f>
        <v/>
      </c>
      <c r="AE127" s="152" t="str">
        <f t="shared" si="46"/>
        <v/>
      </c>
      <c r="AF127" s="155" t="str">
        <f t="shared" si="47"/>
        <v/>
      </c>
      <c r="AG127" s="146" t="str">
        <f t="shared" si="48"/>
        <v/>
      </c>
      <c r="AH127" s="146" t="str">
        <f>IF(ISERROR(VLOOKUP($M127,#REF!,9,0)),"",VLOOKUP($M127,#REF!,9,0))</f>
        <v/>
      </c>
      <c r="AI127" s="146" t="str">
        <f t="shared" si="49"/>
        <v/>
      </c>
      <c r="AJ127" s="168">
        <f t="shared" si="50"/>
        <v>0</v>
      </c>
      <c r="AK127" s="171"/>
      <c r="AL127" s="174" t="str">
        <f t="shared" si="51"/>
        <v/>
      </c>
      <c r="AM127" s="179" t="str">
        <f t="shared" si="52"/>
        <v/>
      </c>
      <c r="AN127" s="183" t="str">
        <f t="shared" si="53"/>
        <v>未入力セル</v>
      </c>
      <c r="AO127" s="186" t="str">
        <f t="shared" si="33"/>
        <v/>
      </c>
      <c r="AP127" s="186" t="str">
        <f t="shared" si="34"/>
        <v/>
      </c>
      <c r="AQ127" s="39">
        <f t="shared" si="60"/>
        <v>0</v>
      </c>
      <c r="AR127" s="39" t="str">
        <f>IF(ISERROR(VLOOKUP($M127,#REF!,16,0)),"",VLOOKUP($M127,#REF!,16,0))</f>
        <v/>
      </c>
      <c r="AS127" s="196" t="str">
        <f>IF(ISERROR(VLOOKUP($M127,#REF!,7,0)),"",VLOOKUP($M127,#REF!,7,0))</f>
        <v/>
      </c>
      <c r="AT127" s="203">
        <f t="shared" si="54"/>
        <v>0</v>
      </c>
      <c r="AU127" s="208" t="str">
        <f t="shared" si="55"/>
        <v/>
      </c>
      <c r="AW127" s="208" t="str">
        <f>IF(ISERROR(VLOOKUP($M127,#REF!,10,0)),"",VLOOKUP($M127,#REF!,10,0))</f>
        <v/>
      </c>
      <c r="AX127" s="203">
        <f t="shared" si="56"/>
        <v>0</v>
      </c>
      <c r="AY127" s="208" t="str">
        <f t="shared" si="57"/>
        <v/>
      </c>
      <c r="BA127" s="225" t="str">
        <f t="shared" si="58"/>
        <v/>
      </c>
      <c r="BB127" s="225" t="str">
        <f t="shared" si="59"/>
        <v/>
      </c>
    </row>
    <row r="128" spans="1:54" s="39" customFormat="1" ht="25.2" customHeight="1" x14ac:dyDescent="0.2">
      <c r="A128" s="45"/>
      <c r="B128" s="48"/>
      <c r="C128" s="48"/>
      <c r="D128" s="53"/>
      <c r="E128" s="53"/>
      <c r="F128" s="55"/>
      <c r="G128" s="55"/>
      <c r="H128" s="60"/>
      <c r="I128" s="66"/>
      <c r="J128" s="68"/>
      <c r="L128" s="73">
        <f t="shared" si="35"/>
        <v>0</v>
      </c>
      <c r="M128" s="73" t="str">
        <f t="shared" si="36"/>
        <v xml:space="preserve"> </v>
      </c>
      <c r="N128" s="100">
        <f t="shared" si="37"/>
        <v>0</v>
      </c>
      <c r="O128" s="100">
        <f t="shared" si="38"/>
        <v>0</v>
      </c>
      <c r="P128" s="108">
        <f t="shared" si="39"/>
        <v>0</v>
      </c>
      <c r="Q128" s="108" t="str">
        <f>IF(OR($C128="LED",$C128="不明"),"",IF(ISERROR(VLOOKUP($M128,#REF!,2,0)),"",VLOOKUP($M128,#REF!,2,0)))</f>
        <v/>
      </c>
      <c r="R128" s="100">
        <f t="shared" si="40"/>
        <v>0</v>
      </c>
      <c r="S128" s="100">
        <f t="shared" si="41"/>
        <v>0</v>
      </c>
      <c r="T128" s="120" t="str">
        <f t="shared" si="42"/>
        <v/>
      </c>
      <c r="U128" s="124"/>
      <c r="V128" s="129" t="s">
        <v>164</v>
      </c>
      <c r="W128" s="131"/>
      <c r="X128" s="75" t="str">
        <f>IF(COUNTIF($M128,"*LED*"),"LED設置済",IF(COUNTIF($M128,"*不明*"),"該当不明",IF(ISERROR(VLOOKUP($M128,#REF!,4,0)),"",VLOOKUP($M128,#REF!,4,0))))</f>
        <v/>
      </c>
      <c r="Y128" s="139">
        <f t="shared" si="43"/>
        <v>0</v>
      </c>
      <c r="Z128" s="144" t="str">
        <f>IF(ISERROR(VLOOKUP($M128,#REF!,5,0)),"",VLOOKUP($M128,#REF!,5,0))</f>
        <v/>
      </c>
      <c r="AA128" s="147" t="str">
        <f t="shared" si="44"/>
        <v/>
      </c>
      <c r="AB128" s="147" t="str">
        <f t="shared" si="45"/>
        <v/>
      </c>
      <c r="AC128" s="147" t="str">
        <f>IF(ISERROR(VLOOKUP($M128,#REF!,6,0)),"",VLOOKUP($M128,#REF!,6,0))</f>
        <v/>
      </c>
      <c r="AD128" s="147" t="str">
        <f>IF(ISERROR(VLOOKUP($M128,#REF!,8,0)),"",VLOOKUP($M128,#REF!,8,0))</f>
        <v/>
      </c>
      <c r="AE128" s="152" t="str">
        <f t="shared" si="46"/>
        <v/>
      </c>
      <c r="AF128" s="155" t="str">
        <f t="shared" si="47"/>
        <v/>
      </c>
      <c r="AG128" s="146" t="str">
        <f t="shared" si="48"/>
        <v/>
      </c>
      <c r="AH128" s="146" t="str">
        <f>IF(ISERROR(VLOOKUP($M128,#REF!,9,0)),"",VLOOKUP($M128,#REF!,9,0))</f>
        <v/>
      </c>
      <c r="AI128" s="146" t="str">
        <f t="shared" si="49"/>
        <v/>
      </c>
      <c r="AJ128" s="168">
        <f t="shared" si="50"/>
        <v>0</v>
      </c>
      <c r="AK128" s="171"/>
      <c r="AL128" s="174" t="str">
        <f t="shared" si="51"/>
        <v/>
      </c>
      <c r="AM128" s="179" t="str">
        <f t="shared" si="52"/>
        <v/>
      </c>
      <c r="AN128" s="183" t="str">
        <f t="shared" si="53"/>
        <v>未入力セル</v>
      </c>
      <c r="AO128" s="186" t="str">
        <f t="shared" si="33"/>
        <v/>
      </c>
      <c r="AP128" s="186" t="str">
        <f t="shared" si="34"/>
        <v/>
      </c>
      <c r="AQ128" s="39">
        <f t="shared" si="60"/>
        <v>0</v>
      </c>
      <c r="AR128" s="39" t="str">
        <f>IF(ISERROR(VLOOKUP($M128,#REF!,16,0)),"",VLOOKUP($M128,#REF!,16,0))</f>
        <v/>
      </c>
      <c r="AS128" s="196" t="str">
        <f>IF(ISERROR(VLOOKUP($M128,#REF!,7,0)),"",VLOOKUP($M128,#REF!,7,0))</f>
        <v/>
      </c>
      <c r="AT128" s="203">
        <f t="shared" si="54"/>
        <v>0</v>
      </c>
      <c r="AU128" s="208" t="str">
        <f t="shared" si="55"/>
        <v/>
      </c>
      <c r="AW128" s="208" t="str">
        <f>IF(ISERROR(VLOOKUP($M128,#REF!,10,0)),"",VLOOKUP($M128,#REF!,10,0))</f>
        <v/>
      </c>
      <c r="AX128" s="203">
        <f t="shared" si="56"/>
        <v>0</v>
      </c>
      <c r="AY128" s="208" t="str">
        <f t="shared" si="57"/>
        <v/>
      </c>
      <c r="BA128" s="225" t="str">
        <f t="shared" si="58"/>
        <v/>
      </c>
      <c r="BB128" s="225" t="str">
        <f t="shared" si="59"/>
        <v/>
      </c>
    </row>
    <row r="129" spans="1:54" s="39" customFormat="1" ht="25.2" customHeight="1" x14ac:dyDescent="0.2">
      <c r="A129" s="45"/>
      <c r="B129" s="48"/>
      <c r="C129" s="48"/>
      <c r="D129" s="53"/>
      <c r="E129" s="53"/>
      <c r="F129" s="55"/>
      <c r="G129" s="55"/>
      <c r="H129" s="60"/>
      <c r="I129" s="66"/>
      <c r="J129" s="68"/>
      <c r="L129" s="73">
        <f t="shared" si="35"/>
        <v>0</v>
      </c>
      <c r="M129" s="73" t="str">
        <f t="shared" si="36"/>
        <v xml:space="preserve"> </v>
      </c>
      <c r="N129" s="100">
        <f t="shared" si="37"/>
        <v>0</v>
      </c>
      <c r="O129" s="100">
        <f t="shared" si="38"/>
        <v>0</v>
      </c>
      <c r="P129" s="108">
        <f t="shared" si="39"/>
        <v>0</v>
      </c>
      <c r="Q129" s="108" t="str">
        <f>IF(OR($C129="LED",$C129="不明"),"",IF(ISERROR(VLOOKUP($M129,#REF!,2,0)),"",VLOOKUP($M129,#REF!,2,0)))</f>
        <v/>
      </c>
      <c r="R129" s="100">
        <f t="shared" si="40"/>
        <v>0</v>
      </c>
      <c r="S129" s="100">
        <f t="shared" si="41"/>
        <v>0</v>
      </c>
      <c r="T129" s="120" t="str">
        <f t="shared" si="42"/>
        <v/>
      </c>
      <c r="U129" s="124"/>
      <c r="V129" s="129" t="s">
        <v>164</v>
      </c>
      <c r="W129" s="131"/>
      <c r="X129" s="75" t="str">
        <f>IF(COUNTIF($M129,"*LED*"),"LED設置済",IF(COUNTIF($M129,"*不明*"),"該当不明",IF(ISERROR(VLOOKUP($M129,#REF!,4,0)),"",VLOOKUP($M129,#REF!,4,0))))</f>
        <v/>
      </c>
      <c r="Y129" s="139">
        <f t="shared" si="43"/>
        <v>0</v>
      </c>
      <c r="Z129" s="144" t="str">
        <f>IF(ISERROR(VLOOKUP($M129,#REF!,5,0)),"",VLOOKUP($M129,#REF!,5,0))</f>
        <v/>
      </c>
      <c r="AA129" s="147" t="str">
        <f t="shared" si="44"/>
        <v/>
      </c>
      <c r="AB129" s="147" t="str">
        <f t="shared" si="45"/>
        <v/>
      </c>
      <c r="AC129" s="147" t="str">
        <f>IF(ISERROR(VLOOKUP($M129,#REF!,6,0)),"",VLOOKUP($M129,#REF!,6,0))</f>
        <v/>
      </c>
      <c r="AD129" s="147" t="str">
        <f>IF(ISERROR(VLOOKUP($M129,#REF!,8,0)),"",VLOOKUP($M129,#REF!,8,0))</f>
        <v/>
      </c>
      <c r="AE129" s="152" t="str">
        <f t="shared" si="46"/>
        <v/>
      </c>
      <c r="AF129" s="155" t="str">
        <f t="shared" si="47"/>
        <v/>
      </c>
      <c r="AG129" s="146" t="str">
        <f t="shared" si="48"/>
        <v/>
      </c>
      <c r="AH129" s="146" t="str">
        <f>IF(ISERROR(VLOOKUP($M129,#REF!,9,0)),"",VLOOKUP($M129,#REF!,9,0))</f>
        <v/>
      </c>
      <c r="AI129" s="146" t="str">
        <f t="shared" si="49"/>
        <v/>
      </c>
      <c r="AJ129" s="168">
        <f t="shared" si="50"/>
        <v>0</v>
      </c>
      <c r="AK129" s="171"/>
      <c r="AL129" s="174" t="str">
        <f t="shared" si="51"/>
        <v/>
      </c>
      <c r="AM129" s="179" t="str">
        <f t="shared" si="52"/>
        <v/>
      </c>
      <c r="AN129" s="183" t="str">
        <f t="shared" si="53"/>
        <v>未入力セル</v>
      </c>
      <c r="AO129" s="186" t="str">
        <f t="shared" ref="AO129:AO192" si="61">IF(ISERROR((Q129*Y129)/1000),"",((Q129*Y129)/1000))</f>
        <v/>
      </c>
      <c r="AP129" s="186" t="str">
        <f t="shared" ref="AP129:AP192" si="62">IF(ISERROR((Z129*Y129)/1000),"",((Z129*Y129)/1000))</f>
        <v/>
      </c>
      <c r="AQ129" s="39">
        <f t="shared" si="60"/>
        <v>0</v>
      </c>
      <c r="AR129" s="39" t="str">
        <f>IF(ISERROR(VLOOKUP($M129,#REF!,16,0)),"",VLOOKUP($M129,#REF!,16,0))</f>
        <v/>
      </c>
      <c r="AS129" s="196" t="str">
        <f>IF(ISERROR(VLOOKUP($M129,#REF!,7,0)),"",VLOOKUP($M129,#REF!,7,0))</f>
        <v/>
      </c>
      <c r="AT129" s="203">
        <f t="shared" si="54"/>
        <v>0</v>
      </c>
      <c r="AU129" s="208" t="str">
        <f t="shared" si="55"/>
        <v/>
      </c>
      <c r="AW129" s="208" t="str">
        <f>IF(ISERROR(VLOOKUP($M129,#REF!,10,0)),"",VLOOKUP($M129,#REF!,10,0))</f>
        <v/>
      </c>
      <c r="AX129" s="203">
        <f t="shared" si="56"/>
        <v>0</v>
      </c>
      <c r="AY129" s="208" t="str">
        <f t="shared" si="57"/>
        <v/>
      </c>
      <c r="BA129" s="225" t="str">
        <f t="shared" si="58"/>
        <v/>
      </c>
      <c r="BB129" s="225" t="str">
        <f t="shared" si="59"/>
        <v/>
      </c>
    </row>
    <row r="130" spans="1:54" s="39" customFormat="1" ht="25.2" customHeight="1" x14ac:dyDescent="0.2">
      <c r="A130" s="45"/>
      <c r="B130" s="48"/>
      <c r="C130" s="48"/>
      <c r="D130" s="53"/>
      <c r="E130" s="53"/>
      <c r="F130" s="55"/>
      <c r="G130" s="55"/>
      <c r="H130" s="60"/>
      <c r="I130" s="66"/>
      <c r="J130" s="68"/>
      <c r="L130" s="73">
        <f t="shared" si="35"/>
        <v>0</v>
      </c>
      <c r="M130" s="73" t="str">
        <f t="shared" si="36"/>
        <v xml:space="preserve"> </v>
      </c>
      <c r="N130" s="100">
        <f t="shared" si="37"/>
        <v>0</v>
      </c>
      <c r="O130" s="100">
        <f t="shared" si="38"/>
        <v>0</v>
      </c>
      <c r="P130" s="108">
        <f t="shared" si="39"/>
        <v>0</v>
      </c>
      <c r="Q130" s="108" t="str">
        <f>IF(OR($C130="LED",$C130="不明"),"",IF(ISERROR(VLOOKUP($M130,#REF!,2,0)),"",VLOOKUP($M130,#REF!,2,0)))</f>
        <v/>
      </c>
      <c r="R130" s="100">
        <f t="shared" si="40"/>
        <v>0</v>
      </c>
      <c r="S130" s="100">
        <f t="shared" si="41"/>
        <v>0</v>
      </c>
      <c r="T130" s="120" t="str">
        <f t="shared" si="42"/>
        <v/>
      </c>
      <c r="U130" s="124"/>
      <c r="V130" s="129" t="s">
        <v>164</v>
      </c>
      <c r="W130" s="131"/>
      <c r="X130" s="75" t="str">
        <f>IF(COUNTIF($M130,"*LED*"),"LED設置済",IF(COUNTIF($M130,"*不明*"),"該当不明",IF(ISERROR(VLOOKUP($M130,#REF!,4,0)),"",VLOOKUP($M130,#REF!,4,0))))</f>
        <v/>
      </c>
      <c r="Y130" s="139">
        <f t="shared" si="43"/>
        <v>0</v>
      </c>
      <c r="Z130" s="144" t="str">
        <f>IF(ISERROR(VLOOKUP($M130,#REF!,5,0)),"",VLOOKUP($M130,#REF!,5,0))</f>
        <v/>
      </c>
      <c r="AA130" s="147" t="str">
        <f t="shared" si="44"/>
        <v/>
      </c>
      <c r="AB130" s="147" t="str">
        <f t="shared" si="45"/>
        <v/>
      </c>
      <c r="AC130" s="147" t="str">
        <f>IF(ISERROR(VLOOKUP($M130,#REF!,6,0)),"",VLOOKUP($M130,#REF!,6,0))</f>
        <v/>
      </c>
      <c r="AD130" s="147" t="str">
        <f>IF(ISERROR(VLOOKUP($M130,#REF!,8,0)),"",VLOOKUP($M130,#REF!,8,0))</f>
        <v/>
      </c>
      <c r="AE130" s="152" t="str">
        <f t="shared" si="46"/>
        <v/>
      </c>
      <c r="AF130" s="155" t="str">
        <f t="shared" si="47"/>
        <v/>
      </c>
      <c r="AG130" s="146" t="str">
        <f t="shared" si="48"/>
        <v/>
      </c>
      <c r="AH130" s="146" t="str">
        <f>IF(ISERROR(VLOOKUP($M130,#REF!,9,0)),"",VLOOKUP($M130,#REF!,9,0))</f>
        <v/>
      </c>
      <c r="AI130" s="146" t="str">
        <f t="shared" si="49"/>
        <v/>
      </c>
      <c r="AJ130" s="168">
        <f t="shared" si="50"/>
        <v>0</v>
      </c>
      <c r="AK130" s="171"/>
      <c r="AL130" s="174" t="str">
        <f t="shared" si="51"/>
        <v/>
      </c>
      <c r="AM130" s="179" t="str">
        <f t="shared" si="52"/>
        <v/>
      </c>
      <c r="AN130" s="183" t="str">
        <f t="shared" si="53"/>
        <v>未入力セル</v>
      </c>
      <c r="AO130" s="186" t="str">
        <f t="shared" si="61"/>
        <v/>
      </c>
      <c r="AP130" s="186" t="str">
        <f t="shared" si="62"/>
        <v/>
      </c>
      <c r="AQ130" s="39">
        <f t="shared" si="60"/>
        <v>0</v>
      </c>
      <c r="AR130" s="39" t="str">
        <f>IF(ISERROR(VLOOKUP($M130,#REF!,16,0)),"",VLOOKUP($M130,#REF!,16,0))</f>
        <v/>
      </c>
      <c r="AS130" s="196" t="str">
        <f>IF(ISERROR(VLOOKUP($M130,#REF!,7,0)),"",VLOOKUP($M130,#REF!,7,0))</f>
        <v/>
      </c>
      <c r="AT130" s="203">
        <f t="shared" si="54"/>
        <v>0</v>
      </c>
      <c r="AU130" s="208" t="str">
        <f t="shared" si="55"/>
        <v/>
      </c>
      <c r="AW130" s="208" t="str">
        <f>IF(ISERROR(VLOOKUP($M130,#REF!,10,0)),"",VLOOKUP($M130,#REF!,10,0))</f>
        <v/>
      </c>
      <c r="AX130" s="203">
        <f t="shared" si="56"/>
        <v>0</v>
      </c>
      <c r="AY130" s="208" t="str">
        <f t="shared" si="57"/>
        <v/>
      </c>
      <c r="BA130" s="225" t="str">
        <f t="shared" si="58"/>
        <v/>
      </c>
      <c r="BB130" s="225" t="str">
        <f t="shared" si="59"/>
        <v/>
      </c>
    </row>
    <row r="131" spans="1:54" s="39" customFormat="1" ht="25.2" customHeight="1" x14ac:dyDescent="0.2">
      <c r="A131" s="45"/>
      <c r="B131" s="48"/>
      <c r="C131" s="48"/>
      <c r="D131" s="53"/>
      <c r="E131" s="53"/>
      <c r="F131" s="55"/>
      <c r="G131" s="55"/>
      <c r="H131" s="60"/>
      <c r="I131" s="66"/>
      <c r="J131" s="68"/>
      <c r="L131" s="73">
        <f t="shared" si="35"/>
        <v>0</v>
      </c>
      <c r="M131" s="73" t="str">
        <f t="shared" si="36"/>
        <v xml:space="preserve"> </v>
      </c>
      <c r="N131" s="100">
        <f t="shared" si="37"/>
        <v>0</v>
      </c>
      <c r="O131" s="100">
        <f t="shared" si="38"/>
        <v>0</v>
      </c>
      <c r="P131" s="108">
        <f t="shared" si="39"/>
        <v>0</v>
      </c>
      <c r="Q131" s="108" t="str">
        <f>IF(OR($C131="LED",$C131="不明"),"",IF(ISERROR(VLOOKUP($M131,#REF!,2,0)),"",VLOOKUP($M131,#REF!,2,0)))</f>
        <v/>
      </c>
      <c r="R131" s="100">
        <f t="shared" si="40"/>
        <v>0</v>
      </c>
      <c r="S131" s="100">
        <f t="shared" si="41"/>
        <v>0</v>
      </c>
      <c r="T131" s="120" t="str">
        <f t="shared" si="42"/>
        <v/>
      </c>
      <c r="U131" s="124"/>
      <c r="V131" s="129" t="s">
        <v>164</v>
      </c>
      <c r="W131" s="131"/>
      <c r="X131" s="75" t="str">
        <f>IF(COUNTIF($M131,"*LED*"),"LED設置済",IF(COUNTIF($M131,"*不明*"),"該当不明",IF(ISERROR(VLOOKUP($M131,#REF!,4,0)),"",VLOOKUP($M131,#REF!,4,0))))</f>
        <v/>
      </c>
      <c r="Y131" s="139">
        <f t="shared" si="43"/>
        <v>0</v>
      </c>
      <c r="Z131" s="144" t="str">
        <f>IF(ISERROR(VLOOKUP($M131,#REF!,5,0)),"",VLOOKUP($M131,#REF!,5,0))</f>
        <v/>
      </c>
      <c r="AA131" s="147" t="str">
        <f t="shared" si="44"/>
        <v/>
      </c>
      <c r="AB131" s="147" t="str">
        <f t="shared" si="45"/>
        <v/>
      </c>
      <c r="AC131" s="147" t="str">
        <f>IF(ISERROR(VLOOKUP($M131,#REF!,6,0)),"",VLOOKUP($M131,#REF!,6,0))</f>
        <v/>
      </c>
      <c r="AD131" s="147" t="str">
        <f>IF(ISERROR(VLOOKUP($M131,#REF!,8,0)),"",VLOOKUP($M131,#REF!,8,0))</f>
        <v/>
      </c>
      <c r="AE131" s="152" t="str">
        <f t="shared" si="46"/>
        <v/>
      </c>
      <c r="AF131" s="155" t="str">
        <f t="shared" si="47"/>
        <v/>
      </c>
      <c r="AG131" s="146" t="str">
        <f t="shared" si="48"/>
        <v/>
      </c>
      <c r="AH131" s="146" t="str">
        <f>IF(ISERROR(VLOOKUP($M131,#REF!,9,0)),"",VLOOKUP($M131,#REF!,9,0))</f>
        <v/>
      </c>
      <c r="AI131" s="146" t="str">
        <f t="shared" si="49"/>
        <v/>
      </c>
      <c r="AJ131" s="168">
        <f t="shared" si="50"/>
        <v>0</v>
      </c>
      <c r="AK131" s="171"/>
      <c r="AL131" s="174" t="str">
        <f t="shared" si="51"/>
        <v/>
      </c>
      <c r="AM131" s="179" t="str">
        <f t="shared" si="52"/>
        <v/>
      </c>
      <c r="AN131" s="183" t="str">
        <f t="shared" si="53"/>
        <v>未入力セル</v>
      </c>
      <c r="AO131" s="186" t="str">
        <f t="shared" si="61"/>
        <v/>
      </c>
      <c r="AP131" s="186" t="str">
        <f t="shared" si="62"/>
        <v/>
      </c>
      <c r="AQ131" s="39">
        <f t="shared" si="60"/>
        <v>0</v>
      </c>
      <c r="AR131" s="39" t="str">
        <f>IF(ISERROR(VLOOKUP($M131,#REF!,16,0)),"",VLOOKUP($M131,#REF!,16,0))</f>
        <v/>
      </c>
      <c r="AS131" s="196" t="str">
        <f>IF(ISERROR(VLOOKUP($M131,#REF!,7,0)),"",VLOOKUP($M131,#REF!,7,0))</f>
        <v/>
      </c>
      <c r="AT131" s="203">
        <f t="shared" si="54"/>
        <v>0</v>
      </c>
      <c r="AU131" s="208" t="str">
        <f t="shared" si="55"/>
        <v/>
      </c>
      <c r="AW131" s="208" t="str">
        <f>IF(ISERROR(VLOOKUP($M131,#REF!,10,0)),"",VLOOKUP($M131,#REF!,10,0))</f>
        <v/>
      </c>
      <c r="AX131" s="203">
        <f t="shared" si="56"/>
        <v>0</v>
      </c>
      <c r="AY131" s="208" t="str">
        <f t="shared" si="57"/>
        <v/>
      </c>
      <c r="BA131" s="225" t="str">
        <f t="shared" si="58"/>
        <v/>
      </c>
      <c r="BB131" s="225" t="str">
        <f t="shared" si="59"/>
        <v/>
      </c>
    </row>
    <row r="132" spans="1:54" s="39" customFormat="1" ht="25.2" customHeight="1" x14ac:dyDescent="0.2">
      <c r="A132" s="45"/>
      <c r="B132" s="48"/>
      <c r="C132" s="48"/>
      <c r="D132" s="53"/>
      <c r="E132" s="53"/>
      <c r="F132" s="55"/>
      <c r="G132" s="55"/>
      <c r="H132" s="60"/>
      <c r="I132" s="66"/>
      <c r="J132" s="68"/>
      <c r="L132" s="73">
        <f t="shared" si="35"/>
        <v>0</v>
      </c>
      <c r="M132" s="73" t="str">
        <f t="shared" si="36"/>
        <v xml:space="preserve"> </v>
      </c>
      <c r="N132" s="100">
        <f t="shared" si="37"/>
        <v>0</v>
      </c>
      <c r="O132" s="100">
        <f t="shared" si="38"/>
        <v>0</v>
      </c>
      <c r="P132" s="108">
        <f t="shared" si="39"/>
        <v>0</v>
      </c>
      <c r="Q132" s="108" t="str">
        <f>IF(OR($C132="LED",$C132="不明"),"",IF(ISERROR(VLOOKUP($M132,#REF!,2,0)),"",VLOOKUP($M132,#REF!,2,0)))</f>
        <v/>
      </c>
      <c r="R132" s="100">
        <f t="shared" si="40"/>
        <v>0</v>
      </c>
      <c r="S132" s="100">
        <f t="shared" si="41"/>
        <v>0</v>
      </c>
      <c r="T132" s="120" t="str">
        <f t="shared" si="42"/>
        <v/>
      </c>
      <c r="U132" s="124"/>
      <c r="V132" s="129" t="s">
        <v>164</v>
      </c>
      <c r="W132" s="131"/>
      <c r="X132" s="75" t="str">
        <f>IF(COUNTIF($M132,"*LED*"),"LED設置済",IF(COUNTIF($M132,"*不明*"),"該当不明",IF(ISERROR(VLOOKUP($M132,#REF!,4,0)),"",VLOOKUP($M132,#REF!,4,0))))</f>
        <v/>
      </c>
      <c r="Y132" s="139">
        <f t="shared" si="43"/>
        <v>0</v>
      </c>
      <c r="Z132" s="144" t="str">
        <f>IF(ISERROR(VLOOKUP($M132,#REF!,5,0)),"",VLOOKUP($M132,#REF!,5,0))</f>
        <v/>
      </c>
      <c r="AA132" s="147" t="str">
        <f t="shared" si="44"/>
        <v/>
      </c>
      <c r="AB132" s="147" t="str">
        <f t="shared" si="45"/>
        <v/>
      </c>
      <c r="AC132" s="147" t="str">
        <f>IF(ISERROR(VLOOKUP($M132,#REF!,6,0)),"",VLOOKUP($M132,#REF!,6,0))</f>
        <v/>
      </c>
      <c r="AD132" s="147" t="str">
        <f>IF(ISERROR(VLOOKUP($M132,#REF!,8,0)),"",VLOOKUP($M132,#REF!,8,0))</f>
        <v/>
      </c>
      <c r="AE132" s="152" t="str">
        <f t="shared" si="46"/>
        <v/>
      </c>
      <c r="AF132" s="155" t="str">
        <f t="shared" si="47"/>
        <v/>
      </c>
      <c r="AG132" s="146" t="str">
        <f t="shared" si="48"/>
        <v/>
      </c>
      <c r="AH132" s="146" t="str">
        <f>IF(ISERROR(VLOOKUP($M132,#REF!,9,0)),"",VLOOKUP($M132,#REF!,9,0))</f>
        <v/>
      </c>
      <c r="AI132" s="146" t="str">
        <f t="shared" si="49"/>
        <v/>
      </c>
      <c r="AJ132" s="168">
        <f t="shared" si="50"/>
        <v>0</v>
      </c>
      <c r="AK132" s="171"/>
      <c r="AL132" s="174" t="str">
        <f t="shared" si="51"/>
        <v/>
      </c>
      <c r="AM132" s="179" t="str">
        <f t="shared" si="52"/>
        <v/>
      </c>
      <c r="AN132" s="183" t="str">
        <f t="shared" si="53"/>
        <v>未入力セル</v>
      </c>
      <c r="AO132" s="186" t="str">
        <f t="shared" si="61"/>
        <v/>
      </c>
      <c r="AP132" s="186" t="str">
        <f t="shared" si="62"/>
        <v/>
      </c>
      <c r="AQ132" s="39">
        <f t="shared" si="60"/>
        <v>0</v>
      </c>
      <c r="AR132" s="39" t="str">
        <f>IF(ISERROR(VLOOKUP($M132,#REF!,16,0)),"",VLOOKUP($M132,#REF!,16,0))</f>
        <v/>
      </c>
      <c r="AS132" s="196" t="str">
        <f>IF(ISERROR(VLOOKUP($M132,#REF!,7,0)),"",VLOOKUP($M132,#REF!,7,0))</f>
        <v/>
      </c>
      <c r="AT132" s="203">
        <f t="shared" si="54"/>
        <v>0</v>
      </c>
      <c r="AU132" s="208" t="str">
        <f t="shared" si="55"/>
        <v/>
      </c>
      <c r="AW132" s="208" t="str">
        <f>IF(ISERROR(VLOOKUP($M132,#REF!,10,0)),"",VLOOKUP($M132,#REF!,10,0))</f>
        <v/>
      </c>
      <c r="AX132" s="203">
        <f t="shared" si="56"/>
        <v>0</v>
      </c>
      <c r="AY132" s="208" t="str">
        <f t="shared" si="57"/>
        <v/>
      </c>
      <c r="BA132" s="225" t="str">
        <f t="shared" si="58"/>
        <v/>
      </c>
      <c r="BB132" s="225" t="str">
        <f t="shared" si="59"/>
        <v/>
      </c>
    </row>
    <row r="133" spans="1:54" s="39" customFormat="1" ht="25.2" customHeight="1" x14ac:dyDescent="0.2">
      <c r="A133" s="45"/>
      <c r="B133" s="48"/>
      <c r="C133" s="48"/>
      <c r="D133" s="53"/>
      <c r="E133" s="53"/>
      <c r="F133" s="55"/>
      <c r="G133" s="55"/>
      <c r="H133" s="60"/>
      <c r="I133" s="66"/>
      <c r="J133" s="68"/>
      <c r="L133" s="73">
        <f t="shared" si="35"/>
        <v>0</v>
      </c>
      <c r="M133" s="73" t="str">
        <f t="shared" si="36"/>
        <v xml:space="preserve"> </v>
      </c>
      <c r="N133" s="100">
        <f t="shared" si="37"/>
        <v>0</v>
      </c>
      <c r="O133" s="100">
        <f t="shared" si="38"/>
        <v>0</v>
      </c>
      <c r="P133" s="108">
        <f t="shared" si="39"/>
        <v>0</v>
      </c>
      <c r="Q133" s="108" t="str">
        <f>IF(OR($C133="LED",$C133="不明"),"",IF(ISERROR(VLOOKUP($M133,#REF!,2,0)),"",VLOOKUP($M133,#REF!,2,0)))</f>
        <v/>
      </c>
      <c r="R133" s="100">
        <f t="shared" si="40"/>
        <v>0</v>
      </c>
      <c r="S133" s="100">
        <f t="shared" si="41"/>
        <v>0</v>
      </c>
      <c r="T133" s="120" t="str">
        <f t="shared" si="42"/>
        <v/>
      </c>
      <c r="U133" s="124"/>
      <c r="V133" s="129" t="s">
        <v>164</v>
      </c>
      <c r="W133" s="131"/>
      <c r="X133" s="75" t="str">
        <f>IF(COUNTIF($M133,"*LED*"),"LED設置済",IF(COUNTIF($M133,"*不明*"),"該当不明",IF(ISERROR(VLOOKUP($M133,#REF!,4,0)),"",VLOOKUP($M133,#REF!,4,0))))</f>
        <v/>
      </c>
      <c r="Y133" s="139">
        <f t="shared" si="43"/>
        <v>0</v>
      </c>
      <c r="Z133" s="144" t="str">
        <f>IF(ISERROR(VLOOKUP($M133,#REF!,5,0)),"",VLOOKUP($M133,#REF!,5,0))</f>
        <v/>
      </c>
      <c r="AA133" s="147" t="str">
        <f t="shared" si="44"/>
        <v/>
      </c>
      <c r="AB133" s="147" t="str">
        <f t="shared" si="45"/>
        <v/>
      </c>
      <c r="AC133" s="147" t="str">
        <f>IF(ISERROR(VLOOKUP($M133,#REF!,6,0)),"",VLOOKUP($M133,#REF!,6,0))</f>
        <v/>
      </c>
      <c r="AD133" s="147" t="str">
        <f>IF(ISERROR(VLOOKUP($M133,#REF!,8,0)),"",VLOOKUP($M133,#REF!,8,0))</f>
        <v/>
      </c>
      <c r="AE133" s="152" t="str">
        <f t="shared" si="46"/>
        <v/>
      </c>
      <c r="AF133" s="155" t="str">
        <f t="shared" si="47"/>
        <v/>
      </c>
      <c r="AG133" s="146" t="str">
        <f t="shared" si="48"/>
        <v/>
      </c>
      <c r="AH133" s="146" t="str">
        <f>IF(ISERROR(VLOOKUP($M133,#REF!,9,0)),"",VLOOKUP($M133,#REF!,9,0))</f>
        <v/>
      </c>
      <c r="AI133" s="146" t="str">
        <f t="shared" si="49"/>
        <v/>
      </c>
      <c r="AJ133" s="168">
        <f t="shared" si="50"/>
        <v>0</v>
      </c>
      <c r="AK133" s="171"/>
      <c r="AL133" s="174" t="str">
        <f t="shared" si="51"/>
        <v/>
      </c>
      <c r="AM133" s="179" t="str">
        <f t="shared" si="52"/>
        <v/>
      </c>
      <c r="AN133" s="183" t="str">
        <f t="shared" si="53"/>
        <v>未入力セル</v>
      </c>
      <c r="AO133" s="186" t="str">
        <f t="shared" si="61"/>
        <v/>
      </c>
      <c r="AP133" s="186" t="str">
        <f t="shared" si="62"/>
        <v/>
      </c>
      <c r="AQ133" s="39">
        <f t="shared" si="60"/>
        <v>0</v>
      </c>
      <c r="AR133" s="39" t="str">
        <f>IF(ISERROR(VLOOKUP($M133,#REF!,16,0)),"",VLOOKUP($M133,#REF!,16,0))</f>
        <v/>
      </c>
      <c r="AS133" s="196" t="str">
        <f>IF(ISERROR(VLOOKUP($M133,#REF!,7,0)),"",VLOOKUP($M133,#REF!,7,0))</f>
        <v/>
      </c>
      <c r="AT133" s="203">
        <f t="shared" si="54"/>
        <v>0</v>
      </c>
      <c r="AU133" s="208" t="str">
        <f t="shared" si="55"/>
        <v/>
      </c>
      <c r="AW133" s="208" t="str">
        <f>IF(ISERROR(VLOOKUP($M133,#REF!,10,0)),"",VLOOKUP($M133,#REF!,10,0))</f>
        <v/>
      </c>
      <c r="AX133" s="203">
        <f t="shared" si="56"/>
        <v>0</v>
      </c>
      <c r="AY133" s="208" t="str">
        <f t="shared" si="57"/>
        <v/>
      </c>
      <c r="BA133" s="225" t="str">
        <f t="shared" si="58"/>
        <v/>
      </c>
      <c r="BB133" s="225" t="str">
        <f t="shared" si="59"/>
        <v/>
      </c>
    </row>
    <row r="134" spans="1:54" s="39" customFormat="1" ht="25.2" customHeight="1" x14ac:dyDescent="0.2">
      <c r="A134" s="45"/>
      <c r="B134" s="48"/>
      <c r="C134" s="48"/>
      <c r="D134" s="53"/>
      <c r="E134" s="53"/>
      <c r="F134" s="55"/>
      <c r="G134" s="55"/>
      <c r="H134" s="60"/>
      <c r="I134" s="66"/>
      <c r="J134" s="68"/>
      <c r="L134" s="73">
        <f t="shared" si="35"/>
        <v>0</v>
      </c>
      <c r="M134" s="73" t="str">
        <f t="shared" si="36"/>
        <v xml:space="preserve"> </v>
      </c>
      <c r="N134" s="100">
        <f t="shared" si="37"/>
        <v>0</v>
      </c>
      <c r="O134" s="100">
        <f t="shared" si="38"/>
        <v>0</v>
      </c>
      <c r="P134" s="108">
        <f t="shared" si="39"/>
        <v>0</v>
      </c>
      <c r="Q134" s="108" t="str">
        <f>IF(OR($C134="LED",$C134="不明"),"",IF(ISERROR(VLOOKUP($M134,#REF!,2,0)),"",VLOOKUP($M134,#REF!,2,0)))</f>
        <v/>
      </c>
      <c r="R134" s="100">
        <f t="shared" si="40"/>
        <v>0</v>
      </c>
      <c r="S134" s="100">
        <f t="shared" si="41"/>
        <v>0</v>
      </c>
      <c r="T134" s="120" t="str">
        <f t="shared" si="42"/>
        <v/>
      </c>
      <c r="U134" s="124"/>
      <c r="V134" s="129" t="s">
        <v>164</v>
      </c>
      <c r="W134" s="131"/>
      <c r="X134" s="75" t="str">
        <f>IF(COUNTIF($M134,"*LED*"),"LED設置済",IF(COUNTIF($M134,"*不明*"),"該当不明",IF(ISERROR(VLOOKUP($M134,#REF!,4,0)),"",VLOOKUP($M134,#REF!,4,0))))</f>
        <v/>
      </c>
      <c r="Y134" s="139">
        <f t="shared" si="43"/>
        <v>0</v>
      </c>
      <c r="Z134" s="144" t="str">
        <f>IF(ISERROR(VLOOKUP($M134,#REF!,5,0)),"",VLOOKUP($M134,#REF!,5,0))</f>
        <v/>
      </c>
      <c r="AA134" s="147" t="str">
        <f t="shared" si="44"/>
        <v/>
      </c>
      <c r="AB134" s="147" t="str">
        <f t="shared" si="45"/>
        <v/>
      </c>
      <c r="AC134" s="147" t="str">
        <f>IF(ISERROR(VLOOKUP($M134,#REF!,6,0)),"",VLOOKUP($M134,#REF!,6,0))</f>
        <v/>
      </c>
      <c r="AD134" s="147" t="str">
        <f>IF(ISERROR(VLOOKUP($M134,#REF!,8,0)),"",VLOOKUP($M134,#REF!,8,0))</f>
        <v/>
      </c>
      <c r="AE134" s="152" t="str">
        <f t="shared" si="46"/>
        <v/>
      </c>
      <c r="AF134" s="155" t="str">
        <f t="shared" si="47"/>
        <v/>
      </c>
      <c r="AG134" s="146" t="str">
        <f t="shared" si="48"/>
        <v/>
      </c>
      <c r="AH134" s="146" t="str">
        <f>IF(ISERROR(VLOOKUP($M134,#REF!,9,0)),"",VLOOKUP($M134,#REF!,9,0))</f>
        <v/>
      </c>
      <c r="AI134" s="146" t="str">
        <f t="shared" si="49"/>
        <v/>
      </c>
      <c r="AJ134" s="168">
        <f t="shared" si="50"/>
        <v>0</v>
      </c>
      <c r="AK134" s="171"/>
      <c r="AL134" s="174" t="str">
        <f t="shared" si="51"/>
        <v/>
      </c>
      <c r="AM134" s="179" t="str">
        <f t="shared" si="52"/>
        <v/>
      </c>
      <c r="AN134" s="183" t="str">
        <f t="shared" si="53"/>
        <v>未入力セル</v>
      </c>
      <c r="AO134" s="186" t="str">
        <f t="shared" si="61"/>
        <v/>
      </c>
      <c r="AP134" s="186" t="str">
        <f t="shared" si="62"/>
        <v/>
      </c>
      <c r="AQ134" s="39">
        <f t="shared" si="60"/>
        <v>0</v>
      </c>
      <c r="AR134" s="39" t="str">
        <f>IF(ISERROR(VLOOKUP($M134,#REF!,16,0)),"",VLOOKUP($M134,#REF!,16,0))</f>
        <v/>
      </c>
      <c r="AS134" s="196" t="str">
        <f>IF(ISERROR(VLOOKUP($M134,#REF!,7,0)),"",VLOOKUP($M134,#REF!,7,0))</f>
        <v/>
      </c>
      <c r="AT134" s="203">
        <f t="shared" si="54"/>
        <v>0</v>
      </c>
      <c r="AU134" s="208" t="str">
        <f t="shared" si="55"/>
        <v/>
      </c>
      <c r="AW134" s="208" t="str">
        <f>IF(ISERROR(VLOOKUP($M134,#REF!,10,0)),"",VLOOKUP($M134,#REF!,10,0))</f>
        <v/>
      </c>
      <c r="AX134" s="203">
        <f t="shared" si="56"/>
        <v>0</v>
      </c>
      <c r="AY134" s="208" t="str">
        <f t="shared" si="57"/>
        <v/>
      </c>
      <c r="BA134" s="225" t="str">
        <f t="shared" si="58"/>
        <v/>
      </c>
      <c r="BB134" s="225" t="str">
        <f t="shared" si="59"/>
        <v/>
      </c>
    </row>
    <row r="135" spans="1:54" s="39" customFormat="1" ht="25.2" customHeight="1" x14ac:dyDescent="0.2">
      <c r="A135" s="45"/>
      <c r="B135" s="48"/>
      <c r="C135" s="48"/>
      <c r="D135" s="53"/>
      <c r="E135" s="53"/>
      <c r="F135" s="55"/>
      <c r="G135" s="55"/>
      <c r="H135" s="60"/>
      <c r="I135" s="66"/>
      <c r="J135" s="68"/>
      <c r="L135" s="73">
        <f t="shared" si="35"/>
        <v>0</v>
      </c>
      <c r="M135" s="73" t="str">
        <f t="shared" si="36"/>
        <v xml:space="preserve"> </v>
      </c>
      <c r="N135" s="100">
        <f t="shared" si="37"/>
        <v>0</v>
      </c>
      <c r="O135" s="100">
        <f t="shared" si="38"/>
        <v>0</v>
      </c>
      <c r="P135" s="108">
        <f t="shared" si="39"/>
        <v>0</v>
      </c>
      <c r="Q135" s="108" t="str">
        <f>IF(OR($C135="LED",$C135="不明"),"",IF(ISERROR(VLOOKUP($M135,#REF!,2,0)),"",VLOOKUP($M135,#REF!,2,0)))</f>
        <v/>
      </c>
      <c r="R135" s="100">
        <f t="shared" si="40"/>
        <v>0</v>
      </c>
      <c r="S135" s="100">
        <f t="shared" si="41"/>
        <v>0</v>
      </c>
      <c r="T135" s="120" t="str">
        <f t="shared" si="42"/>
        <v/>
      </c>
      <c r="U135" s="124"/>
      <c r="V135" s="129" t="s">
        <v>164</v>
      </c>
      <c r="W135" s="131"/>
      <c r="X135" s="75" t="str">
        <f>IF(COUNTIF($M135,"*LED*"),"LED設置済",IF(COUNTIF($M135,"*不明*"),"該当不明",IF(ISERROR(VLOOKUP($M135,#REF!,4,0)),"",VLOOKUP($M135,#REF!,4,0))))</f>
        <v/>
      </c>
      <c r="Y135" s="139">
        <f t="shared" si="43"/>
        <v>0</v>
      </c>
      <c r="Z135" s="144" t="str">
        <f>IF(ISERROR(VLOOKUP($M135,#REF!,5,0)),"",VLOOKUP($M135,#REF!,5,0))</f>
        <v/>
      </c>
      <c r="AA135" s="147" t="str">
        <f t="shared" si="44"/>
        <v/>
      </c>
      <c r="AB135" s="147" t="str">
        <f t="shared" si="45"/>
        <v/>
      </c>
      <c r="AC135" s="147" t="str">
        <f>IF(ISERROR(VLOOKUP($M135,#REF!,6,0)),"",VLOOKUP($M135,#REF!,6,0))</f>
        <v/>
      </c>
      <c r="AD135" s="147" t="str">
        <f>IF(ISERROR(VLOOKUP($M135,#REF!,8,0)),"",VLOOKUP($M135,#REF!,8,0))</f>
        <v/>
      </c>
      <c r="AE135" s="152" t="str">
        <f t="shared" si="46"/>
        <v/>
      </c>
      <c r="AF135" s="155" t="str">
        <f t="shared" si="47"/>
        <v/>
      </c>
      <c r="AG135" s="146" t="str">
        <f t="shared" si="48"/>
        <v/>
      </c>
      <c r="AH135" s="146" t="str">
        <f>IF(ISERROR(VLOOKUP($M135,#REF!,9,0)),"",VLOOKUP($M135,#REF!,9,0))</f>
        <v/>
      </c>
      <c r="AI135" s="146" t="str">
        <f t="shared" si="49"/>
        <v/>
      </c>
      <c r="AJ135" s="168">
        <f t="shared" si="50"/>
        <v>0</v>
      </c>
      <c r="AK135" s="171"/>
      <c r="AL135" s="174" t="str">
        <f t="shared" si="51"/>
        <v/>
      </c>
      <c r="AM135" s="179" t="str">
        <f t="shared" si="52"/>
        <v/>
      </c>
      <c r="AN135" s="183" t="str">
        <f t="shared" si="53"/>
        <v>未入力セル</v>
      </c>
      <c r="AO135" s="186" t="str">
        <f t="shared" si="61"/>
        <v/>
      </c>
      <c r="AP135" s="186" t="str">
        <f t="shared" si="62"/>
        <v/>
      </c>
      <c r="AQ135" s="39">
        <f t="shared" si="60"/>
        <v>0</v>
      </c>
      <c r="AR135" s="39" t="str">
        <f>IF(ISERROR(VLOOKUP($M135,#REF!,16,0)),"",VLOOKUP($M135,#REF!,16,0))</f>
        <v/>
      </c>
      <c r="AS135" s="196" t="str">
        <f>IF(ISERROR(VLOOKUP($M135,#REF!,7,0)),"",VLOOKUP($M135,#REF!,7,0))</f>
        <v/>
      </c>
      <c r="AT135" s="203">
        <f t="shared" si="54"/>
        <v>0</v>
      </c>
      <c r="AU135" s="208" t="str">
        <f t="shared" si="55"/>
        <v/>
      </c>
      <c r="AW135" s="208" t="str">
        <f>IF(ISERROR(VLOOKUP($M135,#REF!,10,0)),"",VLOOKUP($M135,#REF!,10,0))</f>
        <v/>
      </c>
      <c r="AX135" s="203">
        <f t="shared" si="56"/>
        <v>0</v>
      </c>
      <c r="AY135" s="208" t="str">
        <f t="shared" si="57"/>
        <v/>
      </c>
      <c r="BA135" s="225" t="str">
        <f t="shared" si="58"/>
        <v/>
      </c>
      <c r="BB135" s="225" t="str">
        <f t="shared" si="59"/>
        <v/>
      </c>
    </row>
    <row r="136" spans="1:54" s="39" customFormat="1" ht="25.2" customHeight="1" x14ac:dyDescent="0.2">
      <c r="A136" s="45"/>
      <c r="B136" s="48"/>
      <c r="C136" s="48"/>
      <c r="D136" s="53"/>
      <c r="E136" s="53"/>
      <c r="F136" s="55"/>
      <c r="G136" s="55"/>
      <c r="H136" s="60"/>
      <c r="I136" s="66"/>
      <c r="J136" s="68"/>
      <c r="L136" s="73">
        <f t="shared" si="35"/>
        <v>0</v>
      </c>
      <c r="M136" s="73" t="str">
        <f t="shared" si="36"/>
        <v xml:space="preserve"> </v>
      </c>
      <c r="N136" s="100">
        <f t="shared" si="37"/>
        <v>0</v>
      </c>
      <c r="O136" s="100">
        <f t="shared" si="38"/>
        <v>0</v>
      </c>
      <c r="P136" s="108">
        <f t="shared" si="39"/>
        <v>0</v>
      </c>
      <c r="Q136" s="108" t="str">
        <f>IF(OR($C136="LED",$C136="不明"),"",IF(ISERROR(VLOOKUP($M136,#REF!,2,0)),"",VLOOKUP($M136,#REF!,2,0)))</f>
        <v/>
      </c>
      <c r="R136" s="100">
        <f t="shared" si="40"/>
        <v>0</v>
      </c>
      <c r="S136" s="100">
        <f t="shared" si="41"/>
        <v>0</v>
      </c>
      <c r="T136" s="120" t="str">
        <f t="shared" si="42"/>
        <v/>
      </c>
      <c r="U136" s="124"/>
      <c r="V136" s="129" t="s">
        <v>164</v>
      </c>
      <c r="W136" s="131"/>
      <c r="X136" s="75" t="str">
        <f>IF(COUNTIF($M136,"*LED*"),"LED設置済",IF(COUNTIF($M136,"*不明*"),"該当不明",IF(ISERROR(VLOOKUP($M136,#REF!,4,0)),"",VLOOKUP($M136,#REF!,4,0))))</f>
        <v/>
      </c>
      <c r="Y136" s="139">
        <f t="shared" si="43"/>
        <v>0</v>
      </c>
      <c r="Z136" s="144" t="str">
        <f>IF(ISERROR(VLOOKUP($M136,#REF!,5,0)),"",VLOOKUP($M136,#REF!,5,0))</f>
        <v/>
      </c>
      <c r="AA136" s="147" t="str">
        <f t="shared" si="44"/>
        <v/>
      </c>
      <c r="AB136" s="147" t="str">
        <f t="shared" si="45"/>
        <v/>
      </c>
      <c r="AC136" s="147" t="str">
        <f>IF(ISERROR(VLOOKUP($M136,#REF!,6,0)),"",VLOOKUP($M136,#REF!,6,0))</f>
        <v/>
      </c>
      <c r="AD136" s="147" t="str">
        <f>IF(ISERROR(VLOOKUP($M136,#REF!,8,0)),"",VLOOKUP($M136,#REF!,8,0))</f>
        <v/>
      </c>
      <c r="AE136" s="152" t="str">
        <f t="shared" si="46"/>
        <v/>
      </c>
      <c r="AF136" s="155" t="str">
        <f t="shared" si="47"/>
        <v/>
      </c>
      <c r="AG136" s="146" t="str">
        <f t="shared" si="48"/>
        <v/>
      </c>
      <c r="AH136" s="146" t="str">
        <f>IF(ISERROR(VLOOKUP($M136,#REF!,9,0)),"",VLOOKUP($M136,#REF!,9,0))</f>
        <v/>
      </c>
      <c r="AI136" s="146" t="str">
        <f t="shared" si="49"/>
        <v/>
      </c>
      <c r="AJ136" s="168">
        <f t="shared" si="50"/>
        <v>0</v>
      </c>
      <c r="AK136" s="171"/>
      <c r="AL136" s="174" t="str">
        <f t="shared" si="51"/>
        <v/>
      </c>
      <c r="AM136" s="179" t="str">
        <f t="shared" si="52"/>
        <v/>
      </c>
      <c r="AN136" s="183" t="str">
        <f t="shared" si="53"/>
        <v>未入力セル</v>
      </c>
      <c r="AO136" s="186" t="str">
        <f t="shared" si="61"/>
        <v/>
      </c>
      <c r="AP136" s="186" t="str">
        <f t="shared" si="62"/>
        <v/>
      </c>
      <c r="AQ136" s="39">
        <f t="shared" si="60"/>
        <v>0</v>
      </c>
      <c r="AR136" s="39" t="str">
        <f>IF(ISERROR(VLOOKUP($M136,#REF!,16,0)),"",VLOOKUP($M136,#REF!,16,0))</f>
        <v/>
      </c>
      <c r="AS136" s="196" t="str">
        <f>IF(ISERROR(VLOOKUP($M136,#REF!,7,0)),"",VLOOKUP($M136,#REF!,7,0))</f>
        <v/>
      </c>
      <c r="AT136" s="203">
        <f t="shared" si="54"/>
        <v>0</v>
      </c>
      <c r="AU136" s="208" t="str">
        <f t="shared" si="55"/>
        <v/>
      </c>
      <c r="AW136" s="208" t="str">
        <f>IF(ISERROR(VLOOKUP($M136,#REF!,10,0)),"",VLOOKUP($M136,#REF!,10,0))</f>
        <v/>
      </c>
      <c r="AX136" s="203">
        <f t="shared" si="56"/>
        <v>0</v>
      </c>
      <c r="AY136" s="208" t="str">
        <f t="shared" si="57"/>
        <v/>
      </c>
      <c r="BA136" s="225" t="str">
        <f t="shared" si="58"/>
        <v/>
      </c>
      <c r="BB136" s="225" t="str">
        <f t="shared" si="59"/>
        <v/>
      </c>
    </row>
    <row r="137" spans="1:54" s="39" customFormat="1" ht="25.2" customHeight="1" x14ac:dyDescent="0.2">
      <c r="A137" s="45"/>
      <c r="B137" s="48"/>
      <c r="C137" s="48"/>
      <c r="D137" s="53"/>
      <c r="E137" s="53"/>
      <c r="F137" s="55"/>
      <c r="G137" s="55"/>
      <c r="H137" s="60"/>
      <c r="I137" s="66"/>
      <c r="J137" s="68"/>
      <c r="L137" s="73">
        <f t="shared" si="35"/>
        <v>0</v>
      </c>
      <c r="M137" s="73" t="str">
        <f t="shared" si="36"/>
        <v xml:space="preserve"> </v>
      </c>
      <c r="N137" s="100">
        <f t="shared" si="37"/>
        <v>0</v>
      </c>
      <c r="O137" s="100">
        <f t="shared" si="38"/>
        <v>0</v>
      </c>
      <c r="P137" s="108">
        <f t="shared" si="39"/>
        <v>0</v>
      </c>
      <c r="Q137" s="108" t="str">
        <f>IF(OR($C137="LED",$C137="不明"),"",IF(ISERROR(VLOOKUP($M137,#REF!,2,0)),"",VLOOKUP($M137,#REF!,2,0)))</f>
        <v/>
      </c>
      <c r="R137" s="100">
        <f t="shared" si="40"/>
        <v>0</v>
      </c>
      <c r="S137" s="100">
        <f t="shared" si="41"/>
        <v>0</v>
      </c>
      <c r="T137" s="120" t="str">
        <f t="shared" si="42"/>
        <v/>
      </c>
      <c r="U137" s="124"/>
      <c r="V137" s="129" t="s">
        <v>164</v>
      </c>
      <c r="W137" s="131"/>
      <c r="X137" s="75" t="str">
        <f>IF(COUNTIF($M137,"*LED*"),"LED設置済",IF(COUNTIF($M137,"*不明*"),"該当不明",IF(ISERROR(VLOOKUP($M137,#REF!,4,0)),"",VLOOKUP($M137,#REF!,4,0))))</f>
        <v/>
      </c>
      <c r="Y137" s="139">
        <f t="shared" si="43"/>
        <v>0</v>
      </c>
      <c r="Z137" s="144" t="str">
        <f>IF(ISERROR(VLOOKUP($M137,#REF!,5,0)),"",VLOOKUP($M137,#REF!,5,0))</f>
        <v/>
      </c>
      <c r="AA137" s="147" t="str">
        <f t="shared" si="44"/>
        <v/>
      </c>
      <c r="AB137" s="147" t="str">
        <f t="shared" si="45"/>
        <v/>
      </c>
      <c r="AC137" s="147" t="str">
        <f>IF(ISERROR(VLOOKUP($M137,#REF!,6,0)),"",VLOOKUP($M137,#REF!,6,0))</f>
        <v/>
      </c>
      <c r="AD137" s="147" t="str">
        <f>IF(ISERROR(VLOOKUP($M137,#REF!,8,0)),"",VLOOKUP($M137,#REF!,8,0))</f>
        <v/>
      </c>
      <c r="AE137" s="152" t="str">
        <f t="shared" si="46"/>
        <v/>
      </c>
      <c r="AF137" s="155" t="str">
        <f t="shared" si="47"/>
        <v/>
      </c>
      <c r="AG137" s="146" t="str">
        <f t="shared" si="48"/>
        <v/>
      </c>
      <c r="AH137" s="146" t="str">
        <f>IF(ISERROR(VLOOKUP($M137,#REF!,9,0)),"",VLOOKUP($M137,#REF!,9,0))</f>
        <v/>
      </c>
      <c r="AI137" s="146" t="str">
        <f t="shared" si="49"/>
        <v/>
      </c>
      <c r="AJ137" s="168">
        <f t="shared" si="50"/>
        <v>0</v>
      </c>
      <c r="AK137" s="171"/>
      <c r="AL137" s="174" t="str">
        <f t="shared" si="51"/>
        <v/>
      </c>
      <c r="AM137" s="179" t="str">
        <f t="shared" si="52"/>
        <v/>
      </c>
      <c r="AN137" s="183" t="str">
        <f t="shared" si="53"/>
        <v>未入力セル</v>
      </c>
      <c r="AO137" s="186" t="str">
        <f t="shared" si="61"/>
        <v/>
      </c>
      <c r="AP137" s="186" t="str">
        <f t="shared" si="62"/>
        <v/>
      </c>
      <c r="AQ137" s="39">
        <f t="shared" si="60"/>
        <v>0</v>
      </c>
      <c r="AR137" s="39" t="str">
        <f>IF(ISERROR(VLOOKUP($M137,#REF!,16,0)),"",VLOOKUP($M137,#REF!,16,0))</f>
        <v/>
      </c>
      <c r="AS137" s="196" t="str">
        <f>IF(ISERROR(VLOOKUP($M137,#REF!,7,0)),"",VLOOKUP($M137,#REF!,7,0))</f>
        <v/>
      </c>
      <c r="AT137" s="203">
        <f t="shared" si="54"/>
        <v>0</v>
      </c>
      <c r="AU137" s="208" t="str">
        <f t="shared" si="55"/>
        <v/>
      </c>
      <c r="AW137" s="208" t="str">
        <f>IF(ISERROR(VLOOKUP($M137,#REF!,10,0)),"",VLOOKUP($M137,#REF!,10,0))</f>
        <v/>
      </c>
      <c r="AX137" s="203">
        <f t="shared" si="56"/>
        <v>0</v>
      </c>
      <c r="AY137" s="208" t="str">
        <f t="shared" si="57"/>
        <v/>
      </c>
      <c r="BA137" s="225" t="str">
        <f t="shared" si="58"/>
        <v/>
      </c>
      <c r="BB137" s="225" t="str">
        <f t="shared" si="59"/>
        <v/>
      </c>
    </row>
    <row r="138" spans="1:54" s="39" customFormat="1" ht="25.2" customHeight="1" x14ac:dyDescent="0.2">
      <c r="A138" s="45"/>
      <c r="B138" s="48"/>
      <c r="C138" s="48"/>
      <c r="D138" s="53"/>
      <c r="E138" s="53"/>
      <c r="F138" s="55"/>
      <c r="G138" s="55"/>
      <c r="H138" s="60"/>
      <c r="I138" s="66"/>
      <c r="J138" s="68"/>
      <c r="L138" s="73">
        <f t="shared" ref="L138:L201" si="63">IFERROR($A138,"")</f>
        <v>0</v>
      </c>
      <c r="M138" s="73" t="str">
        <f t="shared" ref="M138:M201" si="64">IFERROR($B138&amp;" "&amp;$C138,"")</f>
        <v xml:space="preserve"> </v>
      </c>
      <c r="N138" s="100">
        <f t="shared" ref="N138:N201" si="65">IFERROR($E138,"")</f>
        <v>0</v>
      </c>
      <c r="O138" s="100">
        <f t="shared" ref="O138:O201" si="66">IFERROR($D138*$E138,"")</f>
        <v>0</v>
      </c>
      <c r="P138" s="108">
        <f t="shared" ref="P138:P201" si="67">O138</f>
        <v>0</v>
      </c>
      <c r="Q138" s="108" t="str">
        <f>IF(OR($C138="LED",$C138="不明"),"",IF(ISERROR(VLOOKUP($M138,#REF!,2,0)),"",VLOOKUP($M138,#REF!,2,0)))</f>
        <v/>
      </c>
      <c r="R138" s="100">
        <f t="shared" ref="R138:R201" si="68">IFERROR($F138,"")</f>
        <v>0</v>
      </c>
      <c r="S138" s="100">
        <f t="shared" ref="S138:S201" si="69">IFERROR($G138,"")</f>
        <v>0</v>
      </c>
      <c r="T138" s="120" t="str">
        <f t="shared" ref="T138:T201" si="70">IF(ISERROR(P138*Q138*R138*S138/1000),"",(P138*Q138*R138*S138/1000))</f>
        <v/>
      </c>
      <c r="U138" s="124"/>
      <c r="V138" s="129" t="s">
        <v>164</v>
      </c>
      <c r="W138" s="131"/>
      <c r="X138" s="75" t="str">
        <f>IF(COUNTIF($M138,"*LED*"),"LED設置済",IF(COUNTIF($M138,"*不明*"),"該当不明",IF(ISERROR(VLOOKUP($M138,#REF!,4,0)),"",VLOOKUP($M138,#REF!,4,0))))</f>
        <v/>
      </c>
      <c r="Y138" s="139">
        <f t="shared" ref="Y138:Y201" si="71">O138</f>
        <v>0</v>
      </c>
      <c r="Z138" s="144" t="str">
        <f>IF(ISERROR(VLOOKUP($M138,#REF!,5,0)),"",VLOOKUP($M138,#REF!,5,0))</f>
        <v/>
      </c>
      <c r="AA138" s="147" t="str">
        <f t="shared" ref="AA138:AA201" si="72">IF(ISERROR(R138*S138*Y138*Z138/1000),"",(R138*S138*Y138*Z138/1000))</f>
        <v/>
      </c>
      <c r="AB138" s="147" t="str">
        <f t="shared" ref="AB138:AB201" si="73">IF(ISERROR(T138-AA138),"",(T138-AA138))</f>
        <v/>
      </c>
      <c r="AC138" s="147" t="str">
        <f>IF(ISERROR(VLOOKUP($M138,#REF!,6,0)),"",VLOOKUP($M138,#REF!,6,0))</f>
        <v/>
      </c>
      <c r="AD138" s="147" t="str">
        <f>IF(ISERROR(VLOOKUP($M138,#REF!,8,0)),"",VLOOKUP($M138,#REF!,8,0))</f>
        <v/>
      </c>
      <c r="AE138" s="152" t="str">
        <f t="shared" ref="AE138:AE201" si="74">IF(AF138="","","▲")</f>
        <v/>
      </c>
      <c r="AF138" s="155" t="str">
        <f t="shared" ref="AF138:AF201" si="75">IF(ISERROR(1-(AD138/AC138)),"",(1-(AD138/AC138)))</f>
        <v/>
      </c>
      <c r="AG138" s="146" t="str">
        <f t="shared" ref="AG138:AG201" si="76">IF(ISERROR(Y138*AD138),"",(Y138*AD138))</f>
        <v/>
      </c>
      <c r="AH138" s="146" t="str">
        <f>IF(ISERROR(VLOOKUP($M138,#REF!,9,0)),"",VLOOKUP($M138,#REF!,9,0))</f>
        <v/>
      </c>
      <c r="AI138" s="146" t="str">
        <f t="shared" ref="AI138:AI201" si="77">IF(ISERROR(Y138*AH138),"",(Y138*AH138))</f>
        <v/>
      </c>
      <c r="AJ138" s="168">
        <f t="shared" ref="AJ138:AJ201" si="78">IFERROR($J138,"")</f>
        <v>0</v>
      </c>
      <c r="AK138" s="171"/>
      <c r="AL138" s="174" t="str">
        <f t="shared" ref="AL138:AL201" si="79">IF(ISERROR(Q138-Z138),"",(Q138-Z138))</f>
        <v/>
      </c>
      <c r="AM138" s="179" t="str">
        <f t="shared" ref="AM138:AM201" si="80">IF(ISERROR((AL138*Y138)/1000),"",((AL138*Y138)/1000))</f>
        <v/>
      </c>
      <c r="AN138" s="183" t="str">
        <f t="shared" ref="AN138:AN201" si="81">IF(L138=0,IF(M138=" ","未入力セル",""),"")</f>
        <v>未入力セル</v>
      </c>
      <c r="AO138" s="186" t="str">
        <f t="shared" si="61"/>
        <v/>
      </c>
      <c r="AP138" s="186" t="str">
        <f t="shared" si="62"/>
        <v/>
      </c>
      <c r="AQ138" s="39">
        <f t="shared" si="60"/>
        <v>0</v>
      </c>
      <c r="AR138" s="39" t="str">
        <f>IF(ISERROR(VLOOKUP($M138,#REF!,16,0)),"",VLOOKUP($M138,#REF!,16,0))</f>
        <v/>
      </c>
      <c r="AS138" s="196" t="str">
        <f>IF(ISERROR(VLOOKUP($M138,#REF!,7,0)),"",VLOOKUP($M138,#REF!,7,0))</f>
        <v/>
      </c>
      <c r="AT138" s="203">
        <f t="shared" ref="AT138:AT201" si="82">Y138</f>
        <v>0</v>
      </c>
      <c r="AU138" s="208" t="str">
        <f t="shared" ref="AU138:AU201" si="83">IF(ISERROR(AS138*AT138),"",(AS138*AT138))</f>
        <v/>
      </c>
      <c r="AW138" s="208" t="str">
        <f>IF(ISERROR(VLOOKUP($M138,#REF!,10,0)),"",VLOOKUP($M138,#REF!,10,0))</f>
        <v/>
      </c>
      <c r="AX138" s="203">
        <f t="shared" ref="AX138:AX201" si="84">Y138</f>
        <v>0</v>
      </c>
      <c r="AY138" s="208" t="str">
        <f t="shared" ref="AY138:AY201" si="85">IF(ISERROR(AW138*AX138),"",(AW138*AX138))</f>
        <v/>
      </c>
      <c r="BA138" s="225" t="str">
        <f t="shared" ref="BA138:BA201" si="86">IF(ISERROR((Q138*P138)/1000),"",((Q138*P138)/1000))</f>
        <v/>
      </c>
      <c r="BB138" s="225" t="str">
        <f t="shared" ref="BB138:BB201" si="87">IF(ISERROR((Z138*Y138)/1000),"",((Z138*Y138)/1000))</f>
        <v/>
      </c>
    </row>
    <row r="139" spans="1:54" s="39" customFormat="1" ht="25.2" customHeight="1" x14ac:dyDescent="0.2">
      <c r="A139" s="45"/>
      <c r="B139" s="48"/>
      <c r="C139" s="48"/>
      <c r="D139" s="53"/>
      <c r="E139" s="53"/>
      <c r="F139" s="55"/>
      <c r="G139" s="55"/>
      <c r="H139" s="60"/>
      <c r="I139" s="66"/>
      <c r="J139" s="68"/>
      <c r="L139" s="73">
        <f t="shared" si="63"/>
        <v>0</v>
      </c>
      <c r="M139" s="73" t="str">
        <f t="shared" si="64"/>
        <v xml:space="preserve"> </v>
      </c>
      <c r="N139" s="100">
        <f t="shared" si="65"/>
        <v>0</v>
      </c>
      <c r="O139" s="100">
        <f t="shared" si="66"/>
        <v>0</v>
      </c>
      <c r="P139" s="108">
        <f t="shared" si="67"/>
        <v>0</v>
      </c>
      <c r="Q139" s="108" t="str">
        <f>IF(OR($C139="LED",$C139="不明"),"",IF(ISERROR(VLOOKUP($M139,#REF!,2,0)),"",VLOOKUP($M139,#REF!,2,0)))</f>
        <v/>
      </c>
      <c r="R139" s="100">
        <f t="shared" si="68"/>
        <v>0</v>
      </c>
      <c r="S139" s="100">
        <f t="shared" si="69"/>
        <v>0</v>
      </c>
      <c r="T139" s="120" t="str">
        <f t="shared" si="70"/>
        <v/>
      </c>
      <c r="U139" s="124"/>
      <c r="V139" s="129" t="s">
        <v>164</v>
      </c>
      <c r="W139" s="131"/>
      <c r="X139" s="75" t="str">
        <f>IF(COUNTIF($M139,"*LED*"),"LED設置済",IF(COUNTIF($M139,"*不明*"),"該当不明",IF(ISERROR(VLOOKUP($M139,#REF!,4,0)),"",VLOOKUP($M139,#REF!,4,0))))</f>
        <v/>
      </c>
      <c r="Y139" s="139">
        <f t="shared" si="71"/>
        <v>0</v>
      </c>
      <c r="Z139" s="144" t="str">
        <f>IF(ISERROR(VLOOKUP($M139,#REF!,5,0)),"",VLOOKUP($M139,#REF!,5,0))</f>
        <v/>
      </c>
      <c r="AA139" s="147" t="str">
        <f t="shared" si="72"/>
        <v/>
      </c>
      <c r="AB139" s="147" t="str">
        <f t="shared" si="73"/>
        <v/>
      </c>
      <c r="AC139" s="147" t="str">
        <f>IF(ISERROR(VLOOKUP($M139,#REF!,6,0)),"",VLOOKUP($M139,#REF!,6,0))</f>
        <v/>
      </c>
      <c r="AD139" s="147" t="str">
        <f>IF(ISERROR(VLOOKUP($M139,#REF!,8,0)),"",VLOOKUP($M139,#REF!,8,0))</f>
        <v/>
      </c>
      <c r="AE139" s="152" t="str">
        <f t="shared" si="74"/>
        <v/>
      </c>
      <c r="AF139" s="155" t="str">
        <f t="shared" si="75"/>
        <v/>
      </c>
      <c r="AG139" s="146" t="str">
        <f t="shared" si="76"/>
        <v/>
      </c>
      <c r="AH139" s="146" t="str">
        <f>IF(ISERROR(VLOOKUP($M139,#REF!,9,0)),"",VLOOKUP($M139,#REF!,9,0))</f>
        <v/>
      </c>
      <c r="AI139" s="146" t="str">
        <f t="shared" si="77"/>
        <v/>
      </c>
      <c r="AJ139" s="168">
        <f t="shared" si="78"/>
        <v>0</v>
      </c>
      <c r="AK139" s="171"/>
      <c r="AL139" s="174" t="str">
        <f t="shared" si="79"/>
        <v/>
      </c>
      <c r="AM139" s="179" t="str">
        <f t="shared" si="80"/>
        <v/>
      </c>
      <c r="AN139" s="183" t="str">
        <f t="shared" si="81"/>
        <v>未入力セル</v>
      </c>
      <c r="AO139" s="186" t="str">
        <f t="shared" si="61"/>
        <v/>
      </c>
      <c r="AP139" s="186" t="str">
        <f t="shared" si="62"/>
        <v/>
      </c>
      <c r="AQ139" s="39">
        <f t="shared" si="60"/>
        <v>0</v>
      </c>
      <c r="AR139" s="39" t="str">
        <f>IF(ISERROR(VLOOKUP($M139,#REF!,16,0)),"",VLOOKUP($M139,#REF!,16,0))</f>
        <v/>
      </c>
      <c r="AS139" s="196" t="str">
        <f>IF(ISERROR(VLOOKUP($M139,#REF!,7,0)),"",VLOOKUP($M139,#REF!,7,0))</f>
        <v/>
      </c>
      <c r="AT139" s="203">
        <f t="shared" si="82"/>
        <v>0</v>
      </c>
      <c r="AU139" s="208" t="str">
        <f t="shared" si="83"/>
        <v/>
      </c>
      <c r="AW139" s="208" t="str">
        <f>IF(ISERROR(VLOOKUP($M139,#REF!,10,0)),"",VLOOKUP($M139,#REF!,10,0))</f>
        <v/>
      </c>
      <c r="AX139" s="203">
        <f t="shared" si="84"/>
        <v>0</v>
      </c>
      <c r="AY139" s="208" t="str">
        <f t="shared" si="85"/>
        <v/>
      </c>
      <c r="BA139" s="225" t="str">
        <f t="shared" si="86"/>
        <v/>
      </c>
      <c r="BB139" s="225" t="str">
        <f t="shared" si="87"/>
        <v/>
      </c>
    </row>
    <row r="140" spans="1:54" s="39" customFormat="1" ht="25.2" customHeight="1" x14ac:dyDescent="0.2">
      <c r="A140" s="45"/>
      <c r="B140" s="48"/>
      <c r="C140" s="48"/>
      <c r="D140" s="53"/>
      <c r="E140" s="53"/>
      <c r="F140" s="55"/>
      <c r="G140" s="55"/>
      <c r="H140" s="60"/>
      <c r="I140" s="66"/>
      <c r="J140" s="68"/>
      <c r="L140" s="73">
        <f t="shared" si="63"/>
        <v>0</v>
      </c>
      <c r="M140" s="73" t="str">
        <f t="shared" si="64"/>
        <v xml:space="preserve"> </v>
      </c>
      <c r="N140" s="100">
        <f t="shared" si="65"/>
        <v>0</v>
      </c>
      <c r="O140" s="100">
        <f t="shared" si="66"/>
        <v>0</v>
      </c>
      <c r="P140" s="108">
        <f t="shared" si="67"/>
        <v>0</v>
      </c>
      <c r="Q140" s="108" t="str">
        <f>IF(OR($C140="LED",$C140="不明"),"",IF(ISERROR(VLOOKUP($M140,#REF!,2,0)),"",VLOOKUP($M140,#REF!,2,0)))</f>
        <v/>
      </c>
      <c r="R140" s="100">
        <f t="shared" si="68"/>
        <v>0</v>
      </c>
      <c r="S140" s="100">
        <f t="shared" si="69"/>
        <v>0</v>
      </c>
      <c r="T140" s="120" t="str">
        <f t="shared" si="70"/>
        <v/>
      </c>
      <c r="U140" s="124"/>
      <c r="V140" s="129" t="s">
        <v>164</v>
      </c>
      <c r="W140" s="131"/>
      <c r="X140" s="75" t="str">
        <f>IF(COUNTIF($M140,"*LED*"),"LED設置済",IF(COUNTIF($M140,"*不明*"),"該当不明",IF(ISERROR(VLOOKUP($M140,#REF!,4,0)),"",VLOOKUP($M140,#REF!,4,0))))</f>
        <v/>
      </c>
      <c r="Y140" s="139">
        <f t="shared" si="71"/>
        <v>0</v>
      </c>
      <c r="Z140" s="144" t="str">
        <f>IF(ISERROR(VLOOKUP($M140,#REF!,5,0)),"",VLOOKUP($M140,#REF!,5,0))</f>
        <v/>
      </c>
      <c r="AA140" s="147" t="str">
        <f t="shared" si="72"/>
        <v/>
      </c>
      <c r="AB140" s="147" t="str">
        <f t="shared" si="73"/>
        <v/>
      </c>
      <c r="AC140" s="147" t="str">
        <f>IF(ISERROR(VLOOKUP($M140,#REF!,6,0)),"",VLOOKUP($M140,#REF!,6,0))</f>
        <v/>
      </c>
      <c r="AD140" s="147" t="str">
        <f>IF(ISERROR(VLOOKUP($M140,#REF!,8,0)),"",VLOOKUP($M140,#REF!,8,0))</f>
        <v/>
      </c>
      <c r="AE140" s="152" t="str">
        <f t="shared" si="74"/>
        <v/>
      </c>
      <c r="AF140" s="155" t="str">
        <f t="shared" si="75"/>
        <v/>
      </c>
      <c r="AG140" s="146" t="str">
        <f t="shared" si="76"/>
        <v/>
      </c>
      <c r="AH140" s="146" t="str">
        <f>IF(ISERROR(VLOOKUP($M140,#REF!,9,0)),"",VLOOKUP($M140,#REF!,9,0))</f>
        <v/>
      </c>
      <c r="AI140" s="146" t="str">
        <f t="shared" si="77"/>
        <v/>
      </c>
      <c r="AJ140" s="168">
        <f t="shared" si="78"/>
        <v>0</v>
      </c>
      <c r="AK140" s="171"/>
      <c r="AL140" s="174" t="str">
        <f t="shared" si="79"/>
        <v/>
      </c>
      <c r="AM140" s="179" t="str">
        <f t="shared" si="80"/>
        <v/>
      </c>
      <c r="AN140" s="183" t="str">
        <f t="shared" si="81"/>
        <v>未入力セル</v>
      </c>
      <c r="AO140" s="186" t="str">
        <f t="shared" si="61"/>
        <v/>
      </c>
      <c r="AP140" s="186" t="str">
        <f t="shared" si="62"/>
        <v/>
      </c>
      <c r="AQ140" s="39">
        <f t="shared" si="60"/>
        <v>0</v>
      </c>
      <c r="AR140" s="39" t="str">
        <f>IF(ISERROR(VLOOKUP($M140,#REF!,16,0)),"",VLOOKUP($M140,#REF!,16,0))</f>
        <v/>
      </c>
      <c r="AS140" s="196" t="str">
        <f>IF(ISERROR(VLOOKUP($M140,#REF!,7,0)),"",VLOOKUP($M140,#REF!,7,0))</f>
        <v/>
      </c>
      <c r="AT140" s="203">
        <f t="shared" si="82"/>
        <v>0</v>
      </c>
      <c r="AU140" s="208" t="str">
        <f t="shared" si="83"/>
        <v/>
      </c>
      <c r="AW140" s="208" t="str">
        <f>IF(ISERROR(VLOOKUP($M140,#REF!,10,0)),"",VLOOKUP($M140,#REF!,10,0))</f>
        <v/>
      </c>
      <c r="AX140" s="203">
        <f t="shared" si="84"/>
        <v>0</v>
      </c>
      <c r="AY140" s="208" t="str">
        <f t="shared" si="85"/>
        <v/>
      </c>
      <c r="BA140" s="225" t="str">
        <f t="shared" si="86"/>
        <v/>
      </c>
      <c r="BB140" s="225" t="str">
        <f t="shared" si="87"/>
        <v/>
      </c>
    </row>
    <row r="141" spans="1:54" s="39" customFormat="1" ht="25.2" customHeight="1" x14ac:dyDescent="0.2">
      <c r="A141" s="45"/>
      <c r="B141" s="48"/>
      <c r="C141" s="48"/>
      <c r="D141" s="53"/>
      <c r="E141" s="53"/>
      <c r="F141" s="55"/>
      <c r="G141" s="55"/>
      <c r="H141" s="60"/>
      <c r="I141" s="66"/>
      <c r="J141" s="68"/>
      <c r="L141" s="73">
        <f t="shared" si="63"/>
        <v>0</v>
      </c>
      <c r="M141" s="73" t="str">
        <f t="shared" si="64"/>
        <v xml:space="preserve"> </v>
      </c>
      <c r="N141" s="100">
        <f t="shared" si="65"/>
        <v>0</v>
      </c>
      <c r="O141" s="100">
        <f t="shared" si="66"/>
        <v>0</v>
      </c>
      <c r="P141" s="108">
        <f t="shared" si="67"/>
        <v>0</v>
      </c>
      <c r="Q141" s="108" t="str">
        <f>IF(OR($C141="LED",$C141="不明"),"",IF(ISERROR(VLOOKUP($M141,#REF!,2,0)),"",VLOOKUP($M141,#REF!,2,0)))</f>
        <v/>
      </c>
      <c r="R141" s="100">
        <f t="shared" si="68"/>
        <v>0</v>
      </c>
      <c r="S141" s="100">
        <f t="shared" si="69"/>
        <v>0</v>
      </c>
      <c r="T141" s="120" t="str">
        <f t="shared" si="70"/>
        <v/>
      </c>
      <c r="U141" s="124"/>
      <c r="V141" s="129" t="s">
        <v>164</v>
      </c>
      <c r="W141" s="131"/>
      <c r="X141" s="75" t="str">
        <f>IF(COUNTIF($M141,"*LED*"),"LED設置済",IF(COUNTIF($M141,"*不明*"),"該当不明",IF(ISERROR(VLOOKUP($M141,#REF!,4,0)),"",VLOOKUP($M141,#REF!,4,0))))</f>
        <v/>
      </c>
      <c r="Y141" s="139">
        <f t="shared" si="71"/>
        <v>0</v>
      </c>
      <c r="Z141" s="144" t="str">
        <f>IF(ISERROR(VLOOKUP($M141,#REF!,5,0)),"",VLOOKUP($M141,#REF!,5,0))</f>
        <v/>
      </c>
      <c r="AA141" s="147" t="str">
        <f t="shared" si="72"/>
        <v/>
      </c>
      <c r="AB141" s="147" t="str">
        <f t="shared" si="73"/>
        <v/>
      </c>
      <c r="AC141" s="147" t="str">
        <f>IF(ISERROR(VLOOKUP($M141,#REF!,6,0)),"",VLOOKUP($M141,#REF!,6,0))</f>
        <v/>
      </c>
      <c r="AD141" s="147" t="str">
        <f>IF(ISERROR(VLOOKUP($M141,#REF!,8,0)),"",VLOOKUP($M141,#REF!,8,0))</f>
        <v/>
      </c>
      <c r="AE141" s="152" t="str">
        <f t="shared" si="74"/>
        <v/>
      </c>
      <c r="AF141" s="155" t="str">
        <f t="shared" si="75"/>
        <v/>
      </c>
      <c r="AG141" s="146" t="str">
        <f t="shared" si="76"/>
        <v/>
      </c>
      <c r="AH141" s="146" t="str">
        <f>IF(ISERROR(VLOOKUP($M141,#REF!,9,0)),"",VLOOKUP($M141,#REF!,9,0))</f>
        <v/>
      </c>
      <c r="AI141" s="146" t="str">
        <f t="shared" si="77"/>
        <v/>
      </c>
      <c r="AJ141" s="168">
        <f t="shared" si="78"/>
        <v>0</v>
      </c>
      <c r="AK141" s="171"/>
      <c r="AL141" s="174" t="str">
        <f t="shared" si="79"/>
        <v/>
      </c>
      <c r="AM141" s="179" t="str">
        <f t="shared" si="80"/>
        <v/>
      </c>
      <c r="AN141" s="183" t="str">
        <f t="shared" si="81"/>
        <v>未入力セル</v>
      </c>
      <c r="AO141" s="186" t="str">
        <f t="shared" si="61"/>
        <v/>
      </c>
      <c r="AP141" s="186" t="str">
        <f t="shared" si="62"/>
        <v/>
      </c>
      <c r="AQ141" s="39">
        <f t="shared" si="60"/>
        <v>0</v>
      </c>
      <c r="AR141" s="39" t="str">
        <f>IF(ISERROR(VLOOKUP($M141,#REF!,16,0)),"",VLOOKUP($M141,#REF!,16,0))</f>
        <v/>
      </c>
      <c r="AS141" s="196" t="str">
        <f>IF(ISERROR(VLOOKUP($M141,#REF!,7,0)),"",VLOOKUP($M141,#REF!,7,0))</f>
        <v/>
      </c>
      <c r="AT141" s="203">
        <f t="shared" si="82"/>
        <v>0</v>
      </c>
      <c r="AU141" s="208" t="str">
        <f t="shared" si="83"/>
        <v/>
      </c>
      <c r="AW141" s="208" t="str">
        <f>IF(ISERROR(VLOOKUP($M141,#REF!,10,0)),"",VLOOKUP($M141,#REF!,10,0))</f>
        <v/>
      </c>
      <c r="AX141" s="203">
        <f t="shared" si="84"/>
        <v>0</v>
      </c>
      <c r="AY141" s="208" t="str">
        <f t="shared" si="85"/>
        <v/>
      </c>
      <c r="BA141" s="225" t="str">
        <f t="shared" si="86"/>
        <v/>
      </c>
      <c r="BB141" s="225" t="str">
        <f t="shared" si="87"/>
        <v/>
      </c>
    </row>
    <row r="142" spans="1:54" s="39" customFormat="1" ht="25.2" customHeight="1" x14ac:dyDescent="0.2">
      <c r="A142" s="45"/>
      <c r="B142" s="48"/>
      <c r="C142" s="48"/>
      <c r="D142" s="53"/>
      <c r="E142" s="53"/>
      <c r="F142" s="55"/>
      <c r="G142" s="55"/>
      <c r="H142" s="60"/>
      <c r="I142" s="66"/>
      <c r="J142" s="68"/>
      <c r="L142" s="73">
        <f t="shared" si="63"/>
        <v>0</v>
      </c>
      <c r="M142" s="73" t="str">
        <f t="shared" si="64"/>
        <v xml:space="preserve"> </v>
      </c>
      <c r="N142" s="100">
        <f t="shared" si="65"/>
        <v>0</v>
      </c>
      <c r="O142" s="100">
        <f t="shared" si="66"/>
        <v>0</v>
      </c>
      <c r="P142" s="108">
        <f t="shared" si="67"/>
        <v>0</v>
      </c>
      <c r="Q142" s="108" t="str">
        <f>IF(OR($C142="LED",$C142="不明"),"",IF(ISERROR(VLOOKUP($M142,#REF!,2,0)),"",VLOOKUP($M142,#REF!,2,0)))</f>
        <v/>
      </c>
      <c r="R142" s="100">
        <f t="shared" si="68"/>
        <v>0</v>
      </c>
      <c r="S142" s="100">
        <f t="shared" si="69"/>
        <v>0</v>
      </c>
      <c r="T142" s="120" t="str">
        <f t="shared" si="70"/>
        <v/>
      </c>
      <c r="U142" s="124"/>
      <c r="V142" s="129" t="s">
        <v>164</v>
      </c>
      <c r="W142" s="131"/>
      <c r="X142" s="75" t="str">
        <f>IF(COUNTIF($M142,"*LED*"),"LED設置済",IF(COUNTIF($M142,"*不明*"),"該当不明",IF(ISERROR(VLOOKUP($M142,#REF!,4,0)),"",VLOOKUP($M142,#REF!,4,0))))</f>
        <v/>
      </c>
      <c r="Y142" s="139">
        <f t="shared" si="71"/>
        <v>0</v>
      </c>
      <c r="Z142" s="144" t="str">
        <f>IF(ISERROR(VLOOKUP($M142,#REF!,5,0)),"",VLOOKUP($M142,#REF!,5,0))</f>
        <v/>
      </c>
      <c r="AA142" s="147" t="str">
        <f t="shared" si="72"/>
        <v/>
      </c>
      <c r="AB142" s="147" t="str">
        <f t="shared" si="73"/>
        <v/>
      </c>
      <c r="AC142" s="147" t="str">
        <f>IF(ISERROR(VLOOKUP($M142,#REF!,6,0)),"",VLOOKUP($M142,#REF!,6,0))</f>
        <v/>
      </c>
      <c r="AD142" s="147" t="str">
        <f>IF(ISERROR(VLOOKUP($M142,#REF!,8,0)),"",VLOOKUP($M142,#REF!,8,0))</f>
        <v/>
      </c>
      <c r="AE142" s="152" t="str">
        <f t="shared" si="74"/>
        <v/>
      </c>
      <c r="AF142" s="155" t="str">
        <f t="shared" si="75"/>
        <v/>
      </c>
      <c r="AG142" s="146" t="str">
        <f t="shared" si="76"/>
        <v/>
      </c>
      <c r="AH142" s="146" t="str">
        <f>IF(ISERROR(VLOOKUP($M142,#REF!,9,0)),"",VLOOKUP($M142,#REF!,9,0))</f>
        <v/>
      </c>
      <c r="AI142" s="146" t="str">
        <f t="shared" si="77"/>
        <v/>
      </c>
      <c r="AJ142" s="168">
        <f t="shared" si="78"/>
        <v>0</v>
      </c>
      <c r="AK142" s="171"/>
      <c r="AL142" s="174" t="str">
        <f t="shared" si="79"/>
        <v/>
      </c>
      <c r="AM142" s="179" t="str">
        <f t="shared" si="80"/>
        <v/>
      </c>
      <c r="AN142" s="183" t="str">
        <f t="shared" si="81"/>
        <v>未入力セル</v>
      </c>
      <c r="AO142" s="186" t="str">
        <f t="shared" si="61"/>
        <v/>
      </c>
      <c r="AP142" s="186" t="str">
        <f t="shared" si="62"/>
        <v/>
      </c>
      <c r="AQ142" s="39">
        <f t="shared" si="60"/>
        <v>0</v>
      </c>
      <c r="AR142" s="39" t="str">
        <f>IF(ISERROR(VLOOKUP($M142,#REF!,16,0)),"",VLOOKUP($M142,#REF!,16,0))</f>
        <v/>
      </c>
      <c r="AS142" s="196" t="str">
        <f>IF(ISERROR(VLOOKUP($M142,#REF!,7,0)),"",VLOOKUP($M142,#REF!,7,0))</f>
        <v/>
      </c>
      <c r="AT142" s="203">
        <f t="shared" si="82"/>
        <v>0</v>
      </c>
      <c r="AU142" s="208" t="str">
        <f t="shared" si="83"/>
        <v/>
      </c>
      <c r="AW142" s="208" t="str">
        <f>IF(ISERROR(VLOOKUP($M142,#REF!,10,0)),"",VLOOKUP($M142,#REF!,10,0))</f>
        <v/>
      </c>
      <c r="AX142" s="203">
        <f t="shared" si="84"/>
        <v>0</v>
      </c>
      <c r="AY142" s="208" t="str">
        <f t="shared" si="85"/>
        <v/>
      </c>
      <c r="BA142" s="225" t="str">
        <f t="shared" si="86"/>
        <v/>
      </c>
      <c r="BB142" s="225" t="str">
        <f t="shared" si="87"/>
        <v/>
      </c>
    </row>
    <row r="143" spans="1:54" s="39" customFormat="1" ht="25.2" customHeight="1" x14ac:dyDescent="0.2">
      <c r="A143" s="45"/>
      <c r="B143" s="48"/>
      <c r="C143" s="48"/>
      <c r="D143" s="53"/>
      <c r="E143" s="53"/>
      <c r="F143" s="55"/>
      <c r="G143" s="55"/>
      <c r="H143" s="60"/>
      <c r="I143" s="66"/>
      <c r="J143" s="68"/>
      <c r="L143" s="73">
        <f t="shared" si="63"/>
        <v>0</v>
      </c>
      <c r="M143" s="73" t="str">
        <f t="shared" si="64"/>
        <v xml:space="preserve"> </v>
      </c>
      <c r="N143" s="100">
        <f t="shared" si="65"/>
        <v>0</v>
      </c>
      <c r="O143" s="100">
        <f t="shared" si="66"/>
        <v>0</v>
      </c>
      <c r="P143" s="108">
        <f t="shared" si="67"/>
        <v>0</v>
      </c>
      <c r="Q143" s="108" t="str">
        <f>IF(OR($C143="LED",$C143="不明"),"",IF(ISERROR(VLOOKUP($M143,#REF!,2,0)),"",VLOOKUP($M143,#REF!,2,0)))</f>
        <v/>
      </c>
      <c r="R143" s="100">
        <f t="shared" si="68"/>
        <v>0</v>
      </c>
      <c r="S143" s="100">
        <f t="shared" si="69"/>
        <v>0</v>
      </c>
      <c r="T143" s="120" t="str">
        <f t="shared" si="70"/>
        <v/>
      </c>
      <c r="U143" s="124"/>
      <c r="V143" s="129" t="s">
        <v>164</v>
      </c>
      <c r="W143" s="131"/>
      <c r="X143" s="75" t="str">
        <f>IF(COUNTIF($M143,"*LED*"),"LED設置済",IF(COUNTIF($M143,"*不明*"),"該当不明",IF(ISERROR(VLOOKUP($M143,#REF!,4,0)),"",VLOOKUP($M143,#REF!,4,0))))</f>
        <v/>
      </c>
      <c r="Y143" s="139">
        <f t="shared" si="71"/>
        <v>0</v>
      </c>
      <c r="Z143" s="144" t="str">
        <f>IF(ISERROR(VLOOKUP($M143,#REF!,5,0)),"",VLOOKUP($M143,#REF!,5,0))</f>
        <v/>
      </c>
      <c r="AA143" s="147" t="str">
        <f t="shared" si="72"/>
        <v/>
      </c>
      <c r="AB143" s="147" t="str">
        <f t="shared" si="73"/>
        <v/>
      </c>
      <c r="AC143" s="147" t="str">
        <f>IF(ISERROR(VLOOKUP($M143,#REF!,6,0)),"",VLOOKUP($M143,#REF!,6,0))</f>
        <v/>
      </c>
      <c r="AD143" s="147" t="str">
        <f>IF(ISERROR(VLOOKUP($M143,#REF!,8,0)),"",VLOOKUP($M143,#REF!,8,0))</f>
        <v/>
      </c>
      <c r="AE143" s="152" t="str">
        <f t="shared" si="74"/>
        <v/>
      </c>
      <c r="AF143" s="155" t="str">
        <f t="shared" si="75"/>
        <v/>
      </c>
      <c r="AG143" s="146" t="str">
        <f t="shared" si="76"/>
        <v/>
      </c>
      <c r="AH143" s="146" t="str">
        <f>IF(ISERROR(VLOOKUP($M143,#REF!,9,0)),"",VLOOKUP($M143,#REF!,9,0))</f>
        <v/>
      </c>
      <c r="AI143" s="146" t="str">
        <f t="shared" si="77"/>
        <v/>
      </c>
      <c r="AJ143" s="168">
        <f t="shared" si="78"/>
        <v>0</v>
      </c>
      <c r="AK143" s="171"/>
      <c r="AL143" s="174" t="str">
        <f t="shared" si="79"/>
        <v/>
      </c>
      <c r="AM143" s="179" t="str">
        <f t="shared" si="80"/>
        <v/>
      </c>
      <c r="AN143" s="183" t="str">
        <f t="shared" si="81"/>
        <v>未入力セル</v>
      </c>
      <c r="AO143" s="186" t="str">
        <f t="shared" si="61"/>
        <v/>
      </c>
      <c r="AP143" s="186" t="str">
        <f t="shared" si="62"/>
        <v/>
      </c>
      <c r="AQ143" s="39">
        <f t="shared" si="60"/>
        <v>0</v>
      </c>
      <c r="AR143" s="39" t="str">
        <f>IF(ISERROR(VLOOKUP($M143,#REF!,16,0)),"",VLOOKUP($M143,#REF!,16,0))</f>
        <v/>
      </c>
      <c r="AS143" s="196" t="str">
        <f>IF(ISERROR(VLOOKUP($M143,#REF!,7,0)),"",VLOOKUP($M143,#REF!,7,0))</f>
        <v/>
      </c>
      <c r="AT143" s="203">
        <f t="shared" si="82"/>
        <v>0</v>
      </c>
      <c r="AU143" s="208" t="str">
        <f t="shared" si="83"/>
        <v/>
      </c>
      <c r="AW143" s="208" t="str">
        <f>IF(ISERROR(VLOOKUP($M143,#REF!,10,0)),"",VLOOKUP($M143,#REF!,10,0))</f>
        <v/>
      </c>
      <c r="AX143" s="203">
        <f t="shared" si="84"/>
        <v>0</v>
      </c>
      <c r="AY143" s="208" t="str">
        <f t="shared" si="85"/>
        <v/>
      </c>
      <c r="BA143" s="225" t="str">
        <f t="shared" si="86"/>
        <v/>
      </c>
      <c r="BB143" s="225" t="str">
        <f t="shared" si="87"/>
        <v/>
      </c>
    </row>
    <row r="144" spans="1:54" s="39" customFormat="1" ht="25.2" customHeight="1" x14ac:dyDescent="0.2">
      <c r="A144" s="45"/>
      <c r="B144" s="48"/>
      <c r="C144" s="48"/>
      <c r="D144" s="53"/>
      <c r="E144" s="53"/>
      <c r="F144" s="55"/>
      <c r="G144" s="55"/>
      <c r="H144" s="60"/>
      <c r="I144" s="66"/>
      <c r="J144" s="68"/>
      <c r="L144" s="73">
        <f t="shared" si="63"/>
        <v>0</v>
      </c>
      <c r="M144" s="73" t="str">
        <f t="shared" si="64"/>
        <v xml:space="preserve"> </v>
      </c>
      <c r="N144" s="100">
        <f t="shared" si="65"/>
        <v>0</v>
      </c>
      <c r="O144" s="100">
        <f t="shared" si="66"/>
        <v>0</v>
      </c>
      <c r="P144" s="108">
        <f t="shared" si="67"/>
        <v>0</v>
      </c>
      <c r="Q144" s="108" t="str">
        <f>IF(OR($C144="LED",$C144="不明"),"",IF(ISERROR(VLOOKUP($M144,#REF!,2,0)),"",VLOOKUP($M144,#REF!,2,0)))</f>
        <v/>
      </c>
      <c r="R144" s="100">
        <f t="shared" si="68"/>
        <v>0</v>
      </c>
      <c r="S144" s="100">
        <f t="shared" si="69"/>
        <v>0</v>
      </c>
      <c r="T144" s="120" t="str">
        <f t="shared" si="70"/>
        <v/>
      </c>
      <c r="U144" s="124"/>
      <c r="V144" s="129" t="s">
        <v>164</v>
      </c>
      <c r="W144" s="131"/>
      <c r="X144" s="75" t="str">
        <f>IF(COUNTIF($M144,"*LED*"),"LED設置済",IF(COUNTIF($M144,"*不明*"),"該当不明",IF(ISERROR(VLOOKUP($M144,#REF!,4,0)),"",VLOOKUP($M144,#REF!,4,0))))</f>
        <v/>
      </c>
      <c r="Y144" s="139">
        <f t="shared" si="71"/>
        <v>0</v>
      </c>
      <c r="Z144" s="144" t="str">
        <f>IF(ISERROR(VLOOKUP($M144,#REF!,5,0)),"",VLOOKUP($M144,#REF!,5,0))</f>
        <v/>
      </c>
      <c r="AA144" s="147" t="str">
        <f t="shared" si="72"/>
        <v/>
      </c>
      <c r="AB144" s="147" t="str">
        <f t="shared" si="73"/>
        <v/>
      </c>
      <c r="AC144" s="147" t="str">
        <f>IF(ISERROR(VLOOKUP($M144,#REF!,6,0)),"",VLOOKUP($M144,#REF!,6,0))</f>
        <v/>
      </c>
      <c r="AD144" s="147" t="str">
        <f>IF(ISERROR(VLOOKUP($M144,#REF!,8,0)),"",VLOOKUP($M144,#REF!,8,0))</f>
        <v/>
      </c>
      <c r="AE144" s="152" t="str">
        <f t="shared" si="74"/>
        <v/>
      </c>
      <c r="AF144" s="155" t="str">
        <f t="shared" si="75"/>
        <v/>
      </c>
      <c r="AG144" s="146" t="str">
        <f t="shared" si="76"/>
        <v/>
      </c>
      <c r="AH144" s="146" t="str">
        <f>IF(ISERROR(VLOOKUP($M144,#REF!,9,0)),"",VLOOKUP($M144,#REF!,9,0))</f>
        <v/>
      </c>
      <c r="AI144" s="146" t="str">
        <f t="shared" si="77"/>
        <v/>
      </c>
      <c r="AJ144" s="168">
        <f t="shared" si="78"/>
        <v>0</v>
      </c>
      <c r="AK144" s="171"/>
      <c r="AL144" s="174" t="str">
        <f t="shared" si="79"/>
        <v/>
      </c>
      <c r="AM144" s="179" t="str">
        <f t="shared" si="80"/>
        <v/>
      </c>
      <c r="AN144" s="183" t="str">
        <f t="shared" si="81"/>
        <v>未入力セル</v>
      </c>
      <c r="AO144" s="186" t="str">
        <f t="shared" si="61"/>
        <v/>
      </c>
      <c r="AP144" s="186" t="str">
        <f t="shared" si="62"/>
        <v/>
      </c>
      <c r="AQ144" s="39">
        <f t="shared" si="60"/>
        <v>0</v>
      </c>
      <c r="AR144" s="39" t="str">
        <f>IF(ISERROR(VLOOKUP($M144,#REF!,16,0)),"",VLOOKUP($M144,#REF!,16,0))</f>
        <v/>
      </c>
      <c r="AS144" s="196" t="str">
        <f>IF(ISERROR(VLOOKUP($M144,#REF!,7,0)),"",VLOOKUP($M144,#REF!,7,0))</f>
        <v/>
      </c>
      <c r="AT144" s="203">
        <f t="shared" si="82"/>
        <v>0</v>
      </c>
      <c r="AU144" s="208" t="str">
        <f t="shared" si="83"/>
        <v/>
      </c>
      <c r="AW144" s="208" t="str">
        <f>IF(ISERROR(VLOOKUP($M144,#REF!,10,0)),"",VLOOKUP($M144,#REF!,10,0))</f>
        <v/>
      </c>
      <c r="AX144" s="203">
        <f t="shared" si="84"/>
        <v>0</v>
      </c>
      <c r="AY144" s="208" t="str">
        <f t="shared" si="85"/>
        <v/>
      </c>
      <c r="BA144" s="225" t="str">
        <f t="shared" si="86"/>
        <v/>
      </c>
      <c r="BB144" s="225" t="str">
        <f t="shared" si="87"/>
        <v/>
      </c>
    </row>
    <row r="145" spans="1:54" s="39" customFormat="1" ht="25.2" customHeight="1" x14ac:dyDescent="0.2">
      <c r="A145" s="45"/>
      <c r="B145" s="48"/>
      <c r="C145" s="48"/>
      <c r="D145" s="53"/>
      <c r="E145" s="53"/>
      <c r="F145" s="55"/>
      <c r="G145" s="55"/>
      <c r="H145" s="60"/>
      <c r="I145" s="66"/>
      <c r="J145" s="68"/>
      <c r="L145" s="73">
        <f t="shared" si="63"/>
        <v>0</v>
      </c>
      <c r="M145" s="73" t="str">
        <f t="shared" si="64"/>
        <v xml:space="preserve"> </v>
      </c>
      <c r="N145" s="100">
        <f t="shared" si="65"/>
        <v>0</v>
      </c>
      <c r="O145" s="100">
        <f t="shared" si="66"/>
        <v>0</v>
      </c>
      <c r="P145" s="108">
        <f t="shared" si="67"/>
        <v>0</v>
      </c>
      <c r="Q145" s="108" t="str">
        <f>IF(OR($C145="LED",$C145="不明"),"",IF(ISERROR(VLOOKUP($M145,#REF!,2,0)),"",VLOOKUP($M145,#REF!,2,0)))</f>
        <v/>
      </c>
      <c r="R145" s="100">
        <f t="shared" si="68"/>
        <v>0</v>
      </c>
      <c r="S145" s="100">
        <f t="shared" si="69"/>
        <v>0</v>
      </c>
      <c r="T145" s="120" t="str">
        <f t="shared" si="70"/>
        <v/>
      </c>
      <c r="U145" s="124"/>
      <c r="V145" s="129" t="s">
        <v>164</v>
      </c>
      <c r="W145" s="131"/>
      <c r="X145" s="75" t="str">
        <f>IF(COUNTIF($M145,"*LED*"),"LED設置済",IF(COUNTIF($M145,"*不明*"),"該当不明",IF(ISERROR(VLOOKUP($M145,#REF!,4,0)),"",VLOOKUP($M145,#REF!,4,0))))</f>
        <v/>
      </c>
      <c r="Y145" s="139">
        <f t="shared" si="71"/>
        <v>0</v>
      </c>
      <c r="Z145" s="144" t="str">
        <f>IF(ISERROR(VLOOKUP($M145,#REF!,5,0)),"",VLOOKUP($M145,#REF!,5,0))</f>
        <v/>
      </c>
      <c r="AA145" s="147" t="str">
        <f t="shared" si="72"/>
        <v/>
      </c>
      <c r="AB145" s="147" t="str">
        <f t="shared" si="73"/>
        <v/>
      </c>
      <c r="AC145" s="147" t="str">
        <f>IF(ISERROR(VLOOKUP($M145,#REF!,6,0)),"",VLOOKUP($M145,#REF!,6,0))</f>
        <v/>
      </c>
      <c r="AD145" s="147" t="str">
        <f>IF(ISERROR(VLOOKUP($M145,#REF!,8,0)),"",VLOOKUP($M145,#REF!,8,0))</f>
        <v/>
      </c>
      <c r="AE145" s="152" t="str">
        <f t="shared" si="74"/>
        <v/>
      </c>
      <c r="AF145" s="155" t="str">
        <f t="shared" si="75"/>
        <v/>
      </c>
      <c r="AG145" s="146" t="str">
        <f t="shared" si="76"/>
        <v/>
      </c>
      <c r="AH145" s="146" t="str">
        <f>IF(ISERROR(VLOOKUP($M145,#REF!,9,0)),"",VLOOKUP($M145,#REF!,9,0))</f>
        <v/>
      </c>
      <c r="AI145" s="146" t="str">
        <f t="shared" si="77"/>
        <v/>
      </c>
      <c r="AJ145" s="168">
        <f t="shared" si="78"/>
        <v>0</v>
      </c>
      <c r="AK145" s="171"/>
      <c r="AL145" s="174" t="str">
        <f t="shared" si="79"/>
        <v/>
      </c>
      <c r="AM145" s="179" t="str">
        <f t="shared" si="80"/>
        <v/>
      </c>
      <c r="AN145" s="183" t="str">
        <f t="shared" si="81"/>
        <v>未入力セル</v>
      </c>
      <c r="AO145" s="186" t="str">
        <f t="shared" si="61"/>
        <v/>
      </c>
      <c r="AP145" s="186" t="str">
        <f t="shared" si="62"/>
        <v/>
      </c>
      <c r="AQ145" s="39">
        <f t="shared" si="60"/>
        <v>0</v>
      </c>
      <c r="AR145" s="39" t="str">
        <f>IF(ISERROR(VLOOKUP($M145,#REF!,16,0)),"",VLOOKUP($M145,#REF!,16,0))</f>
        <v/>
      </c>
      <c r="AS145" s="196" t="str">
        <f>IF(ISERROR(VLOOKUP($M145,#REF!,7,0)),"",VLOOKUP($M145,#REF!,7,0))</f>
        <v/>
      </c>
      <c r="AT145" s="203">
        <f t="shared" si="82"/>
        <v>0</v>
      </c>
      <c r="AU145" s="208" t="str">
        <f t="shared" si="83"/>
        <v/>
      </c>
      <c r="AW145" s="208" t="str">
        <f>IF(ISERROR(VLOOKUP($M145,#REF!,10,0)),"",VLOOKUP($M145,#REF!,10,0))</f>
        <v/>
      </c>
      <c r="AX145" s="203">
        <f t="shared" si="84"/>
        <v>0</v>
      </c>
      <c r="AY145" s="208" t="str">
        <f t="shared" si="85"/>
        <v/>
      </c>
      <c r="BA145" s="225" t="str">
        <f t="shared" si="86"/>
        <v/>
      </c>
      <c r="BB145" s="225" t="str">
        <f t="shared" si="87"/>
        <v/>
      </c>
    </row>
    <row r="146" spans="1:54" s="39" customFormat="1" ht="25.2" customHeight="1" x14ac:dyDescent="0.2">
      <c r="A146" s="45"/>
      <c r="B146" s="48"/>
      <c r="C146" s="48"/>
      <c r="D146" s="53"/>
      <c r="E146" s="53"/>
      <c r="F146" s="55"/>
      <c r="G146" s="55"/>
      <c r="H146" s="60"/>
      <c r="I146" s="66"/>
      <c r="J146" s="68"/>
      <c r="L146" s="73">
        <f t="shared" si="63"/>
        <v>0</v>
      </c>
      <c r="M146" s="73" t="str">
        <f t="shared" si="64"/>
        <v xml:space="preserve"> </v>
      </c>
      <c r="N146" s="100">
        <f t="shared" si="65"/>
        <v>0</v>
      </c>
      <c r="O146" s="100">
        <f t="shared" si="66"/>
        <v>0</v>
      </c>
      <c r="P146" s="108">
        <f t="shared" si="67"/>
        <v>0</v>
      </c>
      <c r="Q146" s="108" t="str">
        <f>IF(OR($C146="LED",$C146="不明"),"",IF(ISERROR(VLOOKUP($M146,#REF!,2,0)),"",VLOOKUP($M146,#REF!,2,0)))</f>
        <v/>
      </c>
      <c r="R146" s="100">
        <f t="shared" si="68"/>
        <v>0</v>
      </c>
      <c r="S146" s="100">
        <f t="shared" si="69"/>
        <v>0</v>
      </c>
      <c r="T146" s="120" t="str">
        <f t="shared" si="70"/>
        <v/>
      </c>
      <c r="U146" s="124"/>
      <c r="V146" s="129" t="s">
        <v>164</v>
      </c>
      <c r="W146" s="131"/>
      <c r="X146" s="75" t="str">
        <f>IF(COUNTIF($M146,"*LED*"),"LED設置済",IF(COUNTIF($M146,"*不明*"),"該当不明",IF(ISERROR(VLOOKUP($M146,#REF!,4,0)),"",VLOOKUP($M146,#REF!,4,0))))</f>
        <v/>
      </c>
      <c r="Y146" s="139">
        <f t="shared" si="71"/>
        <v>0</v>
      </c>
      <c r="Z146" s="144" t="str">
        <f>IF(ISERROR(VLOOKUP($M146,#REF!,5,0)),"",VLOOKUP($M146,#REF!,5,0))</f>
        <v/>
      </c>
      <c r="AA146" s="147" t="str">
        <f t="shared" si="72"/>
        <v/>
      </c>
      <c r="AB146" s="147" t="str">
        <f t="shared" si="73"/>
        <v/>
      </c>
      <c r="AC146" s="147" t="str">
        <f>IF(ISERROR(VLOOKUP($M146,#REF!,6,0)),"",VLOOKUP($M146,#REF!,6,0))</f>
        <v/>
      </c>
      <c r="AD146" s="147" t="str">
        <f>IF(ISERROR(VLOOKUP($M146,#REF!,8,0)),"",VLOOKUP($M146,#REF!,8,0))</f>
        <v/>
      </c>
      <c r="AE146" s="152" t="str">
        <f t="shared" si="74"/>
        <v/>
      </c>
      <c r="AF146" s="155" t="str">
        <f t="shared" si="75"/>
        <v/>
      </c>
      <c r="AG146" s="146" t="str">
        <f t="shared" si="76"/>
        <v/>
      </c>
      <c r="AH146" s="146" t="str">
        <f>IF(ISERROR(VLOOKUP($M146,#REF!,9,0)),"",VLOOKUP($M146,#REF!,9,0))</f>
        <v/>
      </c>
      <c r="AI146" s="146" t="str">
        <f t="shared" si="77"/>
        <v/>
      </c>
      <c r="AJ146" s="168">
        <f t="shared" si="78"/>
        <v>0</v>
      </c>
      <c r="AK146" s="171"/>
      <c r="AL146" s="174" t="str">
        <f t="shared" si="79"/>
        <v/>
      </c>
      <c r="AM146" s="179" t="str">
        <f t="shared" si="80"/>
        <v/>
      </c>
      <c r="AN146" s="183" t="str">
        <f t="shared" si="81"/>
        <v>未入力セル</v>
      </c>
      <c r="AO146" s="186" t="str">
        <f t="shared" si="61"/>
        <v/>
      </c>
      <c r="AP146" s="186" t="str">
        <f t="shared" si="62"/>
        <v/>
      </c>
      <c r="AQ146" s="39">
        <f t="shared" si="60"/>
        <v>0</v>
      </c>
      <c r="AR146" s="39" t="str">
        <f>IF(ISERROR(VLOOKUP($M146,#REF!,16,0)),"",VLOOKUP($M146,#REF!,16,0))</f>
        <v/>
      </c>
      <c r="AS146" s="196" t="str">
        <f>IF(ISERROR(VLOOKUP($M146,#REF!,7,0)),"",VLOOKUP($M146,#REF!,7,0))</f>
        <v/>
      </c>
      <c r="AT146" s="203">
        <f t="shared" si="82"/>
        <v>0</v>
      </c>
      <c r="AU146" s="208" t="str">
        <f t="shared" si="83"/>
        <v/>
      </c>
      <c r="AW146" s="208" t="str">
        <f>IF(ISERROR(VLOOKUP($M146,#REF!,10,0)),"",VLOOKUP($M146,#REF!,10,0))</f>
        <v/>
      </c>
      <c r="AX146" s="203">
        <f t="shared" si="84"/>
        <v>0</v>
      </c>
      <c r="AY146" s="208" t="str">
        <f t="shared" si="85"/>
        <v/>
      </c>
      <c r="BA146" s="225" t="str">
        <f t="shared" si="86"/>
        <v/>
      </c>
      <c r="BB146" s="225" t="str">
        <f t="shared" si="87"/>
        <v/>
      </c>
    </row>
    <row r="147" spans="1:54" s="39" customFormat="1" ht="25.2" customHeight="1" x14ac:dyDescent="0.2">
      <c r="A147" s="45"/>
      <c r="B147" s="48"/>
      <c r="C147" s="48"/>
      <c r="D147" s="53"/>
      <c r="E147" s="53"/>
      <c r="F147" s="55"/>
      <c r="G147" s="55"/>
      <c r="H147" s="60"/>
      <c r="I147" s="66"/>
      <c r="J147" s="68"/>
      <c r="L147" s="73">
        <f t="shared" si="63"/>
        <v>0</v>
      </c>
      <c r="M147" s="73" t="str">
        <f t="shared" si="64"/>
        <v xml:space="preserve"> </v>
      </c>
      <c r="N147" s="100">
        <f t="shared" si="65"/>
        <v>0</v>
      </c>
      <c r="O147" s="100">
        <f t="shared" si="66"/>
        <v>0</v>
      </c>
      <c r="P147" s="108">
        <f t="shared" si="67"/>
        <v>0</v>
      </c>
      <c r="Q147" s="108" t="str">
        <f>IF(OR($C147="LED",$C147="不明"),"",IF(ISERROR(VLOOKUP($M147,#REF!,2,0)),"",VLOOKUP($M147,#REF!,2,0)))</f>
        <v/>
      </c>
      <c r="R147" s="100">
        <f t="shared" si="68"/>
        <v>0</v>
      </c>
      <c r="S147" s="100">
        <f t="shared" si="69"/>
        <v>0</v>
      </c>
      <c r="T147" s="120" t="str">
        <f t="shared" si="70"/>
        <v/>
      </c>
      <c r="U147" s="124"/>
      <c r="V147" s="129" t="s">
        <v>164</v>
      </c>
      <c r="W147" s="131"/>
      <c r="X147" s="75" t="str">
        <f>IF(COUNTIF($M147,"*LED*"),"LED設置済",IF(COUNTIF($M147,"*不明*"),"該当不明",IF(ISERROR(VLOOKUP($M147,#REF!,4,0)),"",VLOOKUP($M147,#REF!,4,0))))</f>
        <v/>
      </c>
      <c r="Y147" s="139">
        <f t="shared" si="71"/>
        <v>0</v>
      </c>
      <c r="Z147" s="144" t="str">
        <f>IF(ISERROR(VLOOKUP($M147,#REF!,5,0)),"",VLOOKUP($M147,#REF!,5,0))</f>
        <v/>
      </c>
      <c r="AA147" s="147" t="str">
        <f t="shared" si="72"/>
        <v/>
      </c>
      <c r="AB147" s="147" t="str">
        <f t="shared" si="73"/>
        <v/>
      </c>
      <c r="AC147" s="147" t="str">
        <f>IF(ISERROR(VLOOKUP($M147,#REF!,6,0)),"",VLOOKUP($M147,#REF!,6,0))</f>
        <v/>
      </c>
      <c r="AD147" s="147" t="str">
        <f>IF(ISERROR(VLOOKUP($M147,#REF!,8,0)),"",VLOOKUP($M147,#REF!,8,0))</f>
        <v/>
      </c>
      <c r="AE147" s="152" t="str">
        <f t="shared" si="74"/>
        <v/>
      </c>
      <c r="AF147" s="155" t="str">
        <f t="shared" si="75"/>
        <v/>
      </c>
      <c r="AG147" s="146" t="str">
        <f t="shared" si="76"/>
        <v/>
      </c>
      <c r="AH147" s="146" t="str">
        <f>IF(ISERROR(VLOOKUP($M147,#REF!,9,0)),"",VLOOKUP($M147,#REF!,9,0))</f>
        <v/>
      </c>
      <c r="AI147" s="146" t="str">
        <f t="shared" si="77"/>
        <v/>
      </c>
      <c r="AJ147" s="168">
        <f t="shared" si="78"/>
        <v>0</v>
      </c>
      <c r="AK147" s="171"/>
      <c r="AL147" s="174" t="str">
        <f t="shared" si="79"/>
        <v/>
      </c>
      <c r="AM147" s="179" t="str">
        <f t="shared" si="80"/>
        <v/>
      </c>
      <c r="AN147" s="183" t="str">
        <f t="shared" si="81"/>
        <v>未入力セル</v>
      </c>
      <c r="AO147" s="186" t="str">
        <f t="shared" si="61"/>
        <v/>
      </c>
      <c r="AP147" s="186" t="str">
        <f t="shared" si="62"/>
        <v/>
      </c>
      <c r="AQ147" s="39">
        <f t="shared" si="60"/>
        <v>0</v>
      </c>
      <c r="AR147" s="39" t="str">
        <f>IF(ISERROR(VLOOKUP($M147,#REF!,16,0)),"",VLOOKUP($M147,#REF!,16,0))</f>
        <v/>
      </c>
      <c r="AS147" s="196" t="str">
        <f>IF(ISERROR(VLOOKUP($M147,#REF!,7,0)),"",VLOOKUP($M147,#REF!,7,0))</f>
        <v/>
      </c>
      <c r="AT147" s="203">
        <f t="shared" si="82"/>
        <v>0</v>
      </c>
      <c r="AU147" s="208" t="str">
        <f t="shared" si="83"/>
        <v/>
      </c>
      <c r="AW147" s="208" t="str">
        <f>IF(ISERROR(VLOOKUP($M147,#REF!,10,0)),"",VLOOKUP($M147,#REF!,10,0))</f>
        <v/>
      </c>
      <c r="AX147" s="203">
        <f t="shared" si="84"/>
        <v>0</v>
      </c>
      <c r="AY147" s="208" t="str">
        <f t="shared" si="85"/>
        <v/>
      </c>
      <c r="BA147" s="225" t="str">
        <f t="shared" si="86"/>
        <v/>
      </c>
      <c r="BB147" s="225" t="str">
        <f t="shared" si="87"/>
        <v/>
      </c>
    </row>
    <row r="148" spans="1:54" s="39" customFormat="1" ht="25.2" customHeight="1" x14ac:dyDescent="0.2">
      <c r="A148" s="45"/>
      <c r="B148" s="48"/>
      <c r="C148" s="48"/>
      <c r="D148" s="53"/>
      <c r="E148" s="53"/>
      <c r="F148" s="55"/>
      <c r="G148" s="55"/>
      <c r="H148" s="60"/>
      <c r="I148" s="66"/>
      <c r="J148" s="68"/>
      <c r="L148" s="73">
        <f t="shared" si="63"/>
        <v>0</v>
      </c>
      <c r="M148" s="73" t="str">
        <f t="shared" si="64"/>
        <v xml:space="preserve"> </v>
      </c>
      <c r="N148" s="100">
        <f t="shared" si="65"/>
        <v>0</v>
      </c>
      <c r="O148" s="100">
        <f t="shared" si="66"/>
        <v>0</v>
      </c>
      <c r="P148" s="108">
        <f t="shared" si="67"/>
        <v>0</v>
      </c>
      <c r="Q148" s="108" t="str">
        <f>IF(OR($C148="LED",$C148="不明"),"",IF(ISERROR(VLOOKUP($M148,#REF!,2,0)),"",VLOOKUP($M148,#REF!,2,0)))</f>
        <v/>
      </c>
      <c r="R148" s="100">
        <f t="shared" si="68"/>
        <v>0</v>
      </c>
      <c r="S148" s="100">
        <f t="shared" si="69"/>
        <v>0</v>
      </c>
      <c r="T148" s="120" t="str">
        <f t="shared" si="70"/>
        <v/>
      </c>
      <c r="U148" s="124"/>
      <c r="V148" s="129" t="s">
        <v>164</v>
      </c>
      <c r="W148" s="131"/>
      <c r="X148" s="75" t="str">
        <f>IF(COUNTIF($M148,"*LED*"),"LED設置済",IF(COUNTIF($M148,"*不明*"),"該当不明",IF(ISERROR(VLOOKUP($M148,#REF!,4,0)),"",VLOOKUP($M148,#REF!,4,0))))</f>
        <v/>
      </c>
      <c r="Y148" s="139">
        <f t="shared" si="71"/>
        <v>0</v>
      </c>
      <c r="Z148" s="144" t="str">
        <f>IF(ISERROR(VLOOKUP($M148,#REF!,5,0)),"",VLOOKUP($M148,#REF!,5,0))</f>
        <v/>
      </c>
      <c r="AA148" s="147" t="str">
        <f t="shared" si="72"/>
        <v/>
      </c>
      <c r="AB148" s="147" t="str">
        <f t="shared" si="73"/>
        <v/>
      </c>
      <c r="AC148" s="147" t="str">
        <f>IF(ISERROR(VLOOKUP($M148,#REF!,6,0)),"",VLOOKUP($M148,#REF!,6,0))</f>
        <v/>
      </c>
      <c r="AD148" s="147" t="str">
        <f>IF(ISERROR(VLOOKUP($M148,#REF!,8,0)),"",VLOOKUP($M148,#REF!,8,0))</f>
        <v/>
      </c>
      <c r="AE148" s="152" t="str">
        <f t="shared" si="74"/>
        <v/>
      </c>
      <c r="AF148" s="155" t="str">
        <f t="shared" si="75"/>
        <v/>
      </c>
      <c r="AG148" s="146" t="str">
        <f t="shared" si="76"/>
        <v/>
      </c>
      <c r="AH148" s="146" t="str">
        <f>IF(ISERROR(VLOOKUP($M148,#REF!,9,0)),"",VLOOKUP($M148,#REF!,9,0))</f>
        <v/>
      </c>
      <c r="AI148" s="146" t="str">
        <f t="shared" si="77"/>
        <v/>
      </c>
      <c r="AJ148" s="168">
        <f t="shared" si="78"/>
        <v>0</v>
      </c>
      <c r="AK148" s="171"/>
      <c r="AL148" s="174" t="str">
        <f t="shared" si="79"/>
        <v/>
      </c>
      <c r="AM148" s="179" t="str">
        <f t="shared" si="80"/>
        <v/>
      </c>
      <c r="AN148" s="183" t="str">
        <f t="shared" si="81"/>
        <v>未入力セル</v>
      </c>
      <c r="AO148" s="186" t="str">
        <f t="shared" si="61"/>
        <v/>
      </c>
      <c r="AP148" s="186" t="str">
        <f t="shared" si="62"/>
        <v/>
      </c>
      <c r="AQ148" s="39">
        <f t="shared" si="60"/>
        <v>0</v>
      </c>
      <c r="AR148" s="39" t="str">
        <f>IF(ISERROR(VLOOKUP($M148,#REF!,16,0)),"",VLOOKUP($M148,#REF!,16,0))</f>
        <v/>
      </c>
      <c r="AS148" s="196" t="str">
        <f>IF(ISERROR(VLOOKUP($M148,#REF!,7,0)),"",VLOOKUP($M148,#REF!,7,0))</f>
        <v/>
      </c>
      <c r="AT148" s="203">
        <f t="shared" si="82"/>
        <v>0</v>
      </c>
      <c r="AU148" s="208" t="str">
        <f t="shared" si="83"/>
        <v/>
      </c>
      <c r="AW148" s="208" t="str">
        <f>IF(ISERROR(VLOOKUP($M148,#REF!,10,0)),"",VLOOKUP($M148,#REF!,10,0))</f>
        <v/>
      </c>
      <c r="AX148" s="203">
        <f t="shared" si="84"/>
        <v>0</v>
      </c>
      <c r="AY148" s="208" t="str">
        <f t="shared" si="85"/>
        <v/>
      </c>
      <c r="BA148" s="225" t="str">
        <f t="shared" si="86"/>
        <v/>
      </c>
      <c r="BB148" s="225" t="str">
        <f t="shared" si="87"/>
        <v/>
      </c>
    </row>
    <row r="149" spans="1:54" s="39" customFormat="1" ht="25.2" customHeight="1" x14ac:dyDescent="0.2">
      <c r="A149" s="45"/>
      <c r="B149" s="48"/>
      <c r="C149" s="48"/>
      <c r="D149" s="53"/>
      <c r="E149" s="53"/>
      <c r="F149" s="55"/>
      <c r="G149" s="55"/>
      <c r="H149" s="60"/>
      <c r="I149" s="66"/>
      <c r="J149" s="68"/>
      <c r="L149" s="73">
        <f t="shared" si="63"/>
        <v>0</v>
      </c>
      <c r="M149" s="73" t="str">
        <f t="shared" si="64"/>
        <v xml:space="preserve"> </v>
      </c>
      <c r="N149" s="100">
        <f t="shared" si="65"/>
        <v>0</v>
      </c>
      <c r="O149" s="100">
        <f t="shared" si="66"/>
        <v>0</v>
      </c>
      <c r="P149" s="108">
        <f t="shared" si="67"/>
        <v>0</v>
      </c>
      <c r="Q149" s="108" t="str">
        <f>IF(OR($C149="LED",$C149="不明"),"",IF(ISERROR(VLOOKUP($M149,#REF!,2,0)),"",VLOOKUP($M149,#REF!,2,0)))</f>
        <v/>
      </c>
      <c r="R149" s="100">
        <f t="shared" si="68"/>
        <v>0</v>
      </c>
      <c r="S149" s="100">
        <f t="shared" si="69"/>
        <v>0</v>
      </c>
      <c r="T149" s="120" t="str">
        <f t="shared" si="70"/>
        <v/>
      </c>
      <c r="U149" s="124"/>
      <c r="V149" s="129" t="s">
        <v>164</v>
      </c>
      <c r="W149" s="131"/>
      <c r="X149" s="75" t="str">
        <f>IF(COUNTIF($M149,"*LED*"),"LED設置済",IF(COUNTIF($M149,"*不明*"),"該当不明",IF(ISERROR(VLOOKUP($M149,#REF!,4,0)),"",VLOOKUP($M149,#REF!,4,0))))</f>
        <v/>
      </c>
      <c r="Y149" s="139">
        <f t="shared" si="71"/>
        <v>0</v>
      </c>
      <c r="Z149" s="144" t="str">
        <f>IF(ISERROR(VLOOKUP($M149,#REF!,5,0)),"",VLOOKUP($M149,#REF!,5,0))</f>
        <v/>
      </c>
      <c r="AA149" s="147" t="str">
        <f t="shared" si="72"/>
        <v/>
      </c>
      <c r="AB149" s="147" t="str">
        <f t="shared" si="73"/>
        <v/>
      </c>
      <c r="AC149" s="147" t="str">
        <f>IF(ISERROR(VLOOKUP($M149,#REF!,6,0)),"",VLOOKUP($M149,#REF!,6,0))</f>
        <v/>
      </c>
      <c r="AD149" s="147" t="str">
        <f>IF(ISERROR(VLOOKUP($M149,#REF!,8,0)),"",VLOOKUP($M149,#REF!,8,0))</f>
        <v/>
      </c>
      <c r="AE149" s="152" t="str">
        <f t="shared" si="74"/>
        <v/>
      </c>
      <c r="AF149" s="155" t="str">
        <f t="shared" si="75"/>
        <v/>
      </c>
      <c r="AG149" s="146" t="str">
        <f t="shared" si="76"/>
        <v/>
      </c>
      <c r="AH149" s="146" t="str">
        <f>IF(ISERROR(VLOOKUP($M149,#REF!,9,0)),"",VLOOKUP($M149,#REF!,9,0))</f>
        <v/>
      </c>
      <c r="AI149" s="146" t="str">
        <f t="shared" si="77"/>
        <v/>
      </c>
      <c r="AJ149" s="168">
        <f t="shared" si="78"/>
        <v>0</v>
      </c>
      <c r="AK149" s="171"/>
      <c r="AL149" s="174" t="str">
        <f t="shared" si="79"/>
        <v/>
      </c>
      <c r="AM149" s="179" t="str">
        <f t="shared" si="80"/>
        <v/>
      </c>
      <c r="AN149" s="183" t="str">
        <f t="shared" si="81"/>
        <v>未入力セル</v>
      </c>
      <c r="AO149" s="186" t="str">
        <f t="shared" si="61"/>
        <v/>
      </c>
      <c r="AP149" s="186" t="str">
        <f t="shared" si="62"/>
        <v/>
      </c>
      <c r="AQ149" s="39">
        <f t="shared" si="60"/>
        <v>0</v>
      </c>
      <c r="AR149" s="39" t="str">
        <f>IF(ISERROR(VLOOKUP($M149,#REF!,16,0)),"",VLOOKUP($M149,#REF!,16,0))</f>
        <v/>
      </c>
      <c r="AS149" s="196" t="str">
        <f>IF(ISERROR(VLOOKUP($M149,#REF!,7,0)),"",VLOOKUP($M149,#REF!,7,0))</f>
        <v/>
      </c>
      <c r="AT149" s="203">
        <f t="shared" si="82"/>
        <v>0</v>
      </c>
      <c r="AU149" s="208" t="str">
        <f t="shared" si="83"/>
        <v/>
      </c>
      <c r="AW149" s="208" t="str">
        <f>IF(ISERROR(VLOOKUP($M149,#REF!,10,0)),"",VLOOKUP($M149,#REF!,10,0))</f>
        <v/>
      </c>
      <c r="AX149" s="203">
        <f t="shared" si="84"/>
        <v>0</v>
      </c>
      <c r="AY149" s="208" t="str">
        <f t="shared" si="85"/>
        <v/>
      </c>
      <c r="BA149" s="225" t="str">
        <f t="shared" si="86"/>
        <v/>
      </c>
      <c r="BB149" s="225" t="str">
        <f t="shared" si="87"/>
        <v/>
      </c>
    </row>
    <row r="150" spans="1:54" s="39" customFormat="1" ht="25.2" customHeight="1" x14ac:dyDescent="0.2">
      <c r="A150" s="45"/>
      <c r="B150" s="48"/>
      <c r="C150" s="48"/>
      <c r="D150" s="53"/>
      <c r="E150" s="53"/>
      <c r="F150" s="55"/>
      <c r="G150" s="55"/>
      <c r="H150" s="60"/>
      <c r="I150" s="66"/>
      <c r="J150" s="68"/>
      <c r="L150" s="73">
        <f t="shared" si="63"/>
        <v>0</v>
      </c>
      <c r="M150" s="73" t="str">
        <f t="shared" si="64"/>
        <v xml:space="preserve"> </v>
      </c>
      <c r="N150" s="100">
        <f t="shared" si="65"/>
        <v>0</v>
      </c>
      <c r="O150" s="100">
        <f t="shared" si="66"/>
        <v>0</v>
      </c>
      <c r="P150" s="108">
        <f t="shared" si="67"/>
        <v>0</v>
      </c>
      <c r="Q150" s="108" t="str">
        <f>IF(OR($C150="LED",$C150="不明"),"",IF(ISERROR(VLOOKUP($M150,#REF!,2,0)),"",VLOOKUP($M150,#REF!,2,0)))</f>
        <v/>
      </c>
      <c r="R150" s="100">
        <f t="shared" si="68"/>
        <v>0</v>
      </c>
      <c r="S150" s="100">
        <f t="shared" si="69"/>
        <v>0</v>
      </c>
      <c r="T150" s="120" t="str">
        <f t="shared" si="70"/>
        <v/>
      </c>
      <c r="U150" s="124"/>
      <c r="V150" s="129" t="s">
        <v>164</v>
      </c>
      <c r="W150" s="131"/>
      <c r="X150" s="75" t="str">
        <f>IF(COUNTIF($M150,"*LED*"),"LED設置済",IF(COUNTIF($M150,"*不明*"),"該当不明",IF(ISERROR(VLOOKUP($M150,#REF!,4,0)),"",VLOOKUP($M150,#REF!,4,0))))</f>
        <v/>
      </c>
      <c r="Y150" s="139">
        <f t="shared" si="71"/>
        <v>0</v>
      </c>
      <c r="Z150" s="144" t="str">
        <f>IF(ISERROR(VLOOKUP($M150,#REF!,5,0)),"",VLOOKUP($M150,#REF!,5,0))</f>
        <v/>
      </c>
      <c r="AA150" s="147" t="str">
        <f t="shared" si="72"/>
        <v/>
      </c>
      <c r="AB150" s="147" t="str">
        <f t="shared" si="73"/>
        <v/>
      </c>
      <c r="AC150" s="147" t="str">
        <f>IF(ISERROR(VLOOKUP($M150,#REF!,6,0)),"",VLOOKUP($M150,#REF!,6,0))</f>
        <v/>
      </c>
      <c r="AD150" s="147" t="str">
        <f>IF(ISERROR(VLOOKUP($M150,#REF!,8,0)),"",VLOOKUP($M150,#REF!,8,0))</f>
        <v/>
      </c>
      <c r="AE150" s="152" t="str">
        <f t="shared" si="74"/>
        <v/>
      </c>
      <c r="AF150" s="155" t="str">
        <f t="shared" si="75"/>
        <v/>
      </c>
      <c r="AG150" s="146" t="str">
        <f t="shared" si="76"/>
        <v/>
      </c>
      <c r="AH150" s="146" t="str">
        <f>IF(ISERROR(VLOOKUP($M150,#REF!,9,0)),"",VLOOKUP($M150,#REF!,9,0))</f>
        <v/>
      </c>
      <c r="AI150" s="146" t="str">
        <f t="shared" si="77"/>
        <v/>
      </c>
      <c r="AJ150" s="168">
        <f t="shared" si="78"/>
        <v>0</v>
      </c>
      <c r="AK150" s="171"/>
      <c r="AL150" s="174" t="str">
        <f t="shared" si="79"/>
        <v/>
      </c>
      <c r="AM150" s="179" t="str">
        <f t="shared" si="80"/>
        <v/>
      </c>
      <c r="AN150" s="183" t="str">
        <f t="shared" si="81"/>
        <v>未入力セル</v>
      </c>
      <c r="AO150" s="186" t="str">
        <f t="shared" si="61"/>
        <v/>
      </c>
      <c r="AP150" s="186" t="str">
        <f t="shared" si="62"/>
        <v/>
      </c>
      <c r="AQ150" s="39">
        <f t="shared" si="60"/>
        <v>0</v>
      </c>
      <c r="AR150" s="39" t="str">
        <f>IF(ISERROR(VLOOKUP($M150,#REF!,16,0)),"",VLOOKUP($M150,#REF!,16,0))</f>
        <v/>
      </c>
      <c r="AS150" s="196" t="str">
        <f>IF(ISERROR(VLOOKUP($M150,#REF!,7,0)),"",VLOOKUP($M150,#REF!,7,0))</f>
        <v/>
      </c>
      <c r="AT150" s="203">
        <f t="shared" si="82"/>
        <v>0</v>
      </c>
      <c r="AU150" s="208" t="str">
        <f t="shared" si="83"/>
        <v/>
      </c>
      <c r="AW150" s="208" t="str">
        <f>IF(ISERROR(VLOOKUP($M150,#REF!,10,0)),"",VLOOKUP($M150,#REF!,10,0))</f>
        <v/>
      </c>
      <c r="AX150" s="203">
        <f t="shared" si="84"/>
        <v>0</v>
      </c>
      <c r="AY150" s="208" t="str">
        <f t="shared" si="85"/>
        <v/>
      </c>
      <c r="BA150" s="225" t="str">
        <f t="shared" si="86"/>
        <v/>
      </c>
      <c r="BB150" s="225" t="str">
        <f t="shared" si="87"/>
        <v/>
      </c>
    </row>
    <row r="151" spans="1:54" s="39" customFormat="1" ht="25.2" customHeight="1" x14ac:dyDescent="0.2">
      <c r="A151" s="45"/>
      <c r="B151" s="48"/>
      <c r="C151" s="48"/>
      <c r="D151" s="53"/>
      <c r="E151" s="53"/>
      <c r="F151" s="55"/>
      <c r="G151" s="55"/>
      <c r="H151" s="60"/>
      <c r="I151" s="66"/>
      <c r="J151" s="68"/>
      <c r="L151" s="73">
        <f t="shared" si="63"/>
        <v>0</v>
      </c>
      <c r="M151" s="73" t="str">
        <f t="shared" si="64"/>
        <v xml:space="preserve"> </v>
      </c>
      <c r="N151" s="100">
        <f t="shared" si="65"/>
        <v>0</v>
      </c>
      <c r="O151" s="100">
        <f t="shared" si="66"/>
        <v>0</v>
      </c>
      <c r="P151" s="108">
        <f t="shared" si="67"/>
        <v>0</v>
      </c>
      <c r="Q151" s="108" t="str">
        <f>IF(OR($C151="LED",$C151="不明"),"",IF(ISERROR(VLOOKUP($M151,#REF!,2,0)),"",VLOOKUP($M151,#REF!,2,0)))</f>
        <v/>
      </c>
      <c r="R151" s="100">
        <f t="shared" si="68"/>
        <v>0</v>
      </c>
      <c r="S151" s="100">
        <f t="shared" si="69"/>
        <v>0</v>
      </c>
      <c r="T151" s="120" t="str">
        <f t="shared" si="70"/>
        <v/>
      </c>
      <c r="U151" s="124"/>
      <c r="V151" s="129" t="s">
        <v>164</v>
      </c>
      <c r="W151" s="131"/>
      <c r="X151" s="75" t="str">
        <f>IF(COUNTIF($M151,"*LED*"),"LED設置済",IF(COUNTIF($M151,"*不明*"),"該当不明",IF(ISERROR(VLOOKUP($M151,#REF!,4,0)),"",VLOOKUP($M151,#REF!,4,0))))</f>
        <v/>
      </c>
      <c r="Y151" s="139">
        <f t="shared" si="71"/>
        <v>0</v>
      </c>
      <c r="Z151" s="144" t="str">
        <f>IF(ISERROR(VLOOKUP($M151,#REF!,5,0)),"",VLOOKUP($M151,#REF!,5,0))</f>
        <v/>
      </c>
      <c r="AA151" s="147" t="str">
        <f t="shared" si="72"/>
        <v/>
      </c>
      <c r="AB151" s="147" t="str">
        <f t="shared" si="73"/>
        <v/>
      </c>
      <c r="AC151" s="147" t="str">
        <f>IF(ISERROR(VLOOKUP($M151,#REF!,6,0)),"",VLOOKUP($M151,#REF!,6,0))</f>
        <v/>
      </c>
      <c r="AD151" s="147" t="str">
        <f>IF(ISERROR(VLOOKUP($M151,#REF!,8,0)),"",VLOOKUP($M151,#REF!,8,0))</f>
        <v/>
      </c>
      <c r="AE151" s="152" t="str">
        <f t="shared" si="74"/>
        <v/>
      </c>
      <c r="AF151" s="155" t="str">
        <f t="shared" si="75"/>
        <v/>
      </c>
      <c r="AG151" s="146" t="str">
        <f t="shared" si="76"/>
        <v/>
      </c>
      <c r="AH151" s="146" t="str">
        <f>IF(ISERROR(VLOOKUP($M151,#REF!,9,0)),"",VLOOKUP($M151,#REF!,9,0))</f>
        <v/>
      </c>
      <c r="AI151" s="146" t="str">
        <f t="shared" si="77"/>
        <v/>
      </c>
      <c r="AJ151" s="168">
        <f t="shared" si="78"/>
        <v>0</v>
      </c>
      <c r="AK151" s="171"/>
      <c r="AL151" s="174" t="str">
        <f t="shared" si="79"/>
        <v/>
      </c>
      <c r="AM151" s="179" t="str">
        <f t="shared" si="80"/>
        <v/>
      </c>
      <c r="AN151" s="183" t="str">
        <f t="shared" si="81"/>
        <v>未入力セル</v>
      </c>
      <c r="AO151" s="186" t="str">
        <f t="shared" si="61"/>
        <v/>
      </c>
      <c r="AP151" s="186" t="str">
        <f t="shared" si="62"/>
        <v/>
      </c>
      <c r="AQ151" s="39">
        <f t="shared" si="60"/>
        <v>0</v>
      </c>
      <c r="AR151" s="39" t="str">
        <f>IF(ISERROR(VLOOKUP($M151,#REF!,16,0)),"",VLOOKUP($M151,#REF!,16,0))</f>
        <v/>
      </c>
      <c r="AS151" s="196" t="str">
        <f>IF(ISERROR(VLOOKUP($M151,#REF!,7,0)),"",VLOOKUP($M151,#REF!,7,0))</f>
        <v/>
      </c>
      <c r="AT151" s="203">
        <f t="shared" si="82"/>
        <v>0</v>
      </c>
      <c r="AU151" s="208" t="str">
        <f t="shared" si="83"/>
        <v/>
      </c>
      <c r="AW151" s="208" t="str">
        <f>IF(ISERROR(VLOOKUP($M151,#REF!,10,0)),"",VLOOKUP($M151,#REF!,10,0))</f>
        <v/>
      </c>
      <c r="AX151" s="203">
        <f t="shared" si="84"/>
        <v>0</v>
      </c>
      <c r="AY151" s="208" t="str">
        <f t="shared" si="85"/>
        <v/>
      </c>
      <c r="BA151" s="225" t="str">
        <f t="shared" si="86"/>
        <v/>
      </c>
      <c r="BB151" s="225" t="str">
        <f t="shared" si="87"/>
        <v/>
      </c>
    </row>
    <row r="152" spans="1:54" s="39" customFormat="1" ht="25.2" customHeight="1" x14ac:dyDescent="0.2">
      <c r="A152" s="45"/>
      <c r="B152" s="48"/>
      <c r="C152" s="48"/>
      <c r="D152" s="53"/>
      <c r="E152" s="53"/>
      <c r="F152" s="55"/>
      <c r="G152" s="55"/>
      <c r="H152" s="60"/>
      <c r="I152" s="66"/>
      <c r="J152" s="68"/>
      <c r="L152" s="73">
        <f t="shared" si="63"/>
        <v>0</v>
      </c>
      <c r="M152" s="73" t="str">
        <f t="shared" si="64"/>
        <v xml:space="preserve"> </v>
      </c>
      <c r="N152" s="100">
        <f t="shared" si="65"/>
        <v>0</v>
      </c>
      <c r="O152" s="100">
        <f t="shared" si="66"/>
        <v>0</v>
      </c>
      <c r="P152" s="108">
        <f t="shared" si="67"/>
        <v>0</v>
      </c>
      <c r="Q152" s="108" t="str">
        <f>IF(OR($C152="LED",$C152="不明"),"",IF(ISERROR(VLOOKUP($M152,#REF!,2,0)),"",VLOOKUP($M152,#REF!,2,0)))</f>
        <v/>
      </c>
      <c r="R152" s="100">
        <f t="shared" si="68"/>
        <v>0</v>
      </c>
      <c r="S152" s="100">
        <f t="shared" si="69"/>
        <v>0</v>
      </c>
      <c r="T152" s="120" t="str">
        <f t="shared" si="70"/>
        <v/>
      </c>
      <c r="U152" s="124"/>
      <c r="V152" s="129" t="s">
        <v>164</v>
      </c>
      <c r="W152" s="131"/>
      <c r="X152" s="75" t="str">
        <f>IF(COUNTIF($M152,"*LED*"),"LED設置済",IF(COUNTIF($M152,"*不明*"),"該当不明",IF(ISERROR(VLOOKUP($M152,#REF!,4,0)),"",VLOOKUP($M152,#REF!,4,0))))</f>
        <v/>
      </c>
      <c r="Y152" s="139">
        <f t="shared" si="71"/>
        <v>0</v>
      </c>
      <c r="Z152" s="144" t="str">
        <f>IF(ISERROR(VLOOKUP($M152,#REF!,5,0)),"",VLOOKUP($M152,#REF!,5,0))</f>
        <v/>
      </c>
      <c r="AA152" s="147" t="str">
        <f t="shared" si="72"/>
        <v/>
      </c>
      <c r="AB152" s="147" t="str">
        <f t="shared" si="73"/>
        <v/>
      </c>
      <c r="AC152" s="147" t="str">
        <f>IF(ISERROR(VLOOKUP($M152,#REF!,6,0)),"",VLOOKUP($M152,#REF!,6,0))</f>
        <v/>
      </c>
      <c r="AD152" s="147" t="str">
        <f>IF(ISERROR(VLOOKUP($M152,#REF!,8,0)),"",VLOOKUP($M152,#REF!,8,0))</f>
        <v/>
      </c>
      <c r="AE152" s="152" t="str">
        <f t="shared" si="74"/>
        <v/>
      </c>
      <c r="AF152" s="155" t="str">
        <f t="shared" si="75"/>
        <v/>
      </c>
      <c r="AG152" s="146" t="str">
        <f t="shared" si="76"/>
        <v/>
      </c>
      <c r="AH152" s="146" t="str">
        <f>IF(ISERROR(VLOOKUP($M152,#REF!,9,0)),"",VLOOKUP($M152,#REF!,9,0))</f>
        <v/>
      </c>
      <c r="AI152" s="146" t="str">
        <f t="shared" si="77"/>
        <v/>
      </c>
      <c r="AJ152" s="168">
        <f t="shared" si="78"/>
        <v>0</v>
      </c>
      <c r="AK152" s="171"/>
      <c r="AL152" s="174" t="str">
        <f t="shared" si="79"/>
        <v/>
      </c>
      <c r="AM152" s="179" t="str">
        <f t="shared" si="80"/>
        <v/>
      </c>
      <c r="AN152" s="183" t="str">
        <f t="shared" si="81"/>
        <v>未入力セル</v>
      </c>
      <c r="AO152" s="186" t="str">
        <f t="shared" si="61"/>
        <v/>
      </c>
      <c r="AP152" s="186" t="str">
        <f t="shared" si="62"/>
        <v/>
      </c>
      <c r="AQ152" s="39">
        <f t="shared" si="60"/>
        <v>0</v>
      </c>
      <c r="AR152" s="39" t="str">
        <f>IF(ISERROR(VLOOKUP($M152,#REF!,16,0)),"",VLOOKUP($M152,#REF!,16,0))</f>
        <v/>
      </c>
      <c r="AS152" s="196" t="str">
        <f>IF(ISERROR(VLOOKUP($M152,#REF!,7,0)),"",VLOOKUP($M152,#REF!,7,0))</f>
        <v/>
      </c>
      <c r="AT152" s="203">
        <f t="shared" si="82"/>
        <v>0</v>
      </c>
      <c r="AU152" s="208" t="str">
        <f t="shared" si="83"/>
        <v/>
      </c>
      <c r="AW152" s="208" t="str">
        <f>IF(ISERROR(VLOOKUP($M152,#REF!,10,0)),"",VLOOKUP($M152,#REF!,10,0))</f>
        <v/>
      </c>
      <c r="AX152" s="203">
        <f t="shared" si="84"/>
        <v>0</v>
      </c>
      <c r="AY152" s="208" t="str">
        <f t="shared" si="85"/>
        <v/>
      </c>
      <c r="BA152" s="225" t="str">
        <f t="shared" si="86"/>
        <v/>
      </c>
      <c r="BB152" s="225" t="str">
        <f t="shared" si="87"/>
        <v/>
      </c>
    </row>
    <row r="153" spans="1:54" s="39" customFormat="1" ht="25.2" customHeight="1" x14ac:dyDescent="0.2">
      <c r="A153" s="45"/>
      <c r="B153" s="48"/>
      <c r="C153" s="48"/>
      <c r="D153" s="53"/>
      <c r="E153" s="53"/>
      <c r="F153" s="55"/>
      <c r="G153" s="55"/>
      <c r="H153" s="60"/>
      <c r="I153" s="66"/>
      <c r="J153" s="68"/>
      <c r="L153" s="73">
        <f t="shared" si="63"/>
        <v>0</v>
      </c>
      <c r="M153" s="73" t="str">
        <f t="shared" si="64"/>
        <v xml:space="preserve"> </v>
      </c>
      <c r="N153" s="100">
        <f t="shared" si="65"/>
        <v>0</v>
      </c>
      <c r="O153" s="100">
        <f t="shared" si="66"/>
        <v>0</v>
      </c>
      <c r="P153" s="108">
        <f t="shared" si="67"/>
        <v>0</v>
      </c>
      <c r="Q153" s="108" t="str">
        <f>IF(OR($C153="LED",$C153="不明"),"",IF(ISERROR(VLOOKUP($M153,#REF!,2,0)),"",VLOOKUP($M153,#REF!,2,0)))</f>
        <v/>
      </c>
      <c r="R153" s="100">
        <f t="shared" si="68"/>
        <v>0</v>
      </c>
      <c r="S153" s="100">
        <f t="shared" si="69"/>
        <v>0</v>
      </c>
      <c r="T153" s="120" t="str">
        <f t="shared" si="70"/>
        <v/>
      </c>
      <c r="U153" s="124"/>
      <c r="V153" s="129" t="s">
        <v>164</v>
      </c>
      <c r="W153" s="131"/>
      <c r="X153" s="75" t="str">
        <f>IF(COUNTIF($M153,"*LED*"),"LED設置済",IF(COUNTIF($M153,"*不明*"),"該当不明",IF(ISERROR(VLOOKUP($M153,#REF!,4,0)),"",VLOOKUP($M153,#REF!,4,0))))</f>
        <v/>
      </c>
      <c r="Y153" s="139">
        <f t="shared" si="71"/>
        <v>0</v>
      </c>
      <c r="Z153" s="144" t="str">
        <f>IF(ISERROR(VLOOKUP($M153,#REF!,5,0)),"",VLOOKUP($M153,#REF!,5,0))</f>
        <v/>
      </c>
      <c r="AA153" s="147" t="str">
        <f t="shared" si="72"/>
        <v/>
      </c>
      <c r="AB153" s="147" t="str">
        <f t="shared" si="73"/>
        <v/>
      </c>
      <c r="AC153" s="147" t="str">
        <f>IF(ISERROR(VLOOKUP($M153,#REF!,6,0)),"",VLOOKUP($M153,#REF!,6,0))</f>
        <v/>
      </c>
      <c r="AD153" s="147" t="str">
        <f>IF(ISERROR(VLOOKUP($M153,#REF!,8,0)),"",VLOOKUP($M153,#REF!,8,0))</f>
        <v/>
      </c>
      <c r="AE153" s="152" t="str">
        <f t="shared" si="74"/>
        <v/>
      </c>
      <c r="AF153" s="155" t="str">
        <f t="shared" si="75"/>
        <v/>
      </c>
      <c r="AG153" s="146" t="str">
        <f t="shared" si="76"/>
        <v/>
      </c>
      <c r="AH153" s="146" t="str">
        <f>IF(ISERROR(VLOOKUP($M153,#REF!,9,0)),"",VLOOKUP($M153,#REF!,9,0))</f>
        <v/>
      </c>
      <c r="AI153" s="146" t="str">
        <f t="shared" si="77"/>
        <v/>
      </c>
      <c r="AJ153" s="168">
        <f t="shared" si="78"/>
        <v>0</v>
      </c>
      <c r="AK153" s="171"/>
      <c r="AL153" s="174" t="str">
        <f t="shared" si="79"/>
        <v/>
      </c>
      <c r="AM153" s="179" t="str">
        <f t="shared" si="80"/>
        <v/>
      </c>
      <c r="AN153" s="183" t="str">
        <f t="shared" si="81"/>
        <v>未入力セル</v>
      </c>
      <c r="AO153" s="186" t="str">
        <f t="shared" si="61"/>
        <v/>
      </c>
      <c r="AP153" s="186" t="str">
        <f t="shared" si="62"/>
        <v/>
      </c>
      <c r="AQ153" s="39">
        <f t="shared" si="60"/>
        <v>0</v>
      </c>
      <c r="AR153" s="39" t="str">
        <f>IF(ISERROR(VLOOKUP($M153,#REF!,16,0)),"",VLOOKUP($M153,#REF!,16,0))</f>
        <v/>
      </c>
      <c r="AS153" s="196" t="str">
        <f>IF(ISERROR(VLOOKUP($M153,#REF!,7,0)),"",VLOOKUP($M153,#REF!,7,0))</f>
        <v/>
      </c>
      <c r="AT153" s="203">
        <f t="shared" si="82"/>
        <v>0</v>
      </c>
      <c r="AU153" s="208" t="str">
        <f t="shared" si="83"/>
        <v/>
      </c>
      <c r="AW153" s="208" t="str">
        <f>IF(ISERROR(VLOOKUP($M153,#REF!,10,0)),"",VLOOKUP($M153,#REF!,10,0))</f>
        <v/>
      </c>
      <c r="AX153" s="203">
        <f t="shared" si="84"/>
        <v>0</v>
      </c>
      <c r="AY153" s="208" t="str">
        <f t="shared" si="85"/>
        <v/>
      </c>
      <c r="BA153" s="225" t="str">
        <f t="shared" si="86"/>
        <v/>
      </c>
      <c r="BB153" s="225" t="str">
        <f t="shared" si="87"/>
        <v/>
      </c>
    </row>
    <row r="154" spans="1:54" s="39" customFormat="1" ht="25.2" customHeight="1" x14ac:dyDescent="0.2">
      <c r="A154" s="45"/>
      <c r="B154" s="48"/>
      <c r="C154" s="48"/>
      <c r="D154" s="53"/>
      <c r="E154" s="53"/>
      <c r="F154" s="55"/>
      <c r="G154" s="55"/>
      <c r="H154" s="60"/>
      <c r="I154" s="66"/>
      <c r="J154" s="68"/>
      <c r="L154" s="73">
        <f t="shared" si="63"/>
        <v>0</v>
      </c>
      <c r="M154" s="73" t="str">
        <f t="shared" si="64"/>
        <v xml:space="preserve"> </v>
      </c>
      <c r="N154" s="100">
        <f t="shared" si="65"/>
        <v>0</v>
      </c>
      <c r="O154" s="100">
        <f t="shared" si="66"/>
        <v>0</v>
      </c>
      <c r="P154" s="108">
        <f t="shared" si="67"/>
        <v>0</v>
      </c>
      <c r="Q154" s="108" t="str">
        <f>IF(OR($C154="LED",$C154="不明"),"",IF(ISERROR(VLOOKUP($M154,#REF!,2,0)),"",VLOOKUP($M154,#REF!,2,0)))</f>
        <v/>
      </c>
      <c r="R154" s="100">
        <f t="shared" si="68"/>
        <v>0</v>
      </c>
      <c r="S154" s="100">
        <f t="shared" si="69"/>
        <v>0</v>
      </c>
      <c r="T154" s="120" t="str">
        <f t="shared" si="70"/>
        <v/>
      </c>
      <c r="U154" s="124"/>
      <c r="V154" s="129" t="s">
        <v>164</v>
      </c>
      <c r="W154" s="131"/>
      <c r="X154" s="75" t="str">
        <f>IF(COUNTIF($M154,"*LED*"),"LED設置済",IF(COUNTIF($M154,"*不明*"),"該当不明",IF(ISERROR(VLOOKUP($M154,#REF!,4,0)),"",VLOOKUP($M154,#REF!,4,0))))</f>
        <v/>
      </c>
      <c r="Y154" s="139">
        <f t="shared" si="71"/>
        <v>0</v>
      </c>
      <c r="Z154" s="144" t="str">
        <f>IF(ISERROR(VLOOKUP($M154,#REF!,5,0)),"",VLOOKUP($M154,#REF!,5,0))</f>
        <v/>
      </c>
      <c r="AA154" s="147" t="str">
        <f t="shared" si="72"/>
        <v/>
      </c>
      <c r="AB154" s="147" t="str">
        <f t="shared" si="73"/>
        <v/>
      </c>
      <c r="AC154" s="147" t="str">
        <f>IF(ISERROR(VLOOKUP($M154,#REF!,6,0)),"",VLOOKUP($M154,#REF!,6,0))</f>
        <v/>
      </c>
      <c r="AD154" s="147" t="str">
        <f>IF(ISERROR(VLOOKUP($M154,#REF!,8,0)),"",VLOOKUP($M154,#REF!,8,0))</f>
        <v/>
      </c>
      <c r="AE154" s="152" t="str">
        <f t="shared" si="74"/>
        <v/>
      </c>
      <c r="AF154" s="155" t="str">
        <f t="shared" si="75"/>
        <v/>
      </c>
      <c r="AG154" s="146" t="str">
        <f t="shared" si="76"/>
        <v/>
      </c>
      <c r="AH154" s="146" t="str">
        <f>IF(ISERROR(VLOOKUP($M154,#REF!,9,0)),"",VLOOKUP($M154,#REF!,9,0))</f>
        <v/>
      </c>
      <c r="AI154" s="146" t="str">
        <f t="shared" si="77"/>
        <v/>
      </c>
      <c r="AJ154" s="168">
        <f t="shared" si="78"/>
        <v>0</v>
      </c>
      <c r="AK154" s="171"/>
      <c r="AL154" s="174" t="str">
        <f t="shared" si="79"/>
        <v/>
      </c>
      <c r="AM154" s="179" t="str">
        <f t="shared" si="80"/>
        <v/>
      </c>
      <c r="AN154" s="183" t="str">
        <f t="shared" si="81"/>
        <v>未入力セル</v>
      </c>
      <c r="AO154" s="186" t="str">
        <f t="shared" si="61"/>
        <v/>
      </c>
      <c r="AP154" s="186" t="str">
        <f t="shared" si="62"/>
        <v/>
      </c>
      <c r="AQ154" s="39">
        <f t="shared" si="60"/>
        <v>0</v>
      </c>
      <c r="AR154" s="39" t="str">
        <f>IF(ISERROR(VLOOKUP($M154,#REF!,16,0)),"",VLOOKUP($M154,#REF!,16,0))</f>
        <v/>
      </c>
      <c r="AS154" s="196" t="str">
        <f>IF(ISERROR(VLOOKUP($M154,#REF!,7,0)),"",VLOOKUP($M154,#REF!,7,0))</f>
        <v/>
      </c>
      <c r="AT154" s="203">
        <f t="shared" si="82"/>
        <v>0</v>
      </c>
      <c r="AU154" s="208" t="str">
        <f t="shared" si="83"/>
        <v/>
      </c>
      <c r="AW154" s="208" t="str">
        <f>IF(ISERROR(VLOOKUP($M154,#REF!,10,0)),"",VLOOKUP($M154,#REF!,10,0))</f>
        <v/>
      </c>
      <c r="AX154" s="203">
        <f t="shared" si="84"/>
        <v>0</v>
      </c>
      <c r="AY154" s="208" t="str">
        <f t="shared" si="85"/>
        <v/>
      </c>
      <c r="BA154" s="225" t="str">
        <f t="shared" si="86"/>
        <v/>
      </c>
      <c r="BB154" s="225" t="str">
        <f t="shared" si="87"/>
        <v/>
      </c>
    </row>
    <row r="155" spans="1:54" s="39" customFormat="1" ht="25.2" customHeight="1" x14ac:dyDescent="0.2">
      <c r="A155" s="45"/>
      <c r="B155" s="48"/>
      <c r="C155" s="48"/>
      <c r="D155" s="53"/>
      <c r="E155" s="53"/>
      <c r="F155" s="55"/>
      <c r="G155" s="55"/>
      <c r="H155" s="60"/>
      <c r="I155" s="66"/>
      <c r="J155" s="68"/>
      <c r="L155" s="73">
        <f t="shared" si="63"/>
        <v>0</v>
      </c>
      <c r="M155" s="73" t="str">
        <f t="shared" si="64"/>
        <v xml:space="preserve"> </v>
      </c>
      <c r="N155" s="100">
        <f t="shared" si="65"/>
        <v>0</v>
      </c>
      <c r="O155" s="100">
        <f t="shared" si="66"/>
        <v>0</v>
      </c>
      <c r="P155" s="108">
        <f t="shared" si="67"/>
        <v>0</v>
      </c>
      <c r="Q155" s="108" t="str">
        <f>IF(OR($C155="LED",$C155="不明"),"",IF(ISERROR(VLOOKUP($M155,#REF!,2,0)),"",VLOOKUP($M155,#REF!,2,0)))</f>
        <v/>
      </c>
      <c r="R155" s="100">
        <f t="shared" si="68"/>
        <v>0</v>
      </c>
      <c r="S155" s="100">
        <f t="shared" si="69"/>
        <v>0</v>
      </c>
      <c r="T155" s="120" t="str">
        <f t="shared" si="70"/>
        <v/>
      </c>
      <c r="U155" s="124"/>
      <c r="V155" s="129" t="s">
        <v>164</v>
      </c>
      <c r="W155" s="131"/>
      <c r="X155" s="75" t="str">
        <f>IF(COUNTIF($M155,"*LED*"),"LED設置済",IF(COUNTIF($M155,"*不明*"),"該当不明",IF(ISERROR(VLOOKUP($M155,#REF!,4,0)),"",VLOOKUP($M155,#REF!,4,0))))</f>
        <v/>
      </c>
      <c r="Y155" s="139">
        <f t="shared" si="71"/>
        <v>0</v>
      </c>
      <c r="Z155" s="144" t="str">
        <f>IF(ISERROR(VLOOKUP($M155,#REF!,5,0)),"",VLOOKUP($M155,#REF!,5,0))</f>
        <v/>
      </c>
      <c r="AA155" s="147" t="str">
        <f t="shared" si="72"/>
        <v/>
      </c>
      <c r="AB155" s="147" t="str">
        <f t="shared" si="73"/>
        <v/>
      </c>
      <c r="AC155" s="147" t="str">
        <f>IF(ISERROR(VLOOKUP($M155,#REF!,6,0)),"",VLOOKUP($M155,#REF!,6,0))</f>
        <v/>
      </c>
      <c r="AD155" s="147" t="str">
        <f>IF(ISERROR(VLOOKUP($M155,#REF!,8,0)),"",VLOOKUP($M155,#REF!,8,0))</f>
        <v/>
      </c>
      <c r="AE155" s="152" t="str">
        <f t="shared" si="74"/>
        <v/>
      </c>
      <c r="AF155" s="155" t="str">
        <f t="shared" si="75"/>
        <v/>
      </c>
      <c r="AG155" s="146" t="str">
        <f t="shared" si="76"/>
        <v/>
      </c>
      <c r="AH155" s="146" t="str">
        <f>IF(ISERROR(VLOOKUP($M155,#REF!,9,0)),"",VLOOKUP($M155,#REF!,9,0))</f>
        <v/>
      </c>
      <c r="AI155" s="146" t="str">
        <f t="shared" si="77"/>
        <v/>
      </c>
      <c r="AJ155" s="168">
        <f t="shared" si="78"/>
        <v>0</v>
      </c>
      <c r="AK155" s="171"/>
      <c r="AL155" s="174" t="str">
        <f t="shared" si="79"/>
        <v/>
      </c>
      <c r="AM155" s="179" t="str">
        <f t="shared" si="80"/>
        <v/>
      </c>
      <c r="AN155" s="183" t="str">
        <f t="shared" si="81"/>
        <v>未入力セル</v>
      </c>
      <c r="AO155" s="186" t="str">
        <f t="shared" si="61"/>
        <v/>
      </c>
      <c r="AP155" s="186" t="str">
        <f t="shared" si="62"/>
        <v/>
      </c>
      <c r="AQ155" s="39">
        <f t="shared" si="60"/>
        <v>0</v>
      </c>
      <c r="AR155" s="39" t="str">
        <f>IF(ISERROR(VLOOKUP($M155,#REF!,16,0)),"",VLOOKUP($M155,#REF!,16,0))</f>
        <v/>
      </c>
      <c r="AS155" s="196" t="str">
        <f>IF(ISERROR(VLOOKUP($M155,#REF!,7,0)),"",VLOOKUP($M155,#REF!,7,0))</f>
        <v/>
      </c>
      <c r="AT155" s="203">
        <f t="shared" si="82"/>
        <v>0</v>
      </c>
      <c r="AU155" s="208" t="str">
        <f t="shared" si="83"/>
        <v/>
      </c>
      <c r="AW155" s="208" t="str">
        <f>IF(ISERROR(VLOOKUP($M155,#REF!,10,0)),"",VLOOKUP($M155,#REF!,10,0))</f>
        <v/>
      </c>
      <c r="AX155" s="203">
        <f t="shared" si="84"/>
        <v>0</v>
      </c>
      <c r="AY155" s="208" t="str">
        <f t="shared" si="85"/>
        <v/>
      </c>
      <c r="BA155" s="225" t="str">
        <f t="shared" si="86"/>
        <v/>
      </c>
      <c r="BB155" s="225" t="str">
        <f t="shared" si="87"/>
        <v/>
      </c>
    </row>
    <row r="156" spans="1:54" s="39" customFormat="1" ht="25.2" customHeight="1" x14ac:dyDescent="0.2">
      <c r="A156" s="45"/>
      <c r="B156" s="48"/>
      <c r="C156" s="48"/>
      <c r="D156" s="53"/>
      <c r="E156" s="53"/>
      <c r="F156" s="55"/>
      <c r="G156" s="55"/>
      <c r="H156" s="60"/>
      <c r="I156" s="66"/>
      <c r="J156" s="68"/>
      <c r="L156" s="73">
        <f t="shared" si="63"/>
        <v>0</v>
      </c>
      <c r="M156" s="73" t="str">
        <f t="shared" si="64"/>
        <v xml:space="preserve"> </v>
      </c>
      <c r="N156" s="100">
        <f t="shared" si="65"/>
        <v>0</v>
      </c>
      <c r="O156" s="100">
        <f t="shared" si="66"/>
        <v>0</v>
      </c>
      <c r="P156" s="108">
        <f t="shared" si="67"/>
        <v>0</v>
      </c>
      <c r="Q156" s="108" t="str">
        <f>IF(OR($C156="LED",$C156="不明"),"",IF(ISERROR(VLOOKUP($M156,#REF!,2,0)),"",VLOOKUP($M156,#REF!,2,0)))</f>
        <v/>
      </c>
      <c r="R156" s="100">
        <f t="shared" si="68"/>
        <v>0</v>
      </c>
      <c r="S156" s="100">
        <f t="shared" si="69"/>
        <v>0</v>
      </c>
      <c r="T156" s="120" t="str">
        <f t="shared" si="70"/>
        <v/>
      </c>
      <c r="U156" s="124"/>
      <c r="V156" s="129" t="s">
        <v>164</v>
      </c>
      <c r="W156" s="131"/>
      <c r="X156" s="75" t="str">
        <f>IF(COUNTIF($M156,"*LED*"),"LED設置済",IF(COUNTIF($M156,"*不明*"),"該当不明",IF(ISERROR(VLOOKUP($M156,#REF!,4,0)),"",VLOOKUP($M156,#REF!,4,0))))</f>
        <v/>
      </c>
      <c r="Y156" s="139">
        <f t="shared" si="71"/>
        <v>0</v>
      </c>
      <c r="Z156" s="144" t="str">
        <f>IF(ISERROR(VLOOKUP($M156,#REF!,5,0)),"",VLOOKUP($M156,#REF!,5,0))</f>
        <v/>
      </c>
      <c r="AA156" s="147" t="str">
        <f t="shared" si="72"/>
        <v/>
      </c>
      <c r="AB156" s="147" t="str">
        <f t="shared" si="73"/>
        <v/>
      </c>
      <c r="AC156" s="147" t="str">
        <f>IF(ISERROR(VLOOKUP($M156,#REF!,6,0)),"",VLOOKUP($M156,#REF!,6,0))</f>
        <v/>
      </c>
      <c r="AD156" s="147" t="str">
        <f>IF(ISERROR(VLOOKUP($M156,#REF!,8,0)),"",VLOOKUP($M156,#REF!,8,0))</f>
        <v/>
      </c>
      <c r="AE156" s="152" t="str">
        <f t="shared" si="74"/>
        <v/>
      </c>
      <c r="AF156" s="155" t="str">
        <f t="shared" si="75"/>
        <v/>
      </c>
      <c r="AG156" s="146" t="str">
        <f t="shared" si="76"/>
        <v/>
      </c>
      <c r="AH156" s="146" t="str">
        <f>IF(ISERROR(VLOOKUP($M156,#REF!,9,0)),"",VLOOKUP($M156,#REF!,9,0))</f>
        <v/>
      </c>
      <c r="AI156" s="146" t="str">
        <f t="shared" si="77"/>
        <v/>
      </c>
      <c r="AJ156" s="168">
        <f t="shared" si="78"/>
        <v>0</v>
      </c>
      <c r="AK156" s="171"/>
      <c r="AL156" s="174" t="str">
        <f t="shared" si="79"/>
        <v/>
      </c>
      <c r="AM156" s="179" t="str">
        <f t="shared" si="80"/>
        <v/>
      </c>
      <c r="AN156" s="183" t="str">
        <f t="shared" si="81"/>
        <v>未入力セル</v>
      </c>
      <c r="AO156" s="186" t="str">
        <f t="shared" si="61"/>
        <v/>
      </c>
      <c r="AP156" s="186" t="str">
        <f t="shared" si="62"/>
        <v/>
      </c>
      <c r="AQ156" s="39">
        <f t="shared" si="60"/>
        <v>0</v>
      </c>
      <c r="AR156" s="39" t="str">
        <f>IF(ISERROR(VLOOKUP($M156,#REF!,16,0)),"",VLOOKUP($M156,#REF!,16,0))</f>
        <v/>
      </c>
      <c r="AS156" s="196" t="str">
        <f>IF(ISERROR(VLOOKUP($M156,#REF!,7,0)),"",VLOOKUP($M156,#REF!,7,0))</f>
        <v/>
      </c>
      <c r="AT156" s="203">
        <f t="shared" si="82"/>
        <v>0</v>
      </c>
      <c r="AU156" s="208" t="str">
        <f t="shared" si="83"/>
        <v/>
      </c>
      <c r="AW156" s="208" t="str">
        <f>IF(ISERROR(VLOOKUP($M156,#REF!,10,0)),"",VLOOKUP($M156,#REF!,10,0))</f>
        <v/>
      </c>
      <c r="AX156" s="203">
        <f t="shared" si="84"/>
        <v>0</v>
      </c>
      <c r="AY156" s="208" t="str">
        <f t="shared" si="85"/>
        <v/>
      </c>
      <c r="BA156" s="225" t="str">
        <f t="shared" si="86"/>
        <v/>
      </c>
      <c r="BB156" s="225" t="str">
        <f t="shared" si="87"/>
        <v/>
      </c>
    </row>
    <row r="157" spans="1:54" s="39" customFormat="1" ht="25.2" customHeight="1" x14ac:dyDescent="0.2">
      <c r="A157" s="45"/>
      <c r="B157" s="48"/>
      <c r="C157" s="48"/>
      <c r="D157" s="53"/>
      <c r="E157" s="53"/>
      <c r="F157" s="55"/>
      <c r="G157" s="55"/>
      <c r="H157" s="60"/>
      <c r="I157" s="66"/>
      <c r="J157" s="68"/>
      <c r="L157" s="73">
        <f t="shared" si="63"/>
        <v>0</v>
      </c>
      <c r="M157" s="73" t="str">
        <f t="shared" si="64"/>
        <v xml:space="preserve"> </v>
      </c>
      <c r="N157" s="100">
        <f t="shared" si="65"/>
        <v>0</v>
      </c>
      <c r="O157" s="100">
        <f t="shared" si="66"/>
        <v>0</v>
      </c>
      <c r="P157" s="108">
        <f t="shared" si="67"/>
        <v>0</v>
      </c>
      <c r="Q157" s="108" t="str">
        <f>IF(OR($C157="LED",$C157="不明"),"",IF(ISERROR(VLOOKUP($M157,#REF!,2,0)),"",VLOOKUP($M157,#REF!,2,0)))</f>
        <v/>
      </c>
      <c r="R157" s="100">
        <f t="shared" si="68"/>
        <v>0</v>
      </c>
      <c r="S157" s="100">
        <f t="shared" si="69"/>
        <v>0</v>
      </c>
      <c r="T157" s="120" t="str">
        <f t="shared" si="70"/>
        <v/>
      </c>
      <c r="U157" s="124"/>
      <c r="V157" s="129" t="s">
        <v>164</v>
      </c>
      <c r="W157" s="131"/>
      <c r="X157" s="75" t="str">
        <f>IF(COUNTIF($M157,"*LED*"),"LED設置済",IF(COUNTIF($M157,"*不明*"),"該当不明",IF(ISERROR(VLOOKUP($M157,#REF!,4,0)),"",VLOOKUP($M157,#REF!,4,0))))</f>
        <v/>
      </c>
      <c r="Y157" s="139">
        <f t="shared" si="71"/>
        <v>0</v>
      </c>
      <c r="Z157" s="144" t="str">
        <f>IF(ISERROR(VLOOKUP($M157,#REF!,5,0)),"",VLOOKUP($M157,#REF!,5,0))</f>
        <v/>
      </c>
      <c r="AA157" s="147" t="str">
        <f t="shared" si="72"/>
        <v/>
      </c>
      <c r="AB157" s="147" t="str">
        <f t="shared" si="73"/>
        <v/>
      </c>
      <c r="AC157" s="147" t="str">
        <f>IF(ISERROR(VLOOKUP($M157,#REF!,6,0)),"",VLOOKUP($M157,#REF!,6,0))</f>
        <v/>
      </c>
      <c r="AD157" s="147" t="str">
        <f>IF(ISERROR(VLOOKUP($M157,#REF!,8,0)),"",VLOOKUP($M157,#REF!,8,0))</f>
        <v/>
      </c>
      <c r="AE157" s="152" t="str">
        <f t="shared" si="74"/>
        <v/>
      </c>
      <c r="AF157" s="155" t="str">
        <f t="shared" si="75"/>
        <v/>
      </c>
      <c r="AG157" s="146" t="str">
        <f t="shared" si="76"/>
        <v/>
      </c>
      <c r="AH157" s="146" t="str">
        <f>IF(ISERROR(VLOOKUP($M157,#REF!,9,0)),"",VLOOKUP($M157,#REF!,9,0))</f>
        <v/>
      </c>
      <c r="AI157" s="146" t="str">
        <f t="shared" si="77"/>
        <v/>
      </c>
      <c r="AJ157" s="168">
        <f t="shared" si="78"/>
        <v>0</v>
      </c>
      <c r="AK157" s="171"/>
      <c r="AL157" s="174" t="str">
        <f t="shared" si="79"/>
        <v/>
      </c>
      <c r="AM157" s="179" t="str">
        <f t="shared" si="80"/>
        <v/>
      </c>
      <c r="AN157" s="183" t="str">
        <f t="shared" si="81"/>
        <v>未入力セル</v>
      </c>
      <c r="AO157" s="186" t="str">
        <f t="shared" si="61"/>
        <v/>
      </c>
      <c r="AP157" s="186" t="str">
        <f t="shared" si="62"/>
        <v/>
      </c>
      <c r="AQ157" s="39">
        <f t="shared" si="60"/>
        <v>0</v>
      </c>
      <c r="AR157" s="39" t="str">
        <f>IF(ISERROR(VLOOKUP($M157,#REF!,16,0)),"",VLOOKUP($M157,#REF!,16,0))</f>
        <v/>
      </c>
      <c r="AS157" s="196" t="str">
        <f>IF(ISERROR(VLOOKUP($M157,#REF!,7,0)),"",VLOOKUP($M157,#REF!,7,0))</f>
        <v/>
      </c>
      <c r="AT157" s="203">
        <f t="shared" si="82"/>
        <v>0</v>
      </c>
      <c r="AU157" s="208" t="str">
        <f t="shared" si="83"/>
        <v/>
      </c>
      <c r="AW157" s="208" t="str">
        <f>IF(ISERROR(VLOOKUP($M157,#REF!,10,0)),"",VLOOKUP($M157,#REF!,10,0))</f>
        <v/>
      </c>
      <c r="AX157" s="203">
        <f t="shared" si="84"/>
        <v>0</v>
      </c>
      <c r="AY157" s="208" t="str">
        <f t="shared" si="85"/>
        <v/>
      </c>
      <c r="BA157" s="225" t="str">
        <f t="shared" si="86"/>
        <v/>
      </c>
      <c r="BB157" s="225" t="str">
        <f t="shared" si="87"/>
        <v/>
      </c>
    </row>
    <row r="158" spans="1:54" s="39" customFormat="1" ht="25.2" customHeight="1" x14ac:dyDescent="0.2">
      <c r="A158" s="45"/>
      <c r="B158" s="48"/>
      <c r="C158" s="48"/>
      <c r="D158" s="53"/>
      <c r="E158" s="53"/>
      <c r="F158" s="55"/>
      <c r="G158" s="55"/>
      <c r="H158" s="60"/>
      <c r="I158" s="66"/>
      <c r="J158" s="68"/>
      <c r="L158" s="73">
        <f t="shared" si="63"/>
        <v>0</v>
      </c>
      <c r="M158" s="73" t="str">
        <f t="shared" si="64"/>
        <v xml:space="preserve"> </v>
      </c>
      <c r="N158" s="100">
        <f t="shared" si="65"/>
        <v>0</v>
      </c>
      <c r="O158" s="100">
        <f t="shared" si="66"/>
        <v>0</v>
      </c>
      <c r="P158" s="108">
        <f t="shared" si="67"/>
        <v>0</v>
      </c>
      <c r="Q158" s="108" t="str">
        <f>IF(OR($C158="LED",$C158="不明"),"",IF(ISERROR(VLOOKUP($M158,#REF!,2,0)),"",VLOOKUP($M158,#REF!,2,0)))</f>
        <v/>
      </c>
      <c r="R158" s="100">
        <f t="shared" si="68"/>
        <v>0</v>
      </c>
      <c r="S158" s="100">
        <f t="shared" si="69"/>
        <v>0</v>
      </c>
      <c r="T158" s="120" t="str">
        <f t="shared" si="70"/>
        <v/>
      </c>
      <c r="U158" s="124"/>
      <c r="V158" s="129" t="s">
        <v>164</v>
      </c>
      <c r="W158" s="131"/>
      <c r="X158" s="75" t="str">
        <f>IF(COUNTIF($M158,"*LED*"),"LED設置済",IF(COUNTIF($M158,"*不明*"),"該当不明",IF(ISERROR(VLOOKUP($M158,#REF!,4,0)),"",VLOOKUP($M158,#REF!,4,0))))</f>
        <v/>
      </c>
      <c r="Y158" s="139">
        <f t="shared" si="71"/>
        <v>0</v>
      </c>
      <c r="Z158" s="144" t="str">
        <f>IF(ISERROR(VLOOKUP($M158,#REF!,5,0)),"",VLOOKUP($M158,#REF!,5,0))</f>
        <v/>
      </c>
      <c r="AA158" s="147" t="str">
        <f t="shared" si="72"/>
        <v/>
      </c>
      <c r="AB158" s="147" t="str">
        <f t="shared" si="73"/>
        <v/>
      </c>
      <c r="AC158" s="147" t="str">
        <f>IF(ISERROR(VLOOKUP($M158,#REF!,6,0)),"",VLOOKUP($M158,#REF!,6,0))</f>
        <v/>
      </c>
      <c r="AD158" s="147" t="str">
        <f>IF(ISERROR(VLOOKUP($M158,#REF!,8,0)),"",VLOOKUP($M158,#REF!,8,0))</f>
        <v/>
      </c>
      <c r="AE158" s="152" t="str">
        <f t="shared" si="74"/>
        <v/>
      </c>
      <c r="AF158" s="155" t="str">
        <f t="shared" si="75"/>
        <v/>
      </c>
      <c r="AG158" s="146" t="str">
        <f t="shared" si="76"/>
        <v/>
      </c>
      <c r="AH158" s="146" t="str">
        <f>IF(ISERROR(VLOOKUP($M158,#REF!,9,0)),"",VLOOKUP($M158,#REF!,9,0))</f>
        <v/>
      </c>
      <c r="AI158" s="146" t="str">
        <f t="shared" si="77"/>
        <v/>
      </c>
      <c r="AJ158" s="168">
        <f t="shared" si="78"/>
        <v>0</v>
      </c>
      <c r="AK158" s="171"/>
      <c r="AL158" s="174" t="str">
        <f t="shared" si="79"/>
        <v/>
      </c>
      <c r="AM158" s="179" t="str">
        <f t="shared" si="80"/>
        <v/>
      </c>
      <c r="AN158" s="183" t="str">
        <f t="shared" si="81"/>
        <v>未入力セル</v>
      </c>
      <c r="AO158" s="186" t="str">
        <f t="shared" si="61"/>
        <v/>
      </c>
      <c r="AP158" s="186" t="str">
        <f t="shared" si="62"/>
        <v/>
      </c>
      <c r="AQ158" s="39">
        <f t="shared" si="60"/>
        <v>0</v>
      </c>
      <c r="AR158" s="39" t="str">
        <f>IF(ISERROR(VLOOKUP($M158,#REF!,16,0)),"",VLOOKUP($M158,#REF!,16,0))</f>
        <v/>
      </c>
      <c r="AS158" s="196" t="str">
        <f>IF(ISERROR(VLOOKUP($M158,#REF!,7,0)),"",VLOOKUP($M158,#REF!,7,0))</f>
        <v/>
      </c>
      <c r="AT158" s="203">
        <f t="shared" si="82"/>
        <v>0</v>
      </c>
      <c r="AU158" s="208" t="str">
        <f t="shared" si="83"/>
        <v/>
      </c>
      <c r="AW158" s="208" t="str">
        <f>IF(ISERROR(VLOOKUP($M158,#REF!,10,0)),"",VLOOKUP($M158,#REF!,10,0))</f>
        <v/>
      </c>
      <c r="AX158" s="203">
        <f t="shared" si="84"/>
        <v>0</v>
      </c>
      <c r="AY158" s="208" t="str">
        <f t="shared" si="85"/>
        <v/>
      </c>
      <c r="BA158" s="225" t="str">
        <f t="shared" si="86"/>
        <v/>
      </c>
      <c r="BB158" s="225" t="str">
        <f t="shared" si="87"/>
        <v/>
      </c>
    </row>
    <row r="159" spans="1:54" s="39" customFormat="1" ht="25.2" customHeight="1" x14ac:dyDescent="0.2">
      <c r="A159" s="45"/>
      <c r="B159" s="48"/>
      <c r="C159" s="48"/>
      <c r="D159" s="53"/>
      <c r="E159" s="53"/>
      <c r="F159" s="55"/>
      <c r="G159" s="55"/>
      <c r="H159" s="60"/>
      <c r="I159" s="66"/>
      <c r="J159" s="68"/>
      <c r="L159" s="73">
        <f t="shared" si="63"/>
        <v>0</v>
      </c>
      <c r="M159" s="73" t="str">
        <f t="shared" si="64"/>
        <v xml:space="preserve"> </v>
      </c>
      <c r="N159" s="100">
        <f t="shared" si="65"/>
        <v>0</v>
      </c>
      <c r="O159" s="100">
        <f t="shared" si="66"/>
        <v>0</v>
      </c>
      <c r="P159" s="108">
        <f t="shared" si="67"/>
        <v>0</v>
      </c>
      <c r="Q159" s="108" t="str">
        <f>IF(OR($C159="LED",$C159="不明"),"",IF(ISERROR(VLOOKUP($M159,#REF!,2,0)),"",VLOOKUP($M159,#REF!,2,0)))</f>
        <v/>
      </c>
      <c r="R159" s="100">
        <f t="shared" si="68"/>
        <v>0</v>
      </c>
      <c r="S159" s="100">
        <f t="shared" si="69"/>
        <v>0</v>
      </c>
      <c r="T159" s="120" t="str">
        <f t="shared" si="70"/>
        <v/>
      </c>
      <c r="U159" s="124"/>
      <c r="V159" s="129" t="s">
        <v>164</v>
      </c>
      <c r="W159" s="131"/>
      <c r="X159" s="75" t="str">
        <f>IF(COUNTIF($M159,"*LED*"),"LED設置済",IF(COUNTIF($M159,"*不明*"),"該当不明",IF(ISERROR(VLOOKUP($M159,#REF!,4,0)),"",VLOOKUP($M159,#REF!,4,0))))</f>
        <v/>
      </c>
      <c r="Y159" s="139">
        <f t="shared" si="71"/>
        <v>0</v>
      </c>
      <c r="Z159" s="144" t="str">
        <f>IF(ISERROR(VLOOKUP($M159,#REF!,5,0)),"",VLOOKUP($M159,#REF!,5,0))</f>
        <v/>
      </c>
      <c r="AA159" s="147" t="str">
        <f t="shared" si="72"/>
        <v/>
      </c>
      <c r="AB159" s="147" t="str">
        <f t="shared" si="73"/>
        <v/>
      </c>
      <c r="AC159" s="147" t="str">
        <f>IF(ISERROR(VLOOKUP($M159,#REF!,6,0)),"",VLOOKUP($M159,#REF!,6,0))</f>
        <v/>
      </c>
      <c r="AD159" s="147" t="str">
        <f>IF(ISERROR(VLOOKUP($M159,#REF!,8,0)),"",VLOOKUP($M159,#REF!,8,0))</f>
        <v/>
      </c>
      <c r="AE159" s="152" t="str">
        <f t="shared" si="74"/>
        <v/>
      </c>
      <c r="AF159" s="155" t="str">
        <f t="shared" si="75"/>
        <v/>
      </c>
      <c r="AG159" s="146" t="str">
        <f t="shared" si="76"/>
        <v/>
      </c>
      <c r="AH159" s="146" t="str">
        <f>IF(ISERROR(VLOOKUP($M159,#REF!,9,0)),"",VLOOKUP($M159,#REF!,9,0))</f>
        <v/>
      </c>
      <c r="AI159" s="146" t="str">
        <f t="shared" si="77"/>
        <v/>
      </c>
      <c r="AJ159" s="168">
        <f t="shared" si="78"/>
        <v>0</v>
      </c>
      <c r="AK159" s="171"/>
      <c r="AL159" s="174" t="str">
        <f t="shared" si="79"/>
        <v/>
      </c>
      <c r="AM159" s="179" t="str">
        <f t="shared" si="80"/>
        <v/>
      </c>
      <c r="AN159" s="183" t="str">
        <f t="shared" si="81"/>
        <v>未入力セル</v>
      </c>
      <c r="AO159" s="186" t="str">
        <f t="shared" si="61"/>
        <v/>
      </c>
      <c r="AP159" s="186" t="str">
        <f t="shared" si="62"/>
        <v/>
      </c>
      <c r="AQ159" s="39">
        <f t="shared" ref="AQ159:AQ222" si="88">R159*S159*N159</f>
        <v>0</v>
      </c>
      <c r="AR159" s="39" t="str">
        <f>IF(ISERROR(VLOOKUP($M159,#REF!,16,0)),"",VLOOKUP($M159,#REF!,16,0))</f>
        <v/>
      </c>
      <c r="AS159" s="196" t="str">
        <f>IF(ISERROR(VLOOKUP($M159,#REF!,7,0)),"",VLOOKUP($M159,#REF!,7,0))</f>
        <v/>
      </c>
      <c r="AT159" s="203">
        <f t="shared" si="82"/>
        <v>0</v>
      </c>
      <c r="AU159" s="208" t="str">
        <f t="shared" si="83"/>
        <v/>
      </c>
      <c r="AW159" s="208" t="str">
        <f>IF(ISERROR(VLOOKUP($M159,#REF!,10,0)),"",VLOOKUP($M159,#REF!,10,0))</f>
        <v/>
      </c>
      <c r="AX159" s="203">
        <f t="shared" si="84"/>
        <v>0</v>
      </c>
      <c r="AY159" s="208" t="str">
        <f t="shared" si="85"/>
        <v/>
      </c>
      <c r="BA159" s="225" t="str">
        <f t="shared" si="86"/>
        <v/>
      </c>
      <c r="BB159" s="225" t="str">
        <f t="shared" si="87"/>
        <v/>
      </c>
    </row>
    <row r="160" spans="1:54" s="39" customFormat="1" ht="25.2" customHeight="1" x14ac:dyDescent="0.2">
      <c r="A160" s="45"/>
      <c r="B160" s="48"/>
      <c r="C160" s="48"/>
      <c r="D160" s="53"/>
      <c r="E160" s="53"/>
      <c r="F160" s="55"/>
      <c r="G160" s="55"/>
      <c r="H160" s="60"/>
      <c r="I160" s="66"/>
      <c r="J160" s="68"/>
      <c r="L160" s="73">
        <f t="shared" si="63"/>
        <v>0</v>
      </c>
      <c r="M160" s="73" t="str">
        <f t="shared" si="64"/>
        <v xml:space="preserve"> </v>
      </c>
      <c r="N160" s="100">
        <f t="shared" si="65"/>
        <v>0</v>
      </c>
      <c r="O160" s="100">
        <f t="shared" si="66"/>
        <v>0</v>
      </c>
      <c r="P160" s="108">
        <f t="shared" si="67"/>
        <v>0</v>
      </c>
      <c r="Q160" s="108" t="str">
        <f>IF(OR($C160="LED",$C160="不明"),"",IF(ISERROR(VLOOKUP($M160,#REF!,2,0)),"",VLOOKUP($M160,#REF!,2,0)))</f>
        <v/>
      </c>
      <c r="R160" s="100">
        <f t="shared" si="68"/>
        <v>0</v>
      </c>
      <c r="S160" s="100">
        <f t="shared" si="69"/>
        <v>0</v>
      </c>
      <c r="T160" s="120" t="str">
        <f t="shared" si="70"/>
        <v/>
      </c>
      <c r="U160" s="124"/>
      <c r="V160" s="129" t="s">
        <v>164</v>
      </c>
      <c r="W160" s="131"/>
      <c r="X160" s="75" t="str">
        <f>IF(COUNTIF($M160,"*LED*"),"LED設置済",IF(COUNTIF($M160,"*不明*"),"該当不明",IF(ISERROR(VLOOKUP($M160,#REF!,4,0)),"",VLOOKUP($M160,#REF!,4,0))))</f>
        <v/>
      </c>
      <c r="Y160" s="139">
        <f t="shared" si="71"/>
        <v>0</v>
      </c>
      <c r="Z160" s="144" t="str">
        <f>IF(ISERROR(VLOOKUP($M160,#REF!,5,0)),"",VLOOKUP($M160,#REF!,5,0))</f>
        <v/>
      </c>
      <c r="AA160" s="147" t="str">
        <f t="shared" si="72"/>
        <v/>
      </c>
      <c r="AB160" s="147" t="str">
        <f t="shared" si="73"/>
        <v/>
      </c>
      <c r="AC160" s="147" t="str">
        <f>IF(ISERROR(VLOOKUP($M160,#REF!,6,0)),"",VLOOKUP($M160,#REF!,6,0))</f>
        <v/>
      </c>
      <c r="AD160" s="147" t="str">
        <f>IF(ISERROR(VLOOKUP($M160,#REF!,8,0)),"",VLOOKUP($M160,#REF!,8,0))</f>
        <v/>
      </c>
      <c r="AE160" s="152" t="str">
        <f t="shared" si="74"/>
        <v/>
      </c>
      <c r="AF160" s="155" t="str">
        <f t="shared" si="75"/>
        <v/>
      </c>
      <c r="AG160" s="146" t="str">
        <f t="shared" si="76"/>
        <v/>
      </c>
      <c r="AH160" s="146" t="str">
        <f>IF(ISERROR(VLOOKUP($M160,#REF!,9,0)),"",VLOOKUP($M160,#REF!,9,0))</f>
        <v/>
      </c>
      <c r="AI160" s="146" t="str">
        <f t="shared" si="77"/>
        <v/>
      </c>
      <c r="AJ160" s="168">
        <f t="shared" si="78"/>
        <v>0</v>
      </c>
      <c r="AK160" s="171"/>
      <c r="AL160" s="174" t="str">
        <f t="shared" si="79"/>
        <v/>
      </c>
      <c r="AM160" s="179" t="str">
        <f t="shared" si="80"/>
        <v/>
      </c>
      <c r="AN160" s="183" t="str">
        <f t="shared" si="81"/>
        <v>未入力セル</v>
      </c>
      <c r="AO160" s="186" t="str">
        <f t="shared" si="61"/>
        <v/>
      </c>
      <c r="AP160" s="186" t="str">
        <f t="shared" si="62"/>
        <v/>
      </c>
      <c r="AQ160" s="39">
        <f t="shared" si="88"/>
        <v>0</v>
      </c>
      <c r="AR160" s="39" t="str">
        <f>IF(ISERROR(VLOOKUP($M160,#REF!,16,0)),"",VLOOKUP($M160,#REF!,16,0))</f>
        <v/>
      </c>
      <c r="AS160" s="196" t="str">
        <f>IF(ISERROR(VLOOKUP($M160,#REF!,7,0)),"",VLOOKUP($M160,#REF!,7,0))</f>
        <v/>
      </c>
      <c r="AT160" s="203">
        <f t="shared" si="82"/>
        <v>0</v>
      </c>
      <c r="AU160" s="208" t="str">
        <f t="shared" si="83"/>
        <v/>
      </c>
      <c r="AW160" s="208" t="str">
        <f>IF(ISERROR(VLOOKUP($M160,#REF!,10,0)),"",VLOOKUP($M160,#REF!,10,0))</f>
        <v/>
      </c>
      <c r="AX160" s="203">
        <f t="shared" si="84"/>
        <v>0</v>
      </c>
      <c r="AY160" s="208" t="str">
        <f t="shared" si="85"/>
        <v/>
      </c>
      <c r="BA160" s="225" t="str">
        <f t="shared" si="86"/>
        <v/>
      </c>
      <c r="BB160" s="225" t="str">
        <f t="shared" si="87"/>
        <v/>
      </c>
    </row>
    <row r="161" spans="1:54" s="39" customFormat="1" ht="25.2" customHeight="1" x14ac:dyDescent="0.2">
      <c r="A161" s="45"/>
      <c r="B161" s="48"/>
      <c r="C161" s="48"/>
      <c r="D161" s="53"/>
      <c r="E161" s="53"/>
      <c r="F161" s="55"/>
      <c r="G161" s="55"/>
      <c r="H161" s="60"/>
      <c r="I161" s="66"/>
      <c r="J161" s="68"/>
      <c r="L161" s="73">
        <f t="shared" si="63"/>
        <v>0</v>
      </c>
      <c r="M161" s="73" t="str">
        <f t="shared" si="64"/>
        <v xml:space="preserve"> </v>
      </c>
      <c r="N161" s="100">
        <f t="shared" si="65"/>
        <v>0</v>
      </c>
      <c r="O161" s="100">
        <f t="shared" si="66"/>
        <v>0</v>
      </c>
      <c r="P161" s="108">
        <f t="shared" si="67"/>
        <v>0</v>
      </c>
      <c r="Q161" s="108" t="str">
        <f>IF(OR($C161="LED",$C161="不明"),"",IF(ISERROR(VLOOKUP($M161,#REF!,2,0)),"",VLOOKUP($M161,#REF!,2,0)))</f>
        <v/>
      </c>
      <c r="R161" s="100">
        <f t="shared" si="68"/>
        <v>0</v>
      </c>
      <c r="S161" s="100">
        <f t="shared" si="69"/>
        <v>0</v>
      </c>
      <c r="T161" s="120" t="str">
        <f t="shared" si="70"/>
        <v/>
      </c>
      <c r="U161" s="124"/>
      <c r="V161" s="129" t="s">
        <v>164</v>
      </c>
      <c r="W161" s="131"/>
      <c r="X161" s="75" t="str">
        <f>IF(COUNTIF($M161,"*LED*"),"LED設置済",IF(COUNTIF($M161,"*不明*"),"該当不明",IF(ISERROR(VLOOKUP($M161,#REF!,4,0)),"",VLOOKUP($M161,#REF!,4,0))))</f>
        <v/>
      </c>
      <c r="Y161" s="139">
        <f t="shared" si="71"/>
        <v>0</v>
      </c>
      <c r="Z161" s="144" t="str">
        <f>IF(ISERROR(VLOOKUP($M161,#REF!,5,0)),"",VLOOKUP($M161,#REF!,5,0))</f>
        <v/>
      </c>
      <c r="AA161" s="147" t="str">
        <f t="shared" si="72"/>
        <v/>
      </c>
      <c r="AB161" s="147" t="str">
        <f t="shared" si="73"/>
        <v/>
      </c>
      <c r="AC161" s="147" t="str">
        <f>IF(ISERROR(VLOOKUP($M161,#REF!,6,0)),"",VLOOKUP($M161,#REF!,6,0))</f>
        <v/>
      </c>
      <c r="AD161" s="147" t="str">
        <f>IF(ISERROR(VLOOKUP($M161,#REF!,8,0)),"",VLOOKUP($M161,#REF!,8,0))</f>
        <v/>
      </c>
      <c r="AE161" s="152" t="str">
        <f t="shared" si="74"/>
        <v/>
      </c>
      <c r="AF161" s="155" t="str">
        <f t="shared" si="75"/>
        <v/>
      </c>
      <c r="AG161" s="146" t="str">
        <f t="shared" si="76"/>
        <v/>
      </c>
      <c r="AH161" s="146" t="str">
        <f>IF(ISERROR(VLOOKUP($M161,#REF!,9,0)),"",VLOOKUP($M161,#REF!,9,0))</f>
        <v/>
      </c>
      <c r="AI161" s="146" t="str">
        <f t="shared" si="77"/>
        <v/>
      </c>
      <c r="AJ161" s="168">
        <f t="shared" si="78"/>
        <v>0</v>
      </c>
      <c r="AK161" s="171"/>
      <c r="AL161" s="174" t="str">
        <f t="shared" si="79"/>
        <v/>
      </c>
      <c r="AM161" s="179" t="str">
        <f t="shared" si="80"/>
        <v/>
      </c>
      <c r="AN161" s="183" t="str">
        <f t="shared" si="81"/>
        <v>未入力セル</v>
      </c>
      <c r="AO161" s="186" t="str">
        <f t="shared" si="61"/>
        <v/>
      </c>
      <c r="AP161" s="186" t="str">
        <f t="shared" si="62"/>
        <v/>
      </c>
      <c r="AQ161" s="39">
        <f t="shared" si="88"/>
        <v>0</v>
      </c>
      <c r="AR161" s="39" t="str">
        <f>IF(ISERROR(VLOOKUP($M161,#REF!,16,0)),"",VLOOKUP($M161,#REF!,16,0))</f>
        <v/>
      </c>
      <c r="AS161" s="196" t="str">
        <f>IF(ISERROR(VLOOKUP($M161,#REF!,7,0)),"",VLOOKUP($M161,#REF!,7,0))</f>
        <v/>
      </c>
      <c r="AT161" s="203">
        <f t="shared" si="82"/>
        <v>0</v>
      </c>
      <c r="AU161" s="208" t="str">
        <f t="shared" si="83"/>
        <v/>
      </c>
      <c r="AW161" s="208" t="str">
        <f>IF(ISERROR(VLOOKUP($M161,#REF!,10,0)),"",VLOOKUP($M161,#REF!,10,0))</f>
        <v/>
      </c>
      <c r="AX161" s="203">
        <f t="shared" si="84"/>
        <v>0</v>
      </c>
      <c r="AY161" s="208" t="str">
        <f t="shared" si="85"/>
        <v/>
      </c>
      <c r="BA161" s="225" t="str">
        <f t="shared" si="86"/>
        <v/>
      </c>
      <c r="BB161" s="225" t="str">
        <f t="shared" si="87"/>
        <v/>
      </c>
    </row>
    <row r="162" spans="1:54" s="39" customFormat="1" ht="25.2" customHeight="1" x14ac:dyDescent="0.2">
      <c r="A162" s="45"/>
      <c r="B162" s="48"/>
      <c r="C162" s="48"/>
      <c r="D162" s="53"/>
      <c r="E162" s="53"/>
      <c r="F162" s="55"/>
      <c r="G162" s="55"/>
      <c r="H162" s="60"/>
      <c r="I162" s="66"/>
      <c r="J162" s="68"/>
      <c r="L162" s="73">
        <f t="shared" si="63"/>
        <v>0</v>
      </c>
      <c r="M162" s="73" t="str">
        <f t="shared" si="64"/>
        <v xml:space="preserve"> </v>
      </c>
      <c r="N162" s="100">
        <f t="shared" si="65"/>
        <v>0</v>
      </c>
      <c r="O162" s="100">
        <f t="shared" si="66"/>
        <v>0</v>
      </c>
      <c r="P162" s="108">
        <f t="shared" si="67"/>
        <v>0</v>
      </c>
      <c r="Q162" s="108" t="str">
        <f>IF(OR($C162="LED",$C162="不明"),"",IF(ISERROR(VLOOKUP($M162,#REF!,2,0)),"",VLOOKUP($M162,#REF!,2,0)))</f>
        <v/>
      </c>
      <c r="R162" s="100">
        <f t="shared" si="68"/>
        <v>0</v>
      </c>
      <c r="S162" s="100">
        <f t="shared" si="69"/>
        <v>0</v>
      </c>
      <c r="T162" s="120" t="str">
        <f t="shared" si="70"/>
        <v/>
      </c>
      <c r="U162" s="124"/>
      <c r="V162" s="129" t="s">
        <v>164</v>
      </c>
      <c r="W162" s="131"/>
      <c r="X162" s="75" t="str">
        <f>IF(COUNTIF($M162,"*LED*"),"LED設置済",IF(COUNTIF($M162,"*不明*"),"該当不明",IF(ISERROR(VLOOKUP($M162,#REF!,4,0)),"",VLOOKUP($M162,#REF!,4,0))))</f>
        <v/>
      </c>
      <c r="Y162" s="139">
        <f t="shared" si="71"/>
        <v>0</v>
      </c>
      <c r="Z162" s="144" t="str">
        <f>IF(ISERROR(VLOOKUP($M162,#REF!,5,0)),"",VLOOKUP($M162,#REF!,5,0))</f>
        <v/>
      </c>
      <c r="AA162" s="147" t="str">
        <f t="shared" si="72"/>
        <v/>
      </c>
      <c r="AB162" s="147" t="str">
        <f t="shared" si="73"/>
        <v/>
      </c>
      <c r="AC162" s="147" t="str">
        <f>IF(ISERROR(VLOOKUP($M162,#REF!,6,0)),"",VLOOKUP($M162,#REF!,6,0))</f>
        <v/>
      </c>
      <c r="AD162" s="147" t="str">
        <f>IF(ISERROR(VLOOKUP($M162,#REF!,8,0)),"",VLOOKUP($M162,#REF!,8,0))</f>
        <v/>
      </c>
      <c r="AE162" s="152" t="str">
        <f t="shared" si="74"/>
        <v/>
      </c>
      <c r="AF162" s="155" t="str">
        <f t="shared" si="75"/>
        <v/>
      </c>
      <c r="AG162" s="146" t="str">
        <f t="shared" si="76"/>
        <v/>
      </c>
      <c r="AH162" s="146" t="str">
        <f>IF(ISERROR(VLOOKUP($M162,#REF!,9,0)),"",VLOOKUP($M162,#REF!,9,0))</f>
        <v/>
      </c>
      <c r="AI162" s="146" t="str">
        <f t="shared" si="77"/>
        <v/>
      </c>
      <c r="AJ162" s="168">
        <f t="shared" si="78"/>
        <v>0</v>
      </c>
      <c r="AK162" s="171"/>
      <c r="AL162" s="174" t="str">
        <f t="shared" si="79"/>
        <v/>
      </c>
      <c r="AM162" s="179" t="str">
        <f t="shared" si="80"/>
        <v/>
      </c>
      <c r="AN162" s="183" t="str">
        <f t="shared" si="81"/>
        <v>未入力セル</v>
      </c>
      <c r="AO162" s="186" t="str">
        <f t="shared" si="61"/>
        <v/>
      </c>
      <c r="AP162" s="186" t="str">
        <f t="shared" si="62"/>
        <v/>
      </c>
      <c r="AQ162" s="39">
        <f t="shared" si="88"/>
        <v>0</v>
      </c>
      <c r="AR162" s="39" t="str">
        <f>IF(ISERROR(VLOOKUP($M162,#REF!,16,0)),"",VLOOKUP($M162,#REF!,16,0))</f>
        <v/>
      </c>
      <c r="AS162" s="196" t="str">
        <f>IF(ISERROR(VLOOKUP($M162,#REF!,7,0)),"",VLOOKUP($M162,#REF!,7,0))</f>
        <v/>
      </c>
      <c r="AT162" s="203">
        <f t="shared" si="82"/>
        <v>0</v>
      </c>
      <c r="AU162" s="208" t="str">
        <f t="shared" si="83"/>
        <v/>
      </c>
      <c r="AW162" s="208" t="str">
        <f>IF(ISERROR(VLOOKUP($M162,#REF!,10,0)),"",VLOOKUP($M162,#REF!,10,0))</f>
        <v/>
      </c>
      <c r="AX162" s="203">
        <f t="shared" si="84"/>
        <v>0</v>
      </c>
      <c r="AY162" s="208" t="str">
        <f t="shared" si="85"/>
        <v/>
      </c>
      <c r="BA162" s="225" t="str">
        <f t="shared" si="86"/>
        <v/>
      </c>
      <c r="BB162" s="225" t="str">
        <f t="shared" si="87"/>
        <v/>
      </c>
    </row>
    <row r="163" spans="1:54" s="39" customFormat="1" ht="25.2" customHeight="1" x14ac:dyDescent="0.2">
      <c r="A163" s="45"/>
      <c r="B163" s="48"/>
      <c r="C163" s="48"/>
      <c r="D163" s="53"/>
      <c r="E163" s="53"/>
      <c r="F163" s="55"/>
      <c r="G163" s="55"/>
      <c r="H163" s="60"/>
      <c r="I163" s="66"/>
      <c r="J163" s="68"/>
      <c r="L163" s="73">
        <f t="shared" si="63"/>
        <v>0</v>
      </c>
      <c r="M163" s="73" t="str">
        <f t="shared" si="64"/>
        <v xml:space="preserve"> </v>
      </c>
      <c r="N163" s="100">
        <f t="shared" si="65"/>
        <v>0</v>
      </c>
      <c r="O163" s="100">
        <f t="shared" si="66"/>
        <v>0</v>
      </c>
      <c r="P163" s="108">
        <f t="shared" si="67"/>
        <v>0</v>
      </c>
      <c r="Q163" s="108" t="str">
        <f>IF(OR($C163="LED",$C163="不明"),"",IF(ISERROR(VLOOKUP($M163,#REF!,2,0)),"",VLOOKUP($M163,#REF!,2,0)))</f>
        <v/>
      </c>
      <c r="R163" s="100">
        <f t="shared" si="68"/>
        <v>0</v>
      </c>
      <c r="S163" s="100">
        <f t="shared" si="69"/>
        <v>0</v>
      </c>
      <c r="T163" s="120" t="str">
        <f t="shared" si="70"/>
        <v/>
      </c>
      <c r="U163" s="124"/>
      <c r="V163" s="129" t="s">
        <v>164</v>
      </c>
      <c r="W163" s="131"/>
      <c r="X163" s="75" t="str">
        <f>IF(COUNTIF($M163,"*LED*"),"LED設置済",IF(COUNTIF($M163,"*不明*"),"該当不明",IF(ISERROR(VLOOKUP($M163,#REF!,4,0)),"",VLOOKUP($M163,#REF!,4,0))))</f>
        <v/>
      </c>
      <c r="Y163" s="139">
        <f t="shared" si="71"/>
        <v>0</v>
      </c>
      <c r="Z163" s="144" t="str">
        <f>IF(ISERROR(VLOOKUP($M163,#REF!,5,0)),"",VLOOKUP($M163,#REF!,5,0))</f>
        <v/>
      </c>
      <c r="AA163" s="147" t="str">
        <f t="shared" si="72"/>
        <v/>
      </c>
      <c r="AB163" s="147" t="str">
        <f t="shared" si="73"/>
        <v/>
      </c>
      <c r="AC163" s="147" t="str">
        <f>IF(ISERROR(VLOOKUP($M163,#REF!,6,0)),"",VLOOKUP($M163,#REF!,6,0))</f>
        <v/>
      </c>
      <c r="AD163" s="147" t="str">
        <f>IF(ISERROR(VLOOKUP($M163,#REF!,8,0)),"",VLOOKUP($M163,#REF!,8,0))</f>
        <v/>
      </c>
      <c r="AE163" s="152" t="str">
        <f t="shared" si="74"/>
        <v/>
      </c>
      <c r="AF163" s="155" t="str">
        <f t="shared" si="75"/>
        <v/>
      </c>
      <c r="AG163" s="146" t="str">
        <f t="shared" si="76"/>
        <v/>
      </c>
      <c r="AH163" s="146" t="str">
        <f>IF(ISERROR(VLOOKUP($M163,#REF!,9,0)),"",VLOOKUP($M163,#REF!,9,0))</f>
        <v/>
      </c>
      <c r="AI163" s="146" t="str">
        <f t="shared" si="77"/>
        <v/>
      </c>
      <c r="AJ163" s="168">
        <f t="shared" si="78"/>
        <v>0</v>
      </c>
      <c r="AK163" s="171"/>
      <c r="AL163" s="174" t="str">
        <f t="shared" si="79"/>
        <v/>
      </c>
      <c r="AM163" s="179" t="str">
        <f t="shared" si="80"/>
        <v/>
      </c>
      <c r="AN163" s="183" t="str">
        <f t="shared" si="81"/>
        <v>未入力セル</v>
      </c>
      <c r="AO163" s="186" t="str">
        <f t="shared" si="61"/>
        <v/>
      </c>
      <c r="AP163" s="186" t="str">
        <f t="shared" si="62"/>
        <v/>
      </c>
      <c r="AQ163" s="39">
        <f t="shared" si="88"/>
        <v>0</v>
      </c>
      <c r="AR163" s="39" t="str">
        <f>IF(ISERROR(VLOOKUP($M163,#REF!,16,0)),"",VLOOKUP($M163,#REF!,16,0))</f>
        <v/>
      </c>
      <c r="AS163" s="196" t="str">
        <f>IF(ISERROR(VLOOKUP($M163,#REF!,7,0)),"",VLOOKUP($M163,#REF!,7,0))</f>
        <v/>
      </c>
      <c r="AT163" s="203">
        <f t="shared" si="82"/>
        <v>0</v>
      </c>
      <c r="AU163" s="208" t="str">
        <f t="shared" si="83"/>
        <v/>
      </c>
      <c r="AW163" s="208" t="str">
        <f>IF(ISERROR(VLOOKUP($M163,#REF!,10,0)),"",VLOOKUP($M163,#REF!,10,0))</f>
        <v/>
      </c>
      <c r="AX163" s="203">
        <f t="shared" si="84"/>
        <v>0</v>
      </c>
      <c r="AY163" s="208" t="str">
        <f t="shared" si="85"/>
        <v/>
      </c>
      <c r="BA163" s="225" t="str">
        <f t="shared" si="86"/>
        <v/>
      </c>
      <c r="BB163" s="225" t="str">
        <f t="shared" si="87"/>
        <v/>
      </c>
    </row>
    <row r="164" spans="1:54" s="39" customFormat="1" ht="25.2" customHeight="1" x14ac:dyDescent="0.2">
      <c r="A164" s="45"/>
      <c r="B164" s="48"/>
      <c r="C164" s="48"/>
      <c r="D164" s="53"/>
      <c r="E164" s="53"/>
      <c r="F164" s="55"/>
      <c r="G164" s="55"/>
      <c r="H164" s="60"/>
      <c r="I164" s="66"/>
      <c r="J164" s="68"/>
      <c r="L164" s="73">
        <f t="shared" si="63"/>
        <v>0</v>
      </c>
      <c r="M164" s="73" t="str">
        <f t="shared" si="64"/>
        <v xml:space="preserve"> </v>
      </c>
      <c r="N164" s="100">
        <f t="shared" si="65"/>
        <v>0</v>
      </c>
      <c r="O164" s="100">
        <f t="shared" si="66"/>
        <v>0</v>
      </c>
      <c r="P164" s="108">
        <f t="shared" si="67"/>
        <v>0</v>
      </c>
      <c r="Q164" s="108" t="str">
        <f>IF(OR($C164="LED",$C164="不明"),"",IF(ISERROR(VLOOKUP($M164,#REF!,2,0)),"",VLOOKUP($M164,#REF!,2,0)))</f>
        <v/>
      </c>
      <c r="R164" s="100">
        <f t="shared" si="68"/>
        <v>0</v>
      </c>
      <c r="S164" s="100">
        <f t="shared" si="69"/>
        <v>0</v>
      </c>
      <c r="T164" s="120" t="str">
        <f t="shared" si="70"/>
        <v/>
      </c>
      <c r="U164" s="124"/>
      <c r="V164" s="129" t="s">
        <v>164</v>
      </c>
      <c r="W164" s="131"/>
      <c r="X164" s="75" t="str">
        <f>IF(COUNTIF($M164,"*LED*"),"LED設置済",IF(COUNTIF($M164,"*不明*"),"該当不明",IF(ISERROR(VLOOKUP($M164,#REF!,4,0)),"",VLOOKUP($M164,#REF!,4,0))))</f>
        <v/>
      </c>
      <c r="Y164" s="139">
        <f t="shared" si="71"/>
        <v>0</v>
      </c>
      <c r="Z164" s="144" t="str">
        <f>IF(ISERROR(VLOOKUP($M164,#REF!,5,0)),"",VLOOKUP($M164,#REF!,5,0))</f>
        <v/>
      </c>
      <c r="AA164" s="147" t="str">
        <f t="shared" si="72"/>
        <v/>
      </c>
      <c r="AB164" s="147" t="str">
        <f t="shared" si="73"/>
        <v/>
      </c>
      <c r="AC164" s="147" t="str">
        <f>IF(ISERROR(VLOOKUP($M164,#REF!,6,0)),"",VLOOKUP($M164,#REF!,6,0))</f>
        <v/>
      </c>
      <c r="AD164" s="147" t="str">
        <f>IF(ISERROR(VLOOKUP($M164,#REF!,8,0)),"",VLOOKUP($M164,#REF!,8,0))</f>
        <v/>
      </c>
      <c r="AE164" s="152" t="str">
        <f t="shared" si="74"/>
        <v/>
      </c>
      <c r="AF164" s="155" t="str">
        <f t="shared" si="75"/>
        <v/>
      </c>
      <c r="AG164" s="146" t="str">
        <f t="shared" si="76"/>
        <v/>
      </c>
      <c r="AH164" s="146" t="str">
        <f>IF(ISERROR(VLOOKUP($M164,#REF!,9,0)),"",VLOOKUP($M164,#REF!,9,0))</f>
        <v/>
      </c>
      <c r="AI164" s="146" t="str">
        <f t="shared" si="77"/>
        <v/>
      </c>
      <c r="AJ164" s="168">
        <f t="shared" si="78"/>
        <v>0</v>
      </c>
      <c r="AK164" s="171"/>
      <c r="AL164" s="174" t="str">
        <f t="shared" si="79"/>
        <v/>
      </c>
      <c r="AM164" s="179" t="str">
        <f t="shared" si="80"/>
        <v/>
      </c>
      <c r="AN164" s="183" t="str">
        <f t="shared" si="81"/>
        <v>未入力セル</v>
      </c>
      <c r="AO164" s="186" t="str">
        <f t="shared" si="61"/>
        <v/>
      </c>
      <c r="AP164" s="186" t="str">
        <f t="shared" si="62"/>
        <v/>
      </c>
      <c r="AQ164" s="39">
        <f t="shared" si="88"/>
        <v>0</v>
      </c>
      <c r="AR164" s="39" t="str">
        <f>IF(ISERROR(VLOOKUP($M164,#REF!,16,0)),"",VLOOKUP($M164,#REF!,16,0))</f>
        <v/>
      </c>
      <c r="AS164" s="196" t="str">
        <f>IF(ISERROR(VLOOKUP($M164,#REF!,7,0)),"",VLOOKUP($M164,#REF!,7,0))</f>
        <v/>
      </c>
      <c r="AT164" s="203">
        <f t="shared" si="82"/>
        <v>0</v>
      </c>
      <c r="AU164" s="208" t="str">
        <f t="shared" si="83"/>
        <v/>
      </c>
      <c r="AW164" s="208" t="str">
        <f>IF(ISERROR(VLOOKUP($M164,#REF!,10,0)),"",VLOOKUP($M164,#REF!,10,0))</f>
        <v/>
      </c>
      <c r="AX164" s="203">
        <f t="shared" si="84"/>
        <v>0</v>
      </c>
      <c r="AY164" s="208" t="str">
        <f t="shared" si="85"/>
        <v/>
      </c>
      <c r="BA164" s="225" t="str">
        <f t="shared" si="86"/>
        <v/>
      </c>
      <c r="BB164" s="225" t="str">
        <f t="shared" si="87"/>
        <v/>
      </c>
    </row>
    <row r="165" spans="1:54" s="39" customFormat="1" ht="25.2" customHeight="1" x14ac:dyDescent="0.2">
      <c r="A165" s="45"/>
      <c r="B165" s="48"/>
      <c r="C165" s="48"/>
      <c r="D165" s="53"/>
      <c r="E165" s="53"/>
      <c r="F165" s="55"/>
      <c r="G165" s="55"/>
      <c r="H165" s="60"/>
      <c r="I165" s="66"/>
      <c r="J165" s="68"/>
      <c r="L165" s="73">
        <f t="shared" si="63"/>
        <v>0</v>
      </c>
      <c r="M165" s="73" t="str">
        <f t="shared" si="64"/>
        <v xml:space="preserve"> </v>
      </c>
      <c r="N165" s="100">
        <f t="shared" si="65"/>
        <v>0</v>
      </c>
      <c r="O165" s="100">
        <f t="shared" si="66"/>
        <v>0</v>
      </c>
      <c r="P165" s="108">
        <f t="shared" si="67"/>
        <v>0</v>
      </c>
      <c r="Q165" s="108" t="str">
        <f>IF(OR($C165="LED",$C165="不明"),"",IF(ISERROR(VLOOKUP($M165,#REF!,2,0)),"",VLOOKUP($M165,#REF!,2,0)))</f>
        <v/>
      </c>
      <c r="R165" s="100">
        <f t="shared" si="68"/>
        <v>0</v>
      </c>
      <c r="S165" s="100">
        <f t="shared" si="69"/>
        <v>0</v>
      </c>
      <c r="T165" s="120" t="str">
        <f t="shared" si="70"/>
        <v/>
      </c>
      <c r="U165" s="124"/>
      <c r="V165" s="129" t="s">
        <v>164</v>
      </c>
      <c r="W165" s="131"/>
      <c r="X165" s="75" t="str">
        <f>IF(COUNTIF($M165,"*LED*"),"LED設置済",IF(COUNTIF($M165,"*不明*"),"該当不明",IF(ISERROR(VLOOKUP($M165,#REF!,4,0)),"",VLOOKUP($M165,#REF!,4,0))))</f>
        <v/>
      </c>
      <c r="Y165" s="139">
        <f t="shared" si="71"/>
        <v>0</v>
      </c>
      <c r="Z165" s="144" t="str">
        <f>IF(ISERROR(VLOOKUP($M165,#REF!,5,0)),"",VLOOKUP($M165,#REF!,5,0))</f>
        <v/>
      </c>
      <c r="AA165" s="147" t="str">
        <f t="shared" si="72"/>
        <v/>
      </c>
      <c r="AB165" s="147" t="str">
        <f t="shared" si="73"/>
        <v/>
      </c>
      <c r="AC165" s="147" t="str">
        <f>IF(ISERROR(VLOOKUP($M165,#REF!,6,0)),"",VLOOKUP($M165,#REF!,6,0))</f>
        <v/>
      </c>
      <c r="AD165" s="147" t="str">
        <f>IF(ISERROR(VLOOKUP($M165,#REF!,8,0)),"",VLOOKUP($M165,#REF!,8,0))</f>
        <v/>
      </c>
      <c r="AE165" s="152" t="str">
        <f t="shared" si="74"/>
        <v/>
      </c>
      <c r="AF165" s="155" t="str">
        <f t="shared" si="75"/>
        <v/>
      </c>
      <c r="AG165" s="146" t="str">
        <f t="shared" si="76"/>
        <v/>
      </c>
      <c r="AH165" s="146" t="str">
        <f>IF(ISERROR(VLOOKUP($M165,#REF!,9,0)),"",VLOOKUP($M165,#REF!,9,0))</f>
        <v/>
      </c>
      <c r="AI165" s="146" t="str">
        <f t="shared" si="77"/>
        <v/>
      </c>
      <c r="AJ165" s="168">
        <f t="shared" si="78"/>
        <v>0</v>
      </c>
      <c r="AK165" s="171"/>
      <c r="AL165" s="174" t="str">
        <f t="shared" si="79"/>
        <v/>
      </c>
      <c r="AM165" s="179" t="str">
        <f t="shared" si="80"/>
        <v/>
      </c>
      <c r="AN165" s="183" t="str">
        <f t="shared" si="81"/>
        <v>未入力セル</v>
      </c>
      <c r="AO165" s="186" t="str">
        <f t="shared" si="61"/>
        <v/>
      </c>
      <c r="AP165" s="186" t="str">
        <f t="shared" si="62"/>
        <v/>
      </c>
      <c r="AQ165" s="39">
        <f t="shared" si="88"/>
        <v>0</v>
      </c>
      <c r="AR165" s="39" t="str">
        <f>IF(ISERROR(VLOOKUP($M165,#REF!,16,0)),"",VLOOKUP($M165,#REF!,16,0))</f>
        <v/>
      </c>
      <c r="AS165" s="196" t="str">
        <f>IF(ISERROR(VLOOKUP($M165,#REF!,7,0)),"",VLOOKUP($M165,#REF!,7,0))</f>
        <v/>
      </c>
      <c r="AT165" s="203">
        <f t="shared" si="82"/>
        <v>0</v>
      </c>
      <c r="AU165" s="208" t="str">
        <f t="shared" si="83"/>
        <v/>
      </c>
      <c r="AW165" s="208" t="str">
        <f>IF(ISERROR(VLOOKUP($M165,#REF!,10,0)),"",VLOOKUP($M165,#REF!,10,0))</f>
        <v/>
      </c>
      <c r="AX165" s="203">
        <f t="shared" si="84"/>
        <v>0</v>
      </c>
      <c r="AY165" s="208" t="str">
        <f t="shared" si="85"/>
        <v/>
      </c>
      <c r="BA165" s="225" t="str">
        <f t="shared" si="86"/>
        <v/>
      </c>
      <c r="BB165" s="225" t="str">
        <f t="shared" si="87"/>
        <v/>
      </c>
    </row>
    <row r="166" spans="1:54" s="39" customFormat="1" ht="25.2" customHeight="1" x14ac:dyDescent="0.2">
      <c r="A166" s="45"/>
      <c r="B166" s="48"/>
      <c r="C166" s="48"/>
      <c r="D166" s="53"/>
      <c r="E166" s="53"/>
      <c r="F166" s="55"/>
      <c r="G166" s="55"/>
      <c r="H166" s="60"/>
      <c r="I166" s="66"/>
      <c r="J166" s="68"/>
      <c r="L166" s="73">
        <f t="shared" si="63"/>
        <v>0</v>
      </c>
      <c r="M166" s="73" t="str">
        <f t="shared" si="64"/>
        <v xml:space="preserve"> </v>
      </c>
      <c r="N166" s="100">
        <f t="shared" si="65"/>
        <v>0</v>
      </c>
      <c r="O166" s="100">
        <f t="shared" si="66"/>
        <v>0</v>
      </c>
      <c r="P166" s="108">
        <f t="shared" si="67"/>
        <v>0</v>
      </c>
      <c r="Q166" s="108" t="str">
        <f>IF(OR($C166="LED",$C166="不明"),"",IF(ISERROR(VLOOKUP($M166,#REF!,2,0)),"",VLOOKUP($M166,#REF!,2,0)))</f>
        <v/>
      </c>
      <c r="R166" s="100">
        <f t="shared" si="68"/>
        <v>0</v>
      </c>
      <c r="S166" s="100">
        <f t="shared" si="69"/>
        <v>0</v>
      </c>
      <c r="T166" s="120" t="str">
        <f t="shared" si="70"/>
        <v/>
      </c>
      <c r="U166" s="124"/>
      <c r="V166" s="129" t="s">
        <v>164</v>
      </c>
      <c r="W166" s="131"/>
      <c r="X166" s="75" t="str">
        <f>IF(COUNTIF($M166,"*LED*"),"LED設置済",IF(COUNTIF($M166,"*不明*"),"該当不明",IF(ISERROR(VLOOKUP($M166,#REF!,4,0)),"",VLOOKUP($M166,#REF!,4,0))))</f>
        <v/>
      </c>
      <c r="Y166" s="139">
        <f t="shared" si="71"/>
        <v>0</v>
      </c>
      <c r="Z166" s="144" t="str">
        <f>IF(ISERROR(VLOOKUP($M166,#REF!,5,0)),"",VLOOKUP($M166,#REF!,5,0))</f>
        <v/>
      </c>
      <c r="AA166" s="147" t="str">
        <f t="shared" si="72"/>
        <v/>
      </c>
      <c r="AB166" s="147" t="str">
        <f t="shared" si="73"/>
        <v/>
      </c>
      <c r="AC166" s="147" t="str">
        <f>IF(ISERROR(VLOOKUP($M166,#REF!,6,0)),"",VLOOKUP($M166,#REF!,6,0))</f>
        <v/>
      </c>
      <c r="AD166" s="147" t="str">
        <f>IF(ISERROR(VLOOKUP($M166,#REF!,8,0)),"",VLOOKUP($M166,#REF!,8,0))</f>
        <v/>
      </c>
      <c r="AE166" s="152" t="str">
        <f t="shared" si="74"/>
        <v/>
      </c>
      <c r="AF166" s="155" t="str">
        <f t="shared" si="75"/>
        <v/>
      </c>
      <c r="AG166" s="146" t="str">
        <f t="shared" si="76"/>
        <v/>
      </c>
      <c r="AH166" s="146" t="str">
        <f>IF(ISERROR(VLOOKUP($M166,#REF!,9,0)),"",VLOOKUP($M166,#REF!,9,0))</f>
        <v/>
      </c>
      <c r="AI166" s="146" t="str">
        <f t="shared" si="77"/>
        <v/>
      </c>
      <c r="AJ166" s="168">
        <f t="shared" si="78"/>
        <v>0</v>
      </c>
      <c r="AK166" s="171"/>
      <c r="AL166" s="174" t="str">
        <f t="shared" si="79"/>
        <v/>
      </c>
      <c r="AM166" s="179" t="str">
        <f t="shared" si="80"/>
        <v/>
      </c>
      <c r="AN166" s="183" t="str">
        <f t="shared" si="81"/>
        <v>未入力セル</v>
      </c>
      <c r="AO166" s="186" t="str">
        <f t="shared" si="61"/>
        <v/>
      </c>
      <c r="AP166" s="186" t="str">
        <f t="shared" si="62"/>
        <v/>
      </c>
      <c r="AQ166" s="39">
        <f t="shared" si="88"/>
        <v>0</v>
      </c>
      <c r="AR166" s="39" t="str">
        <f>IF(ISERROR(VLOOKUP($M166,#REF!,16,0)),"",VLOOKUP($M166,#REF!,16,0))</f>
        <v/>
      </c>
      <c r="AS166" s="196" t="str">
        <f>IF(ISERROR(VLOOKUP($M166,#REF!,7,0)),"",VLOOKUP($M166,#REF!,7,0))</f>
        <v/>
      </c>
      <c r="AT166" s="203">
        <f t="shared" si="82"/>
        <v>0</v>
      </c>
      <c r="AU166" s="208" t="str">
        <f t="shared" si="83"/>
        <v/>
      </c>
      <c r="AW166" s="208" t="str">
        <f>IF(ISERROR(VLOOKUP($M166,#REF!,10,0)),"",VLOOKUP($M166,#REF!,10,0))</f>
        <v/>
      </c>
      <c r="AX166" s="203">
        <f t="shared" si="84"/>
        <v>0</v>
      </c>
      <c r="AY166" s="208" t="str">
        <f t="shared" si="85"/>
        <v/>
      </c>
      <c r="BA166" s="225" t="str">
        <f t="shared" si="86"/>
        <v/>
      </c>
      <c r="BB166" s="225" t="str">
        <f t="shared" si="87"/>
        <v/>
      </c>
    </row>
    <row r="167" spans="1:54" s="39" customFormat="1" ht="25.2" customHeight="1" x14ac:dyDescent="0.2">
      <c r="A167" s="45"/>
      <c r="B167" s="48"/>
      <c r="C167" s="48"/>
      <c r="D167" s="53"/>
      <c r="E167" s="53"/>
      <c r="F167" s="55"/>
      <c r="G167" s="55"/>
      <c r="H167" s="60"/>
      <c r="I167" s="66"/>
      <c r="J167" s="68"/>
      <c r="L167" s="73">
        <f t="shared" si="63"/>
        <v>0</v>
      </c>
      <c r="M167" s="73" t="str">
        <f t="shared" si="64"/>
        <v xml:space="preserve"> </v>
      </c>
      <c r="N167" s="100">
        <f t="shared" si="65"/>
        <v>0</v>
      </c>
      <c r="O167" s="100">
        <f t="shared" si="66"/>
        <v>0</v>
      </c>
      <c r="P167" s="108">
        <f t="shared" si="67"/>
        <v>0</v>
      </c>
      <c r="Q167" s="108" t="str">
        <f>IF(OR($C167="LED",$C167="不明"),"",IF(ISERROR(VLOOKUP($M167,#REF!,2,0)),"",VLOOKUP($M167,#REF!,2,0)))</f>
        <v/>
      </c>
      <c r="R167" s="100">
        <f t="shared" si="68"/>
        <v>0</v>
      </c>
      <c r="S167" s="100">
        <f t="shared" si="69"/>
        <v>0</v>
      </c>
      <c r="T167" s="120" t="str">
        <f t="shared" si="70"/>
        <v/>
      </c>
      <c r="U167" s="124"/>
      <c r="V167" s="129" t="s">
        <v>164</v>
      </c>
      <c r="W167" s="131"/>
      <c r="X167" s="75" t="str">
        <f>IF(COUNTIF($M167,"*LED*"),"LED設置済",IF(COUNTIF($M167,"*不明*"),"該当不明",IF(ISERROR(VLOOKUP($M167,#REF!,4,0)),"",VLOOKUP($M167,#REF!,4,0))))</f>
        <v/>
      </c>
      <c r="Y167" s="139">
        <f t="shared" si="71"/>
        <v>0</v>
      </c>
      <c r="Z167" s="144" t="str">
        <f>IF(ISERROR(VLOOKUP($M167,#REF!,5,0)),"",VLOOKUP($M167,#REF!,5,0))</f>
        <v/>
      </c>
      <c r="AA167" s="147" t="str">
        <f t="shared" si="72"/>
        <v/>
      </c>
      <c r="AB167" s="147" t="str">
        <f t="shared" si="73"/>
        <v/>
      </c>
      <c r="AC167" s="147" t="str">
        <f>IF(ISERROR(VLOOKUP($M167,#REF!,6,0)),"",VLOOKUP($M167,#REF!,6,0))</f>
        <v/>
      </c>
      <c r="AD167" s="147" t="str">
        <f>IF(ISERROR(VLOOKUP($M167,#REF!,8,0)),"",VLOOKUP($M167,#REF!,8,0))</f>
        <v/>
      </c>
      <c r="AE167" s="152" t="str">
        <f t="shared" si="74"/>
        <v/>
      </c>
      <c r="AF167" s="155" t="str">
        <f t="shared" si="75"/>
        <v/>
      </c>
      <c r="AG167" s="146" t="str">
        <f t="shared" si="76"/>
        <v/>
      </c>
      <c r="AH167" s="146" t="str">
        <f>IF(ISERROR(VLOOKUP($M167,#REF!,9,0)),"",VLOOKUP($M167,#REF!,9,0))</f>
        <v/>
      </c>
      <c r="AI167" s="146" t="str">
        <f t="shared" si="77"/>
        <v/>
      </c>
      <c r="AJ167" s="168">
        <f t="shared" si="78"/>
        <v>0</v>
      </c>
      <c r="AK167" s="171"/>
      <c r="AL167" s="174" t="str">
        <f t="shared" si="79"/>
        <v/>
      </c>
      <c r="AM167" s="179" t="str">
        <f t="shared" si="80"/>
        <v/>
      </c>
      <c r="AN167" s="183" t="str">
        <f t="shared" si="81"/>
        <v>未入力セル</v>
      </c>
      <c r="AO167" s="186" t="str">
        <f t="shared" si="61"/>
        <v/>
      </c>
      <c r="AP167" s="186" t="str">
        <f t="shared" si="62"/>
        <v/>
      </c>
      <c r="AQ167" s="39">
        <f t="shared" si="88"/>
        <v>0</v>
      </c>
      <c r="AR167" s="39" t="str">
        <f>IF(ISERROR(VLOOKUP($M167,#REF!,16,0)),"",VLOOKUP($M167,#REF!,16,0))</f>
        <v/>
      </c>
      <c r="AS167" s="196" t="str">
        <f>IF(ISERROR(VLOOKUP($M167,#REF!,7,0)),"",VLOOKUP($M167,#REF!,7,0))</f>
        <v/>
      </c>
      <c r="AT167" s="203">
        <f t="shared" si="82"/>
        <v>0</v>
      </c>
      <c r="AU167" s="208" t="str">
        <f t="shared" si="83"/>
        <v/>
      </c>
      <c r="AW167" s="208" t="str">
        <f>IF(ISERROR(VLOOKUP($M167,#REF!,10,0)),"",VLOOKUP($M167,#REF!,10,0))</f>
        <v/>
      </c>
      <c r="AX167" s="203">
        <f t="shared" si="84"/>
        <v>0</v>
      </c>
      <c r="AY167" s="208" t="str">
        <f t="shared" si="85"/>
        <v/>
      </c>
      <c r="BA167" s="225" t="str">
        <f t="shared" si="86"/>
        <v/>
      </c>
      <c r="BB167" s="225" t="str">
        <f t="shared" si="87"/>
        <v/>
      </c>
    </row>
    <row r="168" spans="1:54" s="39" customFormat="1" ht="25.2" customHeight="1" x14ac:dyDescent="0.2">
      <c r="A168" s="45"/>
      <c r="B168" s="48"/>
      <c r="C168" s="48"/>
      <c r="D168" s="53"/>
      <c r="E168" s="53"/>
      <c r="F168" s="55"/>
      <c r="G168" s="55"/>
      <c r="H168" s="60"/>
      <c r="I168" s="66"/>
      <c r="J168" s="68"/>
      <c r="L168" s="73">
        <f t="shared" si="63"/>
        <v>0</v>
      </c>
      <c r="M168" s="73" t="str">
        <f t="shared" si="64"/>
        <v xml:space="preserve"> </v>
      </c>
      <c r="N168" s="100">
        <f t="shared" si="65"/>
        <v>0</v>
      </c>
      <c r="O168" s="100">
        <f t="shared" si="66"/>
        <v>0</v>
      </c>
      <c r="P168" s="108">
        <f t="shared" si="67"/>
        <v>0</v>
      </c>
      <c r="Q168" s="108" t="str">
        <f>IF(OR($C168="LED",$C168="不明"),"",IF(ISERROR(VLOOKUP($M168,#REF!,2,0)),"",VLOOKUP($M168,#REF!,2,0)))</f>
        <v/>
      </c>
      <c r="R168" s="100">
        <f t="shared" si="68"/>
        <v>0</v>
      </c>
      <c r="S168" s="100">
        <f t="shared" si="69"/>
        <v>0</v>
      </c>
      <c r="T168" s="120" t="str">
        <f t="shared" si="70"/>
        <v/>
      </c>
      <c r="U168" s="124"/>
      <c r="V168" s="129" t="s">
        <v>164</v>
      </c>
      <c r="W168" s="131"/>
      <c r="X168" s="75" t="str">
        <f>IF(COUNTIF($M168,"*LED*"),"LED設置済",IF(COUNTIF($M168,"*不明*"),"該当不明",IF(ISERROR(VLOOKUP($M168,#REF!,4,0)),"",VLOOKUP($M168,#REF!,4,0))))</f>
        <v/>
      </c>
      <c r="Y168" s="139">
        <f t="shared" si="71"/>
        <v>0</v>
      </c>
      <c r="Z168" s="144" t="str">
        <f>IF(ISERROR(VLOOKUP($M168,#REF!,5,0)),"",VLOOKUP($M168,#REF!,5,0))</f>
        <v/>
      </c>
      <c r="AA168" s="147" t="str">
        <f t="shared" si="72"/>
        <v/>
      </c>
      <c r="AB168" s="147" t="str">
        <f t="shared" si="73"/>
        <v/>
      </c>
      <c r="AC168" s="147" t="str">
        <f>IF(ISERROR(VLOOKUP($M168,#REF!,6,0)),"",VLOOKUP($M168,#REF!,6,0))</f>
        <v/>
      </c>
      <c r="AD168" s="147" t="str">
        <f>IF(ISERROR(VLOOKUP($M168,#REF!,8,0)),"",VLOOKUP($M168,#REF!,8,0))</f>
        <v/>
      </c>
      <c r="AE168" s="152" t="str">
        <f t="shared" si="74"/>
        <v/>
      </c>
      <c r="AF168" s="155" t="str">
        <f t="shared" si="75"/>
        <v/>
      </c>
      <c r="AG168" s="146" t="str">
        <f t="shared" si="76"/>
        <v/>
      </c>
      <c r="AH168" s="146" t="str">
        <f>IF(ISERROR(VLOOKUP($M168,#REF!,9,0)),"",VLOOKUP($M168,#REF!,9,0))</f>
        <v/>
      </c>
      <c r="AI168" s="146" t="str">
        <f t="shared" si="77"/>
        <v/>
      </c>
      <c r="AJ168" s="168">
        <f t="shared" si="78"/>
        <v>0</v>
      </c>
      <c r="AK168" s="171"/>
      <c r="AL168" s="174" t="str">
        <f t="shared" si="79"/>
        <v/>
      </c>
      <c r="AM168" s="179" t="str">
        <f t="shared" si="80"/>
        <v/>
      </c>
      <c r="AN168" s="183" t="str">
        <f t="shared" si="81"/>
        <v>未入力セル</v>
      </c>
      <c r="AO168" s="186" t="str">
        <f t="shared" si="61"/>
        <v/>
      </c>
      <c r="AP168" s="186" t="str">
        <f t="shared" si="62"/>
        <v/>
      </c>
      <c r="AQ168" s="39">
        <f t="shared" si="88"/>
        <v>0</v>
      </c>
      <c r="AR168" s="39" t="str">
        <f>IF(ISERROR(VLOOKUP($M168,#REF!,16,0)),"",VLOOKUP($M168,#REF!,16,0))</f>
        <v/>
      </c>
      <c r="AS168" s="196" t="str">
        <f>IF(ISERROR(VLOOKUP($M168,#REF!,7,0)),"",VLOOKUP($M168,#REF!,7,0))</f>
        <v/>
      </c>
      <c r="AT168" s="203">
        <f t="shared" si="82"/>
        <v>0</v>
      </c>
      <c r="AU168" s="208" t="str">
        <f t="shared" si="83"/>
        <v/>
      </c>
      <c r="AW168" s="208" t="str">
        <f>IF(ISERROR(VLOOKUP($M168,#REF!,10,0)),"",VLOOKUP($M168,#REF!,10,0))</f>
        <v/>
      </c>
      <c r="AX168" s="203">
        <f t="shared" si="84"/>
        <v>0</v>
      </c>
      <c r="AY168" s="208" t="str">
        <f t="shared" si="85"/>
        <v/>
      </c>
      <c r="BA168" s="225" t="str">
        <f t="shared" si="86"/>
        <v/>
      </c>
      <c r="BB168" s="225" t="str">
        <f t="shared" si="87"/>
        <v/>
      </c>
    </row>
    <row r="169" spans="1:54" s="39" customFormat="1" ht="25.2" customHeight="1" x14ac:dyDescent="0.2">
      <c r="A169" s="45"/>
      <c r="B169" s="48"/>
      <c r="C169" s="48"/>
      <c r="D169" s="53"/>
      <c r="E169" s="53"/>
      <c r="F169" s="55"/>
      <c r="G169" s="55"/>
      <c r="H169" s="60"/>
      <c r="I169" s="66"/>
      <c r="J169" s="68"/>
      <c r="L169" s="73">
        <f t="shared" si="63"/>
        <v>0</v>
      </c>
      <c r="M169" s="73" t="str">
        <f t="shared" si="64"/>
        <v xml:space="preserve"> </v>
      </c>
      <c r="N169" s="100">
        <f t="shared" si="65"/>
        <v>0</v>
      </c>
      <c r="O169" s="100">
        <f t="shared" si="66"/>
        <v>0</v>
      </c>
      <c r="P169" s="108">
        <f t="shared" si="67"/>
        <v>0</v>
      </c>
      <c r="Q169" s="108" t="str">
        <f>IF(OR($C169="LED",$C169="不明"),"",IF(ISERROR(VLOOKUP($M169,#REF!,2,0)),"",VLOOKUP($M169,#REF!,2,0)))</f>
        <v/>
      </c>
      <c r="R169" s="100">
        <f t="shared" si="68"/>
        <v>0</v>
      </c>
      <c r="S169" s="100">
        <f t="shared" si="69"/>
        <v>0</v>
      </c>
      <c r="T169" s="120" t="str">
        <f t="shared" si="70"/>
        <v/>
      </c>
      <c r="U169" s="124"/>
      <c r="V169" s="129" t="s">
        <v>164</v>
      </c>
      <c r="W169" s="131"/>
      <c r="X169" s="75" t="str">
        <f>IF(COUNTIF($M169,"*LED*"),"LED設置済",IF(COUNTIF($M169,"*不明*"),"該当不明",IF(ISERROR(VLOOKUP($M169,#REF!,4,0)),"",VLOOKUP($M169,#REF!,4,0))))</f>
        <v/>
      </c>
      <c r="Y169" s="139">
        <f t="shared" si="71"/>
        <v>0</v>
      </c>
      <c r="Z169" s="144" t="str">
        <f>IF(ISERROR(VLOOKUP($M169,#REF!,5,0)),"",VLOOKUP($M169,#REF!,5,0))</f>
        <v/>
      </c>
      <c r="AA169" s="147" t="str">
        <f t="shared" si="72"/>
        <v/>
      </c>
      <c r="AB169" s="147" t="str">
        <f t="shared" si="73"/>
        <v/>
      </c>
      <c r="AC169" s="147" t="str">
        <f>IF(ISERROR(VLOOKUP($M169,#REF!,6,0)),"",VLOOKUP($M169,#REF!,6,0))</f>
        <v/>
      </c>
      <c r="AD169" s="147" t="str">
        <f>IF(ISERROR(VLOOKUP($M169,#REF!,8,0)),"",VLOOKUP($M169,#REF!,8,0))</f>
        <v/>
      </c>
      <c r="AE169" s="152" t="str">
        <f t="shared" si="74"/>
        <v/>
      </c>
      <c r="AF169" s="155" t="str">
        <f t="shared" si="75"/>
        <v/>
      </c>
      <c r="AG169" s="146" t="str">
        <f t="shared" si="76"/>
        <v/>
      </c>
      <c r="AH169" s="146" t="str">
        <f>IF(ISERROR(VLOOKUP($M169,#REF!,9,0)),"",VLOOKUP($M169,#REF!,9,0))</f>
        <v/>
      </c>
      <c r="AI169" s="146" t="str">
        <f t="shared" si="77"/>
        <v/>
      </c>
      <c r="AJ169" s="168">
        <f t="shared" si="78"/>
        <v>0</v>
      </c>
      <c r="AK169" s="171"/>
      <c r="AL169" s="174" t="str">
        <f t="shared" si="79"/>
        <v/>
      </c>
      <c r="AM169" s="179" t="str">
        <f t="shared" si="80"/>
        <v/>
      </c>
      <c r="AN169" s="183" t="str">
        <f t="shared" si="81"/>
        <v>未入力セル</v>
      </c>
      <c r="AO169" s="186" t="str">
        <f t="shared" si="61"/>
        <v/>
      </c>
      <c r="AP169" s="186" t="str">
        <f t="shared" si="62"/>
        <v/>
      </c>
      <c r="AQ169" s="39">
        <f t="shared" si="88"/>
        <v>0</v>
      </c>
      <c r="AR169" s="39" t="str">
        <f>IF(ISERROR(VLOOKUP($M169,#REF!,16,0)),"",VLOOKUP($M169,#REF!,16,0))</f>
        <v/>
      </c>
      <c r="AS169" s="196" t="str">
        <f>IF(ISERROR(VLOOKUP($M169,#REF!,7,0)),"",VLOOKUP($M169,#REF!,7,0))</f>
        <v/>
      </c>
      <c r="AT169" s="203">
        <f t="shared" si="82"/>
        <v>0</v>
      </c>
      <c r="AU169" s="208" t="str">
        <f t="shared" si="83"/>
        <v/>
      </c>
      <c r="AW169" s="208" t="str">
        <f>IF(ISERROR(VLOOKUP($M169,#REF!,10,0)),"",VLOOKUP($M169,#REF!,10,0))</f>
        <v/>
      </c>
      <c r="AX169" s="203">
        <f t="shared" si="84"/>
        <v>0</v>
      </c>
      <c r="AY169" s="208" t="str">
        <f t="shared" si="85"/>
        <v/>
      </c>
      <c r="BA169" s="225" t="str">
        <f t="shared" si="86"/>
        <v/>
      </c>
      <c r="BB169" s="225" t="str">
        <f t="shared" si="87"/>
        <v/>
      </c>
    </row>
    <row r="170" spans="1:54" s="39" customFormat="1" ht="25.2" customHeight="1" x14ac:dyDescent="0.2">
      <c r="A170" s="45"/>
      <c r="B170" s="48"/>
      <c r="C170" s="48"/>
      <c r="D170" s="53"/>
      <c r="E170" s="53"/>
      <c r="F170" s="55"/>
      <c r="G170" s="55"/>
      <c r="H170" s="60"/>
      <c r="I170" s="66"/>
      <c r="J170" s="68"/>
      <c r="L170" s="73">
        <f t="shared" si="63"/>
        <v>0</v>
      </c>
      <c r="M170" s="73" t="str">
        <f t="shared" si="64"/>
        <v xml:space="preserve"> </v>
      </c>
      <c r="N170" s="100">
        <f t="shared" si="65"/>
        <v>0</v>
      </c>
      <c r="O170" s="100">
        <f t="shared" si="66"/>
        <v>0</v>
      </c>
      <c r="P170" s="108">
        <f t="shared" si="67"/>
        <v>0</v>
      </c>
      <c r="Q170" s="108" t="str">
        <f>IF(OR($C170="LED",$C170="不明"),"",IF(ISERROR(VLOOKUP($M170,#REF!,2,0)),"",VLOOKUP($M170,#REF!,2,0)))</f>
        <v/>
      </c>
      <c r="R170" s="100">
        <f t="shared" si="68"/>
        <v>0</v>
      </c>
      <c r="S170" s="100">
        <f t="shared" si="69"/>
        <v>0</v>
      </c>
      <c r="T170" s="120" t="str">
        <f t="shared" si="70"/>
        <v/>
      </c>
      <c r="U170" s="124"/>
      <c r="V170" s="129" t="s">
        <v>164</v>
      </c>
      <c r="W170" s="131"/>
      <c r="X170" s="75" t="str">
        <f>IF(COUNTIF($M170,"*LED*"),"LED設置済",IF(COUNTIF($M170,"*不明*"),"該当不明",IF(ISERROR(VLOOKUP($M170,#REF!,4,0)),"",VLOOKUP($M170,#REF!,4,0))))</f>
        <v/>
      </c>
      <c r="Y170" s="139">
        <f t="shared" si="71"/>
        <v>0</v>
      </c>
      <c r="Z170" s="144" t="str">
        <f>IF(ISERROR(VLOOKUP($M170,#REF!,5,0)),"",VLOOKUP($M170,#REF!,5,0))</f>
        <v/>
      </c>
      <c r="AA170" s="147" t="str">
        <f t="shared" si="72"/>
        <v/>
      </c>
      <c r="AB170" s="147" t="str">
        <f t="shared" si="73"/>
        <v/>
      </c>
      <c r="AC170" s="147" t="str">
        <f>IF(ISERROR(VLOOKUP($M170,#REF!,6,0)),"",VLOOKUP($M170,#REF!,6,0))</f>
        <v/>
      </c>
      <c r="AD170" s="147" t="str">
        <f>IF(ISERROR(VLOOKUP($M170,#REF!,8,0)),"",VLOOKUP($M170,#REF!,8,0))</f>
        <v/>
      </c>
      <c r="AE170" s="152" t="str">
        <f t="shared" si="74"/>
        <v/>
      </c>
      <c r="AF170" s="155" t="str">
        <f t="shared" si="75"/>
        <v/>
      </c>
      <c r="AG170" s="146" t="str">
        <f t="shared" si="76"/>
        <v/>
      </c>
      <c r="AH170" s="146" t="str">
        <f>IF(ISERROR(VLOOKUP($M170,#REF!,9,0)),"",VLOOKUP($M170,#REF!,9,0))</f>
        <v/>
      </c>
      <c r="AI170" s="146" t="str">
        <f t="shared" si="77"/>
        <v/>
      </c>
      <c r="AJ170" s="168">
        <f t="shared" si="78"/>
        <v>0</v>
      </c>
      <c r="AK170" s="171"/>
      <c r="AL170" s="174" t="str">
        <f t="shared" si="79"/>
        <v/>
      </c>
      <c r="AM170" s="179" t="str">
        <f t="shared" si="80"/>
        <v/>
      </c>
      <c r="AN170" s="183" t="str">
        <f t="shared" si="81"/>
        <v>未入力セル</v>
      </c>
      <c r="AO170" s="186" t="str">
        <f t="shared" si="61"/>
        <v/>
      </c>
      <c r="AP170" s="186" t="str">
        <f t="shared" si="62"/>
        <v/>
      </c>
      <c r="AQ170" s="39">
        <f t="shared" si="88"/>
        <v>0</v>
      </c>
      <c r="AR170" s="39" t="str">
        <f>IF(ISERROR(VLOOKUP($M170,#REF!,16,0)),"",VLOOKUP($M170,#REF!,16,0))</f>
        <v/>
      </c>
      <c r="AS170" s="196" t="str">
        <f>IF(ISERROR(VLOOKUP($M170,#REF!,7,0)),"",VLOOKUP($M170,#REF!,7,0))</f>
        <v/>
      </c>
      <c r="AT170" s="203">
        <f t="shared" si="82"/>
        <v>0</v>
      </c>
      <c r="AU170" s="208" t="str">
        <f t="shared" si="83"/>
        <v/>
      </c>
      <c r="AW170" s="208" t="str">
        <f>IF(ISERROR(VLOOKUP($M170,#REF!,10,0)),"",VLOOKUP($M170,#REF!,10,0))</f>
        <v/>
      </c>
      <c r="AX170" s="203">
        <f t="shared" si="84"/>
        <v>0</v>
      </c>
      <c r="AY170" s="208" t="str">
        <f t="shared" si="85"/>
        <v/>
      </c>
      <c r="BA170" s="225" t="str">
        <f t="shared" si="86"/>
        <v/>
      </c>
      <c r="BB170" s="225" t="str">
        <f t="shared" si="87"/>
        <v/>
      </c>
    </row>
    <row r="171" spans="1:54" s="39" customFormat="1" ht="25.2" customHeight="1" x14ac:dyDescent="0.2">
      <c r="A171" s="45"/>
      <c r="B171" s="48"/>
      <c r="C171" s="48"/>
      <c r="D171" s="53"/>
      <c r="E171" s="53"/>
      <c r="F171" s="55"/>
      <c r="G171" s="55"/>
      <c r="H171" s="60"/>
      <c r="I171" s="66"/>
      <c r="J171" s="68"/>
      <c r="L171" s="73">
        <f t="shared" si="63"/>
        <v>0</v>
      </c>
      <c r="M171" s="73" t="str">
        <f t="shared" si="64"/>
        <v xml:space="preserve"> </v>
      </c>
      <c r="N171" s="100">
        <f t="shared" si="65"/>
        <v>0</v>
      </c>
      <c r="O171" s="100">
        <f t="shared" si="66"/>
        <v>0</v>
      </c>
      <c r="P171" s="108">
        <f t="shared" si="67"/>
        <v>0</v>
      </c>
      <c r="Q171" s="108" t="str">
        <f>IF(OR($C171="LED",$C171="不明"),"",IF(ISERROR(VLOOKUP($M171,#REF!,2,0)),"",VLOOKUP($M171,#REF!,2,0)))</f>
        <v/>
      </c>
      <c r="R171" s="100">
        <f t="shared" si="68"/>
        <v>0</v>
      </c>
      <c r="S171" s="100">
        <f t="shared" si="69"/>
        <v>0</v>
      </c>
      <c r="T171" s="120" t="str">
        <f t="shared" si="70"/>
        <v/>
      </c>
      <c r="U171" s="124"/>
      <c r="V171" s="129" t="s">
        <v>164</v>
      </c>
      <c r="W171" s="131"/>
      <c r="X171" s="75" t="str">
        <f>IF(COUNTIF($M171,"*LED*"),"LED設置済",IF(COUNTIF($M171,"*不明*"),"該当不明",IF(ISERROR(VLOOKUP($M171,#REF!,4,0)),"",VLOOKUP($M171,#REF!,4,0))))</f>
        <v/>
      </c>
      <c r="Y171" s="139">
        <f t="shared" si="71"/>
        <v>0</v>
      </c>
      <c r="Z171" s="144" t="str">
        <f>IF(ISERROR(VLOOKUP($M171,#REF!,5,0)),"",VLOOKUP($M171,#REF!,5,0))</f>
        <v/>
      </c>
      <c r="AA171" s="147" t="str">
        <f t="shared" si="72"/>
        <v/>
      </c>
      <c r="AB171" s="147" t="str">
        <f t="shared" si="73"/>
        <v/>
      </c>
      <c r="AC171" s="147" t="str">
        <f>IF(ISERROR(VLOOKUP($M171,#REF!,6,0)),"",VLOOKUP($M171,#REF!,6,0))</f>
        <v/>
      </c>
      <c r="AD171" s="147" t="str">
        <f>IF(ISERROR(VLOOKUP($M171,#REF!,8,0)),"",VLOOKUP($M171,#REF!,8,0))</f>
        <v/>
      </c>
      <c r="AE171" s="152" t="str">
        <f t="shared" si="74"/>
        <v/>
      </c>
      <c r="AF171" s="155" t="str">
        <f t="shared" si="75"/>
        <v/>
      </c>
      <c r="AG171" s="146" t="str">
        <f t="shared" si="76"/>
        <v/>
      </c>
      <c r="AH171" s="146" t="str">
        <f>IF(ISERROR(VLOOKUP($M171,#REF!,9,0)),"",VLOOKUP($M171,#REF!,9,0))</f>
        <v/>
      </c>
      <c r="AI171" s="146" t="str">
        <f t="shared" si="77"/>
        <v/>
      </c>
      <c r="AJ171" s="168">
        <f t="shared" si="78"/>
        <v>0</v>
      </c>
      <c r="AK171" s="171"/>
      <c r="AL171" s="174" t="str">
        <f t="shared" si="79"/>
        <v/>
      </c>
      <c r="AM171" s="179" t="str">
        <f t="shared" si="80"/>
        <v/>
      </c>
      <c r="AN171" s="183" t="str">
        <f t="shared" si="81"/>
        <v>未入力セル</v>
      </c>
      <c r="AO171" s="186" t="str">
        <f t="shared" si="61"/>
        <v/>
      </c>
      <c r="AP171" s="186" t="str">
        <f t="shared" si="62"/>
        <v/>
      </c>
      <c r="AQ171" s="39">
        <f t="shared" si="88"/>
        <v>0</v>
      </c>
      <c r="AR171" s="39" t="str">
        <f>IF(ISERROR(VLOOKUP($M171,#REF!,16,0)),"",VLOOKUP($M171,#REF!,16,0))</f>
        <v/>
      </c>
      <c r="AS171" s="196" t="str">
        <f>IF(ISERROR(VLOOKUP($M171,#REF!,7,0)),"",VLOOKUP($M171,#REF!,7,0))</f>
        <v/>
      </c>
      <c r="AT171" s="203">
        <f t="shared" si="82"/>
        <v>0</v>
      </c>
      <c r="AU171" s="208" t="str">
        <f t="shared" si="83"/>
        <v/>
      </c>
      <c r="AW171" s="208" t="str">
        <f>IF(ISERROR(VLOOKUP($M171,#REF!,10,0)),"",VLOOKUP($M171,#REF!,10,0))</f>
        <v/>
      </c>
      <c r="AX171" s="203">
        <f t="shared" si="84"/>
        <v>0</v>
      </c>
      <c r="AY171" s="208" t="str">
        <f t="shared" si="85"/>
        <v/>
      </c>
      <c r="BA171" s="225" t="str">
        <f t="shared" si="86"/>
        <v/>
      </c>
      <c r="BB171" s="225" t="str">
        <f t="shared" si="87"/>
        <v/>
      </c>
    </row>
    <row r="172" spans="1:54" s="39" customFormat="1" ht="25.2" customHeight="1" x14ac:dyDescent="0.2">
      <c r="A172" s="45"/>
      <c r="B172" s="48"/>
      <c r="C172" s="48"/>
      <c r="D172" s="53"/>
      <c r="E172" s="53"/>
      <c r="F172" s="55"/>
      <c r="G172" s="55"/>
      <c r="H172" s="60"/>
      <c r="I172" s="66"/>
      <c r="J172" s="68"/>
      <c r="L172" s="73">
        <f t="shared" si="63"/>
        <v>0</v>
      </c>
      <c r="M172" s="73" t="str">
        <f t="shared" si="64"/>
        <v xml:space="preserve"> </v>
      </c>
      <c r="N172" s="100">
        <f t="shared" si="65"/>
        <v>0</v>
      </c>
      <c r="O172" s="100">
        <f t="shared" si="66"/>
        <v>0</v>
      </c>
      <c r="P172" s="108">
        <f t="shared" si="67"/>
        <v>0</v>
      </c>
      <c r="Q172" s="108" t="str">
        <f>IF(OR($C172="LED",$C172="不明"),"",IF(ISERROR(VLOOKUP($M172,#REF!,2,0)),"",VLOOKUP($M172,#REF!,2,0)))</f>
        <v/>
      </c>
      <c r="R172" s="100">
        <f t="shared" si="68"/>
        <v>0</v>
      </c>
      <c r="S172" s="100">
        <f t="shared" si="69"/>
        <v>0</v>
      </c>
      <c r="T172" s="120" t="str">
        <f t="shared" si="70"/>
        <v/>
      </c>
      <c r="U172" s="124"/>
      <c r="V172" s="129" t="s">
        <v>164</v>
      </c>
      <c r="W172" s="131"/>
      <c r="X172" s="75" t="str">
        <f>IF(COUNTIF($M172,"*LED*"),"LED設置済",IF(COUNTIF($M172,"*不明*"),"該当不明",IF(ISERROR(VLOOKUP($M172,#REF!,4,0)),"",VLOOKUP($M172,#REF!,4,0))))</f>
        <v/>
      </c>
      <c r="Y172" s="139">
        <f t="shared" si="71"/>
        <v>0</v>
      </c>
      <c r="Z172" s="144" t="str">
        <f>IF(ISERROR(VLOOKUP($M172,#REF!,5,0)),"",VLOOKUP($M172,#REF!,5,0))</f>
        <v/>
      </c>
      <c r="AA172" s="147" t="str">
        <f t="shared" si="72"/>
        <v/>
      </c>
      <c r="AB172" s="147" t="str">
        <f t="shared" si="73"/>
        <v/>
      </c>
      <c r="AC172" s="147" t="str">
        <f>IF(ISERROR(VLOOKUP($M172,#REF!,6,0)),"",VLOOKUP($M172,#REF!,6,0))</f>
        <v/>
      </c>
      <c r="AD172" s="147" t="str">
        <f>IF(ISERROR(VLOOKUP($M172,#REF!,8,0)),"",VLOOKUP($M172,#REF!,8,0))</f>
        <v/>
      </c>
      <c r="AE172" s="152" t="str">
        <f t="shared" si="74"/>
        <v/>
      </c>
      <c r="AF172" s="155" t="str">
        <f t="shared" si="75"/>
        <v/>
      </c>
      <c r="AG172" s="146" t="str">
        <f t="shared" si="76"/>
        <v/>
      </c>
      <c r="AH172" s="146" t="str">
        <f>IF(ISERROR(VLOOKUP($M172,#REF!,9,0)),"",VLOOKUP($M172,#REF!,9,0))</f>
        <v/>
      </c>
      <c r="AI172" s="146" t="str">
        <f t="shared" si="77"/>
        <v/>
      </c>
      <c r="AJ172" s="168">
        <f t="shared" si="78"/>
        <v>0</v>
      </c>
      <c r="AK172" s="171"/>
      <c r="AL172" s="174" t="str">
        <f t="shared" si="79"/>
        <v/>
      </c>
      <c r="AM172" s="179" t="str">
        <f t="shared" si="80"/>
        <v/>
      </c>
      <c r="AN172" s="183" t="str">
        <f t="shared" si="81"/>
        <v>未入力セル</v>
      </c>
      <c r="AO172" s="186" t="str">
        <f t="shared" si="61"/>
        <v/>
      </c>
      <c r="AP172" s="186" t="str">
        <f t="shared" si="62"/>
        <v/>
      </c>
      <c r="AQ172" s="39">
        <f t="shared" si="88"/>
        <v>0</v>
      </c>
      <c r="AR172" s="39" t="str">
        <f>IF(ISERROR(VLOOKUP($M172,#REF!,16,0)),"",VLOOKUP($M172,#REF!,16,0))</f>
        <v/>
      </c>
      <c r="AS172" s="196" t="str">
        <f>IF(ISERROR(VLOOKUP($M172,#REF!,7,0)),"",VLOOKUP($M172,#REF!,7,0))</f>
        <v/>
      </c>
      <c r="AT172" s="203">
        <f t="shared" si="82"/>
        <v>0</v>
      </c>
      <c r="AU172" s="208" t="str">
        <f t="shared" si="83"/>
        <v/>
      </c>
      <c r="AW172" s="208" t="str">
        <f>IF(ISERROR(VLOOKUP($M172,#REF!,10,0)),"",VLOOKUP($M172,#REF!,10,0))</f>
        <v/>
      </c>
      <c r="AX172" s="203">
        <f t="shared" si="84"/>
        <v>0</v>
      </c>
      <c r="AY172" s="208" t="str">
        <f t="shared" si="85"/>
        <v/>
      </c>
      <c r="BA172" s="225" t="str">
        <f t="shared" si="86"/>
        <v/>
      </c>
      <c r="BB172" s="225" t="str">
        <f t="shared" si="87"/>
        <v/>
      </c>
    </row>
    <row r="173" spans="1:54" s="39" customFormat="1" ht="25.2" customHeight="1" x14ac:dyDescent="0.2">
      <c r="A173" s="45"/>
      <c r="B173" s="48"/>
      <c r="C173" s="48"/>
      <c r="D173" s="53"/>
      <c r="E173" s="53"/>
      <c r="F173" s="55"/>
      <c r="G173" s="55"/>
      <c r="H173" s="60"/>
      <c r="I173" s="66"/>
      <c r="J173" s="68"/>
      <c r="L173" s="73">
        <f t="shared" si="63"/>
        <v>0</v>
      </c>
      <c r="M173" s="73" t="str">
        <f t="shared" si="64"/>
        <v xml:space="preserve"> </v>
      </c>
      <c r="N173" s="100">
        <f t="shared" si="65"/>
        <v>0</v>
      </c>
      <c r="O173" s="100">
        <f t="shared" si="66"/>
        <v>0</v>
      </c>
      <c r="P173" s="108">
        <f t="shared" si="67"/>
        <v>0</v>
      </c>
      <c r="Q173" s="108" t="str">
        <f>IF(OR($C173="LED",$C173="不明"),"",IF(ISERROR(VLOOKUP($M173,#REF!,2,0)),"",VLOOKUP($M173,#REF!,2,0)))</f>
        <v/>
      </c>
      <c r="R173" s="100">
        <f t="shared" si="68"/>
        <v>0</v>
      </c>
      <c r="S173" s="100">
        <f t="shared" si="69"/>
        <v>0</v>
      </c>
      <c r="T173" s="120" t="str">
        <f t="shared" si="70"/>
        <v/>
      </c>
      <c r="U173" s="124"/>
      <c r="V173" s="129" t="s">
        <v>164</v>
      </c>
      <c r="W173" s="131"/>
      <c r="X173" s="75" t="str">
        <f>IF(COUNTIF($M173,"*LED*"),"LED設置済",IF(COUNTIF($M173,"*不明*"),"該当不明",IF(ISERROR(VLOOKUP($M173,#REF!,4,0)),"",VLOOKUP($M173,#REF!,4,0))))</f>
        <v/>
      </c>
      <c r="Y173" s="139">
        <f t="shared" si="71"/>
        <v>0</v>
      </c>
      <c r="Z173" s="144" t="str">
        <f>IF(ISERROR(VLOOKUP($M173,#REF!,5,0)),"",VLOOKUP($M173,#REF!,5,0))</f>
        <v/>
      </c>
      <c r="AA173" s="147" t="str">
        <f t="shared" si="72"/>
        <v/>
      </c>
      <c r="AB173" s="147" t="str">
        <f t="shared" si="73"/>
        <v/>
      </c>
      <c r="AC173" s="147" t="str">
        <f>IF(ISERROR(VLOOKUP($M173,#REF!,6,0)),"",VLOOKUP($M173,#REF!,6,0))</f>
        <v/>
      </c>
      <c r="AD173" s="147" t="str">
        <f>IF(ISERROR(VLOOKUP($M173,#REF!,8,0)),"",VLOOKUP($M173,#REF!,8,0))</f>
        <v/>
      </c>
      <c r="AE173" s="152" t="str">
        <f t="shared" si="74"/>
        <v/>
      </c>
      <c r="AF173" s="155" t="str">
        <f t="shared" si="75"/>
        <v/>
      </c>
      <c r="AG173" s="146" t="str">
        <f t="shared" si="76"/>
        <v/>
      </c>
      <c r="AH173" s="146" t="str">
        <f>IF(ISERROR(VLOOKUP($M173,#REF!,9,0)),"",VLOOKUP($M173,#REF!,9,0))</f>
        <v/>
      </c>
      <c r="AI173" s="146" t="str">
        <f t="shared" si="77"/>
        <v/>
      </c>
      <c r="AJ173" s="168">
        <f t="shared" si="78"/>
        <v>0</v>
      </c>
      <c r="AK173" s="171"/>
      <c r="AL173" s="174" t="str">
        <f t="shared" si="79"/>
        <v/>
      </c>
      <c r="AM173" s="179" t="str">
        <f t="shared" si="80"/>
        <v/>
      </c>
      <c r="AN173" s="183" t="str">
        <f t="shared" si="81"/>
        <v>未入力セル</v>
      </c>
      <c r="AO173" s="186" t="str">
        <f t="shared" si="61"/>
        <v/>
      </c>
      <c r="AP173" s="186" t="str">
        <f t="shared" si="62"/>
        <v/>
      </c>
      <c r="AQ173" s="39">
        <f t="shared" si="88"/>
        <v>0</v>
      </c>
      <c r="AR173" s="39" t="str">
        <f>IF(ISERROR(VLOOKUP($M173,#REF!,16,0)),"",VLOOKUP($M173,#REF!,16,0))</f>
        <v/>
      </c>
      <c r="AS173" s="196" t="str">
        <f>IF(ISERROR(VLOOKUP($M173,#REF!,7,0)),"",VLOOKUP($M173,#REF!,7,0))</f>
        <v/>
      </c>
      <c r="AT173" s="203">
        <f t="shared" si="82"/>
        <v>0</v>
      </c>
      <c r="AU173" s="208" t="str">
        <f t="shared" si="83"/>
        <v/>
      </c>
      <c r="AW173" s="208" t="str">
        <f>IF(ISERROR(VLOOKUP($M173,#REF!,10,0)),"",VLOOKUP($M173,#REF!,10,0))</f>
        <v/>
      </c>
      <c r="AX173" s="203">
        <f t="shared" si="84"/>
        <v>0</v>
      </c>
      <c r="AY173" s="208" t="str">
        <f t="shared" si="85"/>
        <v/>
      </c>
      <c r="BA173" s="225" t="str">
        <f t="shared" si="86"/>
        <v/>
      </c>
      <c r="BB173" s="225" t="str">
        <f t="shared" si="87"/>
        <v/>
      </c>
    </row>
    <row r="174" spans="1:54" s="39" customFormat="1" ht="25.2" customHeight="1" x14ac:dyDescent="0.2">
      <c r="A174" s="45"/>
      <c r="B174" s="48"/>
      <c r="C174" s="48"/>
      <c r="D174" s="53"/>
      <c r="E174" s="53"/>
      <c r="F174" s="55"/>
      <c r="G174" s="55"/>
      <c r="H174" s="60"/>
      <c r="I174" s="66"/>
      <c r="J174" s="68"/>
      <c r="L174" s="73">
        <f t="shared" si="63"/>
        <v>0</v>
      </c>
      <c r="M174" s="73" t="str">
        <f t="shared" si="64"/>
        <v xml:space="preserve"> </v>
      </c>
      <c r="N174" s="100">
        <f t="shared" si="65"/>
        <v>0</v>
      </c>
      <c r="O174" s="100">
        <f t="shared" si="66"/>
        <v>0</v>
      </c>
      <c r="P174" s="108">
        <f t="shared" si="67"/>
        <v>0</v>
      </c>
      <c r="Q174" s="108" t="str">
        <f>IF(OR($C174="LED",$C174="不明"),"",IF(ISERROR(VLOOKUP($M174,#REF!,2,0)),"",VLOOKUP($M174,#REF!,2,0)))</f>
        <v/>
      </c>
      <c r="R174" s="100">
        <f t="shared" si="68"/>
        <v>0</v>
      </c>
      <c r="S174" s="100">
        <f t="shared" si="69"/>
        <v>0</v>
      </c>
      <c r="T174" s="120" t="str">
        <f t="shared" si="70"/>
        <v/>
      </c>
      <c r="U174" s="124"/>
      <c r="V174" s="129" t="s">
        <v>164</v>
      </c>
      <c r="W174" s="131"/>
      <c r="X174" s="75" t="str">
        <f>IF(COUNTIF($M174,"*LED*"),"LED設置済",IF(COUNTIF($M174,"*不明*"),"該当不明",IF(ISERROR(VLOOKUP($M174,#REF!,4,0)),"",VLOOKUP($M174,#REF!,4,0))))</f>
        <v/>
      </c>
      <c r="Y174" s="139">
        <f t="shared" si="71"/>
        <v>0</v>
      </c>
      <c r="Z174" s="144" t="str">
        <f>IF(ISERROR(VLOOKUP($M174,#REF!,5,0)),"",VLOOKUP($M174,#REF!,5,0))</f>
        <v/>
      </c>
      <c r="AA174" s="147" t="str">
        <f t="shared" si="72"/>
        <v/>
      </c>
      <c r="AB174" s="147" t="str">
        <f t="shared" si="73"/>
        <v/>
      </c>
      <c r="AC174" s="147" t="str">
        <f>IF(ISERROR(VLOOKUP($M174,#REF!,6,0)),"",VLOOKUP($M174,#REF!,6,0))</f>
        <v/>
      </c>
      <c r="AD174" s="147" t="str">
        <f>IF(ISERROR(VLOOKUP($M174,#REF!,8,0)),"",VLOOKUP($M174,#REF!,8,0))</f>
        <v/>
      </c>
      <c r="AE174" s="152" t="str">
        <f t="shared" si="74"/>
        <v/>
      </c>
      <c r="AF174" s="155" t="str">
        <f t="shared" si="75"/>
        <v/>
      </c>
      <c r="AG174" s="146" t="str">
        <f t="shared" si="76"/>
        <v/>
      </c>
      <c r="AH174" s="146" t="str">
        <f>IF(ISERROR(VLOOKUP($M174,#REF!,9,0)),"",VLOOKUP($M174,#REF!,9,0))</f>
        <v/>
      </c>
      <c r="AI174" s="146" t="str">
        <f t="shared" si="77"/>
        <v/>
      </c>
      <c r="AJ174" s="168">
        <f t="shared" si="78"/>
        <v>0</v>
      </c>
      <c r="AK174" s="171"/>
      <c r="AL174" s="174" t="str">
        <f t="shared" si="79"/>
        <v/>
      </c>
      <c r="AM174" s="179" t="str">
        <f t="shared" si="80"/>
        <v/>
      </c>
      <c r="AN174" s="183" t="str">
        <f t="shared" si="81"/>
        <v>未入力セル</v>
      </c>
      <c r="AO174" s="186" t="str">
        <f t="shared" si="61"/>
        <v/>
      </c>
      <c r="AP174" s="186" t="str">
        <f t="shared" si="62"/>
        <v/>
      </c>
      <c r="AQ174" s="39">
        <f t="shared" si="88"/>
        <v>0</v>
      </c>
      <c r="AR174" s="39" t="str">
        <f>IF(ISERROR(VLOOKUP($M174,#REF!,16,0)),"",VLOOKUP($M174,#REF!,16,0))</f>
        <v/>
      </c>
      <c r="AS174" s="196" t="str">
        <f>IF(ISERROR(VLOOKUP($M174,#REF!,7,0)),"",VLOOKUP($M174,#REF!,7,0))</f>
        <v/>
      </c>
      <c r="AT174" s="203">
        <f t="shared" si="82"/>
        <v>0</v>
      </c>
      <c r="AU174" s="208" t="str">
        <f t="shared" si="83"/>
        <v/>
      </c>
      <c r="AW174" s="208" t="str">
        <f>IF(ISERROR(VLOOKUP($M174,#REF!,10,0)),"",VLOOKUP($M174,#REF!,10,0))</f>
        <v/>
      </c>
      <c r="AX174" s="203">
        <f t="shared" si="84"/>
        <v>0</v>
      </c>
      <c r="AY174" s="208" t="str">
        <f t="shared" si="85"/>
        <v/>
      </c>
      <c r="BA174" s="225" t="str">
        <f t="shared" si="86"/>
        <v/>
      </c>
      <c r="BB174" s="225" t="str">
        <f t="shared" si="87"/>
        <v/>
      </c>
    </row>
    <row r="175" spans="1:54" s="39" customFormat="1" ht="25.2" customHeight="1" x14ac:dyDescent="0.2">
      <c r="A175" s="45"/>
      <c r="B175" s="48"/>
      <c r="C175" s="48"/>
      <c r="D175" s="53"/>
      <c r="E175" s="53"/>
      <c r="F175" s="55"/>
      <c r="G175" s="55"/>
      <c r="H175" s="60"/>
      <c r="I175" s="66"/>
      <c r="J175" s="68"/>
      <c r="L175" s="73">
        <f t="shared" si="63"/>
        <v>0</v>
      </c>
      <c r="M175" s="73" t="str">
        <f t="shared" si="64"/>
        <v xml:space="preserve"> </v>
      </c>
      <c r="N175" s="100">
        <f t="shared" si="65"/>
        <v>0</v>
      </c>
      <c r="O175" s="100">
        <f t="shared" si="66"/>
        <v>0</v>
      </c>
      <c r="P175" s="108">
        <f t="shared" si="67"/>
        <v>0</v>
      </c>
      <c r="Q175" s="108" t="str">
        <f>IF(OR($C175="LED",$C175="不明"),"",IF(ISERROR(VLOOKUP($M175,#REF!,2,0)),"",VLOOKUP($M175,#REF!,2,0)))</f>
        <v/>
      </c>
      <c r="R175" s="100">
        <f t="shared" si="68"/>
        <v>0</v>
      </c>
      <c r="S175" s="100">
        <f t="shared" si="69"/>
        <v>0</v>
      </c>
      <c r="T175" s="120" t="str">
        <f t="shared" si="70"/>
        <v/>
      </c>
      <c r="U175" s="124"/>
      <c r="V175" s="129" t="s">
        <v>164</v>
      </c>
      <c r="W175" s="131"/>
      <c r="X175" s="75" t="str">
        <f>IF(COUNTIF($M175,"*LED*"),"LED設置済",IF(COUNTIF($M175,"*不明*"),"該当不明",IF(ISERROR(VLOOKUP($M175,#REF!,4,0)),"",VLOOKUP($M175,#REF!,4,0))))</f>
        <v/>
      </c>
      <c r="Y175" s="139">
        <f t="shared" si="71"/>
        <v>0</v>
      </c>
      <c r="Z175" s="144" t="str">
        <f>IF(ISERROR(VLOOKUP($M175,#REF!,5,0)),"",VLOOKUP($M175,#REF!,5,0))</f>
        <v/>
      </c>
      <c r="AA175" s="147" t="str">
        <f t="shared" si="72"/>
        <v/>
      </c>
      <c r="AB175" s="147" t="str">
        <f t="shared" si="73"/>
        <v/>
      </c>
      <c r="AC175" s="147" t="str">
        <f>IF(ISERROR(VLOOKUP($M175,#REF!,6,0)),"",VLOOKUP($M175,#REF!,6,0))</f>
        <v/>
      </c>
      <c r="AD175" s="147" t="str">
        <f>IF(ISERROR(VLOOKUP($M175,#REF!,8,0)),"",VLOOKUP($M175,#REF!,8,0))</f>
        <v/>
      </c>
      <c r="AE175" s="152" t="str">
        <f t="shared" si="74"/>
        <v/>
      </c>
      <c r="AF175" s="155" t="str">
        <f t="shared" si="75"/>
        <v/>
      </c>
      <c r="AG175" s="146" t="str">
        <f t="shared" si="76"/>
        <v/>
      </c>
      <c r="AH175" s="146" t="str">
        <f>IF(ISERROR(VLOOKUP($M175,#REF!,9,0)),"",VLOOKUP($M175,#REF!,9,0))</f>
        <v/>
      </c>
      <c r="AI175" s="146" t="str">
        <f t="shared" si="77"/>
        <v/>
      </c>
      <c r="AJ175" s="168">
        <f t="shared" si="78"/>
        <v>0</v>
      </c>
      <c r="AK175" s="171"/>
      <c r="AL175" s="174" t="str">
        <f t="shared" si="79"/>
        <v/>
      </c>
      <c r="AM175" s="179" t="str">
        <f t="shared" si="80"/>
        <v/>
      </c>
      <c r="AN175" s="183" t="str">
        <f t="shared" si="81"/>
        <v>未入力セル</v>
      </c>
      <c r="AO175" s="186" t="str">
        <f t="shared" si="61"/>
        <v/>
      </c>
      <c r="AP175" s="186" t="str">
        <f t="shared" si="62"/>
        <v/>
      </c>
      <c r="AQ175" s="39">
        <f t="shared" si="88"/>
        <v>0</v>
      </c>
      <c r="AR175" s="39" t="str">
        <f>IF(ISERROR(VLOOKUP($M175,#REF!,16,0)),"",VLOOKUP($M175,#REF!,16,0))</f>
        <v/>
      </c>
      <c r="AS175" s="196" t="str">
        <f>IF(ISERROR(VLOOKUP($M175,#REF!,7,0)),"",VLOOKUP($M175,#REF!,7,0))</f>
        <v/>
      </c>
      <c r="AT175" s="203">
        <f t="shared" si="82"/>
        <v>0</v>
      </c>
      <c r="AU175" s="208" t="str">
        <f t="shared" si="83"/>
        <v/>
      </c>
      <c r="AW175" s="208" t="str">
        <f>IF(ISERROR(VLOOKUP($M175,#REF!,10,0)),"",VLOOKUP($M175,#REF!,10,0))</f>
        <v/>
      </c>
      <c r="AX175" s="203">
        <f t="shared" si="84"/>
        <v>0</v>
      </c>
      <c r="AY175" s="208" t="str">
        <f t="shared" si="85"/>
        <v/>
      </c>
      <c r="BA175" s="225" t="str">
        <f t="shared" si="86"/>
        <v/>
      </c>
      <c r="BB175" s="225" t="str">
        <f t="shared" si="87"/>
        <v/>
      </c>
    </row>
    <row r="176" spans="1:54" s="39" customFormat="1" ht="25.2" customHeight="1" x14ac:dyDescent="0.2">
      <c r="A176" s="45"/>
      <c r="B176" s="48"/>
      <c r="C176" s="48"/>
      <c r="D176" s="53"/>
      <c r="E176" s="53"/>
      <c r="F176" s="55"/>
      <c r="G176" s="55"/>
      <c r="H176" s="60"/>
      <c r="I176" s="66"/>
      <c r="J176" s="68"/>
      <c r="L176" s="73">
        <f t="shared" si="63"/>
        <v>0</v>
      </c>
      <c r="M176" s="73" t="str">
        <f t="shared" si="64"/>
        <v xml:space="preserve"> </v>
      </c>
      <c r="N176" s="100">
        <f t="shared" si="65"/>
        <v>0</v>
      </c>
      <c r="O176" s="100">
        <f t="shared" si="66"/>
        <v>0</v>
      </c>
      <c r="P176" s="108">
        <f t="shared" si="67"/>
        <v>0</v>
      </c>
      <c r="Q176" s="108" t="str">
        <f>IF(OR($C176="LED",$C176="不明"),"",IF(ISERROR(VLOOKUP($M176,#REF!,2,0)),"",VLOOKUP($M176,#REF!,2,0)))</f>
        <v/>
      </c>
      <c r="R176" s="100">
        <f t="shared" si="68"/>
        <v>0</v>
      </c>
      <c r="S176" s="100">
        <f t="shared" si="69"/>
        <v>0</v>
      </c>
      <c r="T176" s="120" t="str">
        <f t="shared" si="70"/>
        <v/>
      </c>
      <c r="U176" s="124"/>
      <c r="V176" s="129" t="s">
        <v>164</v>
      </c>
      <c r="W176" s="131"/>
      <c r="X176" s="75" t="str">
        <f>IF(COUNTIF($M176,"*LED*"),"LED設置済",IF(COUNTIF($M176,"*不明*"),"該当不明",IF(ISERROR(VLOOKUP($M176,#REF!,4,0)),"",VLOOKUP($M176,#REF!,4,0))))</f>
        <v/>
      </c>
      <c r="Y176" s="139">
        <f t="shared" si="71"/>
        <v>0</v>
      </c>
      <c r="Z176" s="144" t="str">
        <f>IF(ISERROR(VLOOKUP($M176,#REF!,5,0)),"",VLOOKUP($M176,#REF!,5,0))</f>
        <v/>
      </c>
      <c r="AA176" s="147" t="str">
        <f t="shared" si="72"/>
        <v/>
      </c>
      <c r="AB176" s="147" t="str">
        <f t="shared" si="73"/>
        <v/>
      </c>
      <c r="AC176" s="147" t="str">
        <f>IF(ISERROR(VLOOKUP($M176,#REF!,6,0)),"",VLOOKUP($M176,#REF!,6,0))</f>
        <v/>
      </c>
      <c r="AD176" s="147" t="str">
        <f>IF(ISERROR(VLOOKUP($M176,#REF!,8,0)),"",VLOOKUP($M176,#REF!,8,0))</f>
        <v/>
      </c>
      <c r="AE176" s="152" t="str">
        <f t="shared" si="74"/>
        <v/>
      </c>
      <c r="AF176" s="155" t="str">
        <f t="shared" si="75"/>
        <v/>
      </c>
      <c r="AG176" s="146" t="str">
        <f t="shared" si="76"/>
        <v/>
      </c>
      <c r="AH176" s="146" t="str">
        <f>IF(ISERROR(VLOOKUP($M176,#REF!,9,0)),"",VLOOKUP($M176,#REF!,9,0))</f>
        <v/>
      </c>
      <c r="AI176" s="146" t="str">
        <f t="shared" si="77"/>
        <v/>
      </c>
      <c r="AJ176" s="168">
        <f t="shared" si="78"/>
        <v>0</v>
      </c>
      <c r="AK176" s="171"/>
      <c r="AL176" s="174" t="str">
        <f t="shared" si="79"/>
        <v/>
      </c>
      <c r="AM176" s="179" t="str">
        <f t="shared" si="80"/>
        <v/>
      </c>
      <c r="AN176" s="183" t="str">
        <f t="shared" si="81"/>
        <v>未入力セル</v>
      </c>
      <c r="AO176" s="186" t="str">
        <f t="shared" si="61"/>
        <v/>
      </c>
      <c r="AP176" s="186" t="str">
        <f t="shared" si="62"/>
        <v/>
      </c>
      <c r="AQ176" s="39">
        <f t="shared" si="88"/>
        <v>0</v>
      </c>
      <c r="AR176" s="39" t="str">
        <f>IF(ISERROR(VLOOKUP($M176,#REF!,16,0)),"",VLOOKUP($M176,#REF!,16,0))</f>
        <v/>
      </c>
      <c r="AS176" s="196" t="str">
        <f>IF(ISERROR(VLOOKUP($M176,#REF!,7,0)),"",VLOOKUP($M176,#REF!,7,0))</f>
        <v/>
      </c>
      <c r="AT176" s="203">
        <f t="shared" si="82"/>
        <v>0</v>
      </c>
      <c r="AU176" s="208" t="str">
        <f t="shared" si="83"/>
        <v/>
      </c>
      <c r="AW176" s="208" t="str">
        <f>IF(ISERROR(VLOOKUP($M176,#REF!,10,0)),"",VLOOKUP($M176,#REF!,10,0))</f>
        <v/>
      </c>
      <c r="AX176" s="203">
        <f t="shared" si="84"/>
        <v>0</v>
      </c>
      <c r="AY176" s="208" t="str">
        <f t="shared" si="85"/>
        <v/>
      </c>
      <c r="BA176" s="225" t="str">
        <f t="shared" si="86"/>
        <v/>
      </c>
      <c r="BB176" s="225" t="str">
        <f t="shared" si="87"/>
        <v/>
      </c>
    </row>
    <row r="177" spans="1:54" s="39" customFormat="1" ht="25.2" customHeight="1" x14ac:dyDescent="0.2">
      <c r="A177" s="45"/>
      <c r="B177" s="48"/>
      <c r="C177" s="48"/>
      <c r="D177" s="53"/>
      <c r="E177" s="53"/>
      <c r="F177" s="55"/>
      <c r="G177" s="55"/>
      <c r="H177" s="60"/>
      <c r="I177" s="66"/>
      <c r="J177" s="68"/>
      <c r="L177" s="73">
        <f t="shared" si="63"/>
        <v>0</v>
      </c>
      <c r="M177" s="73" t="str">
        <f t="shared" si="64"/>
        <v xml:space="preserve"> </v>
      </c>
      <c r="N177" s="100">
        <f t="shared" si="65"/>
        <v>0</v>
      </c>
      <c r="O177" s="100">
        <f t="shared" si="66"/>
        <v>0</v>
      </c>
      <c r="P177" s="108">
        <f t="shared" si="67"/>
        <v>0</v>
      </c>
      <c r="Q177" s="108" t="str">
        <f>IF(OR($C177="LED",$C177="不明"),"",IF(ISERROR(VLOOKUP($M177,#REF!,2,0)),"",VLOOKUP($M177,#REF!,2,0)))</f>
        <v/>
      </c>
      <c r="R177" s="100">
        <f t="shared" si="68"/>
        <v>0</v>
      </c>
      <c r="S177" s="100">
        <f t="shared" si="69"/>
        <v>0</v>
      </c>
      <c r="T177" s="120" t="str">
        <f t="shared" si="70"/>
        <v/>
      </c>
      <c r="U177" s="124"/>
      <c r="V177" s="129" t="s">
        <v>164</v>
      </c>
      <c r="W177" s="131"/>
      <c r="X177" s="75" t="str">
        <f>IF(COUNTIF($M177,"*LED*"),"LED設置済",IF(COUNTIF($M177,"*不明*"),"該当不明",IF(ISERROR(VLOOKUP($M177,#REF!,4,0)),"",VLOOKUP($M177,#REF!,4,0))))</f>
        <v/>
      </c>
      <c r="Y177" s="139">
        <f t="shared" si="71"/>
        <v>0</v>
      </c>
      <c r="Z177" s="144" t="str">
        <f>IF(ISERROR(VLOOKUP($M177,#REF!,5,0)),"",VLOOKUP($M177,#REF!,5,0))</f>
        <v/>
      </c>
      <c r="AA177" s="147" t="str">
        <f t="shared" si="72"/>
        <v/>
      </c>
      <c r="AB177" s="147" t="str">
        <f t="shared" si="73"/>
        <v/>
      </c>
      <c r="AC177" s="147" t="str">
        <f>IF(ISERROR(VLOOKUP($M177,#REF!,6,0)),"",VLOOKUP($M177,#REF!,6,0))</f>
        <v/>
      </c>
      <c r="AD177" s="147" t="str">
        <f>IF(ISERROR(VLOOKUP($M177,#REF!,8,0)),"",VLOOKUP($M177,#REF!,8,0))</f>
        <v/>
      </c>
      <c r="AE177" s="152" t="str">
        <f t="shared" si="74"/>
        <v/>
      </c>
      <c r="AF177" s="155" t="str">
        <f t="shared" si="75"/>
        <v/>
      </c>
      <c r="AG177" s="146" t="str">
        <f t="shared" si="76"/>
        <v/>
      </c>
      <c r="AH177" s="146" t="str">
        <f>IF(ISERROR(VLOOKUP($M177,#REF!,9,0)),"",VLOOKUP($M177,#REF!,9,0))</f>
        <v/>
      </c>
      <c r="AI177" s="146" t="str">
        <f t="shared" si="77"/>
        <v/>
      </c>
      <c r="AJ177" s="168">
        <f t="shared" si="78"/>
        <v>0</v>
      </c>
      <c r="AK177" s="171"/>
      <c r="AL177" s="174" t="str">
        <f t="shared" si="79"/>
        <v/>
      </c>
      <c r="AM177" s="179" t="str">
        <f t="shared" si="80"/>
        <v/>
      </c>
      <c r="AN177" s="183" t="str">
        <f t="shared" si="81"/>
        <v>未入力セル</v>
      </c>
      <c r="AO177" s="186" t="str">
        <f t="shared" si="61"/>
        <v/>
      </c>
      <c r="AP177" s="186" t="str">
        <f t="shared" si="62"/>
        <v/>
      </c>
      <c r="AQ177" s="39">
        <f t="shared" si="88"/>
        <v>0</v>
      </c>
      <c r="AR177" s="39" t="str">
        <f>IF(ISERROR(VLOOKUP($M177,#REF!,16,0)),"",VLOOKUP($M177,#REF!,16,0))</f>
        <v/>
      </c>
      <c r="AS177" s="196" t="str">
        <f>IF(ISERROR(VLOOKUP($M177,#REF!,7,0)),"",VLOOKUP($M177,#REF!,7,0))</f>
        <v/>
      </c>
      <c r="AT177" s="203">
        <f t="shared" si="82"/>
        <v>0</v>
      </c>
      <c r="AU177" s="208" t="str">
        <f t="shared" si="83"/>
        <v/>
      </c>
      <c r="AW177" s="208" t="str">
        <f>IF(ISERROR(VLOOKUP($M177,#REF!,10,0)),"",VLOOKUP($M177,#REF!,10,0))</f>
        <v/>
      </c>
      <c r="AX177" s="203">
        <f t="shared" si="84"/>
        <v>0</v>
      </c>
      <c r="AY177" s="208" t="str">
        <f t="shared" si="85"/>
        <v/>
      </c>
      <c r="BA177" s="225" t="str">
        <f t="shared" si="86"/>
        <v/>
      </c>
      <c r="BB177" s="225" t="str">
        <f t="shared" si="87"/>
        <v/>
      </c>
    </row>
    <row r="178" spans="1:54" s="39" customFormat="1" ht="25.2" customHeight="1" x14ac:dyDescent="0.2">
      <c r="A178" s="45"/>
      <c r="B178" s="48"/>
      <c r="C178" s="48"/>
      <c r="D178" s="53"/>
      <c r="E178" s="53"/>
      <c r="F178" s="55"/>
      <c r="G178" s="55"/>
      <c r="H178" s="60"/>
      <c r="I178" s="66"/>
      <c r="J178" s="68"/>
      <c r="L178" s="73">
        <f t="shared" si="63"/>
        <v>0</v>
      </c>
      <c r="M178" s="73" t="str">
        <f t="shared" si="64"/>
        <v xml:space="preserve"> </v>
      </c>
      <c r="N178" s="100">
        <f t="shared" si="65"/>
        <v>0</v>
      </c>
      <c r="O178" s="100">
        <f t="shared" si="66"/>
        <v>0</v>
      </c>
      <c r="P178" s="108">
        <f t="shared" si="67"/>
        <v>0</v>
      </c>
      <c r="Q178" s="108" t="str">
        <f>IF(OR($C178="LED",$C178="不明"),"",IF(ISERROR(VLOOKUP($M178,#REF!,2,0)),"",VLOOKUP($M178,#REF!,2,0)))</f>
        <v/>
      </c>
      <c r="R178" s="100">
        <f t="shared" si="68"/>
        <v>0</v>
      </c>
      <c r="S178" s="100">
        <f t="shared" si="69"/>
        <v>0</v>
      </c>
      <c r="T178" s="120" t="str">
        <f t="shared" si="70"/>
        <v/>
      </c>
      <c r="U178" s="124"/>
      <c r="V178" s="129" t="s">
        <v>164</v>
      </c>
      <c r="W178" s="131"/>
      <c r="X178" s="75" t="str">
        <f>IF(COUNTIF($M178,"*LED*"),"LED設置済",IF(COUNTIF($M178,"*不明*"),"該当不明",IF(ISERROR(VLOOKUP($M178,#REF!,4,0)),"",VLOOKUP($M178,#REF!,4,0))))</f>
        <v/>
      </c>
      <c r="Y178" s="139">
        <f t="shared" si="71"/>
        <v>0</v>
      </c>
      <c r="Z178" s="144" t="str">
        <f>IF(ISERROR(VLOOKUP($M178,#REF!,5,0)),"",VLOOKUP($M178,#REF!,5,0))</f>
        <v/>
      </c>
      <c r="AA178" s="147" t="str">
        <f t="shared" si="72"/>
        <v/>
      </c>
      <c r="AB178" s="147" t="str">
        <f t="shared" si="73"/>
        <v/>
      </c>
      <c r="AC178" s="147" t="str">
        <f>IF(ISERROR(VLOOKUP($M178,#REF!,6,0)),"",VLOOKUP($M178,#REF!,6,0))</f>
        <v/>
      </c>
      <c r="AD178" s="147" t="str">
        <f>IF(ISERROR(VLOOKUP($M178,#REF!,8,0)),"",VLOOKUP($M178,#REF!,8,0))</f>
        <v/>
      </c>
      <c r="AE178" s="152" t="str">
        <f t="shared" si="74"/>
        <v/>
      </c>
      <c r="AF178" s="155" t="str">
        <f t="shared" si="75"/>
        <v/>
      </c>
      <c r="AG178" s="146" t="str">
        <f t="shared" si="76"/>
        <v/>
      </c>
      <c r="AH178" s="146" t="str">
        <f>IF(ISERROR(VLOOKUP($M178,#REF!,9,0)),"",VLOOKUP($M178,#REF!,9,0))</f>
        <v/>
      </c>
      <c r="AI178" s="146" t="str">
        <f t="shared" si="77"/>
        <v/>
      </c>
      <c r="AJ178" s="168">
        <f t="shared" si="78"/>
        <v>0</v>
      </c>
      <c r="AK178" s="171"/>
      <c r="AL178" s="174" t="str">
        <f t="shared" si="79"/>
        <v/>
      </c>
      <c r="AM178" s="179" t="str">
        <f t="shared" si="80"/>
        <v/>
      </c>
      <c r="AN178" s="183" t="str">
        <f t="shared" si="81"/>
        <v>未入力セル</v>
      </c>
      <c r="AO178" s="186" t="str">
        <f t="shared" si="61"/>
        <v/>
      </c>
      <c r="AP178" s="186" t="str">
        <f t="shared" si="62"/>
        <v/>
      </c>
      <c r="AQ178" s="39">
        <f t="shared" si="88"/>
        <v>0</v>
      </c>
      <c r="AR178" s="39" t="str">
        <f>IF(ISERROR(VLOOKUP($M178,#REF!,16,0)),"",VLOOKUP($M178,#REF!,16,0))</f>
        <v/>
      </c>
      <c r="AS178" s="196" t="str">
        <f>IF(ISERROR(VLOOKUP($M178,#REF!,7,0)),"",VLOOKUP($M178,#REF!,7,0))</f>
        <v/>
      </c>
      <c r="AT178" s="203">
        <f t="shared" si="82"/>
        <v>0</v>
      </c>
      <c r="AU178" s="208" t="str">
        <f t="shared" si="83"/>
        <v/>
      </c>
      <c r="AW178" s="208" t="str">
        <f>IF(ISERROR(VLOOKUP($M178,#REF!,10,0)),"",VLOOKUP($M178,#REF!,10,0))</f>
        <v/>
      </c>
      <c r="AX178" s="203">
        <f t="shared" si="84"/>
        <v>0</v>
      </c>
      <c r="AY178" s="208" t="str">
        <f t="shared" si="85"/>
        <v/>
      </c>
      <c r="BA178" s="225" t="str">
        <f t="shared" si="86"/>
        <v/>
      </c>
      <c r="BB178" s="225" t="str">
        <f t="shared" si="87"/>
        <v/>
      </c>
    </row>
    <row r="179" spans="1:54" s="39" customFormat="1" ht="25.2" customHeight="1" x14ac:dyDescent="0.2">
      <c r="A179" s="45"/>
      <c r="B179" s="48"/>
      <c r="C179" s="48"/>
      <c r="D179" s="53"/>
      <c r="E179" s="53"/>
      <c r="F179" s="55"/>
      <c r="G179" s="55"/>
      <c r="H179" s="60"/>
      <c r="I179" s="66"/>
      <c r="J179" s="68"/>
      <c r="L179" s="73">
        <f t="shared" si="63"/>
        <v>0</v>
      </c>
      <c r="M179" s="73" t="str">
        <f t="shared" si="64"/>
        <v xml:space="preserve"> </v>
      </c>
      <c r="N179" s="100">
        <f t="shared" si="65"/>
        <v>0</v>
      </c>
      <c r="O179" s="100">
        <f t="shared" si="66"/>
        <v>0</v>
      </c>
      <c r="P179" s="108">
        <f t="shared" si="67"/>
        <v>0</v>
      </c>
      <c r="Q179" s="108" t="str">
        <f>IF(OR($C179="LED",$C179="不明"),"",IF(ISERROR(VLOOKUP($M179,#REF!,2,0)),"",VLOOKUP($M179,#REF!,2,0)))</f>
        <v/>
      </c>
      <c r="R179" s="100">
        <f t="shared" si="68"/>
        <v>0</v>
      </c>
      <c r="S179" s="100">
        <f t="shared" si="69"/>
        <v>0</v>
      </c>
      <c r="T179" s="120" t="str">
        <f t="shared" si="70"/>
        <v/>
      </c>
      <c r="U179" s="124"/>
      <c r="V179" s="129" t="s">
        <v>164</v>
      </c>
      <c r="W179" s="131"/>
      <c r="X179" s="75" t="str">
        <f>IF(COUNTIF($M179,"*LED*"),"LED設置済",IF(COUNTIF($M179,"*不明*"),"該当不明",IF(ISERROR(VLOOKUP($M179,#REF!,4,0)),"",VLOOKUP($M179,#REF!,4,0))))</f>
        <v/>
      </c>
      <c r="Y179" s="139">
        <f t="shared" si="71"/>
        <v>0</v>
      </c>
      <c r="Z179" s="144" t="str">
        <f>IF(ISERROR(VLOOKUP($M179,#REF!,5,0)),"",VLOOKUP($M179,#REF!,5,0))</f>
        <v/>
      </c>
      <c r="AA179" s="147" t="str">
        <f t="shared" si="72"/>
        <v/>
      </c>
      <c r="AB179" s="147" t="str">
        <f t="shared" si="73"/>
        <v/>
      </c>
      <c r="AC179" s="147" t="str">
        <f>IF(ISERROR(VLOOKUP($M179,#REF!,6,0)),"",VLOOKUP($M179,#REF!,6,0))</f>
        <v/>
      </c>
      <c r="AD179" s="147" t="str">
        <f>IF(ISERROR(VLOOKUP($M179,#REF!,8,0)),"",VLOOKUP($M179,#REF!,8,0))</f>
        <v/>
      </c>
      <c r="AE179" s="152" t="str">
        <f t="shared" si="74"/>
        <v/>
      </c>
      <c r="AF179" s="155" t="str">
        <f t="shared" si="75"/>
        <v/>
      </c>
      <c r="AG179" s="146" t="str">
        <f t="shared" si="76"/>
        <v/>
      </c>
      <c r="AH179" s="146" t="str">
        <f>IF(ISERROR(VLOOKUP($M179,#REF!,9,0)),"",VLOOKUP($M179,#REF!,9,0))</f>
        <v/>
      </c>
      <c r="AI179" s="146" t="str">
        <f t="shared" si="77"/>
        <v/>
      </c>
      <c r="AJ179" s="168">
        <f t="shared" si="78"/>
        <v>0</v>
      </c>
      <c r="AK179" s="171"/>
      <c r="AL179" s="174" t="str">
        <f t="shared" si="79"/>
        <v/>
      </c>
      <c r="AM179" s="179" t="str">
        <f t="shared" si="80"/>
        <v/>
      </c>
      <c r="AN179" s="183" t="str">
        <f t="shared" si="81"/>
        <v>未入力セル</v>
      </c>
      <c r="AO179" s="186" t="str">
        <f t="shared" si="61"/>
        <v/>
      </c>
      <c r="AP179" s="186" t="str">
        <f t="shared" si="62"/>
        <v/>
      </c>
      <c r="AQ179" s="39">
        <f t="shared" si="88"/>
        <v>0</v>
      </c>
      <c r="AR179" s="39" t="str">
        <f>IF(ISERROR(VLOOKUP($M179,#REF!,16,0)),"",VLOOKUP($M179,#REF!,16,0))</f>
        <v/>
      </c>
      <c r="AS179" s="196" t="str">
        <f>IF(ISERROR(VLOOKUP($M179,#REF!,7,0)),"",VLOOKUP($M179,#REF!,7,0))</f>
        <v/>
      </c>
      <c r="AT179" s="203">
        <f t="shared" si="82"/>
        <v>0</v>
      </c>
      <c r="AU179" s="208" t="str">
        <f t="shared" si="83"/>
        <v/>
      </c>
      <c r="AW179" s="208" t="str">
        <f>IF(ISERROR(VLOOKUP($M179,#REF!,10,0)),"",VLOOKUP($M179,#REF!,10,0))</f>
        <v/>
      </c>
      <c r="AX179" s="203">
        <f t="shared" si="84"/>
        <v>0</v>
      </c>
      <c r="AY179" s="208" t="str">
        <f t="shared" si="85"/>
        <v/>
      </c>
      <c r="BA179" s="225" t="str">
        <f t="shared" si="86"/>
        <v/>
      </c>
      <c r="BB179" s="225" t="str">
        <f t="shared" si="87"/>
        <v/>
      </c>
    </row>
    <row r="180" spans="1:54" s="39" customFormat="1" ht="25.2" customHeight="1" x14ac:dyDescent="0.2">
      <c r="A180" s="45"/>
      <c r="B180" s="48"/>
      <c r="C180" s="48"/>
      <c r="D180" s="53"/>
      <c r="E180" s="53"/>
      <c r="F180" s="55"/>
      <c r="G180" s="55"/>
      <c r="H180" s="60"/>
      <c r="I180" s="66"/>
      <c r="J180" s="68"/>
      <c r="L180" s="73">
        <f t="shared" si="63"/>
        <v>0</v>
      </c>
      <c r="M180" s="73" t="str">
        <f t="shared" si="64"/>
        <v xml:space="preserve"> </v>
      </c>
      <c r="N180" s="100">
        <f t="shared" si="65"/>
        <v>0</v>
      </c>
      <c r="O180" s="100">
        <f t="shared" si="66"/>
        <v>0</v>
      </c>
      <c r="P180" s="108">
        <f t="shared" si="67"/>
        <v>0</v>
      </c>
      <c r="Q180" s="108" t="str">
        <f>IF(OR($C180="LED",$C180="不明"),"",IF(ISERROR(VLOOKUP($M180,#REF!,2,0)),"",VLOOKUP($M180,#REF!,2,0)))</f>
        <v/>
      </c>
      <c r="R180" s="100">
        <f t="shared" si="68"/>
        <v>0</v>
      </c>
      <c r="S180" s="100">
        <f t="shared" si="69"/>
        <v>0</v>
      </c>
      <c r="T180" s="120" t="str">
        <f t="shared" si="70"/>
        <v/>
      </c>
      <c r="U180" s="124"/>
      <c r="V180" s="129" t="s">
        <v>164</v>
      </c>
      <c r="W180" s="131"/>
      <c r="X180" s="75" t="str">
        <f>IF(COUNTIF($M180,"*LED*"),"LED設置済",IF(COUNTIF($M180,"*不明*"),"該当不明",IF(ISERROR(VLOOKUP($M180,#REF!,4,0)),"",VLOOKUP($M180,#REF!,4,0))))</f>
        <v/>
      </c>
      <c r="Y180" s="139">
        <f t="shared" si="71"/>
        <v>0</v>
      </c>
      <c r="Z180" s="144" t="str">
        <f>IF(ISERROR(VLOOKUP($M180,#REF!,5,0)),"",VLOOKUP($M180,#REF!,5,0))</f>
        <v/>
      </c>
      <c r="AA180" s="147" t="str">
        <f t="shared" si="72"/>
        <v/>
      </c>
      <c r="AB180" s="147" t="str">
        <f t="shared" si="73"/>
        <v/>
      </c>
      <c r="AC180" s="147" t="str">
        <f>IF(ISERROR(VLOOKUP($M180,#REF!,6,0)),"",VLOOKUP($M180,#REF!,6,0))</f>
        <v/>
      </c>
      <c r="AD180" s="147" t="str">
        <f>IF(ISERROR(VLOOKUP($M180,#REF!,8,0)),"",VLOOKUP($M180,#REF!,8,0))</f>
        <v/>
      </c>
      <c r="AE180" s="152" t="str">
        <f t="shared" si="74"/>
        <v/>
      </c>
      <c r="AF180" s="155" t="str">
        <f t="shared" si="75"/>
        <v/>
      </c>
      <c r="AG180" s="146" t="str">
        <f t="shared" si="76"/>
        <v/>
      </c>
      <c r="AH180" s="146" t="str">
        <f>IF(ISERROR(VLOOKUP($M180,#REF!,9,0)),"",VLOOKUP($M180,#REF!,9,0))</f>
        <v/>
      </c>
      <c r="AI180" s="146" t="str">
        <f t="shared" si="77"/>
        <v/>
      </c>
      <c r="AJ180" s="168">
        <f t="shared" si="78"/>
        <v>0</v>
      </c>
      <c r="AK180" s="171"/>
      <c r="AL180" s="174" t="str">
        <f t="shared" si="79"/>
        <v/>
      </c>
      <c r="AM180" s="179" t="str">
        <f t="shared" si="80"/>
        <v/>
      </c>
      <c r="AN180" s="183" t="str">
        <f t="shared" si="81"/>
        <v>未入力セル</v>
      </c>
      <c r="AO180" s="186" t="str">
        <f t="shared" si="61"/>
        <v/>
      </c>
      <c r="AP180" s="186" t="str">
        <f t="shared" si="62"/>
        <v/>
      </c>
      <c r="AQ180" s="39">
        <f t="shared" si="88"/>
        <v>0</v>
      </c>
      <c r="AR180" s="39" t="str">
        <f>IF(ISERROR(VLOOKUP($M180,#REF!,16,0)),"",VLOOKUP($M180,#REF!,16,0))</f>
        <v/>
      </c>
      <c r="AS180" s="196" t="str">
        <f>IF(ISERROR(VLOOKUP($M180,#REF!,7,0)),"",VLOOKUP($M180,#REF!,7,0))</f>
        <v/>
      </c>
      <c r="AT180" s="203">
        <f t="shared" si="82"/>
        <v>0</v>
      </c>
      <c r="AU180" s="208" t="str">
        <f t="shared" si="83"/>
        <v/>
      </c>
      <c r="AW180" s="208" t="str">
        <f>IF(ISERROR(VLOOKUP($M180,#REF!,10,0)),"",VLOOKUP($M180,#REF!,10,0))</f>
        <v/>
      </c>
      <c r="AX180" s="203">
        <f t="shared" si="84"/>
        <v>0</v>
      </c>
      <c r="AY180" s="208" t="str">
        <f t="shared" si="85"/>
        <v/>
      </c>
      <c r="BA180" s="225" t="str">
        <f t="shared" si="86"/>
        <v/>
      </c>
      <c r="BB180" s="225" t="str">
        <f t="shared" si="87"/>
        <v/>
      </c>
    </row>
    <row r="181" spans="1:54" s="39" customFormat="1" ht="25.2" customHeight="1" x14ac:dyDescent="0.2">
      <c r="A181" s="45"/>
      <c r="B181" s="48"/>
      <c r="C181" s="48"/>
      <c r="D181" s="53"/>
      <c r="E181" s="53"/>
      <c r="F181" s="55"/>
      <c r="G181" s="55"/>
      <c r="H181" s="60"/>
      <c r="I181" s="66"/>
      <c r="J181" s="68"/>
      <c r="L181" s="73">
        <f t="shared" si="63"/>
        <v>0</v>
      </c>
      <c r="M181" s="73" t="str">
        <f t="shared" si="64"/>
        <v xml:space="preserve"> </v>
      </c>
      <c r="N181" s="100">
        <f t="shared" si="65"/>
        <v>0</v>
      </c>
      <c r="O181" s="100">
        <f t="shared" si="66"/>
        <v>0</v>
      </c>
      <c r="P181" s="108">
        <f t="shared" si="67"/>
        <v>0</v>
      </c>
      <c r="Q181" s="108" t="str">
        <f>IF(OR($C181="LED",$C181="不明"),"",IF(ISERROR(VLOOKUP($M181,#REF!,2,0)),"",VLOOKUP($M181,#REF!,2,0)))</f>
        <v/>
      </c>
      <c r="R181" s="100">
        <f t="shared" si="68"/>
        <v>0</v>
      </c>
      <c r="S181" s="100">
        <f t="shared" si="69"/>
        <v>0</v>
      </c>
      <c r="T181" s="120" t="str">
        <f t="shared" si="70"/>
        <v/>
      </c>
      <c r="U181" s="124"/>
      <c r="V181" s="129" t="s">
        <v>164</v>
      </c>
      <c r="W181" s="131"/>
      <c r="X181" s="75" t="str">
        <f>IF(COUNTIF($M181,"*LED*"),"LED設置済",IF(COUNTIF($M181,"*不明*"),"該当不明",IF(ISERROR(VLOOKUP($M181,#REF!,4,0)),"",VLOOKUP($M181,#REF!,4,0))))</f>
        <v/>
      </c>
      <c r="Y181" s="139">
        <f t="shared" si="71"/>
        <v>0</v>
      </c>
      <c r="Z181" s="144" t="str">
        <f>IF(ISERROR(VLOOKUP($M181,#REF!,5,0)),"",VLOOKUP($M181,#REF!,5,0))</f>
        <v/>
      </c>
      <c r="AA181" s="147" t="str">
        <f t="shared" si="72"/>
        <v/>
      </c>
      <c r="AB181" s="147" t="str">
        <f t="shared" si="73"/>
        <v/>
      </c>
      <c r="AC181" s="147" t="str">
        <f>IF(ISERROR(VLOOKUP($M181,#REF!,6,0)),"",VLOOKUP($M181,#REF!,6,0))</f>
        <v/>
      </c>
      <c r="AD181" s="147" t="str">
        <f>IF(ISERROR(VLOOKUP($M181,#REF!,8,0)),"",VLOOKUP($M181,#REF!,8,0))</f>
        <v/>
      </c>
      <c r="AE181" s="152" t="str">
        <f t="shared" si="74"/>
        <v/>
      </c>
      <c r="AF181" s="155" t="str">
        <f t="shared" si="75"/>
        <v/>
      </c>
      <c r="AG181" s="146" t="str">
        <f t="shared" si="76"/>
        <v/>
      </c>
      <c r="AH181" s="146" t="str">
        <f>IF(ISERROR(VLOOKUP($M181,#REF!,9,0)),"",VLOOKUP($M181,#REF!,9,0))</f>
        <v/>
      </c>
      <c r="AI181" s="146" t="str">
        <f t="shared" si="77"/>
        <v/>
      </c>
      <c r="AJ181" s="168">
        <f t="shared" si="78"/>
        <v>0</v>
      </c>
      <c r="AK181" s="171"/>
      <c r="AL181" s="174" t="str">
        <f t="shared" si="79"/>
        <v/>
      </c>
      <c r="AM181" s="179" t="str">
        <f t="shared" si="80"/>
        <v/>
      </c>
      <c r="AN181" s="183" t="str">
        <f t="shared" si="81"/>
        <v>未入力セル</v>
      </c>
      <c r="AO181" s="186" t="str">
        <f t="shared" si="61"/>
        <v/>
      </c>
      <c r="AP181" s="186" t="str">
        <f t="shared" si="62"/>
        <v/>
      </c>
      <c r="AQ181" s="39">
        <f t="shared" si="88"/>
        <v>0</v>
      </c>
      <c r="AR181" s="39" t="str">
        <f>IF(ISERROR(VLOOKUP($M181,#REF!,16,0)),"",VLOOKUP($M181,#REF!,16,0))</f>
        <v/>
      </c>
      <c r="AS181" s="196" t="str">
        <f>IF(ISERROR(VLOOKUP($M181,#REF!,7,0)),"",VLOOKUP($M181,#REF!,7,0))</f>
        <v/>
      </c>
      <c r="AT181" s="203">
        <f t="shared" si="82"/>
        <v>0</v>
      </c>
      <c r="AU181" s="208" t="str">
        <f t="shared" si="83"/>
        <v/>
      </c>
      <c r="AW181" s="208" t="str">
        <f>IF(ISERROR(VLOOKUP($M181,#REF!,10,0)),"",VLOOKUP($M181,#REF!,10,0))</f>
        <v/>
      </c>
      <c r="AX181" s="203">
        <f t="shared" si="84"/>
        <v>0</v>
      </c>
      <c r="AY181" s="208" t="str">
        <f t="shared" si="85"/>
        <v/>
      </c>
      <c r="BA181" s="225" t="str">
        <f t="shared" si="86"/>
        <v/>
      </c>
      <c r="BB181" s="225" t="str">
        <f t="shared" si="87"/>
        <v/>
      </c>
    </row>
    <row r="182" spans="1:54" s="39" customFormat="1" ht="25.2" customHeight="1" x14ac:dyDescent="0.2">
      <c r="A182" s="45"/>
      <c r="B182" s="48"/>
      <c r="C182" s="48"/>
      <c r="D182" s="53"/>
      <c r="E182" s="53"/>
      <c r="F182" s="55"/>
      <c r="G182" s="55"/>
      <c r="H182" s="60"/>
      <c r="I182" s="66"/>
      <c r="J182" s="68"/>
      <c r="L182" s="73">
        <f t="shared" si="63"/>
        <v>0</v>
      </c>
      <c r="M182" s="73" t="str">
        <f t="shared" si="64"/>
        <v xml:space="preserve"> </v>
      </c>
      <c r="N182" s="100">
        <f t="shared" si="65"/>
        <v>0</v>
      </c>
      <c r="O182" s="100">
        <f t="shared" si="66"/>
        <v>0</v>
      </c>
      <c r="P182" s="108">
        <f t="shared" si="67"/>
        <v>0</v>
      </c>
      <c r="Q182" s="108" t="str">
        <f>IF(OR($C182="LED",$C182="不明"),"",IF(ISERROR(VLOOKUP($M182,#REF!,2,0)),"",VLOOKUP($M182,#REF!,2,0)))</f>
        <v/>
      </c>
      <c r="R182" s="100">
        <f t="shared" si="68"/>
        <v>0</v>
      </c>
      <c r="S182" s="100">
        <f t="shared" si="69"/>
        <v>0</v>
      </c>
      <c r="T182" s="120" t="str">
        <f t="shared" si="70"/>
        <v/>
      </c>
      <c r="U182" s="124"/>
      <c r="V182" s="129" t="s">
        <v>164</v>
      </c>
      <c r="W182" s="131"/>
      <c r="X182" s="75" t="str">
        <f>IF(COUNTIF($M182,"*LED*"),"LED設置済",IF(COUNTIF($M182,"*不明*"),"該当不明",IF(ISERROR(VLOOKUP($M182,#REF!,4,0)),"",VLOOKUP($M182,#REF!,4,0))))</f>
        <v/>
      </c>
      <c r="Y182" s="139">
        <f t="shared" si="71"/>
        <v>0</v>
      </c>
      <c r="Z182" s="144" t="str">
        <f>IF(ISERROR(VLOOKUP($M182,#REF!,5,0)),"",VLOOKUP($M182,#REF!,5,0))</f>
        <v/>
      </c>
      <c r="AA182" s="147" t="str">
        <f t="shared" si="72"/>
        <v/>
      </c>
      <c r="AB182" s="147" t="str">
        <f t="shared" si="73"/>
        <v/>
      </c>
      <c r="AC182" s="147" t="str">
        <f>IF(ISERROR(VLOOKUP($M182,#REF!,6,0)),"",VLOOKUP($M182,#REF!,6,0))</f>
        <v/>
      </c>
      <c r="AD182" s="147" t="str">
        <f>IF(ISERROR(VLOOKUP($M182,#REF!,8,0)),"",VLOOKUP($M182,#REF!,8,0))</f>
        <v/>
      </c>
      <c r="AE182" s="152" t="str">
        <f t="shared" si="74"/>
        <v/>
      </c>
      <c r="AF182" s="155" t="str">
        <f t="shared" si="75"/>
        <v/>
      </c>
      <c r="AG182" s="146" t="str">
        <f t="shared" si="76"/>
        <v/>
      </c>
      <c r="AH182" s="146" t="str">
        <f>IF(ISERROR(VLOOKUP($M182,#REF!,9,0)),"",VLOOKUP($M182,#REF!,9,0))</f>
        <v/>
      </c>
      <c r="AI182" s="146" t="str">
        <f t="shared" si="77"/>
        <v/>
      </c>
      <c r="AJ182" s="168">
        <f t="shared" si="78"/>
        <v>0</v>
      </c>
      <c r="AK182" s="171"/>
      <c r="AL182" s="174" t="str">
        <f t="shared" si="79"/>
        <v/>
      </c>
      <c r="AM182" s="179" t="str">
        <f t="shared" si="80"/>
        <v/>
      </c>
      <c r="AN182" s="183" t="str">
        <f t="shared" si="81"/>
        <v>未入力セル</v>
      </c>
      <c r="AO182" s="186" t="str">
        <f t="shared" si="61"/>
        <v/>
      </c>
      <c r="AP182" s="186" t="str">
        <f t="shared" si="62"/>
        <v/>
      </c>
      <c r="AQ182" s="39">
        <f t="shared" si="88"/>
        <v>0</v>
      </c>
      <c r="AR182" s="39" t="str">
        <f>IF(ISERROR(VLOOKUP($M182,#REF!,16,0)),"",VLOOKUP($M182,#REF!,16,0))</f>
        <v/>
      </c>
      <c r="AS182" s="196" t="str">
        <f>IF(ISERROR(VLOOKUP($M182,#REF!,7,0)),"",VLOOKUP($M182,#REF!,7,0))</f>
        <v/>
      </c>
      <c r="AT182" s="203">
        <f t="shared" si="82"/>
        <v>0</v>
      </c>
      <c r="AU182" s="208" t="str">
        <f t="shared" si="83"/>
        <v/>
      </c>
      <c r="AW182" s="208" t="str">
        <f>IF(ISERROR(VLOOKUP($M182,#REF!,10,0)),"",VLOOKUP($M182,#REF!,10,0))</f>
        <v/>
      </c>
      <c r="AX182" s="203">
        <f t="shared" si="84"/>
        <v>0</v>
      </c>
      <c r="AY182" s="208" t="str">
        <f t="shared" si="85"/>
        <v/>
      </c>
      <c r="BA182" s="225" t="str">
        <f t="shared" si="86"/>
        <v/>
      </c>
      <c r="BB182" s="225" t="str">
        <f t="shared" si="87"/>
        <v/>
      </c>
    </row>
    <row r="183" spans="1:54" s="39" customFormat="1" ht="25.2" customHeight="1" x14ac:dyDescent="0.2">
      <c r="A183" s="45"/>
      <c r="B183" s="48"/>
      <c r="C183" s="48"/>
      <c r="D183" s="53"/>
      <c r="E183" s="53"/>
      <c r="F183" s="55"/>
      <c r="G183" s="55"/>
      <c r="H183" s="60"/>
      <c r="I183" s="66"/>
      <c r="J183" s="68"/>
      <c r="L183" s="73">
        <f t="shared" si="63"/>
        <v>0</v>
      </c>
      <c r="M183" s="73" t="str">
        <f t="shared" si="64"/>
        <v xml:space="preserve"> </v>
      </c>
      <c r="N183" s="100">
        <f t="shared" si="65"/>
        <v>0</v>
      </c>
      <c r="O183" s="100">
        <f t="shared" si="66"/>
        <v>0</v>
      </c>
      <c r="P183" s="108">
        <f t="shared" si="67"/>
        <v>0</v>
      </c>
      <c r="Q183" s="108" t="str">
        <f>IF(OR($C183="LED",$C183="不明"),"",IF(ISERROR(VLOOKUP($M183,#REF!,2,0)),"",VLOOKUP($M183,#REF!,2,0)))</f>
        <v/>
      </c>
      <c r="R183" s="100">
        <f t="shared" si="68"/>
        <v>0</v>
      </c>
      <c r="S183" s="100">
        <f t="shared" si="69"/>
        <v>0</v>
      </c>
      <c r="T183" s="120" t="str">
        <f t="shared" si="70"/>
        <v/>
      </c>
      <c r="U183" s="124"/>
      <c r="V183" s="129" t="s">
        <v>164</v>
      </c>
      <c r="W183" s="131"/>
      <c r="X183" s="75" t="str">
        <f>IF(COUNTIF($M183,"*LED*"),"LED設置済",IF(COUNTIF($M183,"*不明*"),"該当不明",IF(ISERROR(VLOOKUP($M183,#REF!,4,0)),"",VLOOKUP($M183,#REF!,4,0))))</f>
        <v/>
      </c>
      <c r="Y183" s="139">
        <f t="shared" si="71"/>
        <v>0</v>
      </c>
      <c r="Z183" s="144" t="str">
        <f>IF(ISERROR(VLOOKUP($M183,#REF!,5,0)),"",VLOOKUP($M183,#REF!,5,0))</f>
        <v/>
      </c>
      <c r="AA183" s="147" t="str">
        <f t="shared" si="72"/>
        <v/>
      </c>
      <c r="AB183" s="147" t="str">
        <f t="shared" si="73"/>
        <v/>
      </c>
      <c r="AC183" s="147" t="str">
        <f>IF(ISERROR(VLOOKUP($M183,#REF!,6,0)),"",VLOOKUP($M183,#REF!,6,0))</f>
        <v/>
      </c>
      <c r="AD183" s="147" t="str">
        <f>IF(ISERROR(VLOOKUP($M183,#REF!,8,0)),"",VLOOKUP($M183,#REF!,8,0))</f>
        <v/>
      </c>
      <c r="AE183" s="152" t="str">
        <f t="shared" si="74"/>
        <v/>
      </c>
      <c r="AF183" s="155" t="str">
        <f t="shared" si="75"/>
        <v/>
      </c>
      <c r="AG183" s="146" t="str">
        <f t="shared" si="76"/>
        <v/>
      </c>
      <c r="AH183" s="146" t="str">
        <f>IF(ISERROR(VLOOKUP($M183,#REF!,9,0)),"",VLOOKUP($M183,#REF!,9,0))</f>
        <v/>
      </c>
      <c r="AI183" s="146" t="str">
        <f t="shared" si="77"/>
        <v/>
      </c>
      <c r="AJ183" s="168">
        <f t="shared" si="78"/>
        <v>0</v>
      </c>
      <c r="AK183" s="171"/>
      <c r="AL183" s="174" t="str">
        <f t="shared" si="79"/>
        <v/>
      </c>
      <c r="AM183" s="179" t="str">
        <f t="shared" si="80"/>
        <v/>
      </c>
      <c r="AN183" s="183" t="str">
        <f t="shared" si="81"/>
        <v>未入力セル</v>
      </c>
      <c r="AO183" s="186" t="str">
        <f t="shared" si="61"/>
        <v/>
      </c>
      <c r="AP183" s="186" t="str">
        <f t="shared" si="62"/>
        <v/>
      </c>
      <c r="AQ183" s="39">
        <f t="shared" si="88"/>
        <v>0</v>
      </c>
      <c r="AR183" s="39" t="str">
        <f>IF(ISERROR(VLOOKUP($M183,#REF!,16,0)),"",VLOOKUP($M183,#REF!,16,0))</f>
        <v/>
      </c>
      <c r="AS183" s="196" t="str">
        <f>IF(ISERROR(VLOOKUP($M183,#REF!,7,0)),"",VLOOKUP($M183,#REF!,7,0))</f>
        <v/>
      </c>
      <c r="AT183" s="203">
        <f t="shared" si="82"/>
        <v>0</v>
      </c>
      <c r="AU183" s="208" t="str">
        <f t="shared" si="83"/>
        <v/>
      </c>
      <c r="AW183" s="208" t="str">
        <f>IF(ISERROR(VLOOKUP($M183,#REF!,10,0)),"",VLOOKUP($M183,#REF!,10,0))</f>
        <v/>
      </c>
      <c r="AX183" s="203">
        <f t="shared" si="84"/>
        <v>0</v>
      </c>
      <c r="AY183" s="208" t="str">
        <f t="shared" si="85"/>
        <v/>
      </c>
      <c r="BA183" s="225" t="str">
        <f t="shared" si="86"/>
        <v/>
      </c>
      <c r="BB183" s="225" t="str">
        <f t="shared" si="87"/>
        <v/>
      </c>
    </row>
    <row r="184" spans="1:54" s="39" customFormat="1" ht="25.2" customHeight="1" x14ac:dyDescent="0.2">
      <c r="A184" s="45"/>
      <c r="B184" s="48"/>
      <c r="C184" s="48"/>
      <c r="D184" s="53"/>
      <c r="E184" s="53"/>
      <c r="F184" s="55"/>
      <c r="G184" s="55"/>
      <c r="H184" s="60"/>
      <c r="I184" s="66"/>
      <c r="J184" s="68"/>
      <c r="L184" s="73">
        <f t="shared" si="63"/>
        <v>0</v>
      </c>
      <c r="M184" s="73" t="str">
        <f t="shared" si="64"/>
        <v xml:space="preserve"> </v>
      </c>
      <c r="N184" s="100">
        <f t="shared" si="65"/>
        <v>0</v>
      </c>
      <c r="O184" s="100">
        <f t="shared" si="66"/>
        <v>0</v>
      </c>
      <c r="P184" s="108">
        <f t="shared" si="67"/>
        <v>0</v>
      </c>
      <c r="Q184" s="108" t="str">
        <f>IF(OR($C184="LED",$C184="不明"),"",IF(ISERROR(VLOOKUP($M184,#REF!,2,0)),"",VLOOKUP($M184,#REF!,2,0)))</f>
        <v/>
      </c>
      <c r="R184" s="100">
        <f t="shared" si="68"/>
        <v>0</v>
      </c>
      <c r="S184" s="100">
        <f t="shared" si="69"/>
        <v>0</v>
      </c>
      <c r="T184" s="120" t="str">
        <f t="shared" si="70"/>
        <v/>
      </c>
      <c r="U184" s="124"/>
      <c r="V184" s="129" t="s">
        <v>164</v>
      </c>
      <c r="W184" s="131"/>
      <c r="X184" s="75" t="str">
        <f>IF(COUNTIF($M184,"*LED*"),"LED設置済",IF(COUNTIF($M184,"*不明*"),"該当不明",IF(ISERROR(VLOOKUP($M184,#REF!,4,0)),"",VLOOKUP($M184,#REF!,4,0))))</f>
        <v/>
      </c>
      <c r="Y184" s="139">
        <f t="shared" si="71"/>
        <v>0</v>
      </c>
      <c r="Z184" s="144" t="str">
        <f>IF(ISERROR(VLOOKUP($M184,#REF!,5,0)),"",VLOOKUP($M184,#REF!,5,0))</f>
        <v/>
      </c>
      <c r="AA184" s="147" t="str">
        <f t="shared" si="72"/>
        <v/>
      </c>
      <c r="AB184" s="147" t="str">
        <f t="shared" si="73"/>
        <v/>
      </c>
      <c r="AC184" s="147" t="str">
        <f>IF(ISERROR(VLOOKUP($M184,#REF!,6,0)),"",VLOOKUP($M184,#REF!,6,0))</f>
        <v/>
      </c>
      <c r="AD184" s="147" t="str">
        <f>IF(ISERROR(VLOOKUP($M184,#REF!,8,0)),"",VLOOKUP($M184,#REF!,8,0))</f>
        <v/>
      </c>
      <c r="AE184" s="152" t="str">
        <f t="shared" si="74"/>
        <v/>
      </c>
      <c r="AF184" s="155" t="str">
        <f t="shared" si="75"/>
        <v/>
      </c>
      <c r="AG184" s="146" t="str">
        <f t="shared" si="76"/>
        <v/>
      </c>
      <c r="AH184" s="146" t="str">
        <f>IF(ISERROR(VLOOKUP($M184,#REF!,9,0)),"",VLOOKUP($M184,#REF!,9,0))</f>
        <v/>
      </c>
      <c r="AI184" s="146" t="str">
        <f t="shared" si="77"/>
        <v/>
      </c>
      <c r="AJ184" s="168">
        <f t="shared" si="78"/>
        <v>0</v>
      </c>
      <c r="AK184" s="171"/>
      <c r="AL184" s="174" t="str">
        <f t="shared" si="79"/>
        <v/>
      </c>
      <c r="AM184" s="179" t="str">
        <f t="shared" si="80"/>
        <v/>
      </c>
      <c r="AN184" s="183" t="str">
        <f t="shared" si="81"/>
        <v>未入力セル</v>
      </c>
      <c r="AO184" s="186" t="str">
        <f t="shared" si="61"/>
        <v/>
      </c>
      <c r="AP184" s="186" t="str">
        <f t="shared" si="62"/>
        <v/>
      </c>
      <c r="AQ184" s="39">
        <f t="shared" si="88"/>
        <v>0</v>
      </c>
      <c r="AR184" s="39" t="str">
        <f>IF(ISERROR(VLOOKUP($M184,#REF!,16,0)),"",VLOOKUP($M184,#REF!,16,0))</f>
        <v/>
      </c>
      <c r="AS184" s="196" t="str">
        <f>IF(ISERROR(VLOOKUP($M184,#REF!,7,0)),"",VLOOKUP($M184,#REF!,7,0))</f>
        <v/>
      </c>
      <c r="AT184" s="203">
        <f t="shared" si="82"/>
        <v>0</v>
      </c>
      <c r="AU184" s="208" t="str">
        <f t="shared" si="83"/>
        <v/>
      </c>
      <c r="AW184" s="208" t="str">
        <f>IF(ISERROR(VLOOKUP($M184,#REF!,10,0)),"",VLOOKUP($M184,#REF!,10,0))</f>
        <v/>
      </c>
      <c r="AX184" s="203">
        <f t="shared" si="84"/>
        <v>0</v>
      </c>
      <c r="AY184" s="208" t="str">
        <f t="shared" si="85"/>
        <v/>
      </c>
      <c r="BA184" s="225" t="str">
        <f t="shared" si="86"/>
        <v/>
      </c>
      <c r="BB184" s="225" t="str">
        <f t="shared" si="87"/>
        <v/>
      </c>
    </row>
    <row r="185" spans="1:54" s="39" customFormat="1" ht="25.2" customHeight="1" x14ac:dyDescent="0.2">
      <c r="A185" s="45"/>
      <c r="B185" s="48"/>
      <c r="C185" s="48"/>
      <c r="D185" s="53"/>
      <c r="E185" s="53"/>
      <c r="F185" s="55"/>
      <c r="G185" s="55"/>
      <c r="H185" s="60"/>
      <c r="I185" s="66"/>
      <c r="J185" s="68"/>
      <c r="L185" s="73">
        <f t="shared" si="63"/>
        <v>0</v>
      </c>
      <c r="M185" s="73" t="str">
        <f t="shared" si="64"/>
        <v xml:space="preserve"> </v>
      </c>
      <c r="N185" s="100">
        <f t="shared" si="65"/>
        <v>0</v>
      </c>
      <c r="O185" s="100">
        <f t="shared" si="66"/>
        <v>0</v>
      </c>
      <c r="P185" s="108">
        <f t="shared" si="67"/>
        <v>0</v>
      </c>
      <c r="Q185" s="108" t="str">
        <f>IF(OR($C185="LED",$C185="不明"),"",IF(ISERROR(VLOOKUP($M185,#REF!,2,0)),"",VLOOKUP($M185,#REF!,2,0)))</f>
        <v/>
      </c>
      <c r="R185" s="100">
        <f t="shared" si="68"/>
        <v>0</v>
      </c>
      <c r="S185" s="100">
        <f t="shared" si="69"/>
        <v>0</v>
      </c>
      <c r="T185" s="120" t="str">
        <f t="shared" si="70"/>
        <v/>
      </c>
      <c r="U185" s="124"/>
      <c r="V185" s="129" t="s">
        <v>164</v>
      </c>
      <c r="W185" s="131"/>
      <c r="X185" s="75" t="str">
        <f>IF(COUNTIF($M185,"*LED*"),"LED設置済",IF(COUNTIF($M185,"*不明*"),"該当不明",IF(ISERROR(VLOOKUP($M185,#REF!,4,0)),"",VLOOKUP($M185,#REF!,4,0))))</f>
        <v/>
      </c>
      <c r="Y185" s="139">
        <f t="shared" si="71"/>
        <v>0</v>
      </c>
      <c r="Z185" s="144" t="str">
        <f>IF(ISERROR(VLOOKUP($M185,#REF!,5,0)),"",VLOOKUP($M185,#REF!,5,0))</f>
        <v/>
      </c>
      <c r="AA185" s="147" t="str">
        <f t="shared" si="72"/>
        <v/>
      </c>
      <c r="AB185" s="147" t="str">
        <f t="shared" si="73"/>
        <v/>
      </c>
      <c r="AC185" s="147" t="str">
        <f>IF(ISERROR(VLOOKUP($M185,#REF!,6,0)),"",VLOOKUP($M185,#REF!,6,0))</f>
        <v/>
      </c>
      <c r="AD185" s="147" t="str">
        <f>IF(ISERROR(VLOOKUP($M185,#REF!,8,0)),"",VLOOKUP($M185,#REF!,8,0))</f>
        <v/>
      </c>
      <c r="AE185" s="152" t="str">
        <f t="shared" si="74"/>
        <v/>
      </c>
      <c r="AF185" s="155" t="str">
        <f t="shared" si="75"/>
        <v/>
      </c>
      <c r="AG185" s="146" t="str">
        <f t="shared" si="76"/>
        <v/>
      </c>
      <c r="AH185" s="146" t="str">
        <f>IF(ISERROR(VLOOKUP($M185,#REF!,9,0)),"",VLOOKUP($M185,#REF!,9,0))</f>
        <v/>
      </c>
      <c r="AI185" s="146" t="str">
        <f t="shared" si="77"/>
        <v/>
      </c>
      <c r="AJ185" s="168">
        <f t="shared" si="78"/>
        <v>0</v>
      </c>
      <c r="AK185" s="171"/>
      <c r="AL185" s="174" t="str">
        <f t="shared" si="79"/>
        <v/>
      </c>
      <c r="AM185" s="179" t="str">
        <f t="shared" si="80"/>
        <v/>
      </c>
      <c r="AN185" s="183" t="str">
        <f t="shared" si="81"/>
        <v>未入力セル</v>
      </c>
      <c r="AO185" s="186" t="str">
        <f t="shared" si="61"/>
        <v/>
      </c>
      <c r="AP185" s="186" t="str">
        <f t="shared" si="62"/>
        <v/>
      </c>
      <c r="AQ185" s="39">
        <f t="shared" si="88"/>
        <v>0</v>
      </c>
      <c r="AR185" s="39" t="str">
        <f>IF(ISERROR(VLOOKUP($M185,#REF!,16,0)),"",VLOOKUP($M185,#REF!,16,0))</f>
        <v/>
      </c>
      <c r="AS185" s="196" t="str">
        <f>IF(ISERROR(VLOOKUP($M185,#REF!,7,0)),"",VLOOKUP($M185,#REF!,7,0))</f>
        <v/>
      </c>
      <c r="AT185" s="203">
        <f t="shared" si="82"/>
        <v>0</v>
      </c>
      <c r="AU185" s="208" t="str">
        <f t="shared" si="83"/>
        <v/>
      </c>
      <c r="AW185" s="208" t="str">
        <f>IF(ISERROR(VLOOKUP($M185,#REF!,10,0)),"",VLOOKUP($M185,#REF!,10,0))</f>
        <v/>
      </c>
      <c r="AX185" s="203">
        <f t="shared" si="84"/>
        <v>0</v>
      </c>
      <c r="AY185" s="208" t="str">
        <f t="shared" si="85"/>
        <v/>
      </c>
      <c r="BA185" s="225" t="str">
        <f t="shared" si="86"/>
        <v/>
      </c>
      <c r="BB185" s="225" t="str">
        <f t="shared" si="87"/>
        <v/>
      </c>
    </row>
    <row r="186" spans="1:54" s="39" customFormat="1" ht="25.2" customHeight="1" x14ac:dyDescent="0.2">
      <c r="A186" s="45"/>
      <c r="B186" s="48"/>
      <c r="C186" s="48"/>
      <c r="D186" s="53"/>
      <c r="E186" s="53"/>
      <c r="F186" s="55"/>
      <c r="G186" s="55"/>
      <c r="H186" s="60"/>
      <c r="I186" s="66"/>
      <c r="J186" s="68"/>
      <c r="L186" s="73">
        <f t="shared" si="63"/>
        <v>0</v>
      </c>
      <c r="M186" s="73" t="str">
        <f t="shared" si="64"/>
        <v xml:space="preserve"> </v>
      </c>
      <c r="N186" s="100">
        <f t="shared" si="65"/>
        <v>0</v>
      </c>
      <c r="O186" s="100">
        <f t="shared" si="66"/>
        <v>0</v>
      </c>
      <c r="P186" s="108">
        <f t="shared" si="67"/>
        <v>0</v>
      </c>
      <c r="Q186" s="108" t="str">
        <f>IF(OR($C186="LED",$C186="不明"),"",IF(ISERROR(VLOOKUP($M186,#REF!,2,0)),"",VLOOKUP($M186,#REF!,2,0)))</f>
        <v/>
      </c>
      <c r="R186" s="100">
        <f t="shared" si="68"/>
        <v>0</v>
      </c>
      <c r="S186" s="100">
        <f t="shared" si="69"/>
        <v>0</v>
      </c>
      <c r="T186" s="120" t="str">
        <f t="shared" si="70"/>
        <v/>
      </c>
      <c r="U186" s="124"/>
      <c r="V186" s="129" t="s">
        <v>164</v>
      </c>
      <c r="W186" s="131"/>
      <c r="X186" s="75" t="str">
        <f>IF(COUNTIF($M186,"*LED*"),"LED設置済",IF(COUNTIF($M186,"*不明*"),"該当不明",IF(ISERROR(VLOOKUP($M186,#REF!,4,0)),"",VLOOKUP($M186,#REF!,4,0))))</f>
        <v/>
      </c>
      <c r="Y186" s="139">
        <f t="shared" si="71"/>
        <v>0</v>
      </c>
      <c r="Z186" s="144" t="str">
        <f>IF(ISERROR(VLOOKUP($M186,#REF!,5,0)),"",VLOOKUP($M186,#REF!,5,0))</f>
        <v/>
      </c>
      <c r="AA186" s="147" t="str">
        <f t="shared" si="72"/>
        <v/>
      </c>
      <c r="AB186" s="147" t="str">
        <f t="shared" si="73"/>
        <v/>
      </c>
      <c r="AC186" s="147" t="str">
        <f>IF(ISERROR(VLOOKUP($M186,#REF!,6,0)),"",VLOOKUP($M186,#REF!,6,0))</f>
        <v/>
      </c>
      <c r="AD186" s="147" t="str">
        <f>IF(ISERROR(VLOOKUP($M186,#REF!,8,0)),"",VLOOKUP($M186,#REF!,8,0))</f>
        <v/>
      </c>
      <c r="AE186" s="152" t="str">
        <f t="shared" si="74"/>
        <v/>
      </c>
      <c r="AF186" s="155" t="str">
        <f t="shared" si="75"/>
        <v/>
      </c>
      <c r="AG186" s="146" t="str">
        <f t="shared" si="76"/>
        <v/>
      </c>
      <c r="AH186" s="146" t="str">
        <f>IF(ISERROR(VLOOKUP($M186,#REF!,9,0)),"",VLOOKUP($M186,#REF!,9,0))</f>
        <v/>
      </c>
      <c r="AI186" s="146" t="str">
        <f t="shared" si="77"/>
        <v/>
      </c>
      <c r="AJ186" s="168">
        <f t="shared" si="78"/>
        <v>0</v>
      </c>
      <c r="AK186" s="171"/>
      <c r="AL186" s="174" t="str">
        <f t="shared" si="79"/>
        <v/>
      </c>
      <c r="AM186" s="179" t="str">
        <f t="shared" si="80"/>
        <v/>
      </c>
      <c r="AN186" s="183" t="str">
        <f t="shared" si="81"/>
        <v>未入力セル</v>
      </c>
      <c r="AO186" s="186" t="str">
        <f t="shared" si="61"/>
        <v/>
      </c>
      <c r="AP186" s="186" t="str">
        <f t="shared" si="62"/>
        <v/>
      </c>
      <c r="AQ186" s="39">
        <f t="shared" si="88"/>
        <v>0</v>
      </c>
      <c r="AR186" s="39" t="str">
        <f>IF(ISERROR(VLOOKUP($M186,#REF!,16,0)),"",VLOOKUP($M186,#REF!,16,0))</f>
        <v/>
      </c>
      <c r="AS186" s="196" t="str">
        <f>IF(ISERROR(VLOOKUP($M186,#REF!,7,0)),"",VLOOKUP($M186,#REF!,7,0))</f>
        <v/>
      </c>
      <c r="AT186" s="203">
        <f t="shared" si="82"/>
        <v>0</v>
      </c>
      <c r="AU186" s="208" t="str">
        <f t="shared" si="83"/>
        <v/>
      </c>
      <c r="AW186" s="208" t="str">
        <f>IF(ISERROR(VLOOKUP($M186,#REF!,10,0)),"",VLOOKUP($M186,#REF!,10,0))</f>
        <v/>
      </c>
      <c r="AX186" s="203">
        <f t="shared" si="84"/>
        <v>0</v>
      </c>
      <c r="AY186" s="208" t="str">
        <f t="shared" si="85"/>
        <v/>
      </c>
      <c r="BA186" s="225" t="str">
        <f t="shared" si="86"/>
        <v/>
      </c>
      <c r="BB186" s="225" t="str">
        <f t="shared" si="87"/>
        <v/>
      </c>
    </row>
    <row r="187" spans="1:54" s="39" customFormat="1" ht="25.2" customHeight="1" x14ac:dyDescent="0.2">
      <c r="A187" s="45"/>
      <c r="B187" s="48"/>
      <c r="C187" s="48"/>
      <c r="D187" s="53"/>
      <c r="E187" s="53"/>
      <c r="F187" s="55"/>
      <c r="G187" s="55"/>
      <c r="H187" s="60"/>
      <c r="I187" s="66"/>
      <c r="J187" s="68"/>
      <c r="L187" s="73">
        <f t="shared" si="63"/>
        <v>0</v>
      </c>
      <c r="M187" s="73" t="str">
        <f t="shared" si="64"/>
        <v xml:space="preserve"> </v>
      </c>
      <c r="N187" s="100">
        <f t="shared" si="65"/>
        <v>0</v>
      </c>
      <c r="O187" s="100">
        <f t="shared" si="66"/>
        <v>0</v>
      </c>
      <c r="P187" s="108">
        <f t="shared" si="67"/>
        <v>0</v>
      </c>
      <c r="Q187" s="108" t="str">
        <f>IF(OR($C187="LED",$C187="不明"),"",IF(ISERROR(VLOOKUP($M187,#REF!,2,0)),"",VLOOKUP($M187,#REF!,2,0)))</f>
        <v/>
      </c>
      <c r="R187" s="100">
        <f t="shared" si="68"/>
        <v>0</v>
      </c>
      <c r="S187" s="100">
        <f t="shared" si="69"/>
        <v>0</v>
      </c>
      <c r="T187" s="120" t="str">
        <f t="shared" si="70"/>
        <v/>
      </c>
      <c r="U187" s="124"/>
      <c r="V187" s="129" t="s">
        <v>164</v>
      </c>
      <c r="W187" s="131"/>
      <c r="X187" s="75" t="str">
        <f>IF(COUNTIF($M187,"*LED*"),"LED設置済",IF(COUNTIF($M187,"*不明*"),"該当不明",IF(ISERROR(VLOOKUP($M187,#REF!,4,0)),"",VLOOKUP($M187,#REF!,4,0))))</f>
        <v/>
      </c>
      <c r="Y187" s="139">
        <f t="shared" si="71"/>
        <v>0</v>
      </c>
      <c r="Z187" s="144" t="str">
        <f>IF(ISERROR(VLOOKUP($M187,#REF!,5,0)),"",VLOOKUP($M187,#REF!,5,0))</f>
        <v/>
      </c>
      <c r="AA187" s="147" t="str">
        <f t="shared" si="72"/>
        <v/>
      </c>
      <c r="AB187" s="147" t="str">
        <f t="shared" si="73"/>
        <v/>
      </c>
      <c r="AC187" s="147" t="str">
        <f>IF(ISERROR(VLOOKUP($M187,#REF!,6,0)),"",VLOOKUP($M187,#REF!,6,0))</f>
        <v/>
      </c>
      <c r="AD187" s="147" t="str">
        <f>IF(ISERROR(VLOOKUP($M187,#REF!,8,0)),"",VLOOKUP($M187,#REF!,8,0))</f>
        <v/>
      </c>
      <c r="AE187" s="152" t="str">
        <f t="shared" si="74"/>
        <v/>
      </c>
      <c r="AF187" s="155" t="str">
        <f t="shared" si="75"/>
        <v/>
      </c>
      <c r="AG187" s="146" t="str">
        <f t="shared" si="76"/>
        <v/>
      </c>
      <c r="AH187" s="146" t="str">
        <f>IF(ISERROR(VLOOKUP($M187,#REF!,9,0)),"",VLOOKUP($M187,#REF!,9,0))</f>
        <v/>
      </c>
      <c r="AI187" s="146" t="str">
        <f t="shared" si="77"/>
        <v/>
      </c>
      <c r="AJ187" s="168">
        <f t="shared" si="78"/>
        <v>0</v>
      </c>
      <c r="AK187" s="171"/>
      <c r="AL187" s="174" t="str">
        <f t="shared" si="79"/>
        <v/>
      </c>
      <c r="AM187" s="179" t="str">
        <f t="shared" si="80"/>
        <v/>
      </c>
      <c r="AN187" s="183" t="str">
        <f t="shared" si="81"/>
        <v>未入力セル</v>
      </c>
      <c r="AO187" s="186" t="str">
        <f t="shared" si="61"/>
        <v/>
      </c>
      <c r="AP187" s="186" t="str">
        <f t="shared" si="62"/>
        <v/>
      </c>
      <c r="AQ187" s="39">
        <f t="shared" si="88"/>
        <v>0</v>
      </c>
      <c r="AR187" s="39" t="str">
        <f>IF(ISERROR(VLOOKUP($M187,#REF!,16,0)),"",VLOOKUP($M187,#REF!,16,0))</f>
        <v/>
      </c>
      <c r="AS187" s="196" t="str">
        <f>IF(ISERROR(VLOOKUP($M187,#REF!,7,0)),"",VLOOKUP($M187,#REF!,7,0))</f>
        <v/>
      </c>
      <c r="AT187" s="203">
        <f t="shared" si="82"/>
        <v>0</v>
      </c>
      <c r="AU187" s="208" t="str">
        <f t="shared" si="83"/>
        <v/>
      </c>
      <c r="AW187" s="208" t="str">
        <f>IF(ISERROR(VLOOKUP($M187,#REF!,10,0)),"",VLOOKUP($M187,#REF!,10,0))</f>
        <v/>
      </c>
      <c r="AX187" s="203">
        <f t="shared" si="84"/>
        <v>0</v>
      </c>
      <c r="AY187" s="208" t="str">
        <f t="shared" si="85"/>
        <v/>
      </c>
      <c r="BA187" s="225" t="str">
        <f t="shared" si="86"/>
        <v/>
      </c>
      <c r="BB187" s="225" t="str">
        <f t="shared" si="87"/>
        <v/>
      </c>
    </row>
    <row r="188" spans="1:54" s="39" customFormat="1" ht="25.2" customHeight="1" x14ac:dyDescent="0.2">
      <c r="A188" s="45"/>
      <c r="B188" s="48"/>
      <c r="C188" s="48"/>
      <c r="D188" s="53"/>
      <c r="E188" s="53"/>
      <c r="F188" s="55"/>
      <c r="G188" s="55"/>
      <c r="H188" s="60"/>
      <c r="I188" s="66"/>
      <c r="J188" s="68"/>
      <c r="L188" s="73">
        <f t="shared" si="63"/>
        <v>0</v>
      </c>
      <c r="M188" s="73" t="str">
        <f t="shared" si="64"/>
        <v xml:space="preserve"> </v>
      </c>
      <c r="N188" s="100">
        <f t="shared" si="65"/>
        <v>0</v>
      </c>
      <c r="O188" s="100">
        <f t="shared" si="66"/>
        <v>0</v>
      </c>
      <c r="P188" s="108">
        <f t="shared" si="67"/>
        <v>0</v>
      </c>
      <c r="Q188" s="108" t="str">
        <f>IF(OR($C188="LED",$C188="不明"),"",IF(ISERROR(VLOOKUP($M188,#REF!,2,0)),"",VLOOKUP($M188,#REF!,2,0)))</f>
        <v/>
      </c>
      <c r="R188" s="100">
        <f t="shared" si="68"/>
        <v>0</v>
      </c>
      <c r="S188" s="100">
        <f t="shared" si="69"/>
        <v>0</v>
      </c>
      <c r="T188" s="120" t="str">
        <f t="shared" si="70"/>
        <v/>
      </c>
      <c r="U188" s="124"/>
      <c r="V188" s="129" t="s">
        <v>164</v>
      </c>
      <c r="W188" s="131"/>
      <c r="X188" s="75" t="str">
        <f>IF(COUNTIF($M188,"*LED*"),"LED設置済",IF(COUNTIF($M188,"*不明*"),"該当不明",IF(ISERROR(VLOOKUP($M188,#REF!,4,0)),"",VLOOKUP($M188,#REF!,4,0))))</f>
        <v/>
      </c>
      <c r="Y188" s="139">
        <f t="shared" si="71"/>
        <v>0</v>
      </c>
      <c r="Z188" s="144" t="str">
        <f>IF(ISERROR(VLOOKUP($M188,#REF!,5,0)),"",VLOOKUP($M188,#REF!,5,0))</f>
        <v/>
      </c>
      <c r="AA188" s="147" t="str">
        <f t="shared" si="72"/>
        <v/>
      </c>
      <c r="AB188" s="147" t="str">
        <f t="shared" si="73"/>
        <v/>
      </c>
      <c r="AC188" s="147" t="str">
        <f>IF(ISERROR(VLOOKUP($M188,#REF!,6,0)),"",VLOOKUP($M188,#REF!,6,0))</f>
        <v/>
      </c>
      <c r="AD188" s="147" t="str">
        <f>IF(ISERROR(VLOOKUP($M188,#REF!,8,0)),"",VLOOKUP($M188,#REF!,8,0))</f>
        <v/>
      </c>
      <c r="AE188" s="152" t="str">
        <f t="shared" si="74"/>
        <v/>
      </c>
      <c r="AF188" s="155" t="str">
        <f t="shared" si="75"/>
        <v/>
      </c>
      <c r="AG188" s="146" t="str">
        <f t="shared" si="76"/>
        <v/>
      </c>
      <c r="AH188" s="146" t="str">
        <f>IF(ISERROR(VLOOKUP($M188,#REF!,9,0)),"",VLOOKUP($M188,#REF!,9,0))</f>
        <v/>
      </c>
      <c r="AI188" s="146" t="str">
        <f t="shared" si="77"/>
        <v/>
      </c>
      <c r="AJ188" s="168">
        <f t="shared" si="78"/>
        <v>0</v>
      </c>
      <c r="AK188" s="171"/>
      <c r="AL188" s="174" t="str">
        <f t="shared" si="79"/>
        <v/>
      </c>
      <c r="AM188" s="179" t="str">
        <f t="shared" si="80"/>
        <v/>
      </c>
      <c r="AN188" s="183" t="str">
        <f t="shared" si="81"/>
        <v>未入力セル</v>
      </c>
      <c r="AO188" s="186" t="str">
        <f t="shared" si="61"/>
        <v/>
      </c>
      <c r="AP188" s="186" t="str">
        <f t="shared" si="62"/>
        <v/>
      </c>
      <c r="AQ188" s="39">
        <f t="shared" si="88"/>
        <v>0</v>
      </c>
      <c r="AR188" s="39" t="str">
        <f>IF(ISERROR(VLOOKUP($M188,#REF!,16,0)),"",VLOOKUP($M188,#REF!,16,0))</f>
        <v/>
      </c>
      <c r="AS188" s="196" t="str">
        <f>IF(ISERROR(VLOOKUP($M188,#REF!,7,0)),"",VLOOKUP($M188,#REF!,7,0))</f>
        <v/>
      </c>
      <c r="AT188" s="203">
        <f t="shared" si="82"/>
        <v>0</v>
      </c>
      <c r="AU188" s="208" t="str">
        <f t="shared" si="83"/>
        <v/>
      </c>
      <c r="AW188" s="208" t="str">
        <f>IF(ISERROR(VLOOKUP($M188,#REF!,10,0)),"",VLOOKUP($M188,#REF!,10,0))</f>
        <v/>
      </c>
      <c r="AX188" s="203">
        <f t="shared" si="84"/>
        <v>0</v>
      </c>
      <c r="AY188" s="208" t="str">
        <f t="shared" si="85"/>
        <v/>
      </c>
      <c r="BA188" s="225" t="str">
        <f t="shared" si="86"/>
        <v/>
      </c>
      <c r="BB188" s="225" t="str">
        <f t="shared" si="87"/>
        <v/>
      </c>
    </row>
    <row r="189" spans="1:54" s="39" customFormat="1" ht="25.2" customHeight="1" x14ac:dyDescent="0.2">
      <c r="A189" s="45"/>
      <c r="B189" s="48"/>
      <c r="C189" s="48"/>
      <c r="D189" s="53"/>
      <c r="E189" s="53"/>
      <c r="F189" s="55"/>
      <c r="G189" s="55"/>
      <c r="H189" s="60"/>
      <c r="I189" s="66"/>
      <c r="J189" s="68"/>
      <c r="L189" s="73">
        <f t="shared" si="63"/>
        <v>0</v>
      </c>
      <c r="M189" s="73" t="str">
        <f t="shared" si="64"/>
        <v xml:space="preserve"> </v>
      </c>
      <c r="N189" s="100">
        <f t="shared" si="65"/>
        <v>0</v>
      </c>
      <c r="O189" s="100">
        <f t="shared" si="66"/>
        <v>0</v>
      </c>
      <c r="P189" s="108">
        <f t="shared" si="67"/>
        <v>0</v>
      </c>
      <c r="Q189" s="108" t="str">
        <f>IF(OR($C189="LED",$C189="不明"),"",IF(ISERROR(VLOOKUP($M189,#REF!,2,0)),"",VLOOKUP($M189,#REF!,2,0)))</f>
        <v/>
      </c>
      <c r="R189" s="100">
        <f t="shared" si="68"/>
        <v>0</v>
      </c>
      <c r="S189" s="100">
        <f t="shared" si="69"/>
        <v>0</v>
      </c>
      <c r="T189" s="120" t="str">
        <f t="shared" si="70"/>
        <v/>
      </c>
      <c r="U189" s="124"/>
      <c r="V189" s="129" t="s">
        <v>164</v>
      </c>
      <c r="W189" s="131"/>
      <c r="X189" s="75" t="str">
        <f>IF(COUNTIF($M189,"*LED*"),"LED設置済",IF(COUNTIF($M189,"*不明*"),"該当不明",IF(ISERROR(VLOOKUP($M189,#REF!,4,0)),"",VLOOKUP($M189,#REF!,4,0))))</f>
        <v/>
      </c>
      <c r="Y189" s="139">
        <f t="shared" si="71"/>
        <v>0</v>
      </c>
      <c r="Z189" s="144" t="str">
        <f>IF(ISERROR(VLOOKUP($M189,#REF!,5,0)),"",VLOOKUP($M189,#REF!,5,0))</f>
        <v/>
      </c>
      <c r="AA189" s="147" t="str">
        <f t="shared" si="72"/>
        <v/>
      </c>
      <c r="AB189" s="147" t="str">
        <f t="shared" si="73"/>
        <v/>
      </c>
      <c r="AC189" s="147" t="str">
        <f>IF(ISERROR(VLOOKUP($M189,#REF!,6,0)),"",VLOOKUP($M189,#REF!,6,0))</f>
        <v/>
      </c>
      <c r="AD189" s="147" t="str">
        <f>IF(ISERROR(VLOOKUP($M189,#REF!,8,0)),"",VLOOKUP($M189,#REF!,8,0))</f>
        <v/>
      </c>
      <c r="AE189" s="152" t="str">
        <f t="shared" si="74"/>
        <v/>
      </c>
      <c r="AF189" s="155" t="str">
        <f t="shared" si="75"/>
        <v/>
      </c>
      <c r="AG189" s="146" t="str">
        <f t="shared" si="76"/>
        <v/>
      </c>
      <c r="AH189" s="146" t="str">
        <f>IF(ISERROR(VLOOKUP($M189,#REF!,9,0)),"",VLOOKUP($M189,#REF!,9,0))</f>
        <v/>
      </c>
      <c r="AI189" s="146" t="str">
        <f t="shared" si="77"/>
        <v/>
      </c>
      <c r="AJ189" s="168">
        <f t="shared" si="78"/>
        <v>0</v>
      </c>
      <c r="AK189" s="171"/>
      <c r="AL189" s="174" t="str">
        <f t="shared" si="79"/>
        <v/>
      </c>
      <c r="AM189" s="179" t="str">
        <f t="shared" si="80"/>
        <v/>
      </c>
      <c r="AN189" s="183" t="str">
        <f t="shared" si="81"/>
        <v>未入力セル</v>
      </c>
      <c r="AO189" s="186" t="str">
        <f t="shared" si="61"/>
        <v/>
      </c>
      <c r="AP189" s="186" t="str">
        <f t="shared" si="62"/>
        <v/>
      </c>
      <c r="AQ189" s="39">
        <f t="shared" si="88"/>
        <v>0</v>
      </c>
      <c r="AR189" s="39" t="str">
        <f>IF(ISERROR(VLOOKUP($M189,#REF!,16,0)),"",VLOOKUP($M189,#REF!,16,0))</f>
        <v/>
      </c>
      <c r="AS189" s="196" t="str">
        <f>IF(ISERROR(VLOOKUP($M189,#REF!,7,0)),"",VLOOKUP($M189,#REF!,7,0))</f>
        <v/>
      </c>
      <c r="AT189" s="203">
        <f t="shared" si="82"/>
        <v>0</v>
      </c>
      <c r="AU189" s="208" t="str">
        <f t="shared" si="83"/>
        <v/>
      </c>
      <c r="AW189" s="208" t="str">
        <f>IF(ISERROR(VLOOKUP($M189,#REF!,10,0)),"",VLOOKUP($M189,#REF!,10,0))</f>
        <v/>
      </c>
      <c r="AX189" s="203">
        <f t="shared" si="84"/>
        <v>0</v>
      </c>
      <c r="AY189" s="208" t="str">
        <f t="shared" si="85"/>
        <v/>
      </c>
      <c r="BA189" s="225" t="str">
        <f t="shared" si="86"/>
        <v/>
      </c>
      <c r="BB189" s="225" t="str">
        <f t="shared" si="87"/>
        <v/>
      </c>
    </row>
    <row r="190" spans="1:54" s="39" customFormat="1" ht="25.2" customHeight="1" x14ac:dyDescent="0.2">
      <c r="A190" s="45"/>
      <c r="B190" s="48"/>
      <c r="C190" s="48"/>
      <c r="D190" s="53"/>
      <c r="E190" s="53"/>
      <c r="F190" s="55"/>
      <c r="G190" s="55"/>
      <c r="H190" s="60"/>
      <c r="I190" s="66"/>
      <c r="J190" s="68"/>
      <c r="L190" s="73">
        <f t="shared" si="63"/>
        <v>0</v>
      </c>
      <c r="M190" s="73" t="str">
        <f t="shared" si="64"/>
        <v xml:space="preserve"> </v>
      </c>
      <c r="N190" s="100">
        <f t="shared" si="65"/>
        <v>0</v>
      </c>
      <c r="O190" s="100">
        <f t="shared" si="66"/>
        <v>0</v>
      </c>
      <c r="P190" s="108">
        <f t="shared" si="67"/>
        <v>0</v>
      </c>
      <c r="Q190" s="108" t="str">
        <f>IF(OR($C190="LED",$C190="不明"),"",IF(ISERROR(VLOOKUP($M190,#REF!,2,0)),"",VLOOKUP($M190,#REF!,2,0)))</f>
        <v/>
      </c>
      <c r="R190" s="100">
        <f t="shared" si="68"/>
        <v>0</v>
      </c>
      <c r="S190" s="100">
        <f t="shared" si="69"/>
        <v>0</v>
      </c>
      <c r="T190" s="120" t="str">
        <f t="shared" si="70"/>
        <v/>
      </c>
      <c r="U190" s="124"/>
      <c r="V190" s="129" t="s">
        <v>164</v>
      </c>
      <c r="W190" s="131"/>
      <c r="X190" s="75" t="str">
        <f>IF(COUNTIF($M190,"*LED*"),"LED設置済",IF(COUNTIF($M190,"*不明*"),"該当不明",IF(ISERROR(VLOOKUP($M190,#REF!,4,0)),"",VLOOKUP($M190,#REF!,4,0))))</f>
        <v/>
      </c>
      <c r="Y190" s="139">
        <f t="shared" si="71"/>
        <v>0</v>
      </c>
      <c r="Z190" s="144" t="str">
        <f>IF(ISERROR(VLOOKUP($M190,#REF!,5,0)),"",VLOOKUP($M190,#REF!,5,0))</f>
        <v/>
      </c>
      <c r="AA190" s="147" t="str">
        <f t="shared" si="72"/>
        <v/>
      </c>
      <c r="AB190" s="147" t="str">
        <f t="shared" si="73"/>
        <v/>
      </c>
      <c r="AC190" s="147" t="str">
        <f>IF(ISERROR(VLOOKUP($M190,#REF!,6,0)),"",VLOOKUP($M190,#REF!,6,0))</f>
        <v/>
      </c>
      <c r="AD190" s="147" t="str">
        <f>IF(ISERROR(VLOOKUP($M190,#REF!,8,0)),"",VLOOKUP($M190,#REF!,8,0))</f>
        <v/>
      </c>
      <c r="AE190" s="152" t="str">
        <f t="shared" si="74"/>
        <v/>
      </c>
      <c r="AF190" s="155" t="str">
        <f t="shared" si="75"/>
        <v/>
      </c>
      <c r="AG190" s="146" t="str">
        <f t="shared" si="76"/>
        <v/>
      </c>
      <c r="AH190" s="146" t="str">
        <f>IF(ISERROR(VLOOKUP($M190,#REF!,9,0)),"",VLOOKUP($M190,#REF!,9,0))</f>
        <v/>
      </c>
      <c r="AI190" s="146" t="str">
        <f t="shared" si="77"/>
        <v/>
      </c>
      <c r="AJ190" s="168">
        <f t="shared" si="78"/>
        <v>0</v>
      </c>
      <c r="AK190" s="171"/>
      <c r="AL190" s="174" t="str">
        <f t="shared" si="79"/>
        <v/>
      </c>
      <c r="AM190" s="179" t="str">
        <f t="shared" si="80"/>
        <v/>
      </c>
      <c r="AN190" s="183" t="str">
        <f t="shared" si="81"/>
        <v>未入力セル</v>
      </c>
      <c r="AO190" s="186" t="str">
        <f t="shared" si="61"/>
        <v/>
      </c>
      <c r="AP190" s="186" t="str">
        <f t="shared" si="62"/>
        <v/>
      </c>
      <c r="AQ190" s="39">
        <f t="shared" si="88"/>
        <v>0</v>
      </c>
      <c r="AR190" s="39" t="str">
        <f>IF(ISERROR(VLOOKUP($M190,#REF!,16,0)),"",VLOOKUP($M190,#REF!,16,0))</f>
        <v/>
      </c>
      <c r="AS190" s="196" t="str">
        <f>IF(ISERROR(VLOOKUP($M190,#REF!,7,0)),"",VLOOKUP($M190,#REF!,7,0))</f>
        <v/>
      </c>
      <c r="AT190" s="203">
        <f t="shared" si="82"/>
        <v>0</v>
      </c>
      <c r="AU190" s="208" t="str">
        <f t="shared" si="83"/>
        <v/>
      </c>
      <c r="AW190" s="208" t="str">
        <f>IF(ISERROR(VLOOKUP($M190,#REF!,10,0)),"",VLOOKUP($M190,#REF!,10,0))</f>
        <v/>
      </c>
      <c r="AX190" s="203">
        <f t="shared" si="84"/>
        <v>0</v>
      </c>
      <c r="AY190" s="208" t="str">
        <f t="shared" si="85"/>
        <v/>
      </c>
      <c r="BA190" s="225" t="str">
        <f t="shared" si="86"/>
        <v/>
      </c>
      <c r="BB190" s="225" t="str">
        <f t="shared" si="87"/>
        <v/>
      </c>
    </row>
    <row r="191" spans="1:54" s="39" customFormat="1" ht="25.2" customHeight="1" x14ac:dyDescent="0.2">
      <c r="A191" s="45"/>
      <c r="B191" s="48"/>
      <c r="C191" s="48"/>
      <c r="D191" s="53"/>
      <c r="E191" s="53"/>
      <c r="F191" s="55"/>
      <c r="G191" s="55"/>
      <c r="H191" s="60"/>
      <c r="I191" s="66"/>
      <c r="J191" s="68"/>
      <c r="L191" s="73">
        <f t="shared" si="63"/>
        <v>0</v>
      </c>
      <c r="M191" s="73" t="str">
        <f t="shared" si="64"/>
        <v xml:space="preserve"> </v>
      </c>
      <c r="N191" s="100">
        <f t="shared" si="65"/>
        <v>0</v>
      </c>
      <c r="O191" s="100">
        <f t="shared" si="66"/>
        <v>0</v>
      </c>
      <c r="P191" s="108">
        <f t="shared" si="67"/>
        <v>0</v>
      </c>
      <c r="Q191" s="108" t="str">
        <f>IF(OR($C191="LED",$C191="不明"),"",IF(ISERROR(VLOOKUP($M191,#REF!,2,0)),"",VLOOKUP($M191,#REF!,2,0)))</f>
        <v/>
      </c>
      <c r="R191" s="100">
        <f t="shared" si="68"/>
        <v>0</v>
      </c>
      <c r="S191" s="100">
        <f t="shared" si="69"/>
        <v>0</v>
      </c>
      <c r="T191" s="120" t="str">
        <f t="shared" si="70"/>
        <v/>
      </c>
      <c r="U191" s="124"/>
      <c r="V191" s="129" t="s">
        <v>164</v>
      </c>
      <c r="W191" s="131"/>
      <c r="X191" s="75" t="str">
        <f>IF(COUNTIF($M191,"*LED*"),"LED設置済",IF(COUNTIF($M191,"*不明*"),"該当不明",IF(ISERROR(VLOOKUP($M191,#REF!,4,0)),"",VLOOKUP($M191,#REF!,4,0))))</f>
        <v/>
      </c>
      <c r="Y191" s="139">
        <f t="shared" si="71"/>
        <v>0</v>
      </c>
      <c r="Z191" s="144" t="str">
        <f>IF(ISERROR(VLOOKUP($M191,#REF!,5,0)),"",VLOOKUP($M191,#REF!,5,0))</f>
        <v/>
      </c>
      <c r="AA191" s="147" t="str">
        <f t="shared" si="72"/>
        <v/>
      </c>
      <c r="AB191" s="147" t="str">
        <f t="shared" si="73"/>
        <v/>
      </c>
      <c r="AC191" s="147" t="str">
        <f>IF(ISERROR(VLOOKUP($M191,#REF!,6,0)),"",VLOOKUP($M191,#REF!,6,0))</f>
        <v/>
      </c>
      <c r="AD191" s="147" t="str">
        <f>IF(ISERROR(VLOOKUP($M191,#REF!,8,0)),"",VLOOKUP($M191,#REF!,8,0))</f>
        <v/>
      </c>
      <c r="AE191" s="152" t="str">
        <f t="shared" si="74"/>
        <v/>
      </c>
      <c r="AF191" s="155" t="str">
        <f t="shared" si="75"/>
        <v/>
      </c>
      <c r="AG191" s="146" t="str">
        <f t="shared" si="76"/>
        <v/>
      </c>
      <c r="AH191" s="146" t="str">
        <f>IF(ISERROR(VLOOKUP($M191,#REF!,9,0)),"",VLOOKUP($M191,#REF!,9,0))</f>
        <v/>
      </c>
      <c r="AI191" s="146" t="str">
        <f t="shared" si="77"/>
        <v/>
      </c>
      <c r="AJ191" s="168">
        <f t="shared" si="78"/>
        <v>0</v>
      </c>
      <c r="AK191" s="171"/>
      <c r="AL191" s="174" t="str">
        <f t="shared" si="79"/>
        <v/>
      </c>
      <c r="AM191" s="179" t="str">
        <f t="shared" si="80"/>
        <v/>
      </c>
      <c r="AN191" s="183" t="str">
        <f t="shared" si="81"/>
        <v>未入力セル</v>
      </c>
      <c r="AO191" s="186" t="str">
        <f t="shared" si="61"/>
        <v/>
      </c>
      <c r="AP191" s="186" t="str">
        <f t="shared" si="62"/>
        <v/>
      </c>
      <c r="AQ191" s="39">
        <f t="shared" si="88"/>
        <v>0</v>
      </c>
      <c r="AR191" s="39" t="str">
        <f>IF(ISERROR(VLOOKUP($M191,#REF!,16,0)),"",VLOOKUP($M191,#REF!,16,0))</f>
        <v/>
      </c>
      <c r="AS191" s="196" t="str">
        <f>IF(ISERROR(VLOOKUP($M191,#REF!,7,0)),"",VLOOKUP($M191,#REF!,7,0))</f>
        <v/>
      </c>
      <c r="AT191" s="203">
        <f t="shared" si="82"/>
        <v>0</v>
      </c>
      <c r="AU191" s="208" t="str">
        <f t="shared" si="83"/>
        <v/>
      </c>
      <c r="AW191" s="208" t="str">
        <f>IF(ISERROR(VLOOKUP($M191,#REF!,10,0)),"",VLOOKUP($M191,#REF!,10,0))</f>
        <v/>
      </c>
      <c r="AX191" s="203">
        <f t="shared" si="84"/>
        <v>0</v>
      </c>
      <c r="AY191" s="208" t="str">
        <f t="shared" si="85"/>
        <v/>
      </c>
      <c r="BA191" s="225" t="str">
        <f t="shared" si="86"/>
        <v/>
      </c>
      <c r="BB191" s="225" t="str">
        <f t="shared" si="87"/>
        <v/>
      </c>
    </row>
    <row r="192" spans="1:54" s="39" customFormat="1" ht="25.2" customHeight="1" x14ac:dyDescent="0.2">
      <c r="A192" s="45"/>
      <c r="B192" s="48"/>
      <c r="C192" s="48"/>
      <c r="D192" s="53"/>
      <c r="E192" s="53"/>
      <c r="F192" s="55"/>
      <c r="G192" s="55"/>
      <c r="H192" s="60"/>
      <c r="I192" s="66"/>
      <c r="J192" s="68"/>
      <c r="L192" s="73">
        <f t="shared" si="63"/>
        <v>0</v>
      </c>
      <c r="M192" s="73" t="str">
        <f t="shared" si="64"/>
        <v xml:space="preserve"> </v>
      </c>
      <c r="N192" s="100">
        <f t="shared" si="65"/>
        <v>0</v>
      </c>
      <c r="O192" s="100">
        <f t="shared" si="66"/>
        <v>0</v>
      </c>
      <c r="P192" s="108">
        <f t="shared" si="67"/>
        <v>0</v>
      </c>
      <c r="Q192" s="108" t="str">
        <f>IF(OR($C192="LED",$C192="不明"),"",IF(ISERROR(VLOOKUP($M192,#REF!,2,0)),"",VLOOKUP($M192,#REF!,2,0)))</f>
        <v/>
      </c>
      <c r="R192" s="100">
        <f t="shared" si="68"/>
        <v>0</v>
      </c>
      <c r="S192" s="100">
        <f t="shared" si="69"/>
        <v>0</v>
      </c>
      <c r="T192" s="120" t="str">
        <f t="shared" si="70"/>
        <v/>
      </c>
      <c r="U192" s="124"/>
      <c r="V192" s="129" t="s">
        <v>164</v>
      </c>
      <c r="W192" s="131"/>
      <c r="X192" s="75" t="str">
        <f>IF(COUNTIF($M192,"*LED*"),"LED設置済",IF(COUNTIF($M192,"*不明*"),"該当不明",IF(ISERROR(VLOOKUP($M192,#REF!,4,0)),"",VLOOKUP($M192,#REF!,4,0))))</f>
        <v/>
      </c>
      <c r="Y192" s="139">
        <f t="shared" si="71"/>
        <v>0</v>
      </c>
      <c r="Z192" s="144" t="str">
        <f>IF(ISERROR(VLOOKUP($M192,#REF!,5,0)),"",VLOOKUP($M192,#REF!,5,0))</f>
        <v/>
      </c>
      <c r="AA192" s="147" t="str">
        <f t="shared" si="72"/>
        <v/>
      </c>
      <c r="AB192" s="147" t="str">
        <f t="shared" si="73"/>
        <v/>
      </c>
      <c r="AC192" s="147" t="str">
        <f>IF(ISERROR(VLOOKUP($M192,#REF!,6,0)),"",VLOOKUP($M192,#REF!,6,0))</f>
        <v/>
      </c>
      <c r="AD192" s="147" t="str">
        <f>IF(ISERROR(VLOOKUP($M192,#REF!,8,0)),"",VLOOKUP($M192,#REF!,8,0))</f>
        <v/>
      </c>
      <c r="AE192" s="152" t="str">
        <f t="shared" si="74"/>
        <v/>
      </c>
      <c r="AF192" s="155" t="str">
        <f t="shared" si="75"/>
        <v/>
      </c>
      <c r="AG192" s="146" t="str">
        <f t="shared" si="76"/>
        <v/>
      </c>
      <c r="AH192" s="146" t="str">
        <f>IF(ISERROR(VLOOKUP($M192,#REF!,9,0)),"",VLOOKUP($M192,#REF!,9,0))</f>
        <v/>
      </c>
      <c r="AI192" s="146" t="str">
        <f t="shared" si="77"/>
        <v/>
      </c>
      <c r="AJ192" s="168">
        <f t="shared" si="78"/>
        <v>0</v>
      </c>
      <c r="AK192" s="171"/>
      <c r="AL192" s="174" t="str">
        <f t="shared" si="79"/>
        <v/>
      </c>
      <c r="AM192" s="179" t="str">
        <f t="shared" si="80"/>
        <v/>
      </c>
      <c r="AN192" s="183" t="str">
        <f t="shared" si="81"/>
        <v>未入力セル</v>
      </c>
      <c r="AO192" s="186" t="str">
        <f t="shared" si="61"/>
        <v/>
      </c>
      <c r="AP192" s="186" t="str">
        <f t="shared" si="62"/>
        <v/>
      </c>
      <c r="AQ192" s="39">
        <f t="shared" si="88"/>
        <v>0</v>
      </c>
      <c r="AR192" s="39" t="str">
        <f>IF(ISERROR(VLOOKUP($M192,#REF!,16,0)),"",VLOOKUP($M192,#REF!,16,0))</f>
        <v/>
      </c>
      <c r="AS192" s="196" t="str">
        <f>IF(ISERROR(VLOOKUP($M192,#REF!,7,0)),"",VLOOKUP($M192,#REF!,7,0))</f>
        <v/>
      </c>
      <c r="AT192" s="203">
        <f t="shared" si="82"/>
        <v>0</v>
      </c>
      <c r="AU192" s="208" t="str">
        <f t="shared" si="83"/>
        <v/>
      </c>
      <c r="AW192" s="208" t="str">
        <f>IF(ISERROR(VLOOKUP($M192,#REF!,10,0)),"",VLOOKUP($M192,#REF!,10,0))</f>
        <v/>
      </c>
      <c r="AX192" s="203">
        <f t="shared" si="84"/>
        <v>0</v>
      </c>
      <c r="AY192" s="208" t="str">
        <f t="shared" si="85"/>
        <v/>
      </c>
      <c r="BA192" s="225" t="str">
        <f t="shared" si="86"/>
        <v/>
      </c>
      <c r="BB192" s="225" t="str">
        <f t="shared" si="87"/>
        <v/>
      </c>
    </row>
    <row r="193" spans="1:54" s="39" customFormat="1" ht="25.2" customHeight="1" x14ac:dyDescent="0.2">
      <c r="A193" s="45"/>
      <c r="B193" s="48"/>
      <c r="C193" s="48"/>
      <c r="D193" s="53"/>
      <c r="E193" s="53"/>
      <c r="F193" s="55"/>
      <c r="G193" s="55"/>
      <c r="H193" s="60"/>
      <c r="I193" s="66"/>
      <c r="J193" s="68"/>
      <c r="L193" s="73">
        <f t="shared" si="63"/>
        <v>0</v>
      </c>
      <c r="M193" s="73" t="str">
        <f t="shared" si="64"/>
        <v xml:space="preserve"> </v>
      </c>
      <c r="N193" s="100">
        <f t="shared" si="65"/>
        <v>0</v>
      </c>
      <c r="O193" s="100">
        <f t="shared" si="66"/>
        <v>0</v>
      </c>
      <c r="P193" s="108">
        <f t="shared" si="67"/>
        <v>0</v>
      </c>
      <c r="Q193" s="108" t="str">
        <f>IF(OR($C193="LED",$C193="不明"),"",IF(ISERROR(VLOOKUP($M193,#REF!,2,0)),"",VLOOKUP($M193,#REF!,2,0)))</f>
        <v/>
      </c>
      <c r="R193" s="100">
        <f t="shared" si="68"/>
        <v>0</v>
      </c>
      <c r="S193" s="100">
        <f t="shared" si="69"/>
        <v>0</v>
      </c>
      <c r="T193" s="120" t="str">
        <f t="shared" si="70"/>
        <v/>
      </c>
      <c r="U193" s="124"/>
      <c r="V193" s="129" t="s">
        <v>164</v>
      </c>
      <c r="W193" s="131"/>
      <c r="X193" s="75" t="str">
        <f>IF(COUNTIF($M193,"*LED*"),"LED設置済",IF(COUNTIF($M193,"*不明*"),"該当不明",IF(ISERROR(VLOOKUP($M193,#REF!,4,0)),"",VLOOKUP($M193,#REF!,4,0))))</f>
        <v/>
      </c>
      <c r="Y193" s="139">
        <f t="shared" si="71"/>
        <v>0</v>
      </c>
      <c r="Z193" s="144" t="str">
        <f>IF(ISERROR(VLOOKUP($M193,#REF!,5,0)),"",VLOOKUP($M193,#REF!,5,0))</f>
        <v/>
      </c>
      <c r="AA193" s="147" t="str">
        <f t="shared" si="72"/>
        <v/>
      </c>
      <c r="AB193" s="147" t="str">
        <f t="shared" si="73"/>
        <v/>
      </c>
      <c r="AC193" s="147" t="str">
        <f>IF(ISERROR(VLOOKUP($M193,#REF!,6,0)),"",VLOOKUP($M193,#REF!,6,0))</f>
        <v/>
      </c>
      <c r="AD193" s="147" t="str">
        <f>IF(ISERROR(VLOOKUP($M193,#REF!,8,0)),"",VLOOKUP($M193,#REF!,8,0))</f>
        <v/>
      </c>
      <c r="AE193" s="152" t="str">
        <f t="shared" si="74"/>
        <v/>
      </c>
      <c r="AF193" s="155" t="str">
        <f t="shared" si="75"/>
        <v/>
      </c>
      <c r="AG193" s="146" t="str">
        <f t="shared" si="76"/>
        <v/>
      </c>
      <c r="AH193" s="146" t="str">
        <f>IF(ISERROR(VLOOKUP($M193,#REF!,9,0)),"",VLOOKUP($M193,#REF!,9,0))</f>
        <v/>
      </c>
      <c r="AI193" s="146" t="str">
        <f t="shared" si="77"/>
        <v/>
      </c>
      <c r="AJ193" s="168">
        <f t="shared" si="78"/>
        <v>0</v>
      </c>
      <c r="AK193" s="171"/>
      <c r="AL193" s="174" t="str">
        <f t="shared" si="79"/>
        <v/>
      </c>
      <c r="AM193" s="179" t="str">
        <f t="shared" si="80"/>
        <v/>
      </c>
      <c r="AN193" s="183" t="str">
        <f t="shared" si="81"/>
        <v>未入力セル</v>
      </c>
      <c r="AO193" s="186" t="str">
        <f t="shared" ref="AO193:AO256" si="89">IF(ISERROR((Q193*Y193)/1000),"",((Q193*Y193)/1000))</f>
        <v/>
      </c>
      <c r="AP193" s="186" t="str">
        <f t="shared" ref="AP193:AP256" si="90">IF(ISERROR((Z193*Y193)/1000),"",((Z193*Y193)/1000))</f>
        <v/>
      </c>
      <c r="AQ193" s="39">
        <f t="shared" si="88"/>
        <v>0</v>
      </c>
      <c r="AR193" s="39" t="str">
        <f>IF(ISERROR(VLOOKUP($M193,#REF!,16,0)),"",VLOOKUP($M193,#REF!,16,0))</f>
        <v/>
      </c>
      <c r="AS193" s="196" t="str">
        <f>IF(ISERROR(VLOOKUP($M193,#REF!,7,0)),"",VLOOKUP($M193,#REF!,7,0))</f>
        <v/>
      </c>
      <c r="AT193" s="203">
        <f t="shared" si="82"/>
        <v>0</v>
      </c>
      <c r="AU193" s="208" t="str">
        <f t="shared" si="83"/>
        <v/>
      </c>
      <c r="AW193" s="208" t="str">
        <f>IF(ISERROR(VLOOKUP($M193,#REF!,10,0)),"",VLOOKUP($M193,#REF!,10,0))</f>
        <v/>
      </c>
      <c r="AX193" s="203">
        <f t="shared" si="84"/>
        <v>0</v>
      </c>
      <c r="AY193" s="208" t="str">
        <f t="shared" si="85"/>
        <v/>
      </c>
      <c r="BA193" s="225" t="str">
        <f t="shared" si="86"/>
        <v/>
      </c>
      <c r="BB193" s="225" t="str">
        <f t="shared" si="87"/>
        <v/>
      </c>
    </row>
    <row r="194" spans="1:54" s="39" customFormat="1" ht="25.2" customHeight="1" x14ac:dyDescent="0.2">
      <c r="A194" s="45"/>
      <c r="B194" s="48"/>
      <c r="C194" s="48"/>
      <c r="D194" s="53"/>
      <c r="E194" s="53"/>
      <c r="F194" s="55"/>
      <c r="G194" s="55"/>
      <c r="H194" s="60"/>
      <c r="I194" s="66"/>
      <c r="J194" s="68"/>
      <c r="L194" s="73">
        <f t="shared" si="63"/>
        <v>0</v>
      </c>
      <c r="M194" s="73" t="str">
        <f t="shared" si="64"/>
        <v xml:space="preserve"> </v>
      </c>
      <c r="N194" s="100">
        <f t="shared" si="65"/>
        <v>0</v>
      </c>
      <c r="O194" s="100">
        <f t="shared" si="66"/>
        <v>0</v>
      </c>
      <c r="P194" s="108">
        <f t="shared" si="67"/>
        <v>0</v>
      </c>
      <c r="Q194" s="108" t="str">
        <f>IF(OR($C194="LED",$C194="不明"),"",IF(ISERROR(VLOOKUP($M194,#REF!,2,0)),"",VLOOKUP($M194,#REF!,2,0)))</f>
        <v/>
      </c>
      <c r="R194" s="100">
        <f t="shared" si="68"/>
        <v>0</v>
      </c>
      <c r="S194" s="100">
        <f t="shared" si="69"/>
        <v>0</v>
      </c>
      <c r="T194" s="120" t="str">
        <f t="shared" si="70"/>
        <v/>
      </c>
      <c r="U194" s="124"/>
      <c r="V194" s="129" t="s">
        <v>164</v>
      </c>
      <c r="W194" s="131"/>
      <c r="X194" s="75" t="str">
        <f>IF(COUNTIF($M194,"*LED*"),"LED設置済",IF(COUNTIF($M194,"*不明*"),"該当不明",IF(ISERROR(VLOOKUP($M194,#REF!,4,0)),"",VLOOKUP($M194,#REF!,4,0))))</f>
        <v/>
      </c>
      <c r="Y194" s="139">
        <f t="shared" si="71"/>
        <v>0</v>
      </c>
      <c r="Z194" s="144" t="str">
        <f>IF(ISERROR(VLOOKUP($M194,#REF!,5,0)),"",VLOOKUP($M194,#REF!,5,0))</f>
        <v/>
      </c>
      <c r="AA194" s="147" t="str">
        <f t="shared" si="72"/>
        <v/>
      </c>
      <c r="AB194" s="147" t="str">
        <f t="shared" si="73"/>
        <v/>
      </c>
      <c r="AC194" s="147" t="str">
        <f>IF(ISERROR(VLOOKUP($M194,#REF!,6,0)),"",VLOOKUP($M194,#REF!,6,0))</f>
        <v/>
      </c>
      <c r="AD194" s="147" t="str">
        <f>IF(ISERROR(VLOOKUP($M194,#REF!,8,0)),"",VLOOKUP($M194,#REF!,8,0))</f>
        <v/>
      </c>
      <c r="AE194" s="152" t="str">
        <f t="shared" si="74"/>
        <v/>
      </c>
      <c r="AF194" s="155" t="str">
        <f t="shared" si="75"/>
        <v/>
      </c>
      <c r="AG194" s="146" t="str">
        <f t="shared" si="76"/>
        <v/>
      </c>
      <c r="AH194" s="146" t="str">
        <f>IF(ISERROR(VLOOKUP($M194,#REF!,9,0)),"",VLOOKUP($M194,#REF!,9,0))</f>
        <v/>
      </c>
      <c r="AI194" s="146" t="str">
        <f t="shared" si="77"/>
        <v/>
      </c>
      <c r="AJ194" s="168">
        <f t="shared" si="78"/>
        <v>0</v>
      </c>
      <c r="AK194" s="171"/>
      <c r="AL194" s="174" t="str">
        <f t="shared" si="79"/>
        <v/>
      </c>
      <c r="AM194" s="179" t="str">
        <f t="shared" si="80"/>
        <v/>
      </c>
      <c r="AN194" s="183" t="str">
        <f t="shared" si="81"/>
        <v>未入力セル</v>
      </c>
      <c r="AO194" s="186" t="str">
        <f t="shared" si="89"/>
        <v/>
      </c>
      <c r="AP194" s="186" t="str">
        <f t="shared" si="90"/>
        <v/>
      </c>
      <c r="AQ194" s="39">
        <f t="shared" si="88"/>
        <v>0</v>
      </c>
      <c r="AR194" s="39" t="str">
        <f>IF(ISERROR(VLOOKUP($M194,#REF!,16,0)),"",VLOOKUP($M194,#REF!,16,0))</f>
        <v/>
      </c>
      <c r="AS194" s="196" t="str">
        <f>IF(ISERROR(VLOOKUP($M194,#REF!,7,0)),"",VLOOKUP($M194,#REF!,7,0))</f>
        <v/>
      </c>
      <c r="AT194" s="203">
        <f t="shared" si="82"/>
        <v>0</v>
      </c>
      <c r="AU194" s="208" t="str">
        <f t="shared" si="83"/>
        <v/>
      </c>
      <c r="AW194" s="208" t="str">
        <f>IF(ISERROR(VLOOKUP($M194,#REF!,10,0)),"",VLOOKUP($M194,#REF!,10,0))</f>
        <v/>
      </c>
      <c r="AX194" s="203">
        <f t="shared" si="84"/>
        <v>0</v>
      </c>
      <c r="AY194" s="208" t="str">
        <f t="shared" si="85"/>
        <v/>
      </c>
      <c r="BA194" s="225" t="str">
        <f t="shared" si="86"/>
        <v/>
      </c>
      <c r="BB194" s="225" t="str">
        <f t="shared" si="87"/>
        <v/>
      </c>
    </row>
    <row r="195" spans="1:54" s="39" customFormat="1" ht="25.2" customHeight="1" x14ac:dyDescent="0.2">
      <c r="A195" s="45"/>
      <c r="B195" s="48"/>
      <c r="C195" s="48"/>
      <c r="D195" s="53"/>
      <c r="E195" s="53"/>
      <c r="F195" s="55"/>
      <c r="G195" s="55"/>
      <c r="H195" s="60"/>
      <c r="I195" s="66"/>
      <c r="J195" s="68"/>
      <c r="L195" s="73">
        <f t="shared" si="63"/>
        <v>0</v>
      </c>
      <c r="M195" s="73" t="str">
        <f t="shared" si="64"/>
        <v xml:space="preserve"> </v>
      </c>
      <c r="N195" s="100">
        <f t="shared" si="65"/>
        <v>0</v>
      </c>
      <c r="O195" s="100">
        <f t="shared" si="66"/>
        <v>0</v>
      </c>
      <c r="P195" s="108">
        <f t="shared" si="67"/>
        <v>0</v>
      </c>
      <c r="Q195" s="108" t="str">
        <f>IF(OR($C195="LED",$C195="不明"),"",IF(ISERROR(VLOOKUP($M195,#REF!,2,0)),"",VLOOKUP($M195,#REF!,2,0)))</f>
        <v/>
      </c>
      <c r="R195" s="100">
        <f t="shared" si="68"/>
        <v>0</v>
      </c>
      <c r="S195" s="100">
        <f t="shared" si="69"/>
        <v>0</v>
      </c>
      <c r="T195" s="120" t="str">
        <f t="shared" si="70"/>
        <v/>
      </c>
      <c r="U195" s="124"/>
      <c r="V195" s="129" t="s">
        <v>164</v>
      </c>
      <c r="W195" s="131"/>
      <c r="X195" s="75" t="str">
        <f>IF(COUNTIF($M195,"*LED*"),"LED設置済",IF(COUNTIF($M195,"*不明*"),"該当不明",IF(ISERROR(VLOOKUP($M195,#REF!,4,0)),"",VLOOKUP($M195,#REF!,4,0))))</f>
        <v/>
      </c>
      <c r="Y195" s="139">
        <f t="shared" si="71"/>
        <v>0</v>
      </c>
      <c r="Z195" s="144" t="str">
        <f>IF(ISERROR(VLOOKUP($M195,#REF!,5,0)),"",VLOOKUP($M195,#REF!,5,0))</f>
        <v/>
      </c>
      <c r="AA195" s="147" t="str">
        <f t="shared" si="72"/>
        <v/>
      </c>
      <c r="AB195" s="147" t="str">
        <f t="shared" si="73"/>
        <v/>
      </c>
      <c r="AC195" s="147" t="str">
        <f>IF(ISERROR(VLOOKUP($M195,#REF!,6,0)),"",VLOOKUP($M195,#REF!,6,0))</f>
        <v/>
      </c>
      <c r="AD195" s="147" t="str">
        <f>IF(ISERROR(VLOOKUP($M195,#REF!,8,0)),"",VLOOKUP($M195,#REF!,8,0))</f>
        <v/>
      </c>
      <c r="AE195" s="152" t="str">
        <f t="shared" si="74"/>
        <v/>
      </c>
      <c r="AF195" s="155" t="str">
        <f t="shared" si="75"/>
        <v/>
      </c>
      <c r="AG195" s="146" t="str">
        <f t="shared" si="76"/>
        <v/>
      </c>
      <c r="AH195" s="146" t="str">
        <f>IF(ISERROR(VLOOKUP($M195,#REF!,9,0)),"",VLOOKUP($M195,#REF!,9,0))</f>
        <v/>
      </c>
      <c r="AI195" s="146" t="str">
        <f t="shared" si="77"/>
        <v/>
      </c>
      <c r="AJ195" s="168">
        <f t="shared" si="78"/>
        <v>0</v>
      </c>
      <c r="AK195" s="171"/>
      <c r="AL195" s="174" t="str">
        <f t="shared" si="79"/>
        <v/>
      </c>
      <c r="AM195" s="179" t="str">
        <f t="shared" si="80"/>
        <v/>
      </c>
      <c r="AN195" s="183" t="str">
        <f t="shared" si="81"/>
        <v>未入力セル</v>
      </c>
      <c r="AO195" s="186" t="str">
        <f t="shared" si="89"/>
        <v/>
      </c>
      <c r="AP195" s="186" t="str">
        <f t="shared" si="90"/>
        <v/>
      </c>
      <c r="AQ195" s="39">
        <f t="shared" si="88"/>
        <v>0</v>
      </c>
      <c r="AR195" s="39" t="str">
        <f>IF(ISERROR(VLOOKUP($M195,#REF!,16,0)),"",VLOOKUP($M195,#REF!,16,0))</f>
        <v/>
      </c>
      <c r="AS195" s="196" t="str">
        <f>IF(ISERROR(VLOOKUP($M195,#REF!,7,0)),"",VLOOKUP($M195,#REF!,7,0))</f>
        <v/>
      </c>
      <c r="AT195" s="203">
        <f t="shared" si="82"/>
        <v>0</v>
      </c>
      <c r="AU195" s="208" t="str">
        <f t="shared" si="83"/>
        <v/>
      </c>
      <c r="AW195" s="208" t="str">
        <f>IF(ISERROR(VLOOKUP($M195,#REF!,10,0)),"",VLOOKUP($M195,#REF!,10,0))</f>
        <v/>
      </c>
      <c r="AX195" s="203">
        <f t="shared" si="84"/>
        <v>0</v>
      </c>
      <c r="AY195" s="208" t="str">
        <f t="shared" si="85"/>
        <v/>
      </c>
      <c r="BA195" s="225" t="str">
        <f t="shared" si="86"/>
        <v/>
      </c>
      <c r="BB195" s="225" t="str">
        <f t="shared" si="87"/>
        <v/>
      </c>
    </row>
    <row r="196" spans="1:54" s="39" customFormat="1" ht="25.2" customHeight="1" x14ac:dyDescent="0.2">
      <c r="A196" s="45"/>
      <c r="B196" s="48"/>
      <c r="C196" s="48"/>
      <c r="D196" s="53"/>
      <c r="E196" s="53"/>
      <c r="F196" s="55"/>
      <c r="G196" s="55"/>
      <c r="H196" s="60"/>
      <c r="I196" s="66"/>
      <c r="J196" s="68"/>
      <c r="L196" s="73">
        <f t="shared" si="63"/>
        <v>0</v>
      </c>
      <c r="M196" s="73" t="str">
        <f t="shared" si="64"/>
        <v xml:space="preserve"> </v>
      </c>
      <c r="N196" s="100">
        <f t="shared" si="65"/>
        <v>0</v>
      </c>
      <c r="O196" s="100">
        <f t="shared" si="66"/>
        <v>0</v>
      </c>
      <c r="P196" s="108">
        <f t="shared" si="67"/>
        <v>0</v>
      </c>
      <c r="Q196" s="108" t="str">
        <f>IF(OR($C196="LED",$C196="不明"),"",IF(ISERROR(VLOOKUP($M196,#REF!,2,0)),"",VLOOKUP($M196,#REF!,2,0)))</f>
        <v/>
      </c>
      <c r="R196" s="100">
        <f t="shared" si="68"/>
        <v>0</v>
      </c>
      <c r="S196" s="100">
        <f t="shared" si="69"/>
        <v>0</v>
      </c>
      <c r="T196" s="120" t="str">
        <f t="shared" si="70"/>
        <v/>
      </c>
      <c r="U196" s="124"/>
      <c r="V196" s="129" t="s">
        <v>164</v>
      </c>
      <c r="W196" s="131"/>
      <c r="X196" s="75" t="str">
        <f>IF(COUNTIF($M196,"*LED*"),"LED設置済",IF(COUNTIF($M196,"*不明*"),"該当不明",IF(ISERROR(VLOOKUP($M196,#REF!,4,0)),"",VLOOKUP($M196,#REF!,4,0))))</f>
        <v/>
      </c>
      <c r="Y196" s="139">
        <f t="shared" si="71"/>
        <v>0</v>
      </c>
      <c r="Z196" s="144" t="str">
        <f>IF(ISERROR(VLOOKUP($M196,#REF!,5,0)),"",VLOOKUP($M196,#REF!,5,0))</f>
        <v/>
      </c>
      <c r="AA196" s="147" t="str">
        <f t="shared" si="72"/>
        <v/>
      </c>
      <c r="AB196" s="147" t="str">
        <f t="shared" si="73"/>
        <v/>
      </c>
      <c r="AC196" s="147" t="str">
        <f>IF(ISERROR(VLOOKUP($M196,#REF!,6,0)),"",VLOOKUP($M196,#REF!,6,0))</f>
        <v/>
      </c>
      <c r="AD196" s="147" t="str">
        <f>IF(ISERROR(VLOOKUP($M196,#REF!,8,0)),"",VLOOKUP($M196,#REF!,8,0))</f>
        <v/>
      </c>
      <c r="AE196" s="152" t="str">
        <f t="shared" si="74"/>
        <v/>
      </c>
      <c r="AF196" s="155" t="str">
        <f t="shared" si="75"/>
        <v/>
      </c>
      <c r="AG196" s="146" t="str">
        <f t="shared" si="76"/>
        <v/>
      </c>
      <c r="AH196" s="146" t="str">
        <f>IF(ISERROR(VLOOKUP($M196,#REF!,9,0)),"",VLOOKUP($M196,#REF!,9,0))</f>
        <v/>
      </c>
      <c r="AI196" s="146" t="str">
        <f t="shared" si="77"/>
        <v/>
      </c>
      <c r="AJ196" s="168">
        <f t="shared" si="78"/>
        <v>0</v>
      </c>
      <c r="AK196" s="171"/>
      <c r="AL196" s="174" t="str">
        <f t="shared" si="79"/>
        <v/>
      </c>
      <c r="AM196" s="179" t="str">
        <f t="shared" si="80"/>
        <v/>
      </c>
      <c r="AN196" s="183" t="str">
        <f t="shared" si="81"/>
        <v>未入力セル</v>
      </c>
      <c r="AO196" s="186" t="str">
        <f t="shared" si="89"/>
        <v/>
      </c>
      <c r="AP196" s="186" t="str">
        <f t="shared" si="90"/>
        <v/>
      </c>
      <c r="AQ196" s="39">
        <f t="shared" si="88"/>
        <v>0</v>
      </c>
      <c r="AR196" s="39" t="str">
        <f>IF(ISERROR(VLOOKUP($M196,#REF!,16,0)),"",VLOOKUP($M196,#REF!,16,0))</f>
        <v/>
      </c>
      <c r="AS196" s="196" t="str">
        <f>IF(ISERROR(VLOOKUP($M196,#REF!,7,0)),"",VLOOKUP($M196,#REF!,7,0))</f>
        <v/>
      </c>
      <c r="AT196" s="203">
        <f t="shared" si="82"/>
        <v>0</v>
      </c>
      <c r="AU196" s="208" t="str">
        <f t="shared" si="83"/>
        <v/>
      </c>
      <c r="AW196" s="208" t="str">
        <f>IF(ISERROR(VLOOKUP($M196,#REF!,10,0)),"",VLOOKUP($M196,#REF!,10,0))</f>
        <v/>
      </c>
      <c r="AX196" s="203">
        <f t="shared" si="84"/>
        <v>0</v>
      </c>
      <c r="AY196" s="208" t="str">
        <f t="shared" si="85"/>
        <v/>
      </c>
      <c r="BA196" s="225" t="str">
        <f t="shared" si="86"/>
        <v/>
      </c>
      <c r="BB196" s="225" t="str">
        <f t="shared" si="87"/>
        <v/>
      </c>
    </row>
    <row r="197" spans="1:54" s="39" customFormat="1" ht="25.2" customHeight="1" x14ac:dyDescent="0.2">
      <c r="A197" s="45"/>
      <c r="B197" s="48"/>
      <c r="C197" s="48"/>
      <c r="D197" s="53"/>
      <c r="E197" s="53"/>
      <c r="F197" s="55"/>
      <c r="G197" s="55"/>
      <c r="H197" s="60"/>
      <c r="I197" s="66"/>
      <c r="J197" s="68"/>
      <c r="L197" s="73">
        <f t="shared" si="63"/>
        <v>0</v>
      </c>
      <c r="M197" s="73" t="str">
        <f t="shared" si="64"/>
        <v xml:space="preserve"> </v>
      </c>
      <c r="N197" s="100">
        <f t="shared" si="65"/>
        <v>0</v>
      </c>
      <c r="O197" s="100">
        <f t="shared" si="66"/>
        <v>0</v>
      </c>
      <c r="P197" s="108">
        <f t="shared" si="67"/>
        <v>0</v>
      </c>
      <c r="Q197" s="108" t="str">
        <f>IF(OR($C197="LED",$C197="不明"),"",IF(ISERROR(VLOOKUP($M197,#REF!,2,0)),"",VLOOKUP($M197,#REF!,2,0)))</f>
        <v/>
      </c>
      <c r="R197" s="100">
        <f t="shared" si="68"/>
        <v>0</v>
      </c>
      <c r="S197" s="100">
        <f t="shared" si="69"/>
        <v>0</v>
      </c>
      <c r="T197" s="120" t="str">
        <f t="shared" si="70"/>
        <v/>
      </c>
      <c r="U197" s="124"/>
      <c r="V197" s="129" t="s">
        <v>164</v>
      </c>
      <c r="W197" s="131"/>
      <c r="X197" s="75" t="str">
        <f>IF(COUNTIF($M197,"*LED*"),"LED設置済",IF(COUNTIF($M197,"*不明*"),"該当不明",IF(ISERROR(VLOOKUP($M197,#REF!,4,0)),"",VLOOKUP($M197,#REF!,4,0))))</f>
        <v/>
      </c>
      <c r="Y197" s="139">
        <f t="shared" si="71"/>
        <v>0</v>
      </c>
      <c r="Z197" s="144" t="str">
        <f>IF(ISERROR(VLOOKUP($M197,#REF!,5,0)),"",VLOOKUP($M197,#REF!,5,0))</f>
        <v/>
      </c>
      <c r="AA197" s="147" t="str">
        <f t="shared" si="72"/>
        <v/>
      </c>
      <c r="AB197" s="147" t="str">
        <f t="shared" si="73"/>
        <v/>
      </c>
      <c r="AC197" s="147" t="str">
        <f>IF(ISERROR(VLOOKUP($M197,#REF!,6,0)),"",VLOOKUP($M197,#REF!,6,0))</f>
        <v/>
      </c>
      <c r="AD197" s="147" t="str">
        <f>IF(ISERROR(VLOOKUP($M197,#REF!,8,0)),"",VLOOKUP($M197,#REF!,8,0))</f>
        <v/>
      </c>
      <c r="AE197" s="152" t="str">
        <f t="shared" si="74"/>
        <v/>
      </c>
      <c r="AF197" s="155" t="str">
        <f t="shared" si="75"/>
        <v/>
      </c>
      <c r="AG197" s="146" t="str">
        <f t="shared" si="76"/>
        <v/>
      </c>
      <c r="AH197" s="146" t="str">
        <f>IF(ISERROR(VLOOKUP($M197,#REF!,9,0)),"",VLOOKUP($M197,#REF!,9,0))</f>
        <v/>
      </c>
      <c r="AI197" s="146" t="str">
        <f t="shared" si="77"/>
        <v/>
      </c>
      <c r="AJ197" s="168">
        <f t="shared" si="78"/>
        <v>0</v>
      </c>
      <c r="AK197" s="171"/>
      <c r="AL197" s="174" t="str">
        <f t="shared" si="79"/>
        <v/>
      </c>
      <c r="AM197" s="179" t="str">
        <f t="shared" si="80"/>
        <v/>
      </c>
      <c r="AN197" s="183" t="str">
        <f t="shared" si="81"/>
        <v>未入力セル</v>
      </c>
      <c r="AO197" s="186" t="str">
        <f t="shared" si="89"/>
        <v/>
      </c>
      <c r="AP197" s="186" t="str">
        <f t="shared" si="90"/>
        <v/>
      </c>
      <c r="AQ197" s="39">
        <f t="shared" si="88"/>
        <v>0</v>
      </c>
      <c r="AR197" s="39" t="str">
        <f>IF(ISERROR(VLOOKUP($M197,#REF!,16,0)),"",VLOOKUP($M197,#REF!,16,0))</f>
        <v/>
      </c>
      <c r="AS197" s="196" t="str">
        <f>IF(ISERROR(VLOOKUP($M197,#REF!,7,0)),"",VLOOKUP($M197,#REF!,7,0))</f>
        <v/>
      </c>
      <c r="AT197" s="203">
        <f t="shared" si="82"/>
        <v>0</v>
      </c>
      <c r="AU197" s="208" t="str">
        <f t="shared" si="83"/>
        <v/>
      </c>
      <c r="AW197" s="208" t="str">
        <f>IF(ISERROR(VLOOKUP($M197,#REF!,10,0)),"",VLOOKUP($M197,#REF!,10,0))</f>
        <v/>
      </c>
      <c r="AX197" s="203">
        <f t="shared" si="84"/>
        <v>0</v>
      </c>
      <c r="AY197" s="208" t="str">
        <f t="shared" si="85"/>
        <v/>
      </c>
      <c r="BA197" s="225" t="str">
        <f t="shared" si="86"/>
        <v/>
      </c>
      <c r="BB197" s="225" t="str">
        <f t="shared" si="87"/>
        <v/>
      </c>
    </row>
    <row r="198" spans="1:54" s="39" customFormat="1" ht="25.2" customHeight="1" x14ac:dyDescent="0.2">
      <c r="A198" s="45"/>
      <c r="B198" s="48"/>
      <c r="C198" s="48"/>
      <c r="D198" s="53"/>
      <c r="E198" s="53"/>
      <c r="F198" s="55"/>
      <c r="G198" s="55"/>
      <c r="H198" s="60"/>
      <c r="I198" s="66"/>
      <c r="J198" s="68"/>
      <c r="L198" s="73">
        <f t="shared" si="63"/>
        <v>0</v>
      </c>
      <c r="M198" s="73" t="str">
        <f t="shared" si="64"/>
        <v xml:space="preserve"> </v>
      </c>
      <c r="N198" s="100">
        <f t="shared" si="65"/>
        <v>0</v>
      </c>
      <c r="O198" s="100">
        <f t="shared" si="66"/>
        <v>0</v>
      </c>
      <c r="P198" s="108">
        <f t="shared" si="67"/>
        <v>0</v>
      </c>
      <c r="Q198" s="108" t="str">
        <f>IF(OR($C198="LED",$C198="不明"),"",IF(ISERROR(VLOOKUP($M198,#REF!,2,0)),"",VLOOKUP($M198,#REF!,2,0)))</f>
        <v/>
      </c>
      <c r="R198" s="100">
        <f t="shared" si="68"/>
        <v>0</v>
      </c>
      <c r="S198" s="100">
        <f t="shared" si="69"/>
        <v>0</v>
      </c>
      <c r="T198" s="120" t="str">
        <f t="shared" si="70"/>
        <v/>
      </c>
      <c r="U198" s="124"/>
      <c r="V198" s="129" t="s">
        <v>164</v>
      </c>
      <c r="W198" s="131"/>
      <c r="X198" s="75" t="str">
        <f>IF(COUNTIF($M198,"*LED*"),"LED設置済",IF(COUNTIF($M198,"*不明*"),"該当不明",IF(ISERROR(VLOOKUP($M198,#REF!,4,0)),"",VLOOKUP($M198,#REF!,4,0))))</f>
        <v/>
      </c>
      <c r="Y198" s="139">
        <f t="shared" si="71"/>
        <v>0</v>
      </c>
      <c r="Z198" s="144" t="str">
        <f>IF(ISERROR(VLOOKUP($M198,#REF!,5,0)),"",VLOOKUP($M198,#REF!,5,0))</f>
        <v/>
      </c>
      <c r="AA198" s="147" t="str">
        <f t="shared" si="72"/>
        <v/>
      </c>
      <c r="AB198" s="147" t="str">
        <f t="shared" si="73"/>
        <v/>
      </c>
      <c r="AC198" s="147" t="str">
        <f>IF(ISERROR(VLOOKUP($M198,#REF!,6,0)),"",VLOOKUP($M198,#REF!,6,0))</f>
        <v/>
      </c>
      <c r="AD198" s="147" t="str">
        <f>IF(ISERROR(VLOOKUP($M198,#REF!,8,0)),"",VLOOKUP($M198,#REF!,8,0))</f>
        <v/>
      </c>
      <c r="AE198" s="152" t="str">
        <f t="shared" si="74"/>
        <v/>
      </c>
      <c r="AF198" s="155" t="str">
        <f t="shared" si="75"/>
        <v/>
      </c>
      <c r="AG198" s="146" t="str">
        <f t="shared" si="76"/>
        <v/>
      </c>
      <c r="AH198" s="146" t="str">
        <f>IF(ISERROR(VLOOKUP($M198,#REF!,9,0)),"",VLOOKUP($M198,#REF!,9,0))</f>
        <v/>
      </c>
      <c r="AI198" s="146" t="str">
        <f t="shared" si="77"/>
        <v/>
      </c>
      <c r="AJ198" s="168">
        <f t="shared" si="78"/>
        <v>0</v>
      </c>
      <c r="AK198" s="171"/>
      <c r="AL198" s="174" t="str">
        <f t="shared" si="79"/>
        <v/>
      </c>
      <c r="AM198" s="179" t="str">
        <f t="shared" si="80"/>
        <v/>
      </c>
      <c r="AN198" s="183" t="str">
        <f t="shared" si="81"/>
        <v>未入力セル</v>
      </c>
      <c r="AO198" s="186" t="str">
        <f t="shared" si="89"/>
        <v/>
      </c>
      <c r="AP198" s="186" t="str">
        <f t="shared" si="90"/>
        <v/>
      </c>
      <c r="AQ198" s="39">
        <f t="shared" si="88"/>
        <v>0</v>
      </c>
      <c r="AR198" s="39" t="str">
        <f>IF(ISERROR(VLOOKUP($M198,#REF!,16,0)),"",VLOOKUP($M198,#REF!,16,0))</f>
        <v/>
      </c>
      <c r="AS198" s="196" t="str">
        <f>IF(ISERROR(VLOOKUP($M198,#REF!,7,0)),"",VLOOKUP($M198,#REF!,7,0))</f>
        <v/>
      </c>
      <c r="AT198" s="203">
        <f t="shared" si="82"/>
        <v>0</v>
      </c>
      <c r="AU198" s="208" t="str">
        <f t="shared" si="83"/>
        <v/>
      </c>
      <c r="AW198" s="208" t="str">
        <f>IF(ISERROR(VLOOKUP($M198,#REF!,10,0)),"",VLOOKUP($M198,#REF!,10,0))</f>
        <v/>
      </c>
      <c r="AX198" s="203">
        <f t="shared" si="84"/>
        <v>0</v>
      </c>
      <c r="AY198" s="208" t="str">
        <f t="shared" si="85"/>
        <v/>
      </c>
      <c r="BA198" s="225" t="str">
        <f t="shared" si="86"/>
        <v/>
      </c>
      <c r="BB198" s="225" t="str">
        <f t="shared" si="87"/>
        <v/>
      </c>
    </row>
    <row r="199" spans="1:54" s="39" customFormat="1" ht="25.2" customHeight="1" x14ac:dyDescent="0.2">
      <c r="A199" s="45"/>
      <c r="B199" s="48"/>
      <c r="C199" s="48"/>
      <c r="D199" s="53"/>
      <c r="E199" s="53"/>
      <c r="F199" s="55"/>
      <c r="G199" s="55"/>
      <c r="H199" s="60"/>
      <c r="I199" s="66"/>
      <c r="J199" s="68"/>
      <c r="L199" s="73">
        <f t="shared" si="63"/>
        <v>0</v>
      </c>
      <c r="M199" s="73" t="str">
        <f t="shared" si="64"/>
        <v xml:space="preserve"> </v>
      </c>
      <c r="N199" s="100">
        <f t="shared" si="65"/>
        <v>0</v>
      </c>
      <c r="O199" s="100">
        <f t="shared" si="66"/>
        <v>0</v>
      </c>
      <c r="P199" s="108">
        <f t="shared" si="67"/>
        <v>0</v>
      </c>
      <c r="Q199" s="108" t="str">
        <f>IF(OR($C199="LED",$C199="不明"),"",IF(ISERROR(VLOOKUP($M199,#REF!,2,0)),"",VLOOKUP($M199,#REF!,2,0)))</f>
        <v/>
      </c>
      <c r="R199" s="100">
        <f t="shared" si="68"/>
        <v>0</v>
      </c>
      <c r="S199" s="100">
        <f t="shared" si="69"/>
        <v>0</v>
      </c>
      <c r="T199" s="120" t="str">
        <f t="shared" si="70"/>
        <v/>
      </c>
      <c r="U199" s="124"/>
      <c r="V199" s="129" t="s">
        <v>164</v>
      </c>
      <c r="W199" s="131"/>
      <c r="X199" s="75" t="str">
        <f>IF(COUNTIF($M199,"*LED*"),"LED設置済",IF(COUNTIF($M199,"*不明*"),"該当不明",IF(ISERROR(VLOOKUP($M199,#REF!,4,0)),"",VLOOKUP($M199,#REF!,4,0))))</f>
        <v/>
      </c>
      <c r="Y199" s="139">
        <f t="shared" si="71"/>
        <v>0</v>
      </c>
      <c r="Z199" s="144" t="str">
        <f>IF(ISERROR(VLOOKUP($M199,#REF!,5,0)),"",VLOOKUP($M199,#REF!,5,0))</f>
        <v/>
      </c>
      <c r="AA199" s="147" t="str">
        <f t="shared" si="72"/>
        <v/>
      </c>
      <c r="AB199" s="147" t="str">
        <f t="shared" si="73"/>
        <v/>
      </c>
      <c r="AC199" s="147" t="str">
        <f>IF(ISERROR(VLOOKUP($M199,#REF!,6,0)),"",VLOOKUP($M199,#REF!,6,0))</f>
        <v/>
      </c>
      <c r="AD199" s="147" t="str">
        <f>IF(ISERROR(VLOOKUP($M199,#REF!,8,0)),"",VLOOKUP($M199,#REF!,8,0))</f>
        <v/>
      </c>
      <c r="AE199" s="152" t="str">
        <f t="shared" si="74"/>
        <v/>
      </c>
      <c r="AF199" s="155" t="str">
        <f t="shared" si="75"/>
        <v/>
      </c>
      <c r="AG199" s="146" t="str">
        <f t="shared" si="76"/>
        <v/>
      </c>
      <c r="AH199" s="146" t="str">
        <f>IF(ISERROR(VLOOKUP($M199,#REF!,9,0)),"",VLOOKUP($M199,#REF!,9,0))</f>
        <v/>
      </c>
      <c r="AI199" s="146" t="str">
        <f t="shared" si="77"/>
        <v/>
      </c>
      <c r="AJ199" s="168">
        <f t="shared" si="78"/>
        <v>0</v>
      </c>
      <c r="AK199" s="171"/>
      <c r="AL199" s="174" t="str">
        <f t="shared" si="79"/>
        <v/>
      </c>
      <c r="AM199" s="179" t="str">
        <f t="shared" si="80"/>
        <v/>
      </c>
      <c r="AN199" s="183" t="str">
        <f t="shared" si="81"/>
        <v>未入力セル</v>
      </c>
      <c r="AO199" s="186" t="str">
        <f t="shared" si="89"/>
        <v/>
      </c>
      <c r="AP199" s="186" t="str">
        <f t="shared" si="90"/>
        <v/>
      </c>
      <c r="AQ199" s="39">
        <f t="shared" si="88"/>
        <v>0</v>
      </c>
      <c r="AR199" s="39" t="str">
        <f>IF(ISERROR(VLOOKUP($M199,#REF!,16,0)),"",VLOOKUP($M199,#REF!,16,0))</f>
        <v/>
      </c>
      <c r="AS199" s="196" t="str">
        <f>IF(ISERROR(VLOOKUP($M199,#REF!,7,0)),"",VLOOKUP($M199,#REF!,7,0))</f>
        <v/>
      </c>
      <c r="AT199" s="203">
        <f t="shared" si="82"/>
        <v>0</v>
      </c>
      <c r="AU199" s="208" t="str">
        <f t="shared" si="83"/>
        <v/>
      </c>
      <c r="AW199" s="208" t="str">
        <f>IF(ISERROR(VLOOKUP($M199,#REF!,10,0)),"",VLOOKUP($M199,#REF!,10,0))</f>
        <v/>
      </c>
      <c r="AX199" s="203">
        <f t="shared" si="84"/>
        <v>0</v>
      </c>
      <c r="AY199" s="208" t="str">
        <f t="shared" si="85"/>
        <v/>
      </c>
      <c r="BA199" s="225" t="str">
        <f t="shared" si="86"/>
        <v/>
      </c>
      <c r="BB199" s="225" t="str">
        <f t="shared" si="87"/>
        <v/>
      </c>
    </row>
    <row r="200" spans="1:54" s="39" customFormat="1" ht="25.2" customHeight="1" x14ac:dyDescent="0.2">
      <c r="A200" s="45"/>
      <c r="B200" s="48"/>
      <c r="C200" s="48"/>
      <c r="D200" s="53"/>
      <c r="E200" s="53"/>
      <c r="F200" s="55"/>
      <c r="G200" s="55"/>
      <c r="H200" s="60"/>
      <c r="I200" s="66"/>
      <c r="J200" s="68"/>
      <c r="L200" s="73">
        <f t="shared" si="63"/>
        <v>0</v>
      </c>
      <c r="M200" s="73" t="str">
        <f t="shared" si="64"/>
        <v xml:space="preserve"> </v>
      </c>
      <c r="N200" s="100">
        <f t="shared" si="65"/>
        <v>0</v>
      </c>
      <c r="O200" s="100">
        <f t="shared" si="66"/>
        <v>0</v>
      </c>
      <c r="P200" s="108">
        <f t="shared" si="67"/>
        <v>0</v>
      </c>
      <c r="Q200" s="108" t="str">
        <f>IF(OR($C200="LED",$C200="不明"),"",IF(ISERROR(VLOOKUP($M200,#REF!,2,0)),"",VLOOKUP($M200,#REF!,2,0)))</f>
        <v/>
      </c>
      <c r="R200" s="100">
        <f t="shared" si="68"/>
        <v>0</v>
      </c>
      <c r="S200" s="100">
        <f t="shared" si="69"/>
        <v>0</v>
      </c>
      <c r="T200" s="120" t="str">
        <f t="shared" si="70"/>
        <v/>
      </c>
      <c r="U200" s="124"/>
      <c r="V200" s="129" t="s">
        <v>164</v>
      </c>
      <c r="W200" s="131"/>
      <c r="X200" s="75" t="str">
        <f>IF(COUNTIF($M200,"*LED*"),"LED設置済",IF(COUNTIF($M200,"*不明*"),"該当不明",IF(ISERROR(VLOOKUP($M200,#REF!,4,0)),"",VLOOKUP($M200,#REF!,4,0))))</f>
        <v/>
      </c>
      <c r="Y200" s="139">
        <f t="shared" si="71"/>
        <v>0</v>
      </c>
      <c r="Z200" s="144" t="str">
        <f>IF(ISERROR(VLOOKUP($M200,#REF!,5,0)),"",VLOOKUP($M200,#REF!,5,0))</f>
        <v/>
      </c>
      <c r="AA200" s="147" t="str">
        <f t="shared" si="72"/>
        <v/>
      </c>
      <c r="AB200" s="147" t="str">
        <f t="shared" si="73"/>
        <v/>
      </c>
      <c r="AC200" s="147" t="str">
        <f>IF(ISERROR(VLOOKUP($M200,#REF!,6,0)),"",VLOOKUP($M200,#REF!,6,0))</f>
        <v/>
      </c>
      <c r="AD200" s="147" t="str">
        <f>IF(ISERROR(VLOOKUP($M200,#REF!,8,0)),"",VLOOKUP($M200,#REF!,8,0))</f>
        <v/>
      </c>
      <c r="AE200" s="152" t="str">
        <f t="shared" si="74"/>
        <v/>
      </c>
      <c r="AF200" s="155" t="str">
        <f t="shared" si="75"/>
        <v/>
      </c>
      <c r="AG200" s="146" t="str">
        <f t="shared" si="76"/>
        <v/>
      </c>
      <c r="AH200" s="146" t="str">
        <f>IF(ISERROR(VLOOKUP($M200,#REF!,9,0)),"",VLOOKUP($M200,#REF!,9,0))</f>
        <v/>
      </c>
      <c r="AI200" s="146" t="str">
        <f t="shared" si="77"/>
        <v/>
      </c>
      <c r="AJ200" s="168">
        <f t="shared" si="78"/>
        <v>0</v>
      </c>
      <c r="AK200" s="171"/>
      <c r="AL200" s="174" t="str">
        <f t="shared" si="79"/>
        <v/>
      </c>
      <c r="AM200" s="179" t="str">
        <f t="shared" si="80"/>
        <v/>
      </c>
      <c r="AN200" s="183" t="str">
        <f t="shared" si="81"/>
        <v>未入力セル</v>
      </c>
      <c r="AO200" s="186" t="str">
        <f t="shared" si="89"/>
        <v/>
      </c>
      <c r="AP200" s="186" t="str">
        <f t="shared" si="90"/>
        <v/>
      </c>
      <c r="AQ200" s="39">
        <f t="shared" si="88"/>
        <v>0</v>
      </c>
      <c r="AR200" s="39" t="str">
        <f>IF(ISERROR(VLOOKUP($M200,#REF!,16,0)),"",VLOOKUP($M200,#REF!,16,0))</f>
        <v/>
      </c>
      <c r="AS200" s="196" t="str">
        <f>IF(ISERROR(VLOOKUP($M200,#REF!,7,0)),"",VLOOKUP($M200,#REF!,7,0))</f>
        <v/>
      </c>
      <c r="AT200" s="203">
        <f t="shared" si="82"/>
        <v>0</v>
      </c>
      <c r="AU200" s="208" t="str">
        <f t="shared" si="83"/>
        <v/>
      </c>
      <c r="AW200" s="208" t="str">
        <f>IF(ISERROR(VLOOKUP($M200,#REF!,10,0)),"",VLOOKUP($M200,#REF!,10,0))</f>
        <v/>
      </c>
      <c r="AX200" s="203">
        <f t="shared" si="84"/>
        <v>0</v>
      </c>
      <c r="AY200" s="208" t="str">
        <f t="shared" si="85"/>
        <v/>
      </c>
      <c r="BA200" s="225" t="str">
        <f t="shared" si="86"/>
        <v/>
      </c>
      <c r="BB200" s="225" t="str">
        <f t="shared" si="87"/>
        <v/>
      </c>
    </row>
    <row r="201" spans="1:54" s="39" customFormat="1" ht="25.2" customHeight="1" x14ac:dyDescent="0.2">
      <c r="A201" s="45"/>
      <c r="B201" s="48"/>
      <c r="C201" s="48"/>
      <c r="D201" s="53"/>
      <c r="E201" s="53"/>
      <c r="F201" s="55"/>
      <c r="G201" s="55"/>
      <c r="H201" s="60"/>
      <c r="I201" s="66"/>
      <c r="J201" s="68"/>
      <c r="L201" s="73">
        <f t="shared" si="63"/>
        <v>0</v>
      </c>
      <c r="M201" s="73" t="str">
        <f t="shared" si="64"/>
        <v xml:space="preserve"> </v>
      </c>
      <c r="N201" s="100">
        <f t="shared" si="65"/>
        <v>0</v>
      </c>
      <c r="O201" s="100">
        <f t="shared" si="66"/>
        <v>0</v>
      </c>
      <c r="P201" s="108">
        <f t="shared" si="67"/>
        <v>0</v>
      </c>
      <c r="Q201" s="108" t="str">
        <f>IF(OR($C201="LED",$C201="不明"),"",IF(ISERROR(VLOOKUP($M201,#REF!,2,0)),"",VLOOKUP($M201,#REF!,2,0)))</f>
        <v/>
      </c>
      <c r="R201" s="100">
        <f t="shared" si="68"/>
        <v>0</v>
      </c>
      <c r="S201" s="100">
        <f t="shared" si="69"/>
        <v>0</v>
      </c>
      <c r="T201" s="120" t="str">
        <f t="shared" si="70"/>
        <v/>
      </c>
      <c r="U201" s="124"/>
      <c r="V201" s="129" t="s">
        <v>164</v>
      </c>
      <c r="W201" s="131"/>
      <c r="X201" s="75" t="str">
        <f>IF(COUNTIF($M201,"*LED*"),"LED設置済",IF(COUNTIF($M201,"*不明*"),"該当不明",IF(ISERROR(VLOOKUP($M201,#REF!,4,0)),"",VLOOKUP($M201,#REF!,4,0))))</f>
        <v/>
      </c>
      <c r="Y201" s="139">
        <f t="shared" si="71"/>
        <v>0</v>
      </c>
      <c r="Z201" s="144" t="str">
        <f>IF(ISERROR(VLOOKUP($M201,#REF!,5,0)),"",VLOOKUP($M201,#REF!,5,0))</f>
        <v/>
      </c>
      <c r="AA201" s="147" t="str">
        <f t="shared" si="72"/>
        <v/>
      </c>
      <c r="AB201" s="147" t="str">
        <f t="shared" si="73"/>
        <v/>
      </c>
      <c r="AC201" s="147" t="str">
        <f>IF(ISERROR(VLOOKUP($M201,#REF!,6,0)),"",VLOOKUP($M201,#REF!,6,0))</f>
        <v/>
      </c>
      <c r="AD201" s="147" t="str">
        <f>IF(ISERROR(VLOOKUP($M201,#REF!,8,0)),"",VLOOKUP($M201,#REF!,8,0))</f>
        <v/>
      </c>
      <c r="AE201" s="152" t="str">
        <f t="shared" si="74"/>
        <v/>
      </c>
      <c r="AF201" s="155" t="str">
        <f t="shared" si="75"/>
        <v/>
      </c>
      <c r="AG201" s="146" t="str">
        <f t="shared" si="76"/>
        <v/>
      </c>
      <c r="AH201" s="146" t="str">
        <f>IF(ISERROR(VLOOKUP($M201,#REF!,9,0)),"",VLOOKUP($M201,#REF!,9,0))</f>
        <v/>
      </c>
      <c r="AI201" s="146" t="str">
        <f t="shared" si="77"/>
        <v/>
      </c>
      <c r="AJ201" s="168">
        <f t="shared" si="78"/>
        <v>0</v>
      </c>
      <c r="AK201" s="171"/>
      <c r="AL201" s="174" t="str">
        <f t="shared" si="79"/>
        <v/>
      </c>
      <c r="AM201" s="179" t="str">
        <f t="shared" si="80"/>
        <v/>
      </c>
      <c r="AN201" s="183" t="str">
        <f t="shared" si="81"/>
        <v>未入力セル</v>
      </c>
      <c r="AO201" s="186" t="str">
        <f t="shared" si="89"/>
        <v/>
      </c>
      <c r="AP201" s="186" t="str">
        <f t="shared" si="90"/>
        <v/>
      </c>
      <c r="AQ201" s="39">
        <f t="shared" si="88"/>
        <v>0</v>
      </c>
      <c r="AR201" s="39" t="str">
        <f>IF(ISERROR(VLOOKUP($M201,#REF!,16,0)),"",VLOOKUP($M201,#REF!,16,0))</f>
        <v/>
      </c>
      <c r="AS201" s="196" t="str">
        <f>IF(ISERROR(VLOOKUP($M201,#REF!,7,0)),"",VLOOKUP($M201,#REF!,7,0))</f>
        <v/>
      </c>
      <c r="AT201" s="203">
        <f t="shared" si="82"/>
        <v>0</v>
      </c>
      <c r="AU201" s="208" t="str">
        <f t="shared" si="83"/>
        <v/>
      </c>
      <c r="AW201" s="208" t="str">
        <f>IF(ISERROR(VLOOKUP($M201,#REF!,10,0)),"",VLOOKUP($M201,#REF!,10,0))</f>
        <v/>
      </c>
      <c r="AX201" s="203">
        <f t="shared" si="84"/>
        <v>0</v>
      </c>
      <c r="AY201" s="208" t="str">
        <f t="shared" si="85"/>
        <v/>
      </c>
      <c r="BA201" s="225" t="str">
        <f t="shared" si="86"/>
        <v/>
      </c>
      <c r="BB201" s="225" t="str">
        <f t="shared" si="87"/>
        <v/>
      </c>
    </row>
    <row r="202" spans="1:54" s="39" customFormat="1" ht="25.2" customHeight="1" x14ac:dyDescent="0.2">
      <c r="A202" s="45"/>
      <c r="B202" s="48"/>
      <c r="C202" s="48"/>
      <c r="D202" s="53"/>
      <c r="E202" s="53"/>
      <c r="F202" s="55"/>
      <c r="G202" s="55"/>
      <c r="H202" s="60"/>
      <c r="I202" s="66"/>
      <c r="J202" s="68"/>
      <c r="L202" s="73">
        <f t="shared" ref="L202:L265" si="91">IFERROR($A202,"")</f>
        <v>0</v>
      </c>
      <c r="M202" s="73" t="str">
        <f t="shared" ref="M202:M265" si="92">IFERROR($B202&amp;" "&amp;$C202,"")</f>
        <v xml:space="preserve"> </v>
      </c>
      <c r="N202" s="100">
        <f t="shared" ref="N202:N265" si="93">IFERROR($E202,"")</f>
        <v>0</v>
      </c>
      <c r="O202" s="100">
        <f t="shared" ref="O202:O265" si="94">IFERROR($D202*$E202,"")</f>
        <v>0</v>
      </c>
      <c r="P202" s="108">
        <f t="shared" ref="P202:P265" si="95">O202</f>
        <v>0</v>
      </c>
      <c r="Q202" s="108" t="str">
        <f>IF(OR($C202="LED",$C202="不明"),"",IF(ISERROR(VLOOKUP($M202,#REF!,2,0)),"",VLOOKUP($M202,#REF!,2,0)))</f>
        <v/>
      </c>
      <c r="R202" s="100">
        <f t="shared" ref="R202:R265" si="96">IFERROR($F202,"")</f>
        <v>0</v>
      </c>
      <c r="S202" s="100">
        <f t="shared" ref="S202:S265" si="97">IFERROR($G202,"")</f>
        <v>0</v>
      </c>
      <c r="T202" s="120" t="str">
        <f t="shared" ref="T202:T265" si="98">IF(ISERROR(P202*Q202*R202*S202/1000),"",(P202*Q202*R202*S202/1000))</f>
        <v/>
      </c>
      <c r="U202" s="124"/>
      <c r="V202" s="129" t="s">
        <v>164</v>
      </c>
      <c r="W202" s="131"/>
      <c r="X202" s="75" t="str">
        <f>IF(COUNTIF($M202,"*LED*"),"LED設置済",IF(COUNTIF($M202,"*不明*"),"該当不明",IF(ISERROR(VLOOKUP($M202,#REF!,4,0)),"",VLOOKUP($M202,#REF!,4,0))))</f>
        <v/>
      </c>
      <c r="Y202" s="139">
        <f t="shared" ref="Y202:Y265" si="99">O202</f>
        <v>0</v>
      </c>
      <c r="Z202" s="144" t="str">
        <f>IF(ISERROR(VLOOKUP($M202,#REF!,5,0)),"",VLOOKUP($M202,#REF!,5,0))</f>
        <v/>
      </c>
      <c r="AA202" s="147" t="str">
        <f t="shared" ref="AA202:AA265" si="100">IF(ISERROR(R202*S202*Y202*Z202/1000),"",(R202*S202*Y202*Z202/1000))</f>
        <v/>
      </c>
      <c r="AB202" s="147" t="str">
        <f t="shared" ref="AB202:AB265" si="101">IF(ISERROR(T202-AA202),"",(T202-AA202))</f>
        <v/>
      </c>
      <c r="AC202" s="147" t="str">
        <f>IF(ISERROR(VLOOKUP($M202,#REF!,6,0)),"",VLOOKUP($M202,#REF!,6,0))</f>
        <v/>
      </c>
      <c r="AD202" s="147" t="str">
        <f>IF(ISERROR(VLOOKUP($M202,#REF!,8,0)),"",VLOOKUP($M202,#REF!,8,0))</f>
        <v/>
      </c>
      <c r="AE202" s="152" t="str">
        <f t="shared" ref="AE202:AE265" si="102">IF(AF202="","","▲")</f>
        <v/>
      </c>
      <c r="AF202" s="155" t="str">
        <f t="shared" ref="AF202:AF265" si="103">IF(ISERROR(1-(AD202/AC202)),"",(1-(AD202/AC202)))</f>
        <v/>
      </c>
      <c r="AG202" s="146" t="str">
        <f t="shared" ref="AG202:AG265" si="104">IF(ISERROR(Y202*AD202),"",(Y202*AD202))</f>
        <v/>
      </c>
      <c r="AH202" s="146" t="str">
        <f>IF(ISERROR(VLOOKUP($M202,#REF!,9,0)),"",VLOOKUP($M202,#REF!,9,0))</f>
        <v/>
      </c>
      <c r="AI202" s="146" t="str">
        <f t="shared" ref="AI202:AI265" si="105">IF(ISERROR(Y202*AH202),"",(Y202*AH202))</f>
        <v/>
      </c>
      <c r="AJ202" s="168">
        <f t="shared" ref="AJ202:AJ265" si="106">IFERROR($J202,"")</f>
        <v>0</v>
      </c>
      <c r="AK202" s="171"/>
      <c r="AL202" s="174" t="str">
        <f t="shared" ref="AL202:AL265" si="107">IF(ISERROR(Q202-Z202),"",(Q202-Z202))</f>
        <v/>
      </c>
      <c r="AM202" s="179" t="str">
        <f t="shared" ref="AM202:AM265" si="108">IF(ISERROR((AL202*Y202)/1000),"",((AL202*Y202)/1000))</f>
        <v/>
      </c>
      <c r="AN202" s="183" t="str">
        <f t="shared" ref="AN202:AN265" si="109">IF(L202=0,IF(M202=" ","未入力セル",""),"")</f>
        <v>未入力セル</v>
      </c>
      <c r="AO202" s="186" t="str">
        <f t="shared" si="89"/>
        <v/>
      </c>
      <c r="AP202" s="186" t="str">
        <f t="shared" si="90"/>
        <v/>
      </c>
      <c r="AQ202" s="39">
        <f t="shared" si="88"/>
        <v>0</v>
      </c>
      <c r="AR202" s="39" t="str">
        <f>IF(ISERROR(VLOOKUP($M202,#REF!,16,0)),"",VLOOKUP($M202,#REF!,16,0))</f>
        <v/>
      </c>
      <c r="AS202" s="196" t="str">
        <f>IF(ISERROR(VLOOKUP($M202,#REF!,7,0)),"",VLOOKUP($M202,#REF!,7,0))</f>
        <v/>
      </c>
      <c r="AT202" s="203">
        <f t="shared" ref="AT202:AT265" si="110">Y202</f>
        <v>0</v>
      </c>
      <c r="AU202" s="208" t="str">
        <f t="shared" ref="AU202:AU265" si="111">IF(ISERROR(AS202*AT202),"",(AS202*AT202))</f>
        <v/>
      </c>
      <c r="AW202" s="208" t="str">
        <f>IF(ISERROR(VLOOKUP($M202,#REF!,10,0)),"",VLOOKUP($M202,#REF!,10,0))</f>
        <v/>
      </c>
      <c r="AX202" s="203">
        <f t="shared" ref="AX202:AX265" si="112">Y202</f>
        <v>0</v>
      </c>
      <c r="AY202" s="208" t="str">
        <f t="shared" ref="AY202:AY265" si="113">IF(ISERROR(AW202*AX202),"",(AW202*AX202))</f>
        <v/>
      </c>
      <c r="BA202" s="225" t="str">
        <f t="shared" ref="BA202:BA265" si="114">IF(ISERROR((Q202*P202)/1000),"",((Q202*P202)/1000))</f>
        <v/>
      </c>
      <c r="BB202" s="225" t="str">
        <f t="shared" ref="BB202:BB265" si="115">IF(ISERROR((Z202*Y202)/1000),"",((Z202*Y202)/1000))</f>
        <v/>
      </c>
    </row>
    <row r="203" spans="1:54" s="39" customFormat="1" ht="25.2" customHeight="1" x14ac:dyDescent="0.2">
      <c r="A203" s="45"/>
      <c r="B203" s="48"/>
      <c r="C203" s="48"/>
      <c r="D203" s="53"/>
      <c r="E203" s="53"/>
      <c r="F203" s="55"/>
      <c r="G203" s="55"/>
      <c r="H203" s="60"/>
      <c r="I203" s="66"/>
      <c r="J203" s="68"/>
      <c r="L203" s="73">
        <f t="shared" si="91"/>
        <v>0</v>
      </c>
      <c r="M203" s="73" t="str">
        <f t="shared" si="92"/>
        <v xml:space="preserve"> </v>
      </c>
      <c r="N203" s="100">
        <f t="shared" si="93"/>
        <v>0</v>
      </c>
      <c r="O203" s="100">
        <f t="shared" si="94"/>
        <v>0</v>
      </c>
      <c r="P203" s="108">
        <f t="shared" si="95"/>
        <v>0</v>
      </c>
      <c r="Q203" s="108" t="str">
        <f>IF(OR($C203="LED",$C203="不明"),"",IF(ISERROR(VLOOKUP($M203,#REF!,2,0)),"",VLOOKUP($M203,#REF!,2,0)))</f>
        <v/>
      </c>
      <c r="R203" s="100">
        <f t="shared" si="96"/>
        <v>0</v>
      </c>
      <c r="S203" s="100">
        <f t="shared" si="97"/>
        <v>0</v>
      </c>
      <c r="T203" s="120" t="str">
        <f t="shared" si="98"/>
        <v/>
      </c>
      <c r="U203" s="124"/>
      <c r="V203" s="129" t="s">
        <v>164</v>
      </c>
      <c r="W203" s="131"/>
      <c r="X203" s="75" t="str">
        <f>IF(COUNTIF($M203,"*LED*"),"LED設置済",IF(COUNTIF($M203,"*不明*"),"該当不明",IF(ISERROR(VLOOKUP($M203,#REF!,4,0)),"",VLOOKUP($M203,#REF!,4,0))))</f>
        <v/>
      </c>
      <c r="Y203" s="139">
        <f t="shared" si="99"/>
        <v>0</v>
      </c>
      <c r="Z203" s="144" t="str">
        <f>IF(ISERROR(VLOOKUP($M203,#REF!,5,0)),"",VLOOKUP($M203,#REF!,5,0))</f>
        <v/>
      </c>
      <c r="AA203" s="147" t="str">
        <f t="shared" si="100"/>
        <v/>
      </c>
      <c r="AB203" s="147" t="str">
        <f t="shared" si="101"/>
        <v/>
      </c>
      <c r="AC203" s="147" t="str">
        <f>IF(ISERROR(VLOOKUP($M203,#REF!,6,0)),"",VLOOKUP($M203,#REF!,6,0))</f>
        <v/>
      </c>
      <c r="AD203" s="147" t="str">
        <f>IF(ISERROR(VLOOKUP($M203,#REF!,8,0)),"",VLOOKUP($M203,#REF!,8,0))</f>
        <v/>
      </c>
      <c r="AE203" s="152" t="str">
        <f t="shared" si="102"/>
        <v/>
      </c>
      <c r="AF203" s="155" t="str">
        <f t="shared" si="103"/>
        <v/>
      </c>
      <c r="AG203" s="146" t="str">
        <f t="shared" si="104"/>
        <v/>
      </c>
      <c r="AH203" s="146" t="str">
        <f>IF(ISERROR(VLOOKUP($M203,#REF!,9,0)),"",VLOOKUP($M203,#REF!,9,0))</f>
        <v/>
      </c>
      <c r="AI203" s="146" t="str">
        <f t="shared" si="105"/>
        <v/>
      </c>
      <c r="AJ203" s="168">
        <f t="shared" si="106"/>
        <v>0</v>
      </c>
      <c r="AK203" s="171"/>
      <c r="AL203" s="174" t="str">
        <f t="shared" si="107"/>
        <v/>
      </c>
      <c r="AM203" s="179" t="str">
        <f t="shared" si="108"/>
        <v/>
      </c>
      <c r="AN203" s="183" t="str">
        <f t="shared" si="109"/>
        <v>未入力セル</v>
      </c>
      <c r="AO203" s="186" t="str">
        <f t="shared" si="89"/>
        <v/>
      </c>
      <c r="AP203" s="186" t="str">
        <f t="shared" si="90"/>
        <v/>
      </c>
      <c r="AQ203" s="39">
        <f t="shared" si="88"/>
        <v>0</v>
      </c>
      <c r="AR203" s="39" t="str">
        <f>IF(ISERROR(VLOOKUP($M203,#REF!,16,0)),"",VLOOKUP($M203,#REF!,16,0))</f>
        <v/>
      </c>
      <c r="AS203" s="196" t="str">
        <f>IF(ISERROR(VLOOKUP($M203,#REF!,7,0)),"",VLOOKUP($M203,#REF!,7,0))</f>
        <v/>
      </c>
      <c r="AT203" s="203">
        <f t="shared" si="110"/>
        <v>0</v>
      </c>
      <c r="AU203" s="208" t="str">
        <f t="shared" si="111"/>
        <v/>
      </c>
      <c r="AW203" s="208" t="str">
        <f>IF(ISERROR(VLOOKUP($M203,#REF!,10,0)),"",VLOOKUP($M203,#REF!,10,0))</f>
        <v/>
      </c>
      <c r="AX203" s="203">
        <f t="shared" si="112"/>
        <v>0</v>
      </c>
      <c r="AY203" s="208" t="str">
        <f t="shared" si="113"/>
        <v/>
      </c>
      <c r="BA203" s="225" t="str">
        <f t="shared" si="114"/>
        <v/>
      </c>
      <c r="BB203" s="225" t="str">
        <f t="shared" si="115"/>
        <v/>
      </c>
    </row>
    <row r="204" spans="1:54" s="39" customFormat="1" ht="25.2" customHeight="1" x14ac:dyDescent="0.2">
      <c r="A204" s="45"/>
      <c r="B204" s="48"/>
      <c r="C204" s="48"/>
      <c r="D204" s="53"/>
      <c r="E204" s="53"/>
      <c r="F204" s="55"/>
      <c r="G204" s="55"/>
      <c r="H204" s="60"/>
      <c r="I204" s="66"/>
      <c r="J204" s="68"/>
      <c r="L204" s="73">
        <f t="shared" si="91"/>
        <v>0</v>
      </c>
      <c r="M204" s="73" t="str">
        <f t="shared" si="92"/>
        <v xml:space="preserve"> </v>
      </c>
      <c r="N204" s="100">
        <f t="shared" si="93"/>
        <v>0</v>
      </c>
      <c r="O204" s="100">
        <f t="shared" si="94"/>
        <v>0</v>
      </c>
      <c r="P204" s="108">
        <f t="shared" si="95"/>
        <v>0</v>
      </c>
      <c r="Q204" s="108" t="str">
        <f>IF(OR($C204="LED",$C204="不明"),"",IF(ISERROR(VLOOKUP($M204,#REF!,2,0)),"",VLOOKUP($M204,#REF!,2,0)))</f>
        <v/>
      </c>
      <c r="R204" s="100">
        <f t="shared" si="96"/>
        <v>0</v>
      </c>
      <c r="S204" s="100">
        <f t="shared" si="97"/>
        <v>0</v>
      </c>
      <c r="T204" s="120" t="str">
        <f t="shared" si="98"/>
        <v/>
      </c>
      <c r="U204" s="124"/>
      <c r="V204" s="129" t="s">
        <v>164</v>
      </c>
      <c r="W204" s="131"/>
      <c r="X204" s="75" t="str">
        <f>IF(COUNTIF($M204,"*LED*"),"LED設置済",IF(COUNTIF($M204,"*不明*"),"該当不明",IF(ISERROR(VLOOKUP($M204,#REF!,4,0)),"",VLOOKUP($M204,#REF!,4,0))))</f>
        <v/>
      </c>
      <c r="Y204" s="139">
        <f t="shared" si="99"/>
        <v>0</v>
      </c>
      <c r="Z204" s="144" t="str">
        <f>IF(ISERROR(VLOOKUP($M204,#REF!,5,0)),"",VLOOKUP($M204,#REF!,5,0))</f>
        <v/>
      </c>
      <c r="AA204" s="147" t="str">
        <f t="shared" si="100"/>
        <v/>
      </c>
      <c r="AB204" s="147" t="str">
        <f t="shared" si="101"/>
        <v/>
      </c>
      <c r="AC204" s="147" t="str">
        <f>IF(ISERROR(VLOOKUP($M204,#REF!,6,0)),"",VLOOKUP($M204,#REF!,6,0))</f>
        <v/>
      </c>
      <c r="AD204" s="147" t="str">
        <f>IF(ISERROR(VLOOKUP($M204,#REF!,8,0)),"",VLOOKUP($M204,#REF!,8,0))</f>
        <v/>
      </c>
      <c r="AE204" s="152" t="str">
        <f t="shared" si="102"/>
        <v/>
      </c>
      <c r="AF204" s="155" t="str">
        <f t="shared" si="103"/>
        <v/>
      </c>
      <c r="AG204" s="146" t="str">
        <f t="shared" si="104"/>
        <v/>
      </c>
      <c r="AH204" s="146" t="str">
        <f>IF(ISERROR(VLOOKUP($M204,#REF!,9,0)),"",VLOOKUP($M204,#REF!,9,0))</f>
        <v/>
      </c>
      <c r="AI204" s="146" t="str">
        <f t="shared" si="105"/>
        <v/>
      </c>
      <c r="AJ204" s="168">
        <f t="shared" si="106"/>
        <v>0</v>
      </c>
      <c r="AK204" s="171"/>
      <c r="AL204" s="174" t="str">
        <f t="shared" si="107"/>
        <v/>
      </c>
      <c r="AM204" s="179" t="str">
        <f t="shared" si="108"/>
        <v/>
      </c>
      <c r="AN204" s="183" t="str">
        <f t="shared" si="109"/>
        <v>未入力セル</v>
      </c>
      <c r="AO204" s="186" t="str">
        <f t="shared" si="89"/>
        <v/>
      </c>
      <c r="AP204" s="186" t="str">
        <f t="shared" si="90"/>
        <v/>
      </c>
      <c r="AQ204" s="39">
        <f t="shared" si="88"/>
        <v>0</v>
      </c>
      <c r="AR204" s="39" t="str">
        <f>IF(ISERROR(VLOOKUP($M204,#REF!,16,0)),"",VLOOKUP($M204,#REF!,16,0))</f>
        <v/>
      </c>
      <c r="AS204" s="196" t="str">
        <f>IF(ISERROR(VLOOKUP($M204,#REF!,7,0)),"",VLOOKUP($M204,#REF!,7,0))</f>
        <v/>
      </c>
      <c r="AT204" s="203">
        <f t="shared" si="110"/>
        <v>0</v>
      </c>
      <c r="AU204" s="208" t="str">
        <f t="shared" si="111"/>
        <v/>
      </c>
      <c r="AW204" s="208" t="str">
        <f>IF(ISERROR(VLOOKUP($M204,#REF!,10,0)),"",VLOOKUP($M204,#REF!,10,0))</f>
        <v/>
      </c>
      <c r="AX204" s="203">
        <f t="shared" si="112"/>
        <v>0</v>
      </c>
      <c r="AY204" s="208" t="str">
        <f t="shared" si="113"/>
        <v/>
      </c>
      <c r="BA204" s="225" t="str">
        <f t="shared" si="114"/>
        <v/>
      </c>
      <c r="BB204" s="225" t="str">
        <f t="shared" si="115"/>
        <v/>
      </c>
    </row>
    <row r="205" spans="1:54" s="39" customFormat="1" ht="25.2" customHeight="1" x14ac:dyDescent="0.2">
      <c r="A205" s="45"/>
      <c r="B205" s="48"/>
      <c r="C205" s="48"/>
      <c r="D205" s="53"/>
      <c r="E205" s="53"/>
      <c r="F205" s="55"/>
      <c r="G205" s="55"/>
      <c r="H205" s="60"/>
      <c r="I205" s="66"/>
      <c r="J205" s="68"/>
      <c r="L205" s="73">
        <f t="shared" si="91"/>
        <v>0</v>
      </c>
      <c r="M205" s="73" t="str">
        <f t="shared" si="92"/>
        <v xml:space="preserve"> </v>
      </c>
      <c r="N205" s="100">
        <f t="shared" si="93"/>
        <v>0</v>
      </c>
      <c r="O205" s="100">
        <f t="shared" si="94"/>
        <v>0</v>
      </c>
      <c r="P205" s="108">
        <f t="shared" si="95"/>
        <v>0</v>
      </c>
      <c r="Q205" s="108" t="str">
        <f>IF(OR($C205="LED",$C205="不明"),"",IF(ISERROR(VLOOKUP($M205,#REF!,2,0)),"",VLOOKUP($M205,#REF!,2,0)))</f>
        <v/>
      </c>
      <c r="R205" s="100">
        <f t="shared" si="96"/>
        <v>0</v>
      </c>
      <c r="S205" s="100">
        <f t="shared" si="97"/>
        <v>0</v>
      </c>
      <c r="T205" s="120" t="str">
        <f t="shared" si="98"/>
        <v/>
      </c>
      <c r="U205" s="124"/>
      <c r="V205" s="129" t="s">
        <v>164</v>
      </c>
      <c r="W205" s="131"/>
      <c r="X205" s="75" t="str">
        <f>IF(COUNTIF($M205,"*LED*"),"LED設置済",IF(COUNTIF($M205,"*不明*"),"該当不明",IF(ISERROR(VLOOKUP($M205,#REF!,4,0)),"",VLOOKUP($M205,#REF!,4,0))))</f>
        <v/>
      </c>
      <c r="Y205" s="139">
        <f t="shared" si="99"/>
        <v>0</v>
      </c>
      <c r="Z205" s="144" t="str">
        <f>IF(ISERROR(VLOOKUP($M205,#REF!,5,0)),"",VLOOKUP($M205,#REF!,5,0))</f>
        <v/>
      </c>
      <c r="AA205" s="147" t="str">
        <f t="shared" si="100"/>
        <v/>
      </c>
      <c r="AB205" s="147" t="str">
        <f t="shared" si="101"/>
        <v/>
      </c>
      <c r="AC205" s="147" t="str">
        <f>IF(ISERROR(VLOOKUP($M205,#REF!,6,0)),"",VLOOKUP($M205,#REF!,6,0))</f>
        <v/>
      </c>
      <c r="AD205" s="147" t="str">
        <f>IF(ISERROR(VLOOKUP($M205,#REF!,8,0)),"",VLOOKUP($M205,#REF!,8,0))</f>
        <v/>
      </c>
      <c r="AE205" s="152" t="str">
        <f t="shared" si="102"/>
        <v/>
      </c>
      <c r="AF205" s="155" t="str">
        <f t="shared" si="103"/>
        <v/>
      </c>
      <c r="AG205" s="146" t="str">
        <f t="shared" si="104"/>
        <v/>
      </c>
      <c r="AH205" s="146" t="str">
        <f>IF(ISERROR(VLOOKUP($M205,#REF!,9,0)),"",VLOOKUP($M205,#REF!,9,0))</f>
        <v/>
      </c>
      <c r="AI205" s="146" t="str">
        <f t="shared" si="105"/>
        <v/>
      </c>
      <c r="AJ205" s="168">
        <f t="shared" si="106"/>
        <v>0</v>
      </c>
      <c r="AK205" s="171"/>
      <c r="AL205" s="174" t="str">
        <f t="shared" si="107"/>
        <v/>
      </c>
      <c r="AM205" s="179" t="str">
        <f t="shared" si="108"/>
        <v/>
      </c>
      <c r="AN205" s="183" t="str">
        <f t="shared" si="109"/>
        <v>未入力セル</v>
      </c>
      <c r="AO205" s="186" t="str">
        <f t="shared" si="89"/>
        <v/>
      </c>
      <c r="AP205" s="186" t="str">
        <f t="shared" si="90"/>
        <v/>
      </c>
      <c r="AQ205" s="39">
        <f t="shared" si="88"/>
        <v>0</v>
      </c>
      <c r="AR205" s="39" t="str">
        <f>IF(ISERROR(VLOOKUP($M205,#REF!,16,0)),"",VLOOKUP($M205,#REF!,16,0))</f>
        <v/>
      </c>
      <c r="AS205" s="196" t="str">
        <f>IF(ISERROR(VLOOKUP($M205,#REF!,7,0)),"",VLOOKUP($M205,#REF!,7,0))</f>
        <v/>
      </c>
      <c r="AT205" s="203">
        <f t="shared" si="110"/>
        <v>0</v>
      </c>
      <c r="AU205" s="208" t="str">
        <f t="shared" si="111"/>
        <v/>
      </c>
      <c r="AW205" s="208" t="str">
        <f>IF(ISERROR(VLOOKUP($M205,#REF!,10,0)),"",VLOOKUP($M205,#REF!,10,0))</f>
        <v/>
      </c>
      <c r="AX205" s="203">
        <f t="shared" si="112"/>
        <v>0</v>
      </c>
      <c r="AY205" s="208" t="str">
        <f t="shared" si="113"/>
        <v/>
      </c>
      <c r="BA205" s="225" t="str">
        <f t="shared" si="114"/>
        <v/>
      </c>
      <c r="BB205" s="225" t="str">
        <f t="shared" si="115"/>
        <v/>
      </c>
    </row>
    <row r="206" spans="1:54" s="39" customFormat="1" ht="25.2" customHeight="1" x14ac:dyDescent="0.2">
      <c r="A206" s="45"/>
      <c r="B206" s="48"/>
      <c r="C206" s="48"/>
      <c r="D206" s="53"/>
      <c r="E206" s="53"/>
      <c r="F206" s="55"/>
      <c r="G206" s="55"/>
      <c r="H206" s="60"/>
      <c r="I206" s="66"/>
      <c r="J206" s="68"/>
      <c r="L206" s="73">
        <f t="shared" si="91"/>
        <v>0</v>
      </c>
      <c r="M206" s="73" t="str">
        <f t="shared" si="92"/>
        <v xml:space="preserve"> </v>
      </c>
      <c r="N206" s="100">
        <f t="shared" si="93"/>
        <v>0</v>
      </c>
      <c r="O206" s="100">
        <f t="shared" si="94"/>
        <v>0</v>
      </c>
      <c r="P206" s="108">
        <f t="shared" si="95"/>
        <v>0</v>
      </c>
      <c r="Q206" s="108" t="str">
        <f>IF(OR($C206="LED",$C206="不明"),"",IF(ISERROR(VLOOKUP($M206,#REF!,2,0)),"",VLOOKUP($M206,#REF!,2,0)))</f>
        <v/>
      </c>
      <c r="R206" s="100">
        <f t="shared" si="96"/>
        <v>0</v>
      </c>
      <c r="S206" s="100">
        <f t="shared" si="97"/>
        <v>0</v>
      </c>
      <c r="T206" s="120" t="str">
        <f t="shared" si="98"/>
        <v/>
      </c>
      <c r="U206" s="124"/>
      <c r="V206" s="129" t="s">
        <v>164</v>
      </c>
      <c r="W206" s="131"/>
      <c r="X206" s="75" t="str">
        <f>IF(COUNTIF($M206,"*LED*"),"LED設置済",IF(COUNTIF($M206,"*不明*"),"該当不明",IF(ISERROR(VLOOKUP($M206,#REF!,4,0)),"",VLOOKUP($M206,#REF!,4,0))))</f>
        <v/>
      </c>
      <c r="Y206" s="139">
        <f t="shared" si="99"/>
        <v>0</v>
      </c>
      <c r="Z206" s="144" t="str">
        <f>IF(ISERROR(VLOOKUP($M206,#REF!,5,0)),"",VLOOKUP($M206,#REF!,5,0))</f>
        <v/>
      </c>
      <c r="AA206" s="147" t="str">
        <f t="shared" si="100"/>
        <v/>
      </c>
      <c r="AB206" s="147" t="str">
        <f t="shared" si="101"/>
        <v/>
      </c>
      <c r="AC206" s="147" t="str">
        <f>IF(ISERROR(VLOOKUP($M206,#REF!,6,0)),"",VLOOKUP($M206,#REF!,6,0))</f>
        <v/>
      </c>
      <c r="AD206" s="147" t="str">
        <f>IF(ISERROR(VLOOKUP($M206,#REF!,8,0)),"",VLOOKUP($M206,#REF!,8,0))</f>
        <v/>
      </c>
      <c r="AE206" s="152" t="str">
        <f t="shared" si="102"/>
        <v/>
      </c>
      <c r="AF206" s="155" t="str">
        <f t="shared" si="103"/>
        <v/>
      </c>
      <c r="AG206" s="146" t="str">
        <f t="shared" si="104"/>
        <v/>
      </c>
      <c r="AH206" s="146" t="str">
        <f>IF(ISERROR(VLOOKUP($M206,#REF!,9,0)),"",VLOOKUP($M206,#REF!,9,0))</f>
        <v/>
      </c>
      <c r="AI206" s="146" t="str">
        <f t="shared" si="105"/>
        <v/>
      </c>
      <c r="AJ206" s="168">
        <f t="shared" si="106"/>
        <v>0</v>
      </c>
      <c r="AK206" s="171"/>
      <c r="AL206" s="174" t="str">
        <f t="shared" si="107"/>
        <v/>
      </c>
      <c r="AM206" s="179" t="str">
        <f t="shared" si="108"/>
        <v/>
      </c>
      <c r="AN206" s="183" t="str">
        <f t="shared" si="109"/>
        <v>未入力セル</v>
      </c>
      <c r="AO206" s="186" t="str">
        <f t="shared" si="89"/>
        <v/>
      </c>
      <c r="AP206" s="186" t="str">
        <f t="shared" si="90"/>
        <v/>
      </c>
      <c r="AQ206" s="39">
        <f t="shared" si="88"/>
        <v>0</v>
      </c>
      <c r="AR206" s="39" t="str">
        <f>IF(ISERROR(VLOOKUP($M206,#REF!,16,0)),"",VLOOKUP($M206,#REF!,16,0))</f>
        <v/>
      </c>
      <c r="AS206" s="196" t="str">
        <f>IF(ISERROR(VLOOKUP($M206,#REF!,7,0)),"",VLOOKUP($M206,#REF!,7,0))</f>
        <v/>
      </c>
      <c r="AT206" s="203">
        <f t="shared" si="110"/>
        <v>0</v>
      </c>
      <c r="AU206" s="208" t="str">
        <f t="shared" si="111"/>
        <v/>
      </c>
      <c r="AW206" s="208" t="str">
        <f>IF(ISERROR(VLOOKUP($M206,#REF!,10,0)),"",VLOOKUP($M206,#REF!,10,0))</f>
        <v/>
      </c>
      <c r="AX206" s="203">
        <f t="shared" si="112"/>
        <v>0</v>
      </c>
      <c r="AY206" s="208" t="str">
        <f t="shared" si="113"/>
        <v/>
      </c>
      <c r="BA206" s="225" t="str">
        <f t="shared" si="114"/>
        <v/>
      </c>
      <c r="BB206" s="225" t="str">
        <f t="shared" si="115"/>
        <v/>
      </c>
    </row>
    <row r="207" spans="1:54" s="39" customFormat="1" ht="25.2" customHeight="1" x14ac:dyDescent="0.2">
      <c r="A207" s="45"/>
      <c r="B207" s="48"/>
      <c r="C207" s="48"/>
      <c r="D207" s="53"/>
      <c r="E207" s="53"/>
      <c r="F207" s="55"/>
      <c r="G207" s="55"/>
      <c r="H207" s="60"/>
      <c r="I207" s="66"/>
      <c r="J207" s="68"/>
      <c r="L207" s="73">
        <f t="shared" si="91"/>
        <v>0</v>
      </c>
      <c r="M207" s="73" t="str">
        <f t="shared" si="92"/>
        <v xml:space="preserve"> </v>
      </c>
      <c r="N207" s="100">
        <f t="shared" si="93"/>
        <v>0</v>
      </c>
      <c r="O207" s="100">
        <f t="shared" si="94"/>
        <v>0</v>
      </c>
      <c r="P207" s="108">
        <f t="shared" si="95"/>
        <v>0</v>
      </c>
      <c r="Q207" s="108" t="str">
        <f>IF(OR($C207="LED",$C207="不明"),"",IF(ISERROR(VLOOKUP($M207,#REF!,2,0)),"",VLOOKUP($M207,#REF!,2,0)))</f>
        <v/>
      </c>
      <c r="R207" s="100">
        <f t="shared" si="96"/>
        <v>0</v>
      </c>
      <c r="S207" s="100">
        <f t="shared" si="97"/>
        <v>0</v>
      </c>
      <c r="T207" s="120" t="str">
        <f t="shared" si="98"/>
        <v/>
      </c>
      <c r="U207" s="124"/>
      <c r="V207" s="129" t="s">
        <v>164</v>
      </c>
      <c r="W207" s="131"/>
      <c r="X207" s="75" t="str">
        <f>IF(COUNTIF($M207,"*LED*"),"LED設置済",IF(COUNTIF($M207,"*不明*"),"該当不明",IF(ISERROR(VLOOKUP($M207,#REF!,4,0)),"",VLOOKUP($M207,#REF!,4,0))))</f>
        <v/>
      </c>
      <c r="Y207" s="139">
        <f t="shared" si="99"/>
        <v>0</v>
      </c>
      <c r="Z207" s="144" t="str">
        <f>IF(ISERROR(VLOOKUP($M207,#REF!,5,0)),"",VLOOKUP($M207,#REF!,5,0))</f>
        <v/>
      </c>
      <c r="AA207" s="147" t="str">
        <f t="shared" si="100"/>
        <v/>
      </c>
      <c r="AB207" s="147" t="str">
        <f t="shared" si="101"/>
        <v/>
      </c>
      <c r="AC207" s="147" t="str">
        <f>IF(ISERROR(VLOOKUP($M207,#REF!,6,0)),"",VLOOKUP($M207,#REF!,6,0))</f>
        <v/>
      </c>
      <c r="AD207" s="147" t="str">
        <f>IF(ISERROR(VLOOKUP($M207,#REF!,8,0)),"",VLOOKUP($M207,#REF!,8,0))</f>
        <v/>
      </c>
      <c r="AE207" s="152" t="str">
        <f t="shared" si="102"/>
        <v/>
      </c>
      <c r="AF207" s="155" t="str">
        <f t="shared" si="103"/>
        <v/>
      </c>
      <c r="AG207" s="146" t="str">
        <f t="shared" si="104"/>
        <v/>
      </c>
      <c r="AH207" s="146" t="str">
        <f>IF(ISERROR(VLOOKUP($M207,#REF!,9,0)),"",VLOOKUP($M207,#REF!,9,0))</f>
        <v/>
      </c>
      <c r="AI207" s="146" t="str">
        <f t="shared" si="105"/>
        <v/>
      </c>
      <c r="AJ207" s="168">
        <f t="shared" si="106"/>
        <v>0</v>
      </c>
      <c r="AK207" s="171"/>
      <c r="AL207" s="174" t="str">
        <f t="shared" si="107"/>
        <v/>
      </c>
      <c r="AM207" s="179" t="str">
        <f t="shared" si="108"/>
        <v/>
      </c>
      <c r="AN207" s="183" t="str">
        <f t="shared" si="109"/>
        <v>未入力セル</v>
      </c>
      <c r="AO207" s="186" t="str">
        <f t="shared" si="89"/>
        <v/>
      </c>
      <c r="AP207" s="186" t="str">
        <f t="shared" si="90"/>
        <v/>
      </c>
      <c r="AQ207" s="39">
        <f t="shared" si="88"/>
        <v>0</v>
      </c>
      <c r="AR207" s="39" t="str">
        <f>IF(ISERROR(VLOOKUP($M207,#REF!,16,0)),"",VLOOKUP($M207,#REF!,16,0))</f>
        <v/>
      </c>
      <c r="AS207" s="196" t="str">
        <f>IF(ISERROR(VLOOKUP($M207,#REF!,7,0)),"",VLOOKUP($M207,#REF!,7,0))</f>
        <v/>
      </c>
      <c r="AT207" s="203">
        <f t="shared" si="110"/>
        <v>0</v>
      </c>
      <c r="AU207" s="208" t="str">
        <f t="shared" si="111"/>
        <v/>
      </c>
      <c r="AW207" s="208" t="str">
        <f>IF(ISERROR(VLOOKUP($M207,#REF!,10,0)),"",VLOOKUP($M207,#REF!,10,0))</f>
        <v/>
      </c>
      <c r="AX207" s="203">
        <f t="shared" si="112"/>
        <v>0</v>
      </c>
      <c r="AY207" s="208" t="str">
        <f t="shared" si="113"/>
        <v/>
      </c>
      <c r="BA207" s="225" t="str">
        <f t="shared" si="114"/>
        <v/>
      </c>
      <c r="BB207" s="225" t="str">
        <f t="shared" si="115"/>
        <v/>
      </c>
    </row>
    <row r="208" spans="1:54" s="39" customFormat="1" ht="25.2" customHeight="1" x14ac:dyDescent="0.2">
      <c r="A208" s="45"/>
      <c r="B208" s="48"/>
      <c r="C208" s="48"/>
      <c r="D208" s="53"/>
      <c r="E208" s="53"/>
      <c r="F208" s="55"/>
      <c r="G208" s="55"/>
      <c r="H208" s="60"/>
      <c r="I208" s="66"/>
      <c r="J208" s="68"/>
      <c r="L208" s="73">
        <f t="shared" si="91"/>
        <v>0</v>
      </c>
      <c r="M208" s="73" t="str">
        <f t="shared" si="92"/>
        <v xml:space="preserve"> </v>
      </c>
      <c r="N208" s="100">
        <f t="shared" si="93"/>
        <v>0</v>
      </c>
      <c r="O208" s="100">
        <f t="shared" si="94"/>
        <v>0</v>
      </c>
      <c r="P208" s="108">
        <f t="shared" si="95"/>
        <v>0</v>
      </c>
      <c r="Q208" s="108" t="str">
        <f>IF(OR($C208="LED",$C208="不明"),"",IF(ISERROR(VLOOKUP($M208,#REF!,2,0)),"",VLOOKUP($M208,#REF!,2,0)))</f>
        <v/>
      </c>
      <c r="R208" s="100">
        <f t="shared" si="96"/>
        <v>0</v>
      </c>
      <c r="S208" s="100">
        <f t="shared" si="97"/>
        <v>0</v>
      </c>
      <c r="T208" s="120" t="str">
        <f t="shared" si="98"/>
        <v/>
      </c>
      <c r="U208" s="124"/>
      <c r="V208" s="129" t="s">
        <v>164</v>
      </c>
      <c r="W208" s="131"/>
      <c r="X208" s="75" t="str">
        <f>IF(COUNTIF($M208,"*LED*"),"LED設置済",IF(COUNTIF($M208,"*不明*"),"該当不明",IF(ISERROR(VLOOKUP($M208,#REF!,4,0)),"",VLOOKUP($M208,#REF!,4,0))))</f>
        <v/>
      </c>
      <c r="Y208" s="139">
        <f t="shared" si="99"/>
        <v>0</v>
      </c>
      <c r="Z208" s="144" t="str">
        <f>IF(ISERROR(VLOOKUP($M208,#REF!,5,0)),"",VLOOKUP($M208,#REF!,5,0))</f>
        <v/>
      </c>
      <c r="AA208" s="147" t="str">
        <f t="shared" si="100"/>
        <v/>
      </c>
      <c r="AB208" s="147" t="str">
        <f t="shared" si="101"/>
        <v/>
      </c>
      <c r="AC208" s="147" t="str">
        <f>IF(ISERROR(VLOOKUP($M208,#REF!,6,0)),"",VLOOKUP($M208,#REF!,6,0))</f>
        <v/>
      </c>
      <c r="AD208" s="147" t="str">
        <f>IF(ISERROR(VLOOKUP($M208,#REF!,8,0)),"",VLOOKUP($M208,#REF!,8,0))</f>
        <v/>
      </c>
      <c r="AE208" s="152" t="str">
        <f t="shared" si="102"/>
        <v/>
      </c>
      <c r="AF208" s="155" t="str">
        <f t="shared" si="103"/>
        <v/>
      </c>
      <c r="AG208" s="146" t="str">
        <f t="shared" si="104"/>
        <v/>
      </c>
      <c r="AH208" s="146" t="str">
        <f>IF(ISERROR(VLOOKUP($M208,#REF!,9,0)),"",VLOOKUP($M208,#REF!,9,0))</f>
        <v/>
      </c>
      <c r="AI208" s="146" t="str">
        <f t="shared" si="105"/>
        <v/>
      </c>
      <c r="AJ208" s="168">
        <f t="shared" si="106"/>
        <v>0</v>
      </c>
      <c r="AK208" s="171"/>
      <c r="AL208" s="174" t="str">
        <f t="shared" si="107"/>
        <v/>
      </c>
      <c r="AM208" s="179" t="str">
        <f t="shared" si="108"/>
        <v/>
      </c>
      <c r="AN208" s="183" t="str">
        <f t="shared" si="109"/>
        <v>未入力セル</v>
      </c>
      <c r="AO208" s="186" t="str">
        <f t="shared" si="89"/>
        <v/>
      </c>
      <c r="AP208" s="186" t="str">
        <f t="shared" si="90"/>
        <v/>
      </c>
      <c r="AQ208" s="39">
        <f t="shared" si="88"/>
        <v>0</v>
      </c>
      <c r="AR208" s="39" t="str">
        <f>IF(ISERROR(VLOOKUP($M208,#REF!,16,0)),"",VLOOKUP($M208,#REF!,16,0))</f>
        <v/>
      </c>
      <c r="AS208" s="196" t="str">
        <f>IF(ISERROR(VLOOKUP($M208,#REF!,7,0)),"",VLOOKUP($M208,#REF!,7,0))</f>
        <v/>
      </c>
      <c r="AT208" s="203">
        <f t="shared" si="110"/>
        <v>0</v>
      </c>
      <c r="AU208" s="208" t="str">
        <f t="shared" si="111"/>
        <v/>
      </c>
      <c r="AW208" s="208" t="str">
        <f>IF(ISERROR(VLOOKUP($M208,#REF!,10,0)),"",VLOOKUP($M208,#REF!,10,0))</f>
        <v/>
      </c>
      <c r="AX208" s="203">
        <f t="shared" si="112"/>
        <v>0</v>
      </c>
      <c r="AY208" s="208" t="str">
        <f t="shared" si="113"/>
        <v/>
      </c>
      <c r="BA208" s="225" t="str">
        <f t="shared" si="114"/>
        <v/>
      </c>
      <c r="BB208" s="225" t="str">
        <f t="shared" si="115"/>
        <v/>
      </c>
    </row>
    <row r="209" spans="1:54" s="39" customFormat="1" ht="25.2" customHeight="1" x14ac:dyDescent="0.2">
      <c r="A209" s="45"/>
      <c r="B209" s="48"/>
      <c r="C209" s="48"/>
      <c r="D209" s="53"/>
      <c r="E209" s="53"/>
      <c r="F209" s="55"/>
      <c r="G209" s="55"/>
      <c r="H209" s="60"/>
      <c r="I209" s="66"/>
      <c r="J209" s="68"/>
      <c r="L209" s="73">
        <f t="shared" si="91"/>
        <v>0</v>
      </c>
      <c r="M209" s="73" t="str">
        <f t="shared" si="92"/>
        <v xml:space="preserve"> </v>
      </c>
      <c r="N209" s="100">
        <f t="shared" si="93"/>
        <v>0</v>
      </c>
      <c r="O209" s="100">
        <f t="shared" si="94"/>
        <v>0</v>
      </c>
      <c r="P209" s="108">
        <f t="shared" si="95"/>
        <v>0</v>
      </c>
      <c r="Q209" s="108" t="str">
        <f>IF(OR($C209="LED",$C209="不明"),"",IF(ISERROR(VLOOKUP($M209,#REF!,2,0)),"",VLOOKUP($M209,#REF!,2,0)))</f>
        <v/>
      </c>
      <c r="R209" s="100">
        <f t="shared" si="96"/>
        <v>0</v>
      </c>
      <c r="S209" s="100">
        <f t="shared" si="97"/>
        <v>0</v>
      </c>
      <c r="T209" s="120" t="str">
        <f t="shared" si="98"/>
        <v/>
      </c>
      <c r="U209" s="124"/>
      <c r="V209" s="129" t="s">
        <v>164</v>
      </c>
      <c r="W209" s="131"/>
      <c r="X209" s="75" t="str">
        <f>IF(COUNTIF($M209,"*LED*"),"LED設置済",IF(COUNTIF($M209,"*不明*"),"該当不明",IF(ISERROR(VLOOKUP($M209,#REF!,4,0)),"",VLOOKUP($M209,#REF!,4,0))))</f>
        <v/>
      </c>
      <c r="Y209" s="139">
        <f t="shared" si="99"/>
        <v>0</v>
      </c>
      <c r="Z209" s="144" t="str">
        <f>IF(ISERROR(VLOOKUP($M209,#REF!,5,0)),"",VLOOKUP($M209,#REF!,5,0))</f>
        <v/>
      </c>
      <c r="AA209" s="147" t="str">
        <f t="shared" si="100"/>
        <v/>
      </c>
      <c r="AB209" s="147" t="str">
        <f t="shared" si="101"/>
        <v/>
      </c>
      <c r="AC209" s="147" t="str">
        <f>IF(ISERROR(VLOOKUP($M209,#REF!,6,0)),"",VLOOKUP($M209,#REF!,6,0))</f>
        <v/>
      </c>
      <c r="AD209" s="147" t="str">
        <f>IF(ISERROR(VLOOKUP($M209,#REF!,8,0)),"",VLOOKUP($M209,#REF!,8,0))</f>
        <v/>
      </c>
      <c r="AE209" s="152" t="str">
        <f t="shared" si="102"/>
        <v/>
      </c>
      <c r="AF209" s="155" t="str">
        <f t="shared" si="103"/>
        <v/>
      </c>
      <c r="AG209" s="146" t="str">
        <f t="shared" si="104"/>
        <v/>
      </c>
      <c r="AH209" s="146" t="str">
        <f>IF(ISERROR(VLOOKUP($M209,#REF!,9,0)),"",VLOOKUP($M209,#REF!,9,0))</f>
        <v/>
      </c>
      <c r="AI209" s="146" t="str">
        <f t="shared" si="105"/>
        <v/>
      </c>
      <c r="AJ209" s="168">
        <f t="shared" si="106"/>
        <v>0</v>
      </c>
      <c r="AK209" s="171"/>
      <c r="AL209" s="174" t="str">
        <f t="shared" si="107"/>
        <v/>
      </c>
      <c r="AM209" s="179" t="str">
        <f t="shared" si="108"/>
        <v/>
      </c>
      <c r="AN209" s="183" t="str">
        <f t="shared" si="109"/>
        <v>未入力セル</v>
      </c>
      <c r="AO209" s="186" t="str">
        <f t="shared" si="89"/>
        <v/>
      </c>
      <c r="AP209" s="186" t="str">
        <f t="shared" si="90"/>
        <v/>
      </c>
      <c r="AQ209" s="39">
        <f t="shared" si="88"/>
        <v>0</v>
      </c>
      <c r="AR209" s="39" t="str">
        <f>IF(ISERROR(VLOOKUP($M209,#REF!,16,0)),"",VLOOKUP($M209,#REF!,16,0))</f>
        <v/>
      </c>
      <c r="AS209" s="196" t="str">
        <f>IF(ISERROR(VLOOKUP($M209,#REF!,7,0)),"",VLOOKUP($M209,#REF!,7,0))</f>
        <v/>
      </c>
      <c r="AT209" s="203">
        <f t="shared" si="110"/>
        <v>0</v>
      </c>
      <c r="AU209" s="208" t="str">
        <f t="shared" si="111"/>
        <v/>
      </c>
      <c r="AW209" s="208" t="str">
        <f>IF(ISERROR(VLOOKUP($M209,#REF!,10,0)),"",VLOOKUP($M209,#REF!,10,0))</f>
        <v/>
      </c>
      <c r="AX209" s="203">
        <f t="shared" si="112"/>
        <v>0</v>
      </c>
      <c r="AY209" s="208" t="str">
        <f t="shared" si="113"/>
        <v/>
      </c>
      <c r="BA209" s="225" t="str">
        <f t="shared" si="114"/>
        <v/>
      </c>
      <c r="BB209" s="225" t="str">
        <f t="shared" si="115"/>
        <v/>
      </c>
    </row>
    <row r="210" spans="1:54" s="39" customFormat="1" ht="25.2" customHeight="1" x14ac:dyDescent="0.2">
      <c r="A210" s="45"/>
      <c r="B210" s="48"/>
      <c r="C210" s="48"/>
      <c r="D210" s="53"/>
      <c r="E210" s="53"/>
      <c r="F210" s="55"/>
      <c r="G210" s="55"/>
      <c r="H210" s="60"/>
      <c r="I210" s="66"/>
      <c r="J210" s="68"/>
      <c r="L210" s="73">
        <f t="shared" si="91"/>
        <v>0</v>
      </c>
      <c r="M210" s="73" t="str">
        <f t="shared" si="92"/>
        <v xml:space="preserve"> </v>
      </c>
      <c r="N210" s="100">
        <f t="shared" si="93"/>
        <v>0</v>
      </c>
      <c r="O210" s="100">
        <f t="shared" si="94"/>
        <v>0</v>
      </c>
      <c r="P210" s="108">
        <f t="shared" si="95"/>
        <v>0</v>
      </c>
      <c r="Q210" s="108" t="str">
        <f>IF(OR($C210="LED",$C210="不明"),"",IF(ISERROR(VLOOKUP($M210,#REF!,2,0)),"",VLOOKUP($M210,#REF!,2,0)))</f>
        <v/>
      </c>
      <c r="R210" s="100">
        <f t="shared" si="96"/>
        <v>0</v>
      </c>
      <c r="S210" s="100">
        <f t="shared" si="97"/>
        <v>0</v>
      </c>
      <c r="T210" s="120" t="str">
        <f t="shared" si="98"/>
        <v/>
      </c>
      <c r="U210" s="124"/>
      <c r="V210" s="129" t="s">
        <v>164</v>
      </c>
      <c r="W210" s="131"/>
      <c r="X210" s="75" t="str">
        <f>IF(COUNTIF($M210,"*LED*"),"LED設置済",IF(COUNTIF($M210,"*不明*"),"該当不明",IF(ISERROR(VLOOKUP($M210,#REF!,4,0)),"",VLOOKUP($M210,#REF!,4,0))))</f>
        <v/>
      </c>
      <c r="Y210" s="139">
        <f t="shared" si="99"/>
        <v>0</v>
      </c>
      <c r="Z210" s="144" t="str">
        <f>IF(ISERROR(VLOOKUP($M210,#REF!,5,0)),"",VLOOKUP($M210,#REF!,5,0))</f>
        <v/>
      </c>
      <c r="AA210" s="147" t="str">
        <f t="shared" si="100"/>
        <v/>
      </c>
      <c r="AB210" s="147" t="str">
        <f t="shared" si="101"/>
        <v/>
      </c>
      <c r="AC210" s="147" t="str">
        <f>IF(ISERROR(VLOOKUP($M210,#REF!,6,0)),"",VLOOKUP($M210,#REF!,6,0))</f>
        <v/>
      </c>
      <c r="AD210" s="147" t="str">
        <f>IF(ISERROR(VLOOKUP($M210,#REF!,8,0)),"",VLOOKUP($M210,#REF!,8,0))</f>
        <v/>
      </c>
      <c r="AE210" s="152" t="str">
        <f t="shared" si="102"/>
        <v/>
      </c>
      <c r="AF210" s="155" t="str">
        <f t="shared" si="103"/>
        <v/>
      </c>
      <c r="AG210" s="146" t="str">
        <f t="shared" si="104"/>
        <v/>
      </c>
      <c r="AH210" s="146" t="str">
        <f>IF(ISERROR(VLOOKUP($M210,#REF!,9,0)),"",VLOOKUP($M210,#REF!,9,0))</f>
        <v/>
      </c>
      <c r="AI210" s="146" t="str">
        <f t="shared" si="105"/>
        <v/>
      </c>
      <c r="AJ210" s="168">
        <f t="shared" si="106"/>
        <v>0</v>
      </c>
      <c r="AK210" s="171"/>
      <c r="AL210" s="174" t="str">
        <f t="shared" si="107"/>
        <v/>
      </c>
      <c r="AM210" s="179" t="str">
        <f t="shared" si="108"/>
        <v/>
      </c>
      <c r="AN210" s="183" t="str">
        <f t="shared" si="109"/>
        <v>未入力セル</v>
      </c>
      <c r="AO210" s="186" t="str">
        <f t="shared" si="89"/>
        <v/>
      </c>
      <c r="AP210" s="186" t="str">
        <f t="shared" si="90"/>
        <v/>
      </c>
      <c r="AQ210" s="39">
        <f t="shared" si="88"/>
        <v>0</v>
      </c>
      <c r="AR210" s="39" t="str">
        <f>IF(ISERROR(VLOOKUP($M210,#REF!,16,0)),"",VLOOKUP($M210,#REF!,16,0))</f>
        <v/>
      </c>
      <c r="AS210" s="196" t="str">
        <f>IF(ISERROR(VLOOKUP($M210,#REF!,7,0)),"",VLOOKUP($M210,#REF!,7,0))</f>
        <v/>
      </c>
      <c r="AT210" s="203">
        <f t="shared" si="110"/>
        <v>0</v>
      </c>
      <c r="AU210" s="208" t="str">
        <f t="shared" si="111"/>
        <v/>
      </c>
      <c r="AW210" s="208" t="str">
        <f>IF(ISERROR(VLOOKUP($M210,#REF!,10,0)),"",VLOOKUP($M210,#REF!,10,0))</f>
        <v/>
      </c>
      <c r="AX210" s="203">
        <f t="shared" si="112"/>
        <v>0</v>
      </c>
      <c r="AY210" s="208" t="str">
        <f t="shared" si="113"/>
        <v/>
      </c>
      <c r="BA210" s="225" t="str">
        <f t="shared" si="114"/>
        <v/>
      </c>
      <c r="BB210" s="225" t="str">
        <f t="shared" si="115"/>
        <v/>
      </c>
    </row>
    <row r="211" spans="1:54" s="39" customFormat="1" ht="25.2" customHeight="1" x14ac:dyDescent="0.2">
      <c r="A211" s="45"/>
      <c r="B211" s="48"/>
      <c r="C211" s="48"/>
      <c r="D211" s="53"/>
      <c r="E211" s="53"/>
      <c r="F211" s="55"/>
      <c r="G211" s="55"/>
      <c r="H211" s="60"/>
      <c r="I211" s="66"/>
      <c r="J211" s="68"/>
      <c r="L211" s="73">
        <f t="shared" si="91"/>
        <v>0</v>
      </c>
      <c r="M211" s="73" t="str">
        <f t="shared" si="92"/>
        <v xml:space="preserve"> </v>
      </c>
      <c r="N211" s="100">
        <f t="shared" si="93"/>
        <v>0</v>
      </c>
      <c r="O211" s="100">
        <f t="shared" si="94"/>
        <v>0</v>
      </c>
      <c r="P211" s="108">
        <f t="shared" si="95"/>
        <v>0</v>
      </c>
      <c r="Q211" s="108" t="str">
        <f>IF(OR($C211="LED",$C211="不明"),"",IF(ISERROR(VLOOKUP($M211,#REF!,2,0)),"",VLOOKUP($M211,#REF!,2,0)))</f>
        <v/>
      </c>
      <c r="R211" s="100">
        <f t="shared" si="96"/>
        <v>0</v>
      </c>
      <c r="S211" s="100">
        <f t="shared" si="97"/>
        <v>0</v>
      </c>
      <c r="T211" s="120" t="str">
        <f t="shared" si="98"/>
        <v/>
      </c>
      <c r="U211" s="124"/>
      <c r="V211" s="129" t="s">
        <v>164</v>
      </c>
      <c r="W211" s="131"/>
      <c r="X211" s="75" t="str">
        <f>IF(COUNTIF($M211,"*LED*"),"LED設置済",IF(COUNTIF($M211,"*不明*"),"該当不明",IF(ISERROR(VLOOKUP($M211,#REF!,4,0)),"",VLOOKUP($M211,#REF!,4,0))))</f>
        <v/>
      </c>
      <c r="Y211" s="139">
        <f t="shared" si="99"/>
        <v>0</v>
      </c>
      <c r="Z211" s="144" t="str">
        <f>IF(ISERROR(VLOOKUP($M211,#REF!,5,0)),"",VLOOKUP($M211,#REF!,5,0))</f>
        <v/>
      </c>
      <c r="AA211" s="147" t="str">
        <f t="shared" si="100"/>
        <v/>
      </c>
      <c r="AB211" s="147" t="str">
        <f t="shared" si="101"/>
        <v/>
      </c>
      <c r="AC211" s="147" t="str">
        <f>IF(ISERROR(VLOOKUP($M211,#REF!,6,0)),"",VLOOKUP($M211,#REF!,6,0))</f>
        <v/>
      </c>
      <c r="AD211" s="147" t="str">
        <f>IF(ISERROR(VLOOKUP($M211,#REF!,8,0)),"",VLOOKUP($M211,#REF!,8,0))</f>
        <v/>
      </c>
      <c r="AE211" s="152" t="str">
        <f t="shared" si="102"/>
        <v/>
      </c>
      <c r="AF211" s="155" t="str">
        <f t="shared" si="103"/>
        <v/>
      </c>
      <c r="AG211" s="146" t="str">
        <f t="shared" si="104"/>
        <v/>
      </c>
      <c r="AH211" s="146" t="str">
        <f>IF(ISERROR(VLOOKUP($M211,#REF!,9,0)),"",VLOOKUP($M211,#REF!,9,0))</f>
        <v/>
      </c>
      <c r="AI211" s="146" t="str">
        <f t="shared" si="105"/>
        <v/>
      </c>
      <c r="AJ211" s="168">
        <f t="shared" si="106"/>
        <v>0</v>
      </c>
      <c r="AK211" s="171"/>
      <c r="AL211" s="174" t="str">
        <f t="shared" si="107"/>
        <v/>
      </c>
      <c r="AM211" s="179" t="str">
        <f t="shared" si="108"/>
        <v/>
      </c>
      <c r="AN211" s="183" t="str">
        <f t="shared" si="109"/>
        <v>未入力セル</v>
      </c>
      <c r="AO211" s="186" t="str">
        <f t="shared" si="89"/>
        <v/>
      </c>
      <c r="AP211" s="186" t="str">
        <f t="shared" si="90"/>
        <v/>
      </c>
      <c r="AQ211" s="39">
        <f t="shared" si="88"/>
        <v>0</v>
      </c>
      <c r="AR211" s="39" t="str">
        <f>IF(ISERROR(VLOOKUP($M211,#REF!,16,0)),"",VLOOKUP($M211,#REF!,16,0))</f>
        <v/>
      </c>
      <c r="AS211" s="196" t="str">
        <f>IF(ISERROR(VLOOKUP($M211,#REF!,7,0)),"",VLOOKUP($M211,#REF!,7,0))</f>
        <v/>
      </c>
      <c r="AT211" s="203">
        <f t="shared" si="110"/>
        <v>0</v>
      </c>
      <c r="AU211" s="208" t="str">
        <f t="shared" si="111"/>
        <v/>
      </c>
      <c r="AW211" s="208" t="str">
        <f>IF(ISERROR(VLOOKUP($M211,#REF!,10,0)),"",VLOOKUP($M211,#REF!,10,0))</f>
        <v/>
      </c>
      <c r="AX211" s="203">
        <f t="shared" si="112"/>
        <v>0</v>
      </c>
      <c r="AY211" s="208" t="str">
        <f t="shared" si="113"/>
        <v/>
      </c>
      <c r="BA211" s="225" t="str">
        <f t="shared" si="114"/>
        <v/>
      </c>
      <c r="BB211" s="225" t="str">
        <f t="shared" si="115"/>
        <v/>
      </c>
    </row>
    <row r="212" spans="1:54" s="39" customFormat="1" ht="25.2" customHeight="1" x14ac:dyDescent="0.2">
      <c r="A212" s="45"/>
      <c r="B212" s="48"/>
      <c r="C212" s="48"/>
      <c r="D212" s="53"/>
      <c r="E212" s="53"/>
      <c r="F212" s="55"/>
      <c r="G212" s="55"/>
      <c r="H212" s="60"/>
      <c r="I212" s="66"/>
      <c r="J212" s="68"/>
      <c r="L212" s="73">
        <f t="shared" si="91"/>
        <v>0</v>
      </c>
      <c r="M212" s="73" t="str">
        <f t="shared" si="92"/>
        <v xml:space="preserve"> </v>
      </c>
      <c r="N212" s="100">
        <f t="shared" si="93"/>
        <v>0</v>
      </c>
      <c r="O212" s="100">
        <f t="shared" si="94"/>
        <v>0</v>
      </c>
      <c r="P212" s="108">
        <f t="shared" si="95"/>
        <v>0</v>
      </c>
      <c r="Q212" s="108" t="str">
        <f>IF(OR($C212="LED",$C212="不明"),"",IF(ISERROR(VLOOKUP($M212,#REF!,2,0)),"",VLOOKUP($M212,#REF!,2,0)))</f>
        <v/>
      </c>
      <c r="R212" s="100">
        <f t="shared" si="96"/>
        <v>0</v>
      </c>
      <c r="S212" s="100">
        <f t="shared" si="97"/>
        <v>0</v>
      </c>
      <c r="T212" s="120" t="str">
        <f t="shared" si="98"/>
        <v/>
      </c>
      <c r="U212" s="124"/>
      <c r="V212" s="129" t="s">
        <v>164</v>
      </c>
      <c r="W212" s="131"/>
      <c r="X212" s="75" t="str">
        <f>IF(COUNTIF($M212,"*LED*"),"LED設置済",IF(COUNTIF($M212,"*不明*"),"該当不明",IF(ISERROR(VLOOKUP($M212,#REF!,4,0)),"",VLOOKUP($M212,#REF!,4,0))))</f>
        <v/>
      </c>
      <c r="Y212" s="139">
        <f t="shared" si="99"/>
        <v>0</v>
      </c>
      <c r="Z212" s="144" t="str">
        <f>IF(ISERROR(VLOOKUP($M212,#REF!,5,0)),"",VLOOKUP($M212,#REF!,5,0))</f>
        <v/>
      </c>
      <c r="AA212" s="147" t="str">
        <f t="shared" si="100"/>
        <v/>
      </c>
      <c r="AB212" s="147" t="str">
        <f t="shared" si="101"/>
        <v/>
      </c>
      <c r="AC212" s="147" t="str">
        <f>IF(ISERROR(VLOOKUP($M212,#REF!,6,0)),"",VLOOKUP($M212,#REF!,6,0))</f>
        <v/>
      </c>
      <c r="AD212" s="147" t="str">
        <f>IF(ISERROR(VLOOKUP($M212,#REF!,8,0)),"",VLOOKUP($M212,#REF!,8,0))</f>
        <v/>
      </c>
      <c r="AE212" s="152" t="str">
        <f t="shared" si="102"/>
        <v/>
      </c>
      <c r="AF212" s="155" t="str">
        <f t="shared" si="103"/>
        <v/>
      </c>
      <c r="AG212" s="146" t="str">
        <f t="shared" si="104"/>
        <v/>
      </c>
      <c r="AH212" s="146" t="str">
        <f>IF(ISERROR(VLOOKUP($M212,#REF!,9,0)),"",VLOOKUP($M212,#REF!,9,0))</f>
        <v/>
      </c>
      <c r="AI212" s="146" t="str">
        <f t="shared" si="105"/>
        <v/>
      </c>
      <c r="AJ212" s="168">
        <f t="shared" si="106"/>
        <v>0</v>
      </c>
      <c r="AK212" s="171"/>
      <c r="AL212" s="174" t="str">
        <f t="shared" si="107"/>
        <v/>
      </c>
      <c r="AM212" s="179" t="str">
        <f t="shared" si="108"/>
        <v/>
      </c>
      <c r="AN212" s="183" t="str">
        <f t="shared" si="109"/>
        <v>未入力セル</v>
      </c>
      <c r="AO212" s="186" t="str">
        <f t="shared" si="89"/>
        <v/>
      </c>
      <c r="AP212" s="186" t="str">
        <f t="shared" si="90"/>
        <v/>
      </c>
      <c r="AQ212" s="39">
        <f t="shared" si="88"/>
        <v>0</v>
      </c>
      <c r="AR212" s="39" t="str">
        <f>IF(ISERROR(VLOOKUP($M212,#REF!,16,0)),"",VLOOKUP($M212,#REF!,16,0))</f>
        <v/>
      </c>
      <c r="AS212" s="196" t="str">
        <f>IF(ISERROR(VLOOKUP($M212,#REF!,7,0)),"",VLOOKUP($M212,#REF!,7,0))</f>
        <v/>
      </c>
      <c r="AT212" s="203">
        <f t="shared" si="110"/>
        <v>0</v>
      </c>
      <c r="AU212" s="208" t="str">
        <f t="shared" si="111"/>
        <v/>
      </c>
      <c r="AW212" s="208" t="str">
        <f>IF(ISERROR(VLOOKUP($M212,#REF!,10,0)),"",VLOOKUP($M212,#REF!,10,0))</f>
        <v/>
      </c>
      <c r="AX212" s="203">
        <f t="shared" si="112"/>
        <v>0</v>
      </c>
      <c r="AY212" s="208" t="str">
        <f t="shared" si="113"/>
        <v/>
      </c>
      <c r="BA212" s="225" t="str">
        <f t="shared" si="114"/>
        <v/>
      </c>
      <c r="BB212" s="225" t="str">
        <f t="shared" si="115"/>
        <v/>
      </c>
    </row>
    <row r="213" spans="1:54" s="39" customFormat="1" ht="25.2" customHeight="1" x14ac:dyDescent="0.2">
      <c r="A213" s="45"/>
      <c r="B213" s="48"/>
      <c r="C213" s="48"/>
      <c r="D213" s="53"/>
      <c r="E213" s="53"/>
      <c r="F213" s="55"/>
      <c r="G213" s="55"/>
      <c r="H213" s="60"/>
      <c r="I213" s="66"/>
      <c r="J213" s="68"/>
      <c r="L213" s="73">
        <f t="shared" si="91"/>
        <v>0</v>
      </c>
      <c r="M213" s="73" t="str">
        <f t="shared" si="92"/>
        <v xml:space="preserve"> </v>
      </c>
      <c r="N213" s="100">
        <f t="shared" si="93"/>
        <v>0</v>
      </c>
      <c r="O213" s="100">
        <f t="shared" si="94"/>
        <v>0</v>
      </c>
      <c r="P213" s="108">
        <f t="shared" si="95"/>
        <v>0</v>
      </c>
      <c r="Q213" s="108" t="str">
        <f>IF(OR($C213="LED",$C213="不明"),"",IF(ISERROR(VLOOKUP($M213,#REF!,2,0)),"",VLOOKUP($M213,#REF!,2,0)))</f>
        <v/>
      </c>
      <c r="R213" s="100">
        <f t="shared" si="96"/>
        <v>0</v>
      </c>
      <c r="S213" s="100">
        <f t="shared" si="97"/>
        <v>0</v>
      </c>
      <c r="T213" s="120" t="str">
        <f t="shared" si="98"/>
        <v/>
      </c>
      <c r="U213" s="124"/>
      <c r="V213" s="129" t="s">
        <v>164</v>
      </c>
      <c r="W213" s="131"/>
      <c r="X213" s="75" t="str">
        <f>IF(COUNTIF($M213,"*LED*"),"LED設置済",IF(COUNTIF($M213,"*不明*"),"該当不明",IF(ISERROR(VLOOKUP($M213,#REF!,4,0)),"",VLOOKUP($M213,#REF!,4,0))))</f>
        <v/>
      </c>
      <c r="Y213" s="139">
        <f t="shared" si="99"/>
        <v>0</v>
      </c>
      <c r="Z213" s="144" t="str">
        <f>IF(ISERROR(VLOOKUP($M213,#REF!,5,0)),"",VLOOKUP($M213,#REF!,5,0))</f>
        <v/>
      </c>
      <c r="AA213" s="147" t="str">
        <f t="shared" si="100"/>
        <v/>
      </c>
      <c r="AB213" s="147" t="str">
        <f t="shared" si="101"/>
        <v/>
      </c>
      <c r="AC213" s="147" t="str">
        <f>IF(ISERROR(VLOOKUP($M213,#REF!,6,0)),"",VLOOKUP($M213,#REF!,6,0))</f>
        <v/>
      </c>
      <c r="AD213" s="147" t="str">
        <f>IF(ISERROR(VLOOKUP($M213,#REF!,8,0)),"",VLOOKUP($M213,#REF!,8,0))</f>
        <v/>
      </c>
      <c r="AE213" s="152" t="str">
        <f t="shared" si="102"/>
        <v/>
      </c>
      <c r="AF213" s="155" t="str">
        <f t="shared" si="103"/>
        <v/>
      </c>
      <c r="AG213" s="146" t="str">
        <f t="shared" si="104"/>
        <v/>
      </c>
      <c r="AH213" s="146" t="str">
        <f>IF(ISERROR(VLOOKUP($M213,#REF!,9,0)),"",VLOOKUP($M213,#REF!,9,0))</f>
        <v/>
      </c>
      <c r="AI213" s="146" t="str">
        <f t="shared" si="105"/>
        <v/>
      </c>
      <c r="AJ213" s="168">
        <f t="shared" si="106"/>
        <v>0</v>
      </c>
      <c r="AK213" s="171"/>
      <c r="AL213" s="174" t="str">
        <f t="shared" si="107"/>
        <v/>
      </c>
      <c r="AM213" s="179" t="str">
        <f t="shared" si="108"/>
        <v/>
      </c>
      <c r="AN213" s="183" t="str">
        <f t="shared" si="109"/>
        <v>未入力セル</v>
      </c>
      <c r="AO213" s="186" t="str">
        <f t="shared" si="89"/>
        <v/>
      </c>
      <c r="AP213" s="186" t="str">
        <f t="shared" si="90"/>
        <v/>
      </c>
      <c r="AQ213" s="39">
        <f t="shared" si="88"/>
        <v>0</v>
      </c>
      <c r="AR213" s="39" t="str">
        <f>IF(ISERROR(VLOOKUP($M213,#REF!,16,0)),"",VLOOKUP($M213,#REF!,16,0))</f>
        <v/>
      </c>
      <c r="AS213" s="196" t="str">
        <f>IF(ISERROR(VLOOKUP($M213,#REF!,7,0)),"",VLOOKUP($M213,#REF!,7,0))</f>
        <v/>
      </c>
      <c r="AT213" s="203">
        <f t="shared" si="110"/>
        <v>0</v>
      </c>
      <c r="AU213" s="208" t="str">
        <f t="shared" si="111"/>
        <v/>
      </c>
      <c r="AW213" s="208" t="str">
        <f>IF(ISERROR(VLOOKUP($M213,#REF!,10,0)),"",VLOOKUP($M213,#REF!,10,0))</f>
        <v/>
      </c>
      <c r="AX213" s="203">
        <f t="shared" si="112"/>
        <v>0</v>
      </c>
      <c r="AY213" s="208" t="str">
        <f t="shared" si="113"/>
        <v/>
      </c>
      <c r="BA213" s="225" t="str">
        <f t="shared" si="114"/>
        <v/>
      </c>
      <c r="BB213" s="225" t="str">
        <f t="shared" si="115"/>
        <v/>
      </c>
    </row>
    <row r="214" spans="1:54" s="39" customFormat="1" ht="25.2" customHeight="1" x14ac:dyDescent="0.2">
      <c r="A214" s="45"/>
      <c r="B214" s="48"/>
      <c r="C214" s="48"/>
      <c r="D214" s="53"/>
      <c r="E214" s="53"/>
      <c r="F214" s="55"/>
      <c r="G214" s="55"/>
      <c r="H214" s="60"/>
      <c r="I214" s="66"/>
      <c r="J214" s="68"/>
      <c r="L214" s="73">
        <f t="shared" si="91"/>
        <v>0</v>
      </c>
      <c r="M214" s="73" t="str">
        <f t="shared" si="92"/>
        <v xml:space="preserve"> </v>
      </c>
      <c r="N214" s="100">
        <f t="shared" si="93"/>
        <v>0</v>
      </c>
      <c r="O214" s="100">
        <f t="shared" si="94"/>
        <v>0</v>
      </c>
      <c r="P214" s="108">
        <f t="shared" si="95"/>
        <v>0</v>
      </c>
      <c r="Q214" s="108" t="str">
        <f>IF(OR($C214="LED",$C214="不明"),"",IF(ISERROR(VLOOKUP($M214,#REF!,2,0)),"",VLOOKUP($M214,#REF!,2,0)))</f>
        <v/>
      </c>
      <c r="R214" s="100">
        <f t="shared" si="96"/>
        <v>0</v>
      </c>
      <c r="S214" s="100">
        <f t="shared" si="97"/>
        <v>0</v>
      </c>
      <c r="T214" s="120" t="str">
        <f t="shared" si="98"/>
        <v/>
      </c>
      <c r="U214" s="124"/>
      <c r="V214" s="129" t="s">
        <v>164</v>
      </c>
      <c r="W214" s="131"/>
      <c r="X214" s="75" t="str">
        <f>IF(COUNTIF($M214,"*LED*"),"LED設置済",IF(COUNTIF($M214,"*不明*"),"該当不明",IF(ISERROR(VLOOKUP($M214,#REF!,4,0)),"",VLOOKUP($M214,#REF!,4,0))))</f>
        <v/>
      </c>
      <c r="Y214" s="139">
        <f t="shared" si="99"/>
        <v>0</v>
      </c>
      <c r="Z214" s="144" t="str">
        <f>IF(ISERROR(VLOOKUP($M214,#REF!,5,0)),"",VLOOKUP($M214,#REF!,5,0))</f>
        <v/>
      </c>
      <c r="AA214" s="147" t="str">
        <f t="shared" si="100"/>
        <v/>
      </c>
      <c r="AB214" s="147" t="str">
        <f t="shared" si="101"/>
        <v/>
      </c>
      <c r="AC214" s="147" t="str">
        <f>IF(ISERROR(VLOOKUP($M214,#REF!,6,0)),"",VLOOKUP($M214,#REF!,6,0))</f>
        <v/>
      </c>
      <c r="AD214" s="147" t="str">
        <f>IF(ISERROR(VLOOKUP($M214,#REF!,8,0)),"",VLOOKUP($M214,#REF!,8,0))</f>
        <v/>
      </c>
      <c r="AE214" s="152" t="str">
        <f t="shared" si="102"/>
        <v/>
      </c>
      <c r="AF214" s="155" t="str">
        <f t="shared" si="103"/>
        <v/>
      </c>
      <c r="AG214" s="146" t="str">
        <f t="shared" si="104"/>
        <v/>
      </c>
      <c r="AH214" s="146" t="str">
        <f>IF(ISERROR(VLOOKUP($M214,#REF!,9,0)),"",VLOOKUP($M214,#REF!,9,0))</f>
        <v/>
      </c>
      <c r="AI214" s="146" t="str">
        <f t="shared" si="105"/>
        <v/>
      </c>
      <c r="AJ214" s="168">
        <f t="shared" si="106"/>
        <v>0</v>
      </c>
      <c r="AK214" s="171"/>
      <c r="AL214" s="174" t="str">
        <f t="shared" si="107"/>
        <v/>
      </c>
      <c r="AM214" s="179" t="str">
        <f t="shared" si="108"/>
        <v/>
      </c>
      <c r="AN214" s="183" t="str">
        <f t="shared" si="109"/>
        <v>未入力セル</v>
      </c>
      <c r="AO214" s="186" t="str">
        <f t="shared" si="89"/>
        <v/>
      </c>
      <c r="AP214" s="186" t="str">
        <f t="shared" si="90"/>
        <v/>
      </c>
      <c r="AQ214" s="39">
        <f t="shared" si="88"/>
        <v>0</v>
      </c>
      <c r="AR214" s="39" t="str">
        <f>IF(ISERROR(VLOOKUP($M214,#REF!,16,0)),"",VLOOKUP($M214,#REF!,16,0))</f>
        <v/>
      </c>
      <c r="AS214" s="196" t="str">
        <f>IF(ISERROR(VLOOKUP($M214,#REF!,7,0)),"",VLOOKUP($M214,#REF!,7,0))</f>
        <v/>
      </c>
      <c r="AT214" s="203">
        <f t="shared" si="110"/>
        <v>0</v>
      </c>
      <c r="AU214" s="208" t="str">
        <f t="shared" si="111"/>
        <v/>
      </c>
      <c r="AW214" s="208" t="str">
        <f>IF(ISERROR(VLOOKUP($M214,#REF!,10,0)),"",VLOOKUP($M214,#REF!,10,0))</f>
        <v/>
      </c>
      <c r="AX214" s="203">
        <f t="shared" si="112"/>
        <v>0</v>
      </c>
      <c r="AY214" s="208" t="str">
        <f t="shared" si="113"/>
        <v/>
      </c>
      <c r="BA214" s="225" t="str">
        <f t="shared" si="114"/>
        <v/>
      </c>
      <c r="BB214" s="225" t="str">
        <f t="shared" si="115"/>
        <v/>
      </c>
    </row>
    <row r="215" spans="1:54" s="39" customFormat="1" ht="25.2" customHeight="1" x14ac:dyDescent="0.2">
      <c r="A215" s="45"/>
      <c r="B215" s="48"/>
      <c r="C215" s="48"/>
      <c r="D215" s="53"/>
      <c r="E215" s="53"/>
      <c r="F215" s="55"/>
      <c r="G215" s="55"/>
      <c r="H215" s="60"/>
      <c r="I215" s="66"/>
      <c r="J215" s="68"/>
      <c r="L215" s="73">
        <f t="shared" si="91"/>
        <v>0</v>
      </c>
      <c r="M215" s="73" t="str">
        <f t="shared" si="92"/>
        <v xml:space="preserve"> </v>
      </c>
      <c r="N215" s="100">
        <f t="shared" si="93"/>
        <v>0</v>
      </c>
      <c r="O215" s="100">
        <f t="shared" si="94"/>
        <v>0</v>
      </c>
      <c r="P215" s="108">
        <f t="shared" si="95"/>
        <v>0</v>
      </c>
      <c r="Q215" s="108" t="str">
        <f>IF(OR($C215="LED",$C215="不明"),"",IF(ISERROR(VLOOKUP($M215,#REF!,2,0)),"",VLOOKUP($M215,#REF!,2,0)))</f>
        <v/>
      </c>
      <c r="R215" s="100">
        <f t="shared" si="96"/>
        <v>0</v>
      </c>
      <c r="S215" s="100">
        <f t="shared" si="97"/>
        <v>0</v>
      </c>
      <c r="T215" s="120" t="str">
        <f t="shared" si="98"/>
        <v/>
      </c>
      <c r="U215" s="124"/>
      <c r="V215" s="129" t="s">
        <v>164</v>
      </c>
      <c r="W215" s="131"/>
      <c r="X215" s="75" t="str">
        <f>IF(COUNTIF($M215,"*LED*"),"LED設置済",IF(COUNTIF($M215,"*不明*"),"該当不明",IF(ISERROR(VLOOKUP($M215,#REF!,4,0)),"",VLOOKUP($M215,#REF!,4,0))))</f>
        <v/>
      </c>
      <c r="Y215" s="139">
        <f t="shared" si="99"/>
        <v>0</v>
      </c>
      <c r="Z215" s="144" t="str">
        <f>IF(ISERROR(VLOOKUP($M215,#REF!,5,0)),"",VLOOKUP($M215,#REF!,5,0))</f>
        <v/>
      </c>
      <c r="AA215" s="147" t="str">
        <f t="shared" si="100"/>
        <v/>
      </c>
      <c r="AB215" s="147" t="str">
        <f t="shared" si="101"/>
        <v/>
      </c>
      <c r="AC215" s="147" t="str">
        <f>IF(ISERROR(VLOOKUP($M215,#REF!,6,0)),"",VLOOKUP($M215,#REF!,6,0))</f>
        <v/>
      </c>
      <c r="AD215" s="147" t="str">
        <f>IF(ISERROR(VLOOKUP($M215,#REF!,8,0)),"",VLOOKUP($M215,#REF!,8,0))</f>
        <v/>
      </c>
      <c r="AE215" s="152" t="str">
        <f t="shared" si="102"/>
        <v/>
      </c>
      <c r="AF215" s="155" t="str">
        <f t="shared" si="103"/>
        <v/>
      </c>
      <c r="AG215" s="146" t="str">
        <f t="shared" si="104"/>
        <v/>
      </c>
      <c r="AH215" s="146" t="str">
        <f>IF(ISERROR(VLOOKUP($M215,#REF!,9,0)),"",VLOOKUP($M215,#REF!,9,0))</f>
        <v/>
      </c>
      <c r="AI215" s="146" t="str">
        <f t="shared" si="105"/>
        <v/>
      </c>
      <c r="AJ215" s="168">
        <f t="shared" si="106"/>
        <v>0</v>
      </c>
      <c r="AK215" s="171"/>
      <c r="AL215" s="174" t="str">
        <f t="shared" si="107"/>
        <v/>
      </c>
      <c r="AM215" s="179" t="str">
        <f t="shared" si="108"/>
        <v/>
      </c>
      <c r="AN215" s="183" t="str">
        <f t="shared" si="109"/>
        <v>未入力セル</v>
      </c>
      <c r="AO215" s="186" t="str">
        <f t="shared" si="89"/>
        <v/>
      </c>
      <c r="AP215" s="186" t="str">
        <f t="shared" si="90"/>
        <v/>
      </c>
      <c r="AQ215" s="39">
        <f t="shared" si="88"/>
        <v>0</v>
      </c>
      <c r="AR215" s="39" t="str">
        <f>IF(ISERROR(VLOOKUP($M215,#REF!,16,0)),"",VLOOKUP($M215,#REF!,16,0))</f>
        <v/>
      </c>
      <c r="AS215" s="196" t="str">
        <f>IF(ISERROR(VLOOKUP($M215,#REF!,7,0)),"",VLOOKUP($M215,#REF!,7,0))</f>
        <v/>
      </c>
      <c r="AT215" s="203">
        <f t="shared" si="110"/>
        <v>0</v>
      </c>
      <c r="AU215" s="208" t="str">
        <f t="shared" si="111"/>
        <v/>
      </c>
      <c r="AW215" s="208" t="str">
        <f>IF(ISERROR(VLOOKUP($M215,#REF!,10,0)),"",VLOOKUP($M215,#REF!,10,0))</f>
        <v/>
      </c>
      <c r="AX215" s="203">
        <f t="shared" si="112"/>
        <v>0</v>
      </c>
      <c r="AY215" s="208" t="str">
        <f t="shared" si="113"/>
        <v/>
      </c>
      <c r="BA215" s="225" t="str">
        <f t="shared" si="114"/>
        <v/>
      </c>
      <c r="BB215" s="225" t="str">
        <f t="shared" si="115"/>
        <v/>
      </c>
    </row>
    <row r="216" spans="1:54" s="39" customFormat="1" ht="25.2" customHeight="1" x14ac:dyDescent="0.2">
      <c r="A216" s="45"/>
      <c r="B216" s="48"/>
      <c r="C216" s="48"/>
      <c r="D216" s="53"/>
      <c r="E216" s="53"/>
      <c r="F216" s="55"/>
      <c r="G216" s="55"/>
      <c r="H216" s="60"/>
      <c r="I216" s="66"/>
      <c r="J216" s="68"/>
      <c r="L216" s="73">
        <f t="shared" si="91"/>
        <v>0</v>
      </c>
      <c r="M216" s="73" t="str">
        <f t="shared" si="92"/>
        <v xml:space="preserve"> </v>
      </c>
      <c r="N216" s="100">
        <f t="shared" si="93"/>
        <v>0</v>
      </c>
      <c r="O216" s="100">
        <f t="shared" si="94"/>
        <v>0</v>
      </c>
      <c r="P216" s="108">
        <f t="shared" si="95"/>
        <v>0</v>
      </c>
      <c r="Q216" s="108" t="str">
        <f>IF(OR($C216="LED",$C216="不明"),"",IF(ISERROR(VLOOKUP($M216,#REF!,2,0)),"",VLOOKUP($M216,#REF!,2,0)))</f>
        <v/>
      </c>
      <c r="R216" s="100">
        <f t="shared" si="96"/>
        <v>0</v>
      </c>
      <c r="S216" s="100">
        <f t="shared" si="97"/>
        <v>0</v>
      </c>
      <c r="T216" s="120" t="str">
        <f t="shared" si="98"/>
        <v/>
      </c>
      <c r="U216" s="124"/>
      <c r="V216" s="129" t="s">
        <v>164</v>
      </c>
      <c r="W216" s="131"/>
      <c r="X216" s="75" t="str">
        <f>IF(COUNTIF($M216,"*LED*"),"LED設置済",IF(COUNTIF($M216,"*不明*"),"該当不明",IF(ISERROR(VLOOKUP($M216,#REF!,4,0)),"",VLOOKUP($M216,#REF!,4,0))))</f>
        <v/>
      </c>
      <c r="Y216" s="139">
        <f t="shared" si="99"/>
        <v>0</v>
      </c>
      <c r="Z216" s="144" t="str">
        <f>IF(ISERROR(VLOOKUP($M216,#REF!,5,0)),"",VLOOKUP($M216,#REF!,5,0))</f>
        <v/>
      </c>
      <c r="AA216" s="147" t="str">
        <f t="shared" si="100"/>
        <v/>
      </c>
      <c r="AB216" s="147" t="str">
        <f t="shared" si="101"/>
        <v/>
      </c>
      <c r="AC216" s="147" t="str">
        <f>IF(ISERROR(VLOOKUP($M216,#REF!,6,0)),"",VLOOKUP($M216,#REF!,6,0))</f>
        <v/>
      </c>
      <c r="AD216" s="147" t="str">
        <f>IF(ISERROR(VLOOKUP($M216,#REF!,8,0)),"",VLOOKUP($M216,#REF!,8,0))</f>
        <v/>
      </c>
      <c r="AE216" s="152" t="str">
        <f t="shared" si="102"/>
        <v/>
      </c>
      <c r="AF216" s="155" t="str">
        <f t="shared" si="103"/>
        <v/>
      </c>
      <c r="AG216" s="146" t="str">
        <f t="shared" si="104"/>
        <v/>
      </c>
      <c r="AH216" s="146" t="str">
        <f>IF(ISERROR(VLOOKUP($M216,#REF!,9,0)),"",VLOOKUP($M216,#REF!,9,0))</f>
        <v/>
      </c>
      <c r="AI216" s="146" t="str">
        <f t="shared" si="105"/>
        <v/>
      </c>
      <c r="AJ216" s="168">
        <f t="shared" si="106"/>
        <v>0</v>
      </c>
      <c r="AK216" s="171"/>
      <c r="AL216" s="174" t="str">
        <f t="shared" si="107"/>
        <v/>
      </c>
      <c r="AM216" s="179" t="str">
        <f t="shared" si="108"/>
        <v/>
      </c>
      <c r="AN216" s="183" t="str">
        <f t="shared" si="109"/>
        <v>未入力セル</v>
      </c>
      <c r="AO216" s="186" t="str">
        <f t="shared" si="89"/>
        <v/>
      </c>
      <c r="AP216" s="186" t="str">
        <f t="shared" si="90"/>
        <v/>
      </c>
      <c r="AQ216" s="39">
        <f t="shared" si="88"/>
        <v>0</v>
      </c>
      <c r="AR216" s="39" t="str">
        <f>IF(ISERROR(VLOOKUP($M216,#REF!,16,0)),"",VLOOKUP($M216,#REF!,16,0))</f>
        <v/>
      </c>
      <c r="AS216" s="196" t="str">
        <f>IF(ISERROR(VLOOKUP($M216,#REF!,7,0)),"",VLOOKUP($M216,#REF!,7,0))</f>
        <v/>
      </c>
      <c r="AT216" s="203">
        <f t="shared" si="110"/>
        <v>0</v>
      </c>
      <c r="AU216" s="208" t="str">
        <f t="shared" si="111"/>
        <v/>
      </c>
      <c r="AW216" s="208" t="str">
        <f>IF(ISERROR(VLOOKUP($M216,#REF!,10,0)),"",VLOOKUP($M216,#REF!,10,0))</f>
        <v/>
      </c>
      <c r="AX216" s="203">
        <f t="shared" si="112"/>
        <v>0</v>
      </c>
      <c r="AY216" s="208" t="str">
        <f t="shared" si="113"/>
        <v/>
      </c>
      <c r="BA216" s="225" t="str">
        <f t="shared" si="114"/>
        <v/>
      </c>
      <c r="BB216" s="225" t="str">
        <f t="shared" si="115"/>
        <v/>
      </c>
    </row>
    <row r="217" spans="1:54" s="39" customFormat="1" ht="25.2" customHeight="1" x14ac:dyDescent="0.2">
      <c r="A217" s="45"/>
      <c r="B217" s="48"/>
      <c r="C217" s="48"/>
      <c r="D217" s="53"/>
      <c r="E217" s="53"/>
      <c r="F217" s="55"/>
      <c r="G217" s="55"/>
      <c r="H217" s="60"/>
      <c r="I217" s="66"/>
      <c r="J217" s="68"/>
      <c r="L217" s="73">
        <f t="shared" si="91"/>
        <v>0</v>
      </c>
      <c r="M217" s="73" t="str">
        <f t="shared" si="92"/>
        <v xml:space="preserve"> </v>
      </c>
      <c r="N217" s="100">
        <f t="shared" si="93"/>
        <v>0</v>
      </c>
      <c r="O217" s="100">
        <f t="shared" si="94"/>
        <v>0</v>
      </c>
      <c r="P217" s="108">
        <f t="shared" si="95"/>
        <v>0</v>
      </c>
      <c r="Q217" s="108" t="str">
        <f>IF(OR($C217="LED",$C217="不明"),"",IF(ISERROR(VLOOKUP($M217,#REF!,2,0)),"",VLOOKUP($M217,#REF!,2,0)))</f>
        <v/>
      </c>
      <c r="R217" s="100">
        <f t="shared" si="96"/>
        <v>0</v>
      </c>
      <c r="S217" s="100">
        <f t="shared" si="97"/>
        <v>0</v>
      </c>
      <c r="T217" s="120" t="str">
        <f t="shared" si="98"/>
        <v/>
      </c>
      <c r="U217" s="124"/>
      <c r="V217" s="129" t="s">
        <v>164</v>
      </c>
      <c r="W217" s="131"/>
      <c r="X217" s="75" t="str">
        <f>IF(COUNTIF($M217,"*LED*"),"LED設置済",IF(COUNTIF($M217,"*不明*"),"該当不明",IF(ISERROR(VLOOKUP($M217,#REF!,4,0)),"",VLOOKUP($M217,#REF!,4,0))))</f>
        <v/>
      </c>
      <c r="Y217" s="139">
        <f t="shared" si="99"/>
        <v>0</v>
      </c>
      <c r="Z217" s="144" t="str">
        <f>IF(ISERROR(VLOOKUP($M217,#REF!,5,0)),"",VLOOKUP($M217,#REF!,5,0))</f>
        <v/>
      </c>
      <c r="AA217" s="147" t="str">
        <f t="shared" si="100"/>
        <v/>
      </c>
      <c r="AB217" s="147" t="str">
        <f t="shared" si="101"/>
        <v/>
      </c>
      <c r="AC217" s="147" t="str">
        <f>IF(ISERROR(VLOOKUP($M217,#REF!,6,0)),"",VLOOKUP($M217,#REF!,6,0))</f>
        <v/>
      </c>
      <c r="AD217" s="147" t="str">
        <f>IF(ISERROR(VLOOKUP($M217,#REF!,8,0)),"",VLOOKUP($M217,#REF!,8,0))</f>
        <v/>
      </c>
      <c r="AE217" s="152" t="str">
        <f t="shared" si="102"/>
        <v/>
      </c>
      <c r="AF217" s="155" t="str">
        <f t="shared" si="103"/>
        <v/>
      </c>
      <c r="AG217" s="146" t="str">
        <f t="shared" si="104"/>
        <v/>
      </c>
      <c r="AH217" s="146" t="str">
        <f>IF(ISERROR(VLOOKUP($M217,#REF!,9,0)),"",VLOOKUP($M217,#REF!,9,0))</f>
        <v/>
      </c>
      <c r="AI217" s="146" t="str">
        <f t="shared" si="105"/>
        <v/>
      </c>
      <c r="AJ217" s="168">
        <f t="shared" si="106"/>
        <v>0</v>
      </c>
      <c r="AK217" s="171"/>
      <c r="AL217" s="174" t="str">
        <f t="shared" si="107"/>
        <v/>
      </c>
      <c r="AM217" s="179" t="str">
        <f t="shared" si="108"/>
        <v/>
      </c>
      <c r="AN217" s="183" t="str">
        <f t="shared" si="109"/>
        <v>未入力セル</v>
      </c>
      <c r="AO217" s="186" t="str">
        <f t="shared" si="89"/>
        <v/>
      </c>
      <c r="AP217" s="186" t="str">
        <f t="shared" si="90"/>
        <v/>
      </c>
      <c r="AQ217" s="39">
        <f t="shared" si="88"/>
        <v>0</v>
      </c>
      <c r="AR217" s="39" t="str">
        <f>IF(ISERROR(VLOOKUP($M217,#REF!,16,0)),"",VLOOKUP($M217,#REF!,16,0))</f>
        <v/>
      </c>
      <c r="AS217" s="196" t="str">
        <f>IF(ISERROR(VLOOKUP($M217,#REF!,7,0)),"",VLOOKUP($M217,#REF!,7,0))</f>
        <v/>
      </c>
      <c r="AT217" s="203">
        <f t="shared" si="110"/>
        <v>0</v>
      </c>
      <c r="AU217" s="208" t="str">
        <f t="shared" si="111"/>
        <v/>
      </c>
      <c r="AW217" s="208" t="str">
        <f>IF(ISERROR(VLOOKUP($M217,#REF!,10,0)),"",VLOOKUP($M217,#REF!,10,0))</f>
        <v/>
      </c>
      <c r="AX217" s="203">
        <f t="shared" si="112"/>
        <v>0</v>
      </c>
      <c r="AY217" s="208" t="str">
        <f t="shared" si="113"/>
        <v/>
      </c>
      <c r="BA217" s="225" t="str">
        <f t="shared" si="114"/>
        <v/>
      </c>
      <c r="BB217" s="225" t="str">
        <f t="shared" si="115"/>
        <v/>
      </c>
    </row>
    <row r="218" spans="1:54" s="39" customFormat="1" ht="25.2" customHeight="1" x14ac:dyDescent="0.2">
      <c r="A218" s="45"/>
      <c r="B218" s="48"/>
      <c r="C218" s="48"/>
      <c r="D218" s="53"/>
      <c r="E218" s="53"/>
      <c r="F218" s="55"/>
      <c r="G218" s="55"/>
      <c r="H218" s="60"/>
      <c r="I218" s="66"/>
      <c r="J218" s="68"/>
      <c r="L218" s="73">
        <f t="shared" si="91"/>
        <v>0</v>
      </c>
      <c r="M218" s="73" t="str">
        <f t="shared" si="92"/>
        <v xml:space="preserve"> </v>
      </c>
      <c r="N218" s="100">
        <f t="shared" si="93"/>
        <v>0</v>
      </c>
      <c r="O218" s="100">
        <f t="shared" si="94"/>
        <v>0</v>
      </c>
      <c r="P218" s="108">
        <f t="shared" si="95"/>
        <v>0</v>
      </c>
      <c r="Q218" s="108" t="str">
        <f>IF(OR($C218="LED",$C218="不明"),"",IF(ISERROR(VLOOKUP($M218,#REF!,2,0)),"",VLOOKUP($M218,#REF!,2,0)))</f>
        <v/>
      </c>
      <c r="R218" s="100">
        <f t="shared" si="96"/>
        <v>0</v>
      </c>
      <c r="S218" s="100">
        <f t="shared" si="97"/>
        <v>0</v>
      </c>
      <c r="T218" s="120" t="str">
        <f t="shared" si="98"/>
        <v/>
      </c>
      <c r="U218" s="124"/>
      <c r="V218" s="129" t="s">
        <v>164</v>
      </c>
      <c r="W218" s="131"/>
      <c r="X218" s="75" t="str">
        <f>IF(COUNTIF($M218,"*LED*"),"LED設置済",IF(COUNTIF($M218,"*不明*"),"該当不明",IF(ISERROR(VLOOKUP($M218,#REF!,4,0)),"",VLOOKUP($M218,#REF!,4,0))))</f>
        <v/>
      </c>
      <c r="Y218" s="139">
        <f t="shared" si="99"/>
        <v>0</v>
      </c>
      <c r="Z218" s="144" t="str">
        <f>IF(ISERROR(VLOOKUP($M218,#REF!,5,0)),"",VLOOKUP($M218,#REF!,5,0))</f>
        <v/>
      </c>
      <c r="AA218" s="147" t="str">
        <f t="shared" si="100"/>
        <v/>
      </c>
      <c r="AB218" s="147" t="str">
        <f t="shared" si="101"/>
        <v/>
      </c>
      <c r="AC218" s="147" t="str">
        <f>IF(ISERROR(VLOOKUP($M218,#REF!,6,0)),"",VLOOKUP($M218,#REF!,6,0))</f>
        <v/>
      </c>
      <c r="AD218" s="147" t="str">
        <f>IF(ISERROR(VLOOKUP($M218,#REF!,8,0)),"",VLOOKUP($M218,#REF!,8,0))</f>
        <v/>
      </c>
      <c r="AE218" s="152" t="str">
        <f t="shared" si="102"/>
        <v/>
      </c>
      <c r="AF218" s="155" t="str">
        <f t="shared" si="103"/>
        <v/>
      </c>
      <c r="AG218" s="146" t="str">
        <f t="shared" si="104"/>
        <v/>
      </c>
      <c r="AH218" s="146" t="str">
        <f>IF(ISERROR(VLOOKUP($M218,#REF!,9,0)),"",VLOOKUP($M218,#REF!,9,0))</f>
        <v/>
      </c>
      <c r="AI218" s="146" t="str">
        <f t="shared" si="105"/>
        <v/>
      </c>
      <c r="AJ218" s="168">
        <f t="shared" si="106"/>
        <v>0</v>
      </c>
      <c r="AK218" s="171"/>
      <c r="AL218" s="174" t="str">
        <f t="shared" si="107"/>
        <v/>
      </c>
      <c r="AM218" s="179" t="str">
        <f t="shared" si="108"/>
        <v/>
      </c>
      <c r="AN218" s="183" t="str">
        <f t="shared" si="109"/>
        <v>未入力セル</v>
      </c>
      <c r="AO218" s="186" t="str">
        <f t="shared" si="89"/>
        <v/>
      </c>
      <c r="AP218" s="186" t="str">
        <f t="shared" si="90"/>
        <v/>
      </c>
      <c r="AQ218" s="39">
        <f t="shared" si="88"/>
        <v>0</v>
      </c>
      <c r="AR218" s="39" t="str">
        <f>IF(ISERROR(VLOOKUP($M218,#REF!,16,0)),"",VLOOKUP($M218,#REF!,16,0))</f>
        <v/>
      </c>
      <c r="AS218" s="196" t="str">
        <f>IF(ISERROR(VLOOKUP($M218,#REF!,7,0)),"",VLOOKUP($M218,#REF!,7,0))</f>
        <v/>
      </c>
      <c r="AT218" s="203">
        <f t="shared" si="110"/>
        <v>0</v>
      </c>
      <c r="AU218" s="208" t="str">
        <f t="shared" si="111"/>
        <v/>
      </c>
      <c r="AW218" s="208" t="str">
        <f>IF(ISERROR(VLOOKUP($M218,#REF!,10,0)),"",VLOOKUP($M218,#REF!,10,0))</f>
        <v/>
      </c>
      <c r="AX218" s="203">
        <f t="shared" si="112"/>
        <v>0</v>
      </c>
      <c r="AY218" s="208" t="str">
        <f t="shared" si="113"/>
        <v/>
      </c>
      <c r="BA218" s="225" t="str">
        <f t="shared" si="114"/>
        <v/>
      </c>
      <c r="BB218" s="225" t="str">
        <f t="shared" si="115"/>
        <v/>
      </c>
    </row>
    <row r="219" spans="1:54" s="39" customFormat="1" ht="25.2" customHeight="1" x14ac:dyDescent="0.2">
      <c r="A219" s="45"/>
      <c r="B219" s="48"/>
      <c r="C219" s="48"/>
      <c r="D219" s="53"/>
      <c r="E219" s="53"/>
      <c r="F219" s="55"/>
      <c r="G219" s="55"/>
      <c r="H219" s="60"/>
      <c r="I219" s="66"/>
      <c r="J219" s="68"/>
      <c r="L219" s="73">
        <f t="shared" si="91"/>
        <v>0</v>
      </c>
      <c r="M219" s="73" t="str">
        <f t="shared" si="92"/>
        <v xml:space="preserve"> </v>
      </c>
      <c r="N219" s="100">
        <f t="shared" si="93"/>
        <v>0</v>
      </c>
      <c r="O219" s="100">
        <f t="shared" si="94"/>
        <v>0</v>
      </c>
      <c r="P219" s="108">
        <f t="shared" si="95"/>
        <v>0</v>
      </c>
      <c r="Q219" s="108" t="str">
        <f>IF(OR($C219="LED",$C219="不明"),"",IF(ISERROR(VLOOKUP($M219,#REF!,2,0)),"",VLOOKUP($M219,#REF!,2,0)))</f>
        <v/>
      </c>
      <c r="R219" s="100">
        <f t="shared" si="96"/>
        <v>0</v>
      </c>
      <c r="S219" s="100">
        <f t="shared" si="97"/>
        <v>0</v>
      </c>
      <c r="T219" s="120" t="str">
        <f t="shared" si="98"/>
        <v/>
      </c>
      <c r="U219" s="124"/>
      <c r="V219" s="129" t="s">
        <v>164</v>
      </c>
      <c r="W219" s="131"/>
      <c r="X219" s="75" t="str">
        <f>IF(COUNTIF($M219,"*LED*"),"LED設置済",IF(COUNTIF($M219,"*不明*"),"該当不明",IF(ISERROR(VLOOKUP($M219,#REF!,4,0)),"",VLOOKUP($M219,#REF!,4,0))))</f>
        <v/>
      </c>
      <c r="Y219" s="139">
        <f t="shared" si="99"/>
        <v>0</v>
      </c>
      <c r="Z219" s="144" t="str">
        <f>IF(ISERROR(VLOOKUP($M219,#REF!,5,0)),"",VLOOKUP($M219,#REF!,5,0))</f>
        <v/>
      </c>
      <c r="AA219" s="147" t="str">
        <f t="shared" si="100"/>
        <v/>
      </c>
      <c r="AB219" s="147" t="str">
        <f t="shared" si="101"/>
        <v/>
      </c>
      <c r="AC219" s="147" t="str">
        <f>IF(ISERROR(VLOOKUP($M219,#REF!,6,0)),"",VLOOKUP($M219,#REF!,6,0))</f>
        <v/>
      </c>
      <c r="AD219" s="147" t="str">
        <f>IF(ISERROR(VLOOKUP($M219,#REF!,8,0)),"",VLOOKUP($M219,#REF!,8,0))</f>
        <v/>
      </c>
      <c r="AE219" s="152" t="str">
        <f t="shared" si="102"/>
        <v/>
      </c>
      <c r="AF219" s="155" t="str">
        <f t="shared" si="103"/>
        <v/>
      </c>
      <c r="AG219" s="146" t="str">
        <f t="shared" si="104"/>
        <v/>
      </c>
      <c r="AH219" s="146" t="str">
        <f>IF(ISERROR(VLOOKUP($M219,#REF!,9,0)),"",VLOOKUP($M219,#REF!,9,0))</f>
        <v/>
      </c>
      <c r="AI219" s="146" t="str">
        <f t="shared" si="105"/>
        <v/>
      </c>
      <c r="AJ219" s="168">
        <f t="shared" si="106"/>
        <v>0</v>
      </c>
      <c r="AK219" s="171"/>
      <c r="AL219" s="174" t="str">
        <f t="shared" si="107"/>
        <v/>
      </c>
      <c r="AM219" s="179" t="str">
        <f t="shared" si="108"/>
        <v/>
      </c>
      <c r="AN219" s="183" t="str">
        <f t="shared" si="109"/>
        <v>未入力セル</v>
      </c>
      <c r="AO219" s="186" t="str">
        <f t="shared" si="89"/>
        <v/>
      </c>
      <c r="AP219" s="186" t="str">
        <f t="shared" si="90"/>
        <v/>
      </c>
      <c r="AQ219" s="39">
        <f t="shared" si="88"/>
        <v>0</v>
      </c>
      <c r="AR219" s="39" t="str">
        <f>IF(ISERROR(VLOOKUP($M219,#REF!,16,0)),"",VLOOKUP($M219,#REF!,16,0))</f>
        <v/>
      </c>
      <c r="AS219" s="196" t="str">
        <f>IF(ISERROR(VLOOKUP($M219,#REF!,7,0)),"",VLOOKUP($M219,#REF!,7,0))</f>
        <v/>
      </c>
      <c r="AT219" s="203">
        <f t="shared" si="110"/>
        <v>0</v>
      </c>
      <c r="AU219" s="208" t="str">
        <f t="shared" si="111"/>
        <v/>
      </c>
      <c r="AW219" s="208" t="str">
        <f>IF(ISERROR(VLOOKUP($M219,#REF!,10,0)),"",VLOOKUP($M219,#REF!,10,0))</f>
        <v/>
      </c>
      <c r="AX219" s="203">
        <f t="shared" si="112"/>
        <v>0</v>
      </c>
      <c r="AY219" s="208" t="str">
        <f t="shared" si="113"/>
        <v/>
      </c>
      <c r="BA219" s="225" t="str">
        <f t="shared" si="114"/>
        <v/>
      </c>
      <c r="BB219" s="225" t="str">
        <f t="shared" si="115"/>
        <v/>
      </c>
    </row>
    <row r="220" spans="1:54" s="39" customFormat="1" ht="25.2" customHeight="1" x14ac:dyDescent="0.2">
      <c r="A220" s="45"/>
      <c r="B220" s="48"/>
      <c r="C220" s="48"/>
      <c r="D220" s="53"/>
      <c r="E220" s="53"/>
      <c r="F220" s="55"/>
      <c r="G220" s="55"/>
      <c r="H220" s="60"/>
      <c r="I220" s="66"/>
      <c r="J220" s="68"/>
      <c r="L220" s="73">
        <f t="shared" si="91"/>
        <v>0</v>
      </c>
      <c r="M220" s="73" t="str">
        <f t="shared" si="92"/>
        <v xml:space="preserve"> </v>
      </c>
      <c r="N220" s="100">
        <f t="shared" si="93"/>
        <v>0</v>
      </c>
      <c r="O220" s="100">
        <f t="shared" si="94"/>
        <v>0</v>
      </c>
      <c r="P220" s="108">
        <f t="shared" si="95"/>
        <v>0</v>
      </c>
      <c r="Q220" s="108" t="str">
        <f>IF(OR($C220="LED",$C220="不明"),"",IF(ISERROR(VLOOKUP($M220,#REF!,2,0)),"",VLOOKUP($M220,#REF!,2,0)))</f>
        <v/>
      </c>
      <c r="R220" s="100">
        <f t="shared" si="96"/>
        <v>0</v>
      </c>
      <c r="S220" s="100">
        <f t="shared" si="97"/>
        <v>0</v>
      </c>
      <c r="T220" s="120" t="str">
        <f t="shared" si="98"/>
        <v/>
      </c>
      <c r="U220" s="124"/>
      <c r="V220" s="129" t="s">
        <v>164</v>
      </c>
      <c r="W220" s="131"/>
      <c r="X220" s="75" t="str">
        <f>IF(COUNTIF($M220,"*LED*"),"LED設置済",IF(COUNTIF($M220,"*不明*"),"該当不明",IF(ISERROR(VLOOKUP($M220,#REF!,4,0)),"",VLOOKUP($M220,#REF!,4,0))))</f>
        <v/>
      </c>
      <c r="Y220" s="139">
        <f t="shared" si="99"/>
        <v>0</v>
      </c>
      <c r="Z220" s="144" t="str">
        <f>IF(ISERROR(VLOOKUP($M220,#REF!,5,0)),"",VLOOKUP($M220,#REF!,5,0))</f>
        <v/>
      </c>
      <c r="AA220" s="147" t="str">
        <f t="shared" si="100"/>
        <v/>
      </c>
      <c r="AB220" s="147" t="str">
        <f t="shared" si="101"/>
        <v/>
      </c>
      <c r="AC220" s="147" t="str">
        <f>IF(ISERROR(VLOOKUP($M220,#REF!,6,0)),"",VLOOKUP($M220,#REF!,6,0))</f>
        <v/>
      </c>
      <c r="AD220" s="147" t="str">
        <f>IF(ISERROR(VLOOKUP($M220,#REF!,8,0)),"",VLOOKUP($M220,#REF!,8,0))</f>
        <v/>
      </c>
      <c r="AE220" s="152" t="str">
        <f t="shared" si="102"/>
        <v/>
      </c>
      <c r="AF220" s="155" t="str">
        <f t="shared" si="103"/>
        <v/>
      </c>
      <c r="AG220" s="146" t="str">
        <f t="shared" si="104"/>
        <v/>
      </c>
      <c r="AH220" s="146" t="str">
        <f>IF(ISERROR(VLOOKUP($M220,#REF!,9,0)),"",VLOOKUP($M220,#REF!,9,0))</f>
        <v/>
      </c>
      <c r="AI220" s="146" t="str">
        <f t="shared" si="105"/>
        <v/>
      </c>
      <c r="AJ220" s="168">
        <f t="shared" si="106"/>
        <v>0</v>
      </c>
      <c r="AK220" s="171"/>
      <c r="AL220" s="174" t="str">
        <f t="shared" si="107"/>
        <v/>
      </c>
      <c r="AM220" s="179" t="str">
        <f t="shared" si="108"/>
        <v/>
      </c>
      <c r="AN220" s="183" t="str">
        <f t="shared" si="109"/>
        <v>未入力セル</v>
      </c>
      <c r="AO220" s="186" t="str">
        <f t="shared" si="89"/>
        <v/>
      </c>
      <c r="AP220" s="186" t="str">
        <f t="shared" si="90"/>
        <v/>
      </c>
      <c r="AQ220" s="39">
        <f t="shared" si="88"/>
        <v>0</v>
      </c>
      <c r="AR220" s="39" t="str">
        <f>IF(ISERROR(VLOOKUP($M220,#REF!,16,0)),"",VLOOKUP($M220,#REF!,16,0))</f>
        <v/>
      </c>
      <c r="AS220" s="196" t="str">
        <f>IF(ISERROR(VLOOKUP($M220,#REF!,7,0)),"",VLOOKUP($M220,#REF!,7,0))</f>
        <v/>
      </c>
      <c r="AT220" s="203">
        <f t="shared" si="110"/>
        <v>0</v>
      </c>
      <c r="AU220" s="208" t="str">
        <f t="shared" si="111"/>
        <v/>
      </c>
      <c r="AW220" s="208" t="str">
        <f>IF(ISERROR(VLOOKUP($M220,#REF!,10,0)),"",VLOOKUP($M220,#REF!,10,0))</f>
        <v/>
      </c>
      <c r="AX220" s="203">
        <f t="shared" si="112"/>
        <v>0</v>
      </c>
      <c r="AY220" s="208" t="str">
        <f t="shared" si="113"/>
        <v/>
      </c>
      <c r="BA220" s="225" t="str">
        <f t="shared" si="114"/>
        <v/>
      </c>
      <c r="BB220" s="225" t="str">
        <f t="shared" si="115"/>
        <v/>
      </c>
    </row>
    <row r="221" spans="1:54" s="39" customFormat="1" ht="25.2" customHeight="1" x14ac:dyDescent="0.2">
      <c r="A221" s="45"/>
      <c r="B221" s="48"/>
      <c r="C221" s="48"/>
      <c r="D221" s="53"/>
      <c r="E221" s="53"/>
      <c r="F221" s="55"/>
      <c r="G221" s="55"/>
      <c r="H221" s="60"/>
      <c r="I221" s="66"/>
      <c r="J221" s="68"/>
      <c r="L221" s="73">
        <f t="shared" si="91"/>
        <v>0</v>
      </c>
      <c r="M221" s="73" t="str">
        <f t="shared" si="92"/>
        <v xml:space="preserve"> </v>
      </c>
      <c r="N221" s="100">
        <f t="shared" si="93"/>
        <v>0</v>
      </c>
      <c r="O221" s="100">
        <f t="shared" si="94"/>
        <v>0</v>
      </c>
      <c r="P221" s="108">
        <f t="shared" si="95"/>
        <v>0</v>
      </c>
      <c r="Q221" s="108" t="str">
        <f>IF(OR($C221="LED",$C221="不明"),"",IF(ISERROR(VLOOKUP($M221,#REF!,2,0)),"",VLOOKUP($M221,#REF!,2,0)))</f>
        <v/>
      </c>
      <c r="R221" s="100">
        <f t="shared" si="96"/>
        <v>0</v>
      </c>
      <c r="S221" s="100">
        <f t="shared" si="97"/>
        <v>0</v>
      </c>
      <c r="T221" s="120" t="str">
        <f t="shared" si="98"/>
        <v/>
      </c>
      <c r="U221" s="124"/>
      <c r="V221" s="129" t="s">
        <v>164</v>
      </c>
      <c r="W221" s="131"/>
      <c r="X221" s="75" t="str">
        <f>IF(COUNTIF($M221,"*LED*"),"LED設置済",IF(COUNTIF($M221,"*不明*"),"該当不明",IF(ISERROR(VLOOKUP($M221,#REF!,4,0)),"",VLOOKUP($M221,#REF!,4,0))))</f>
        <v/>
      </c>
      <c r="Y221" s="139">
        <f t="shared" si="99"/>
        <v>0</v>
      </c>
      <c r="Z221" s="144" t="str">
        <f>IF(ISERROR(VLOOKUP($M221,#REF!,5,0)),"",VLOOKUP($M221,#REF!,5,0))</f>
        <v/>
      </c>
      <c r="AA221" s="147" t="str">
        <f t="shared" si="100"/>
        <v/>
      </c>
      <c r="AB221" s="147" t="str">
        <f t="shared" si="101"/>
        <v/>
      </c>
      <c r="AC221" s="147" t="str">
        <f>IF(ISERROR(VLOOKUP($M221,#REF!,6,0)),"",VLOOKUP($M221,#REF!,6,0))</f>
        <v/>
      </c>
      <c r="AD221" s="147" t="str">
        <f>IF(ISERROR(VLOOKUP($M221,#REF!,8,0)),"",VLOOKUP($M221,#REF!,8,0))</f>
        <v/>
      </c>
      <c r="AE221" s="152" t="str">
        <f t="shared" si="102"/>
        <v/>
      </c>
      <c r="AF221" s="155" t="str">
        <f t="shared" si="103"/>
        <v/>
      </c>
      <c r="AG221" s="146" t="str">
        <f t="shared" si="104"/>
        <v/>
      </c>
      <c r="AH221" s="146" t="str">
        <f>IF(ISERROR(VLOOKUP($M221,#REF!,9,0)),"",VLOOKUP($M221,#REF!,9,0))</f>
        <v/>
      </c>
      <c r="AI221" s="146" t="str">
        <f t="shared" si="105"/>
        <v/>
      </c>
      <c r="AJ221" s="168">
        <f t="shared" si="106"/>
        <v>0</v>
      </c>
      <c r="AK221" s="171"/>
      <c r="AL221" s="174" t="str">
        <f t="shared" si="107"/>
        <v/>
      </c>
      <c r="AM221" s="179" t="str">
        <f t="shared" si="108"/>
        <v/>
      </c>
      <c r="AN221" s="183" t="str">
        <f t="shared" si="109"/>
        <v>未入力セル</v>
      </c>
      <c r="AO221" s="186" t="str">
        <f t="shared" si="89"/>
        <v/>
      </c>
      <c r="AP221" s="186" t="str">
        <f t="shared" si="90"/>
        <v/>
      </c>
      <c r="AQ221" s="39">
        <f t="shared" si="88"/>
        <v>0</v>
      </c>
      <c r="AR221" s="39" t="str">
        <f>IF(ISERROR(VLOOKUP($M221,#REF!,16,0)),"",VLOOKUP($M221,#REF!,16,0))</f>
        <v/>
      </c>
      <c r="AS221" s="196" t="str">
        <f>IF(ISERROR(VLOOKUP($M221,#REF!,7,0)),"",VLOOKUP($M221,#REF!,7,0))</f>
        <v/>
      </c>
      <c r="AT221" s="203">
        <f t="shared" si="110"/>
        <v>0</v>
      </c>
      <c r="AU221" s="208" t="str">
        <f t="shared" si="111"/>
        <v/>
      </c>
      <c r="AW221" s="208" t="str">
        <f>IF(ISERROR(VLOOKUP($M221,#REF!,10,0)),"",VLOOKUP($M221,#REF!,10,0))</f>
        <v/>
      </c>
      <c r="AX221" s="203">
        <f t="shared" si="112"/>
        <v>0</v>
      </c>
      <c r="AY221" s="208" t="str">
        <f t="shared" si="113"/>
        <v/>
      </c>
      <c r="BA221" s="225" t="str">
        <f t="shared" si="114"/>
        <v/>
      </c>
      <c r="BB221" s="225" t="str">
        <f t="shared" si="115"/>
        <v/>
      </c>
    </row>
    <row r="222" spans="1:54" s="39" customFormat="1" ht="25.2" customHeight="1" x14ac:dyDescent="0.2">
      <c r="A222" s="45"/>
      <c r="B222" s="48"/>
      <c r="C222" s="48"/>
      <c r="D222" s="53"/>
      <c r="E222" s="53"/>
      <c r="F222" s="55"/>
      <c r="G222" s="55"/>
      <c r="H222" s="60"/>
      <c r="I222" s="66"/>
      <c r="J222" s="68"/>
      <c r="L222" s="73">
        <f t="shared" si="91"/>
        <v>0</v>
      </c>
      <c r="M222" s="73" t="str">
        <f t="shared" si="92"/>
        <v xml:space="preserve"> </v>
      </c>
      <c r="N222" s="100">
        <f t="shared" si="93"/>
        <v>0</v>
      </c>
      <c r="O222" s="100">
        <f t="shared" si="94"/>
        <v>0</v>
      </c>
      <c r="P222" s="108">
        <f t="shared" si="95"/>
        <v>0</v>
      </c>
      <c r="Q222" s="108" t="str">
        <f>IF(OR($C222="LED",$C222="不明"),"",IF(ISERROR(VLOOKUP($M222,#REF!,2,0)),"",VLOOKUP($M222,#REF!,2,0)))</f>
        <v/>
      </c>
      <c r="R222" s="100">
        <f t="shared" si="96"/>
        <v>0</v>
      </c>
      <c r="S222" s="100">
        <f t="shared" si="97"/>
        <v>0</v>
      </c>
      <c r="T222" s="120" t="str">
        <f t="shared" si="98"/>
        <v/>
      </c>
      <c r="U222" s="124"/>
      <c r="V222" s="129" t="s">
        <v>164</v>
      </c>
      <c r="W222" s="131"/>
      <c r="X222" s="75" t="str">
        <f>IF(COUNTIF($M222,"*LED*"),"LED設置済",IF(COUNTIF($M222,"*不明*"),"該当不明",IF(ISERROR(VLOOKUP($M222,#REF!,4,0)),"",VLOOKUP($M222,#REF!,4,0))))</f>
        <v/>
      </c>
      <c r="Y222" s="139">
        <f t="shared" si="99"/>
        <v>0</v>
      </c>
      <c r="Z222" s="144" t="str">
        <f>IF(ISERROR(VLOOKUP($M222,#REF!,5,0)),"",VLOOKUP($M222,#REF!,5,0))</f>
        <v/>
      </c>
      <c r="AA222" s="147" t="str">
        <f t="shared" si="100"/>
        <v/>
      </c>
      <c r="AB222" s="147" t="str">
        <f t="shared" si="101"/>
        <v/>
      </c>
      <c r="AC222" s="147" t="str">
        <f>IF(ISERROR(VLOOKUP($M222,#REF!,6,0)),"",VLOOKUP($M222,#REF!,6,0))</f>
        <v/>
      </c>
      <c r="AD222" s="147" t="str">
        <f>IF(ISERROR(VLOOKUP($M222,#REF!,8,0)),"",VLOOKUP($M222,#REF!,8,0))</f>
        <v/>
      </c>
      <c r="AE222" s="152" t="str">
        <f t="shared" si="102"/>
        <v/>
      </c>
      <c r="AF222" s="155" t="str">
        <f t="shared" si="103"/>
        <v/>
      </c>
      <c r="AG222" s="146" t="str">
        <f t="shared" si="104"/>
        <v/>
      </c>
      <c r="AH222" s="146" t="str">
        <f>IF(ISERROR(VLOOKUP($M222,#REF!,9,0)),"",VLOOKUP($M222,#REF!,9,0))</f>
        <v/>
      </c>
      <c r="AI222" s="146" t="str">
        <f t="shared" si="105"/>
        <v/>
      </c>
      <c r="AJ222" s="168">
        <f t="shared" si="106"/>
        <v>0</v>
      </c>
      <c r="AK222" s="171"/>
      <c r="AL222" s="174" t="str">
        <f t="shared" si="107"/>
        <v/>
      </c>
      <c r="AM222" s="179" t="str">
        <f t="shared" si="108"/>
        <v/>
      </c>
      <c r="AN222" s="183" t="str">
        <f t="shared" si="109"/>
        <v>未入力セル</v>
      </c>
      <c r="AO222" s="186" t="str">
        <f t="shared" si="89"/>
        <v/>
      </c>
      <c r="AP222" s="186" t="str">
        <f t="shared" si="90"/>
        <v/>
      </c>
      <c r="AQ222" s="39">
        <f t="shared" si="88"/>
        <v>0</v>
      </c>
      <c r="AR222" s="39" t="str">
        <f>IF(ISERROR(VLOOKUP($M222,#REF!,16,0)),"",VLOOKUP($M222,#REF!,16,0))</f>
        <v/>
      </c>
      <c r="AS222" s="196" t="str">
        <f>IF(ISERROR(VLOOKUP($M222,#REF!,7,0)),"",VLOOKUP($M222,#REF!,7,0))</f>
        <v/>
      </c>
      <c r="AT222" s="203">
        <f t="shared" si="110"/>
        <v>0</v>
      </c>
      <c r="AU222" s="208" t="str">
        <f t="shared" si="111"/>
        <v/>
      </c>
      <c r="AW222" s="208" t="str">
        <f>IF(ISERROR(VLOOKUP($M222,#REF!,10,0)),"",VLOOKUP($M222,#REF!,10,0))</f>
        <v/>
      </c>
      <c r="AX222" s="203">
        <f t="shared" si="112"/>
        <v>0</v>
      </c>
      <c r="AY222" s="208" t="str">
        <f t="shared" si="113"/>
        <v/>
      </c>
      <c r="BA222" s="225" t="str">
        <f t="shared" si="114"/>
        <v/>
      </c>
      <c r="BB222" s="225" t="str">
        <f t="shared" si="115"/>
        <v/>
      </c>
    </row>
    <row r="223" spans="1:54" s="39" customFormat="1" ht="25.2" customHeight="1" x14ac:dyDescent="0.2">
      <c r="A223" s="45"/>
      <c r="B223" s="48"/>
      <c r="C223" s="48"/>
      <c r="D223" s="53"/>
      <c r="E223" s="53"/>
      <c r="F223" s="55"/>
      <c r="G223" s="55"/>
      <c r="H223" s="60"/>
      <c r="I223" s="66"/>
      <c r="J223" s="68"/>
      <c r="L223" s="73">
        <f t="shared" si="91"/>
        <v>0</v>
      </c>
      <c r="M223" s="73" t="str">
        <f t="shared" si="92"/>
        <v xml:space="preserve"> </v>
      </c>
      <c r="N223" s="100">
        <f t="shared" si="93"/>
        <v>0</v>
      </c>
      <c r="O223" s="100">
        <f t="shared" si="94"/>
        <v>0</v>
      </c>
      <c r="P223" s="108">
        <f t="shared" si="95"/>
        <v>0</v>
      </c>
      <c r="Q223" s="108" t="str">
        <f>IF(OR($C223="LED",$C223="不明"),"",IF(ISERROR(VLOOKUP($M223,#REF!,2,0)),"",VLOOKUP($M223,#REF!,2,0)))</f>
        <v/>
      </c>
      <c r="R223" s="100">
        <f t="shared" si="96"/>
        <v>0</v>
      </c>
      <c r="S223" s="100">
        <f t="shared" si="97"/>
        <v>0</v>
      </c>
      <c r="T223" s="120" t="str">
        <f t="shared" si="98"/>
        <v/>
      </c>
      <c r="U223" s="124"/>
      <c r="V223" s="129" t="s">
        <v>164</v>
      </c>
      <c r="W223" s="131"/>
      <c r="X223" s="75" t="str">
        <f>IF(COUNTIF($M223,"*LED*"),"LED設置済",IF(COUNTIF($M223,"*不明*"),"該当不明",IF(ISERROR(VLOOKUP($M223,#REF!,4,0)),"",VLOOKUP($M223,#REF!,4,0))))</f>
        <v/>
      </c>
      <c r="Y223" s="139">
        <f t="shared" si="99"/>
        <v>0</v>
      </c>
      <c r="Z223" s="144" t="str">
        <f>IF(ISERROR(VLOOKUP($M223,#REF!,5,0)),"",VLOOKUP($M223,#REF!,5,0))</f>
        <v/>
      </c>
      <c r="AA223" s="147" t="str">
        <f t="shared" si="100"/>
        <v/>
      </c>
      <c r="AB223" s="147" t="str">
        <f t="shared" si="101"/>
        <v/>
      </c>
      <c r="AC223" s="147" t="str">
        <f>IF(ISERROR(VLOOKUP($M223,#REF!,6,0)),"",VLOOKUP($M223,#REF!,6,0))</f>
        <v/>
      </c>
      <c r="AD223" s="147" t="str">
        <f>IF(ISERROR(VLOOKUP($M223,#REF!,8,0)),"",VLOOKUP($M223,#REF!,8,0))</f>
        <v/>
      </c>
      <c r="AE223" s="152" t="str">
        <f t="shared" si="102"/>
        <v/>
      </c>
      <c r="AF223" s="155" t="str">
        <f t="shared" si="103"/>
        <v/>
      </c>
      <c r="AG223" s="146" t="str">
        <f t="shared" si="104"/>
        <v/>
      </c>
      <c r="AH223" s="146" t="str">
        <f>IF(ISERROR(VLOOKUP($M223,#REF!,9,0)),"",VLOOKUP($M223,#REF!,9,0))</f>
        <v/>
      </c>
      <c r="AI223" s="146" t="str">
        <f t="shared" si="105"/>
        <v/>
      </c>
      <c r="AJ223" s="168">
        <f t="shared" si="106"/>
        <v>0</v>
      </c>
      <c r="AK223" s="171"/>
      <c r="AL223" s="174" t="str">
        <f t="shared" si="107"/>
        <v/>
      </c>
      <c r="AM223" s="179" t="str">
        <f t="shared" si="108"/>
        <v/>
      </c>
      <c r="AN223" s="183" t="str">
        <f t="shared" si="109"/>
        <v>未入力セル</v>
      </c>
      <c r="AO223" s="186" t="str">
        <f t="shared" si="89"/>
        <v/>
      </c>
      <c r="AP223" s="186" t="str">
        <f t="shared" si="90"/>
        <v/>
      </c>
      <c r="AQ223" s="39">
        <f t="shared" ref="AQ223:AQ286" si="116">R223*S223*N223</f>
        <v>0</v>
      </c>
      <c r="AR223" s="39" t="str">
        <f>IF(ISERROR(VLOOKUP($M223,#REF!,16,0)),"",VLOOKUP($M223,#REF!,16,0))</f>
        <v/>
      </c>
      <c r="AS223" s="196" t="str">
        <f>IF(ISERROR(VLOOKUP($M223,#REF!,7,0)),"",VLOOKUP($M223,#REF!,7,0))</f>
        <v/>
      </c>
      <c r="AT223" s="203">
        <f t="shared" si="110"/>
        <v>0</v>
      </c>
      <c r="AU223" s="208" t="str">
        <f t="shared" si="111"/>
        <v/>
      </c>
      <c r="AW223" s="208" t="str">
        <f>IF(ISERROR(VLOOKUP($M223,#REF!,10,0)),"",VLOOKUP($M223,#REF!,10,0))</f>
        <v/>
      </c>
      <c r="AX223" s="203">
        <f t="shared" si="112"/>
        <v>0</v>
      </c>
      <c r="AY223" s="208" t="str">
        <f t="shared" si="113"/>
        <v/>
      </c>
      <c r="BA223" s="225" t="str">
        <f t="shared" si="114"/>
        <v/>
      </c>
      <c r="BB223" s="225" t="str">
        <f t="shared" si="115"/>
        <v/>
      </c>
    </row>
    <row r="224" spans="1:54" s="39" customFormat="1" ht="25.2" customHeight="1" x14ac:dyDescent="0.2">
      <c r="A224" s="45"/>
      <c r="B224" s="48"/>
      <c r="C224" s="48"/>
      <c r="D224" s="53"/>
      <c r="E224" s="53"/>
      <c r="F224" s="55"/>
      <c r="G224" s="55"/>
      <c r="H224" s="60"/>
      <c r="I224" s="66"/>
      <c r="J224" s="68"/>
      <c r="L224" s="73">
        <f t="shared" si="91"/>
        <v>0</v>
      </c>
      <c r="M224" s="73" t="str">
        <f t="shared" si="92"/>
        <v xml:space="preserve"> </v>
      </c>
      <c r="N224" s="100">
        <f t="shared" si="93"/>
        <v>0</v>
      </c>
      <c r="O224" s="100">
        <f t="shared" si="94"/>
        <v>0</v>
      </c>
      <c r="P224" s="108">
        <f t="shared" si="95"/>
        <v>0</v>
      </c>
      <c r="Q224" s="108" t="str">
        <f>IF(OR($C224="LED",$C224="不明"),"",IF(ISERROR(VLOOKUP($M224,#REF!,2,0)),"",VLOOKUP($M224,#REF!,2,0)))</f>
        <v/>
      </c>
      <c r="R224" s="100">
        <f t="shared" si="96"/>
        <v>0</v>
      </c>
      <c r="S224" s="100">
        <f t="shared" si="97"/>
        <v>0</v>
      </c>
      <c r="T224" s="120" t="str">
        <f t="shared" si="98"/>
        <v/>
      </c>
      <c r="U224" s="124"/>
      <c r="V224" s="129" t="s">
        <v>164</v>
      </c>
      <c r="W224" s="131"/>
      <c r="X224" s="75" t="str">
        <f>IF(COUNTIF($M224,"*LED*"),"LED設置済",IF(COUNTIF($M224,"*不明*"),"該当不明",IF(ISERROR(VLOOKUP($M224,#REF!,4,0)),"",VLOOKUP($M224,#REF!,4,0))))</f>
        <v/>
      </c>
      <c r="Y224" s="139">
        <f t="shared" si="99"/>
        <v>0</v>
      </c>
      <c r="Z224" s="144" t="str">
        <f>IF(ISERROR(VLOOKUP($M224,#REF!,5,0)),"",VLOOKUP($M224,#REF!,5,0))</f>
        <v/>
      </c>
      <c r="AA224" s="147" t="str">
        <f t="shared" si="100"/>
        <v/>
      </c>
      <c r="AB224" s="147" t="str">
        <f t="shared" si="101"/>
        <v/>
      </c>
      <c r="AC224" s="147" t="str">
        <f>IF(ISERROR(VLOOKUP($M224,#REF!,6,0)),"",VLOOKUP($M224,#REF!,6,0))</f>
        <v/>
      </c>
      <c r="AD224" s="147" t="str">
        <f>IF(ISERROR(VLOOKUP($M224,#REF!,8,0)),"",VLOOKUP($M224,#REF!,8,0))</f>
        <v/>
      </c>
      <c r="AE224" s="152" t="str">
        <f t="shared" si="102"/>
        <v/>
      </c>
      <c r="AF224" s="155" t="str">
        <f t="shared" si="103"/>
        <v/>
      </c>
      <c r="AG224" s="146" t="str">
        <f t="shared" si="104"/>
        <v/>
      </c>
      <c r="AH224" s="146" t="str">
        <f>IF(ISERROR(VLOOKUP($M224,#REF!,9,0)),"",VLOOKUP($M224,#REF!,9,0))</f>
        <v/>
      </c>
      <c r="AI224" s="146" t="str">
        <f t="shared" si="105"/>
        <v/>
      </c>
      <c r="AJ224" s="168">
        <f t="shared" si="106"/>
        <v>0</v>
      </c>
      <c r="AK224" s="171"/>
      <c r="AL224" s="174" t="str">
        <f t="shared" si="107"/>
        <v/>
      </c>
      <c r="AM224" s="179" t="str">
        <f t="shared" si="108"/>
        <v/>
      </c>
      <c r="AN224" s="183" t="str">
        <f t="shared" si="109"/>
        <v>未入力セル</v>
      </c>
      <c r="AO224" s="186" t="str">
        <f t="shared" si="89"/>
        <v/>
      </c>
      <c r="AP224" s="186" t="str">
        <f t="shared" si="90"/>
        <v/>
      </c>
      <c r="AQ224" s="39">
        <f t="shared" si="116"/>
        <v>0</v>
      </c>
      <c r="AR224" s="39" t="str">
        <f>IF(ISERROR(VLOOKUP($M224,#REF!,16,0)),"",VLOOKUP($M224,#REF!,16,0))</f>
        <v/>
      </c>
      <c r="AS224" s="196" t="str">
        <f>IF(ISERROR(VLOOKUP($M224,#REF!,7,0)),"",VLOOKUP($M224,#REF!,7,0))</f>
        <v/>
      </c>
      <c r="AT224" s="203">
        <f t="shared" si="110"/>
        <v>0</v>
      </c>
      <c r="AU224" s="208" t="str">
        <f t="shared" si="111"/>
        <v/>
      </c>
      <c r="AW224" s="208" t="str">
        <f>IF(ISERROR(VLOOKUP($M224,#REF!,10,0)),"",VLOOKUP($M224,#REF!,10,0))</f>
        <v/>
      </c>
      <c r="AX224" s="203">
        <f t="shared" si="112"/>
        <v>0</v>
      </c>
      <c r="AY224" s="208" t="str">
        <f t="shared" si="113"/>
        <v/>
      </c>
      <c r="BA224" s="225" t="str">
        <f t="shared" si="114"/>
        <v/>
      </c>
      <c r="BB224" s="225" t="str">
        <f t="shared" si="115"/>
        <v/>
      </c>
    </row>
    <row r="225" spans="1:54" s="39" customFormat="1" ht="25.2" customHeight="1" x14ac:dyDescent="0.2">
      <c r="A225" s="45"/>
      <c r="B225" s="48"/>
      <c r="C225" s="48"/>
      <c r="D225" s="53"/>
      <c r="E225" s="53"/>
      <c r="F225" s="55"/>
      <c r="G225" s="55"/>
      <c r="H225" s="60"/>
      <c r="I225" s="66"/>
      <c r="J225" s="68"/>
      <c r="L225" s="73">
        <f t="shared" si="91"/>
        <v>0</v>
      </c>
      <c r="M225" s="73" t="str">
        <f t="shared" si="92"/>
        <v xml:space="preserve"> </v>
      </c>
      <c r="N225" s="100">
        <f t="shared" si="93"/>
        <v>0</v>
      </c>
      <c r="O225" s="100">
        <f t="shared" si="94"/>
        <v>0</v>
      </c>
      <c r="P225" s="108">
        <f t="shared" si="95"/>
        <v>0</v>
      </c>
      <c r="Q225" s="108" t="str">
        <f>IF(OR($C225="LED",$C225="不明"),"",IF(ISERROR(VLOOKUP($M225,#REF!,2,0)),"",VLOOKUP($M225,#REF!,2,0)))</f>
        <v/>
      </c>
      <c r="R225" s="100">
        <f t="shared" si="96"/>
        <v>0</v>
      </c>
      <c r="S225" s="100">
        <f t="shared" si="97"/>
        <v>0</v>
      </c>
      <c r="T225" s="120" t="str">
        <f t="shared" si="98"/>
        <v/>
      </c>
      <c r="U225" s="124"/>
      <c r="V225" s="129" t="s">
        <v>164</v>
      </c>
      <c r="W225" s="131"/>
      <c r="X225" s="75" t="str">
        <f>IF(COUNTIF($M225,"*LED*"),"LED設置済",IF(COUNTIF($M225,"*不明*"),"該当不明",IF(ISERROR(VLOOKUP($M225,#REF!,4,0)),"",VLOOKUP($M225,#REF!,4,0))))</f>
        <v/>
      </c>
      <c r="Y225" s="139">
        <f t="shared" si="99"/>
        <v>0</v>
      </c>
      <c r="Z225" s="144" t="str">
        <f>IF(ISERROR(VLOOKUP($M225,#REF!,5,0)),"",VLOOKUP($M225,#REF!,5,0))</f>
        <v/>
      </c>
      <c r="AA225" s="147" t="str">
        <f t="shared" si="100"/>
        <v/>
      </c>
      <c r="AB225" s="147" t="str">
        <f t="shared" si="101"/>
        <v/>
      </c>
      <c r="AC225" s="147" t="str">
        <f>IF(ISERROR(VLOOKUP($M225,#REF!,6,0)),"",VLOOKUP($M225,#REF!,6,0))</f>
        <v/>
      </c>
      <c r="AD225" s="147" t="str">
        <f>IF(ISERROR(VLOOKUP($M225,#REF!,8,0)),"",VLOOKUP($M225,#REF!,8,0))</f>
        <v/>
      </c>
      <c r="AE225" s="152" t="str">
        <f t="shared" si="102"/>
        <v/>
      </c>
      <c r="AF225" s="155" t="str">
        <f t="shared" si="103"/>
        <v/>
      </c>
      <c r="AG225" s="146" t="str">
        <f t="shared" si="104"/>
        <v/>
      </c>
      <c r="AH225" s="146" t="str">
        <f>IF(ISERROR(VLOOKUP($M225,#REF!,9,0)),"",VLOOKUP($M225,#REF!,9,0))</f>
        <v/>
      </c>
      <c r="AI225" s="146" t="str">
        <f t="shared" si="105"/>
        <v/>
      </c>
      <c r="AJ225" s="168">
        <f t="shared" si="106"/>
        <v>0</v>
      </c>
      <c r="AK225" s="171"/>
      <c r="AL225" s="174" t="str">
        <f t="shared" si="107"/>
        <v/>
      </c>
      <c r="AM225" s="179" t="str">
        <f t="shared" si="108"/>
        <v/>
      </c>
      <c r="AN225" s="183" t="str">
        <f t="shared" si="109"/>
        <v>未入力セル</v>
      </c>
      <c r="AO225" s="186" t="str">
        <f t="shared" si="89"/>
        <v/>
      </c>
      <c r="AP225" s="186" t="str">
        <f t="shared" si="90"/>
        <v/>
      </c>
      <c r="AQ225" s="39">
        <f t="shared" si="116"/>
        <v>0</v>
      </c>
      <c r="AR225" s="39" t="str">
        <f>IF(ISERROR(VLOOKUP($M225,#REF!,16,0)),"",VLOOKUP($M225,#REF!,16,0))</f>
        <v/>
      </c>
      <c r="AS225" s="196" t="str">
        <f>IF(ISERROR(VLOOKUP($M225,#REF!,7,0)),"",VLOOKUP($M225,#REF!,7,0))</f>
        <v/>
      </c>
      <c r="AT225" s="203">
        <f t="shared" si="110"/>
        <v>0</v>
      </c>
      <c r="AU225" s="208" t="str">
        <f t="shared" si="111"/>
        <v/>
      </c>
      <c r="AW225" s="208" t="str">
        <f>IF(ISERROR(VLOOKUP($M225,#REF!,10,0)),"",VLOOKUP($M225,#REF!,10,0))</f>
        <v/>
      </c>
      <c r="AX225" s="203">
        <f t="shared" si="112"/>
        <v>0</v>
      </c>
      <c r="AY225" s="208" t="str">
        <f t="shared" si="113"/>
        <v/>
      </c>
      <c r="BA225" s="225" t="str">
        <f t="shared" si="114"/>
        <v/>
      </c>
      <c r="BB225" s="225" t="str">
        <f t="shared" si="115"/>
        <v/>
      </c>
    </row>
    <row r="226" spans="1:54" s="39" customFormat="1" ht="25.2" customHeight="1" x14ac:dyDescent="0.2">
      <c r="A226" s="45"/>
      <c r="B226" s="48"/>
      <c r="C226" s="48"/>
      <c r="D226" s="53"/>
      <c r="E226" s="53"/>
      <c r="F226" s="55"/>
      <c r="G226" s="55"/>
      <c r="H226" s="60"/>
      <c r="I226" s="66"/>
      <c r="J226" s="68"/>
      <c r="L226" s="73">
        <f t="shared" si="91"/>
        <v>0</v>
      </c>
      <c r="M226" s="73" t="str">
        <f t="shared" si="92"/>
        <v xml:space="preserve"> </v>
      </c>
      <c r="N226" s="100">
        <f t="shared" si="93"/>
        <v>0</v>
      </c>
      <c r="O226" s="100">
        <f t="shared" si="94"/>
        <v>0</v>
      </c>
      <c r="P226" s="108">
        <f t="shared" si="95"/>
        <v>0</v>
      </c>
      <c r="Q226" s="108" t="str">
        <f>IF(OR($C226="LED",$C226="不明"),"",IF(ISERROR(VLOOKUP($M226,#REF!,2,0)),"",VLOOKUP($M226,#REF!,2,0)))</f>
        <v/>
      </c>
      <c r="R226" s="100">
        <f t="shared" si="96"/>
        <v>0</v>
      </c>
      <c r="S226" s="100">
        <f t="shared" si="97"/>
        <v>0</v>
      </c>
      <c r="T226" s="120" t="str">
        <f t="shared" si="98"/>
        <v/>
      </c>
      <c r="U226" s="124"/>
      <c r="V226" s="129" t="s">
        <v>164</v>
      </c>
      <c r="W226" s="131"/>
      <c r="X226" s="75" t="str">
        <f>IF(COUNTIF($M226,"*LED*"),"LED設置済",IF(COUNTIF($M226,"*不明*"),"該当不明",IF(ISERROR(VLOOKUP($M226,#REF!,4,0)),"",VLOOKUP($M226,#REF!,4,0))))</f>
        <v/>
      </c>
      <c r="Y226" s="139">
        <f t="shared" si="99"/>
        <v>0</v>
      </c>
      <c r="Z226" s="144" t="str">
        <f>IF(ISERROR(VLOOKUP($M226,#REF!,5,0)),"",VLOOKUP($M226,#REF!,5,0))</f>
        <v/>
      </c>
      <c r="AA226" s="147" t="str">
        <f t="shared" si="100"/>
        <v/>
      </c>
      <c r="AB226" s="147" t="str">
        <f t="shared" si="101"/>
        <v/>
      </c>
      <c r="AC226" s="147" t="str">
        <f>IF(ISERROR(VLOOKUP($M226,#REF!,6,0)),"",VLOOKUP($M226,#REF!,6,0))</f>
        <v/>
      </c>
      <c r="AD226" s="147" t="str">
        <f>IF(ISERROR(VLOOKUP($M226,#REF!,8,0)),"",VLOOKUP($M226,#REF!,8,0))</f>
        <v/>
      </c>
      <c r="AE226" s="152" t="str">
        <f t="shared" si="102"/>
        <v/>
      </c>
      <c r="AF226" s="155" t="str">
        <f t="shared" si="103"/>
        <v/>
      </c>
      <c r="AG226" s="146" t="str">
        <f t="shared" si="104"/>
        <v/>
      </c>
      <c r="AH226" s="146" t="str">
        <f>IF(ISERROR(VLOOKUP($M226,#REF!,9,0)),"",VLOOKUP($M226,#REF!,9,0))</f>
        <v/>
      </c>
      <c r="AI226" s="146" t="str">
        <f t="shared" si="105"/>
        <v/>
      </c>
      <c r="AJ226" s="168">
        <f t="shared" si="106"/>
        <v>0</v>
      </c>
      <c r="AK226" s="171"/>
      <c r="AL226" s="174" t="str">
        <f t="shared" si="107"/>
        <v/>
      </c>
      <c r="AM226" s="179" t="str">
        <f t="shared" si="108"/>
        <v/>
      </c>
      <c r="AN226" s="183" t="str">
        <f t="shared" si="109"/>
        <v>未入力セル</v>
      </c>
      <c r="AO226" s="186" t="str">
        <f t="shared" si="89"/>
        <v/>
      </c>
      <c r="AP226" s="186" t="str">
        <f t="shared" si="90"/>
        <v/>
      </c>
      <c r="AQ226" s="39">
        <f t="shared" si="116"/>
        <v>0</v>
      </c>
      <c r="AR226" s="39" t="str">
        <f>IF(ISERROR(VLOOKUP($M226,#REF!,16,0)),"",VLOOKUP($M226,#REF!,16,0))</f>
        <v/>
      </c>
      <c r="AS226" s="196" t="str">
        <f>IF(ISERROR(VLOOKUP($M226,#REF!,7,0)),"",VLOOKUP($M226,#REF!,7,0))</f>
        <v/>
      </c>
      <c r="AT226" s="203">
        <f t="shared" si="110"/>
        <v>0</v>
      </c>
      <c r="AU226" s="208" t="str">
        <f t="shared" si="111"/>
        <v/>
      </c>
      <c r="AW226" s="208" t="str">
        <f>IF(ISERROR(VLOOKUP($M226,#REF!,10,0)),"",VLOOKUP($M226,#REF!,10,0))</f>
        <v/>
      </c>
      <c r="AX226" s="203">
        <f t="shared" si="112"/>
        <v>0</v>
      </c>
      <c r="AY226" s="208" t="str">
        <f t="shared" si="113"/>
        <v/>
      </c>
      <c r="BA226" s="225" t="str">
        <f t="shared" si="114"/>
        <v/>
      </c>
      <c r="BB226" s="225" t="str">
        <f t="shared" si="115"/>
        <v/>
      </c>
    </row>
    <row r="227" spans="1:54" s="39" customFormat="1" ht="25.2" customHeight="1" x14ac:dyDescent="0.2">
      <c r="A227" s="45"/>
      <c r="B227" s="48"/>
      <c r="C227" s="48"/>
      <c r="D227" s="53"/>
      <c r="E227" s="53"/>
      <c r="F227" s="55"/>
      <c r="G227" s="55"/>
      <c r="H227" s="60"/>
      <c r="I227" s="66"/>
      <c r="J227" s="68"/>
      <c r="L227" s="73">
        <f t="shared" si="91"/>
        <v>0</v>
      </c>
      <c r="M227" s="73" t="str">
        <f t="shared" si="92"/>
        <v xml:space="preserve"> </v>
      </c>
      <c r="N227" s="100">
        <f t="shared" si="93"/>
        <v>0</v>
      </c>
      <c r="O227" s="100">
        <f t="shared" si="94"/>
        <v>0</v>
      </c>
      <c r="P227" s="108">
        <f t="shared" si="95"/>
        <v>0</v>
      </c>
      <c r="Q227" s="108" t="str">
        <f>IF(OR($C227="LED",$C227="不明"),"",IF(ISERROR(VLOOKUP($M227,#REF!,2,0)),"",VLOOKUP($M227,#REF!,2,0)))</f>
        <v/>
      </c>
      <c r="R227" s="100">
        <f t="shared" si="96"/>
        <v>0</v>
      </c>
      <c r="S227" s="100">
        <f t="shared" si="97"/>
        <v>0</v>
      </c>
      <c r="T227" s="120" t="str">
        <f t="shared" si="98"/>
        <v/>
      </c>
      <c r="U227" s="124"/>
      <c r="V227" s="129" t="s">
        <v>164</v>
      </c>
      <c r="W227" s="131"/>
      <c r="X227" s="75" t="str">
        <f>IF(COUNTIF($M227,"*LED*"),"LED設置済",IF(COUNTIF($M227,"*不明*"),"該当不明",IF(ISERROR(VLOOKUP($M227,#REF!,4,0)),"",VLOOKUP($M227,#REF!,4,0))))</f>
        <v/>
      </c>
      <c r="Y227" s="139">
        <f t="shared" si="99"/>
        <v>0</v>
      </c>
      <c r="Z227" s="144" t="str">
        <f>IF(ISERROR(VLOOKUP($M227,#REF!,5,0)),"",VLOOKUP($M227,#REF!,5,0))</f>
        <v/>
      </c>
      <c r="AA227" s="147" t="str">
        <f t="shared" si="100"/>
        <v/>
      </c>
      <c r="AB227" s="147" t="str">
        <f t="shared" si="101"/>
        <v/>
      </c>
      <c r="AC227" s="147" t="str">
        <f>IF(ISERROR(VLOOKUP($M227,#REF!,6,0)),"",VLOOKUP($M227,#REF!,6,0))</f>
        <v/>
      </c>
      <c r="AD227" s="147" t="str">
        <f>IF(ISERROR(VLOOKUP($M227,#REF!,8,0)),"",VLOOKUP($M227,#REF!,8,0))</f>
        <v/>
      </c>
      <c r="AE227" s="152" t="str">
        <f t="shared" si="102"/>
        <v/>
      </c>
      <c r="AF227" s="155" t="str">
        <f t="shared" si="103"/>
        <v/>
      </c>
      <c r="AG227" s="146" t="str">
        <f t="shared" si="104"/>
        <v/>
      </c>
      <c r="AH227" s="146" t="str">
        <f>IF(ISERROR(VLOOKUP($M227,#REF!,9,0)),"",VLOOKUP($M227,#REF!,9,0))</f>
        <v/>
      </c>
      <c r="AI227" s="146" t="str">
        <f t="shared" si="105"/>
        <v/>
      </c>
      <c r="AJ227" s="168">
        <f t="shared" si="106"/>
        <v>0</v>
      </c>
      <c r="AK227" s="171"/>
      <c r="AL227" s="174" t="str">
        <f t="shared" si="107"/>
        <v/>
      </c>
      <c r="AM227" s="179" t="str">
        <f t="shared" si="108"/>
        <v/>
      </c>
      <c r="AN227" s="183" t="str">
        <f t="shared" si="109"/>
        <v>未入力セル</v>
      </c>
      <c r="AO227" s="186" t="str">
        <f t="shared" si="89"/>
        <v/>
      </c>
      <c r="AP227" s="186" t="str">
        <f t="shared" si="90"/>
        <v/>
      </c>
      <c r="AQ227" s="39">
        <f t="shared" si="116"/>
        <v>0</v>
      </c>
      <c r="AR227" s="39" t="str">
        <f>IF(ISERROR(VLOOKUP($M227,#REF!,16,0)),"",VLOOKUP($M227,#REF!,16,0))</f>
        <v/>
      </c>
      <c r="AS227" s="196" t="str">
        <f>IF(ISERROR(VLOOKUP($M227,#REF!,7,0)),"",VLOOKUP($M227,#REF!,7,0))</f>
        <v/>
      </c>
      <c r="AT227" s="203">
        <f t="shared" si="110"/>
        <v>0</v>
      </c>
      <c r="AU227" s="208" t="str">
        <f t="shared" si="111"/>
        <v/>
      </c>
      <c r="AW227" s="208" t="str">
        <f>IF(ISERROR(VLOOKUP($M227,#REF!,10,0)),"",VLOOKUP($M227,#REF!,10,0))</f>
        <v/>
      </c>
      <c r="AX227" s="203">
        <f t="shared" si="112"/>
        <v>0</v>
      </c>
      <c r="AY227" s="208" t="str">
        <f t="shared" si="113"/>
        <v/>
      </c>
      <c r="BA227" s="225" t="str">
        <f t="shared" si="114"/>
        <v/>
      </c>
      <c r="BB227" s="225" t="str">
        <f t="shared" si="115"/>
        <v/>
      </c>
    </row>
    <row r="228" spans="1:54" s="39" customFormat="1" ht="25.2" customHeight="1" x14ac:dyDescent="0.2">
      <c r="A228" s="45"/>
      <c r="B228" s="48"/>
      <c r="C228" s="48"/>
      <c r="D228" s="53"/>
      <c r="E228" s="53"/>
      <c r="F228" s="55"/>
      <c r="G228" s="55"/>
      <c r="H228" s="60"/>
      <c r="I228" s="66"/>
      <c r="J228" s="68"/>
      <c r="L228" s="73">
        <f t="shared" si="91"/>
        <v>0</v>
      </c>
      <c r="M228" s="73" t="str">
        <f t="shared" si="92"/>
        <v xml:space="preserve"> </v>
      </c>
      <c r="N228" s="100">
        <f t="shared" si="93"/>
        <v>0</v>
      </c>
      <c r="O228" s="100">
        <f t="shared" si="94"/>
        <v>0</v>
      </c>
      <c r="P228" s="108">
        <f t="shared" si="95"/>
        <v>0</v>
      </c>
      <c r="Q228" s="108" t="str">
        <f>IF(OR($C228="LED",$C228="不明"),"",IF(ISERROR(VLOOKUP($M228,#REF!,2,0)),"",VLOOKUP($M228,#REF!,2,0)))</f>
        <v/>
      </c>
      <c r="R228" s="100">
        <f t="shared" si="96"/>
        <v>0</v>
      </c>
      <c r="S228" s="100">
        <f t="shared" si="97"/>
        <v>0</v>
      </c>
      <c r="T228" s="120" t="str">
        <f t="shared" si="98"/>
        <v/>
      </c>
      <c r="U228" s="124"/>
      <c r="V228" s="129" t="s">
        <v>164</v>
      </c>
      <c r="W228" s="131"/>
      <c r="X228" s="75" t="str">
        <f>IF(COUNTIF($M228,"*LED*"),"LED設置済",IF(COUNTIF($M228,"*不明*"),"該当不明",IF(ISERROR(VLOOKUP($M228,#REF!,4,0)),"",VLOOKUP($M228,#REF!,4,0))))</f>
        <v/>
      </c>
      <c r="Y228" s="139">
        <f t="shared" si="99"/>
        <v>0</v>
      </c>
      <c r="Z228" s="144" t="str">
        <f>IF(ISERROR(VLOOKUP($M228,#REF!,5,0)),"",VLOOKUP($M228,#REF!,5,0))</f>
        <v/>
      </c>
      <c r="AA228" s="147" t="str">
        <f t="shared" si="100"/>
        <v/>
      </c>
      <c r="AB228" s="147" t="str">
        <f t="shared" si="101"/>
        <v/>
      </c>
      <c r="AC228" s="147" t="str">
        <f>IF(ISERROR(VLOOKUP($M228,#REF!,6,0)),"",VLOOKUP($M228,#REF!,6,0))</f>
        <v/>
      </c>
      <c r="AD228" s="147" t="str">
        <f>IF(ISERROR(VLOOKUP($M228,#REF!,8,0)),"",VLOOKUP($M228,#REF!,8,0))</f>
        <v/>
      </c>
      <c r="AE228" s="152" t="str">
        <f t="shared" si="102"/>
        <v/>
      </c>
      <c r="AF228" s="155" t="str">
        <f t="shared" si="103"/>
        <v/>
      </c>
      <c r="AG228" s="146" t="str">
        <f t="shared" si="104"/>
        <v/>
      </c>
      <c r="AH228" s="146" t="str">
        <f>IF(ISERROR(VLOOKUP($M228,#REF!,9,0)),"",VLOOKUP($M228,#REF!,9,0))</f>
        <v/>
      </c>
      <c r="AI228" s="146" t="str">
        <f t="shared" si="105"/>
        <v/>
      </c>
      <c r="AJ228" s="168">
        <f t="shared" si="106"/>
        <v>0</v>
      </c>
      <c r="AK228" s="171"/>
      <c r="AL228" s="174" t="str">
        <f t="shared" si="107"/>
        <v/>
      </c>
      <c r="AM228" s="179" t="str">
        <f t="shared" si="108"/>
        <v/>
      </c>
      <c r="AN228" s="183" t="str">
        <f t="shared" si="109"/>
        <v>未入力セル</v>
      </c>
      <c r="AO228" s="186" t="str">
        <f t="shared" si="89"/>
        <v/>
      </c>
      <c r="AP228" s="186" t="str">
        <f t="shared" si="90"/>
        <v/>
      </c>
      <c r="AQ228" s="39">
        <f t="shared" si="116"/>
        <v>0</v>
      </c>
      <c r="AR228" s="39" t="str">
        <f>IF(ISERROR(VLOOKUP($M228,#REF!,16,0)),"",VLOOKUP($M228,#REF!,16,0))</f>
        <v/>
      </c>
      <c r="AS228" s="196" t="str">
        <f>IF(ISERROR(VLOOKUP($M228,#REF!,7,0)),"",VLOOKUP($M228,#REF!,7,0))</f>
        <v/>
      </c>
      <c r="AT228" s="203">
        <f t="shared" si="110"/>
        <v>0</v>
      </c>
      <c r="AU228" s="208" t="str">
        <f t="shared" si="111"/>
        <v/>
      </c>
      <c r="AW228" s="208" t="str">
        <f>IF(ISERROR(VLOOKUP($M228,#REF!,10,0)),"",VLOOKUP($M228,#REF!,10,0))</f>
        <v/>
      </c>
      <c r="AX228" s="203">
        <f t="shared" si="112"/>
        <v>0</v>
      </c>
      <c r="AY228" s="208" t="str">
        <f t="shared" si="113"/>
        <v/>
      </c>
      <c r="BA228" s="225" t="str">
        <f t="shared" si="114"/>
        <v/>
      </c>
      <c r="BB228" s="225" t="str">
        <f t="shared" si="115"/>
        <v/>
      </c>
    </row>
    <row r="229" spans="1:54" s="39" customFormat="1" ht="25.2" customHeight="1" x14ac:dyDescent="0.2">
      <c r="A229" s="45"/>
      <c r="B229" s="48"/>
      <c r="C229" s="48"/>
      <c r="D229" s="53"/>
      <c r="E229" s="53"/>
      <c r="F229" s="55"/>
      <c r="G229" s="55"/>
      <c r="H229" s="60"/>
      <c r="I229" s="66"/>
      <c r="J229" s="68"/>
      <c r="L229" s="73">
        <f t="shared" si="91"/>
        <v>0</v>
      </c>
      <c r="M229" s="73" t="str">
        <f t="shared" si="92"/>
        <v xml:space="preserve"> </v>
      </c>
      <c r="N229" s="100">
        <f t="shared" si="93"/>
        <v>0</v>
      </c>
      <c r="O229" s="100">
        <f t="shared" si="94"/>
        <v>0</v>
      </c>
      <c r="P229" s="108">
        <f t="shared" si="95"/>
        <v>0</v>
      </c>
      <c r="Q229" s="108" t="str">
        <f>IF(OR($C229="LED",$C229="不明"),"",IF(ISERROR(VLOOKUP($M229,#REF!,2,0)),"",VLOOKUP($M229,#REF!,2,0)))</f>
        <v/>
      </c>
      <c r="R229" s="100">
        <f t="shared" si="96"/>
        <v>0</v>
      </c>
      <c r="S229" s="100">
        <f t="shared" si="97"/>
        <v>0</v>
      </c>
      <c r="T229" s="120" t="str">
        <f t="shared" si="98"/>
        <v/>
      </c>
      <c r="U229" s="124"/>
      <c r="V229" s="129" t="s">
        <v>164</v>
      </c>
      <c r="W229" s="131"/>
      <c r="X229" s="75" t="str">
        <f>IF(COUNTIF($M229,"*LED*"),"LED設置済",IF(COUNTIF($M229,"*不明*"),"該当不明",IF(ISERROR(VLOOKUP($M229,#REF!,4,0)),"",VLOOKUP($M229,#REF!,4,0))))</f>
        <v/>
      </c>
      <c r="Y229" s="139">
        <f t="shared" si="99"/>
        <v>0</v>
      </c>
      <c r="Z229" s="144" t="str">
        <f>IF(ISERROR(VLOOKUP($M229,#REF!,5,0)),"",VLOOKUP($M229,#REF!,5,0))</f>
        <v/>
      </c>
      <c r="AA229" s="147" t="str">
        <f t="shared" si="100"/>
        <v/>
      </c>
      <c r="AB229" s="147" t="str">
        <f t="shared" si="101"/>
        <v/>
      </c>
      <c r="AC229" s="147" t="str">
        <f>IF(ISERROR(VLOOKUP($M229,#REF!,6,0)),"",VLOOKUP($M229,#REF!,6,0))</f>
        <v/>
      </c>
      <c r="AD229" s="147" t="str">
        <f>IF(ISERROR(VLOOKUP($M229,#REF!,8,0)),"",VLOOKUP($M229,#REF!,8,0))</f>
        <v/>
      </c>
      <c r="AE229" s="152" t="str">
        <f t="shared" si="102"/>
        <v/>
      </c>
      <c r="AF229" s="155" t="str">
        <f t="shared" si="103"/>
        <v/>
      </c>
      <c r="AG229" s="146" t="str">
        <f t="shared" si="104"/>
        <v/>
      </c>
      <c r="AH229" s="146" t="str">
        <f>IF(ISERROR(VLOOKUP($M229,#REF!,9,0)),"",VLOOKUP($M229,#REF!,9,0))</f>
        <v/>
      </c>
      <c r="AI229" s="146" t="str">
        <f t="shared" si="105"/>
        <v/>
      </c>
      <c r="AJ229" s="168">
        <f t="shared" si="106"/>
        <v>0</v>
      </c>
      <c r="AK229" s="171"/>
      <c r="AL229" s="174" t="str">
        <f t="shared" si="107"/>
        <v/>
      </c>
      <c r="AM229" s="179" t="str">
        <f t="shared" si="108"/>
        <v/>
      </c>
      <c r="AN229" s="183" t="str">
        <f t="shared" si="109"/>
        <v>未入力セル</v>
      </c>
      <c r="AO229" s="186" t="str">
        <f t="shared" si="89"/>
        <v/>
      </c>
      <c r="AP229" s="186" t="str">
        <f t="shared" si="90"/>
        <v/>
      </c>
      <c r="AQ229" s="39">
        <f t="shared" si="116"/>
        <v>0</v>
      </c>
      <c r="AR229" s="39" t="str">
        <f>IF(ISERROR(VLOOKUP($M229,#REF!,16,0)),"",VLOOKUP($M229,#REF!,16,0))</f>
        <v/>
      </c>
      <c r="AS229" s="196" t="str">
        <f>IF(ISERROR(VLOOKUP($M229,#REF!,7,0)),"",VLOOKUP($M229,#REF!,7,0))</f>
        <v/>
      </c>
      <c r="AT229" s="203">
        <f t="shared" si="110"/>
        <v>0</v>
      </c>
      <c r="AU229" s="208" t="str">
        <f t="shared" si="111"/>
        <v/>
      </c>
      <c r="AW229" s="208" t="str">
        <f>IF(ISERROR(VLOOKUP($M229,#REF!,10,0)),"",VLOOKUP($M229,#REF!,10,0))</f>
        <v/>
      </c>
      <c r="AX229" s="203">
        <f t="shared" si="112"/>
        <v>0</v>
      </c>
      <c r="AY229" s="208" t="str">
        <f t="shared" si="113"/>
        <v/>
      </c>
      <c r="BA229" s="225" t="str">
        <f t="shared" si="114"/>
        <v/>
      </c>
      <c r="BB229" s="225" t="str">
        <f t="shared" si="115"/>
        <v/>
      </c>
    </row>
    <row r="230" spans="1:54" s="39" customFormat="1" ht="25.2" customHeight="1" x14ac:dyDescent="0.2">
      <c r="A230" s="45"/>
      <c r="B230" s="48"/>
      <c r="C230" s="48"/>
      <c r="D230" s="53"/>
      <c r="E230" s="53"/>
      <c r="F230" s="55"/>
      <c r="G230" s="55"/>
      <c r="H230" s="60"/>
      <c r="I230" s="66"/>
      <c r="J230" s="68"/>
      <c r="L230" s="73">
        <f t="shared" si="91"/>
        <v>0</v>
      </c>
      <c r="M230" s="73" t="str">
        <f t="shared" si="92"/>
        <v xml:space="preserve"> </v>
      </c>
      <c r="N230" s="100">
        <f t="shared" si="93"/>
        <v>0</v>
      </c>
      <c r="O230" s="100">
        <f t="shared" si="94"/>
        <v>0</v>
      </c>
      <c r="P230" s="108">
        <f t="shared" si="95"/>
        <v>0</v>
      </c>
      <c r="Q230" s="108" t="str">
        <f>IF(OR($C230="LED",$C230="不明"),"",IF(ISERROR(VLOOKUP($M230,#REF!,2,0)),"",VLOOKUP($M230,#REF!,2,0)))</f>
        <v/>
      </c>
      <c r="R230" s="100">
        <f t="shared" si="96"/>
        <v>0</v>
      </c>
      <c r="S230" s="100">
        <f t="shared" si="97"/>
        <v>0</v>
      </c>
      <c r="T230" s="120" t="str">
        <f t="shared" si="98"/>
        <v/>
      </c>
      <c r="U230" s="124"/>
      <c r="V230" s="129" t="s">
        <v>164</v>
      </c>
      <c r="W230" s="131"/>
      <c r="X230" s="75" t="str">
        <f>IF(COUNTIF($M230,"*LED*"),"LED設置済",IF(COUNTIF($M230,"*不明*"),"該当不明",IF(ISERROR(VLOOKUP($M230,#REF!,4,0)),"",VLOOKUP($M230,#REF!,4,0))))</f>
        <v/>
      </c>
      <c r="Y230" s="139">
        <f t="shared" si="99"/>
        <v>0</v>
      </c>
      <c r="Z230" s="144" t="str">
        <f>IF(ISERROR(VLOOKUP($M230,#REF!,5,0)),"",VLOOKUP($M230,#REF!,5,0))</f>
        <v/>
      </c>
      <c r="AA230" s="147" t="str">
        <f t="shared" si="100"/>
        <v/>
      </c>
      <c r="AB230" s="147" t="str">
        <f t="shared" si="101"/>
        <v/>
      </c>
      <c r="AC230" s="147" t="str">
        <f>IF(ISERROR(VLOOKUP($M230,#REF!,6,0)),"",VLOOKUP($M230,#REF!,6,0))</f>
        <v/>
      </c>
      <c r="AD230" s="147" t="str">
        <f>IF(ISERROR(VLOOKUP($M230,#REF!,8,0)),"",VLOOKUP($M230,#REF!,8,0))</f>
        <v/>
      </c>
      <c r="AE230" s="152" t="str">
        <f t="shared" si="102"/>
        <v/>
      </c>
      <c r="AF230" s="155" t="str">
        <f t="shared" si="103"/>
        <v/>
      </c>
      <c r="AG230" s="146" t="str">
        <f t="shared" si="104"/>
        <v/>
      </c>
      <c r="AH230" s="146" t="str">
        <f>IF(ISERROR(VLOOKUP($M230,#REF!,9,0)),"",VLOOKUP($M230,#REF!,9,0))</f>
        <v/>
      </c>
      <c r="AI230" s="146" t="str">
        <f t="shared" si="105"/>
        <v/>
      </c>
      <c r="AJ230" s="168">
        <f t="shared" si="106"/>
        <v>0</v>
      </c>
      <c r="AK230" s="171"/>
      <c r="AL230" s="174" t="str">
        <f t="shared" si="107"/>
        <v/>
      </c>
      <c r="AM230" s="179" t="str">
        <f t="shared" si="108"/>
        <v/>
      </c>
      <c r="AN230" s="183" t="str">
        <f t="shared" si="109"/>
        <v>未入力セル</v>
      </c>
      <c r="AO230" s="186" t="str">
        <f t="shared" si="89"/>
        <v/>
      </c>
      <c r="AP230" s="186" t="str">
        <f t="shared" si="90"/>
        <v/>
      </c>
      <c r="AQ230" s="39">
        <f t="shared" si="116"/>
        <v>0</v>
      </c>
      <c r="AR230" s="39" t="str">
        <f>IF(ISERROR(VLOOKUP($M230,#REF!,16,0)),"",VLOOKUP($M230,#REF!,16,0))</f>
        <v/>
      </c>
      <c r="AS230" s="196" t="str">
        <f>IF(ISERROR(VLOOKUP($M230,#REF!,7,0)),"",VLOOKUP($M230,#REF!,7,0))</f>
        <v/>
      </c>
      <c r="AT230" s="203">
        <f t="shared" si="110"/>
        <v>0</v>
      </c>
      <c r="AU230" s="208" t="str">
        <f t="shared" si="111"/>
        <v/>
      </c>
      <c r="AW230" s="208" t="str">
        <f>IF(ISERROR(VLOOKUP($M230,#REF!,10,0)),"",VLOOKUP($M230,#REF!,10,0))</f>
        <v/>
      </c>
      <c r="AX230" s="203">
        <f t="shared" si="112"/>
        <v>0</v>
      </c>
      <c r="AY230" s="208" t="str">
        <f t="shared" si="113"/>
        <v/>
      </c>
      <c r="BA230" s="225" t="str">
        <f t="shared" si="114"/>
        <v/>
      </c>
      <c r="BB230" s="225" t="str">
        <f t="shared" si="115"/>
        <v/>
      </c>
    </row>
    <row r="231" spans="1:54" s="39" customFormat="1" ht="25.2" customHeight="1" x14ac:dyDescent="0.2">
      <c r="A231" s="45"/>
      <c r="B231" s="48"/>
      <c r="C231" s="48"/>
      <c r="D231" s="53"/>
      <c r="E231" s="53"/>
      <c r="F231" s="55"/>
      <c r="G231" s="55"/>
      <c r="H231" s="60"/>
      <c r="I231" s="66"/>
      <c r="J231" s="68"/>
      <c r="L231" s="73">
        <f t="shared" si="91"/>
        <v>0</v>
      </c>
      <c r="M231" s="73" t="str">
        <f t="shared" si="92"/>
        <v xml:space="preserve"> </v>
      </c>
      <c r="N231" s="100">
        <f t="shared" si="93"/>
        <v>0</v>
      </c>
      <c r="O231" s="100">
        <f t="shared" si="94"/>
        <v>0</v>
      </c>
      <c r="P231" s="108">
        <f t="shared" si="95"/>
        <v>0</v>
      </c>
      <c r="Q231" s="108" t="str">
        <f>IF(OR($C231="LED",$C231="不明"),"",IF(ISERROR(VLOOKUP($M231,#REF!,2,0)),"",VLOOKUP($M231,#REF!,2,0)))</f>
        <v/>
      </c>
      <c r="R231" s="100">
        <f t="shared" si="96"/>
        <v>0</v>
      </c>
      <c r="S231" s="100">
        <f t="shared" si="97"/>
        <v>0</v>
      </c>
      <c r="T231" s="120" t="str">
        <f t="shared" si="98"/>
        <v/>
      </c>
      <c r="U231" s="124"/>
      <c r="V231" s="129" t="s">
        <v>164</v>
      </c>
      <c r="W231" s="131"/>
      <c r="X231" s="75" t="str">
        <f>IF(COUNTIF($M231,"*LED*"),"LED設置済",IF(COUNTIF($M231,"*不明*"),"該当不明",IF(ISERROR(VLOOKUP($M231,#REF!,4,0)),"",VLOOKUP($M231,#REF!,4,0))))</f>
        <v/>
      </c>
      <c r="Y231" s="139">
        <f t="shared" si="99"/>
        <v>0</v>
      </c>
      <c r="Z231" s="144" t="str">
        <f>IF(ISERROR(VLOOKUP($M231,#REF!,5,0)),"",VLOOKUP($M231,#REF!,5,0))</f>
        <v/>
      </c>
      <c r="AA231" s="147" t="str">
        <f t="shared" si="100"/>
        <v/>
      </c>
      <c r="AB231" s="147" t="str">
        <f t="shared" si="101"/>
        <v/>
      </c>
      <c r="AC231" s="147" t="str">
        <f>IF(ISERROR(VLOOKUP($M231,#REF!,6,0)),"",VLOOKUP($M231,#REF!,6,0))</f>
        <v/>
      </c>
      <c r="AD231" s="147" t="str">
        <f>IF(ISERROR(VLOOKUP($M231,#REF!,8,0)),"",VLOOKUP($M231,#REF!,8,0))</f>
        <v/>
      </c>
      <c r="AE231" s="152" t="str">
        <f t="shared" si="102"/>
        <v/>
      </c>
      <c r="AF231" s="155" t="str">
        <f t="shared" si="103"/>
        <v/>
      </c>
      <c r="AG231" s="146" t="str">
        <f t="shared" si="104"/>
        <v/>
      </c>
      <c r="AH231" s="146" t="str">
        <f>IF(ISERROR(VLOOKUP($M231,#REF!,9,0)),"",VLOOKUP($M231,#REF!,9,0))</f>
        <v/>
      </c>
      <c r="AI231" s="146" t="str">
        <f t="shared" si="105"/>
        <v/>
      </c>
      <c r="AJ231" s="168">
        <f t="shared" si="106"/>
        <v>0</v>
      </c>
      <c r="AK231" s="171"/>
      <c r="AL231" s="174" t="str">
        <f t="shared" si="107"/>
        <v/>
      </c>
      <c r="AM231" s="179" t="str">
        <f t="shared" si="108"/>
        <v/>
      </c>
      <c r="AN231" s="183" t="str">
        <f t="shared" si="109"/>
        <v>未入力セル</v>
      </c>
      <c r="AO231" s="186" t="str">
        <f t="shared" si="89"/>
        <v/>
      </c>
      <c r="AP231" s="186" t="str">
        <f t="shared" si="90"/>
        <v/>
      </c>
      <c r="AQ231" s="39">
        <f t="shared" si="116"/>
        <v>0</v>
      </c>
      <c r="AR231" s="39" t="str">
        <f>IF(ISERROR(VLOOKUP($M231,#REF!,16,0)),"",VLOOKUP($M231,#REF!,16,0))</f>
        <v/>
      </c>
      <c r="AS231" s="196" t="str">
        <f>IF(ISERROR(VLOOKUP($M231,#REF!,7,0)),"",VLOOKUP($M231,#REF!,7,0))</f>
        <v/>
      </c>
      <c r="AT231" s="203">
        <f t="shared" si="110"/>
        <v>0</v>
      </c>
      <c r="AU231" s="208" t="str">
        <f t="shared" si="111"/>
        <v/>
      </c>
      <c r="AW231" s="208" t="str">
        <f>IF(ISERROR(VLOOKUP($M231,#REF!,10,0)),"",VLOOKUP($M231,#REF!,10,0))</f>
        <v/>
      </c>
      <c r="AX231" s="203">
        <f t="shared" si="112"/>
        <v>0</v>
      </c>
      <c r="AY231" s="208" t="str">
        <f t="shared" si="113"/>
        <v/>
      </c>
      <c r="BA231" s="225" t="str">
        <f t="shared" si="114"/>
        <v/>
      </c>
      <c r="BB231" s="225" t="str">
        <f t="shared" si="115"/>
        <v/>
      </c>
    </row>
    <row r="232" spans="1:54" s="39" customFormat="1" ht="25.2" customHeight="1" x14ac:dyDescent="0.2">
      <c r="A232" s="45"/>
      <c r="B232" s="48"/>
      <c r="C232" s="48"/>
      <c r="D232" s="53"/>
      <c r="E232" s="53"/>
      <c r="F232" s="55"/>
      <c r="G232" s="55"/>
      <c r="H232" s="60"/>
      <c r="I232" s="66"/>
      <c r="J232" s="68"/>
      <c r="L232" s="73">
        <f t="shared" si="91"/>
        <v>0</v>
      </c>
      <c r="M232" s="73" t="str">
        <f t="shared" si="92"/>
        <v xml:space="preserve"> </v>
      </c>
      <c r="N232" s="100">
        <f t="shared" si="93"/>
        <v>0</v>
      </c>
      <c r="O232" s="100">
        <f t="shared" si="94"/>
        <v>0</v>
      </c>
      <c r="P232" s="108">
        <f t="shared" si="95"/>
        <v>0</v>
      </c>
      <c r="Q232" s="108" t="str">
        <f>IF(OR($C232="LED",$C232="不明"),"",IF(ISERROR(VLOOKUP($M232,#REF!,2,0)),"",VLOOKUP($M232,#REF!,2,0)))</f>
        <v/>
      </c>
      <c r="R232" s="100">
        <f t="shared" si="96"/>
        <v>0</v>
      </c>
      <c r="S232" s="100">
        <f t="shared" si="97"/>
        <v>0</v>
      </c>
      <c r="T232" s="120" t="str">
        <f t="shared" si="98"/>
        <v/>
      </c>
      <c r="U232" s="124"/>
      <c r="V232" s="129" t="s">
        <v>164</v>
      </c>
      <c r="W232" s="131"/>
      <c r="X232" s="75" t="str">
        <f>IF(COUNTIF($M232,"*LED*"),"LED設置済",IF(COUNTIF($M232,"*不明*"),"該当不明",IF(ISERROR(VLOOKUP($M232,#REF!,4,0)),"",VLOOKUP($M232,#REF!,4,0))))</f>
        <v/>
      </c>
      <c r="Y232" s="139">
        <f t="shared" si="99"/>
        <v>0</v>
      </c>
      <c r="Z232" s="144" t="str">
        <f>IF(ISERROR(VLOOKUP($M232,#REF!,5,0)),"",VLOOKUP($M232,#REF!,5,0))</f>
        <v/>
      </c>
      <c r="AA232" s="147" t="str">
        <f t="shared" si="100"/>
        <v/>
      </c>
      <c r="AB232" s="147" t="str">
        <f t="shared" si="101"/>
        <v/>
      </c>
      <c r="AC232" s="147" t="str">
        <f>IF(ISERROR(VLOOKUP($M232,#REF!,6,0)),"",VLOOKUP($M232,#REF!,6,0))</f>
        <v/>
      </c>
      <c r="AD232" s="147" t="str">
        <f>IF(ISERROR(VLOOKUP($M232,#REF!,8,0)),"",VLOOKUP($M232,#REF!,8,0))</f>
        <v/>
      </c>
      <c r="AE232" s="152" t="str">
        <f t="shared" si="102"/>
        <v/>
      </c>
      <c r="AF232" s="155" t="str">
        <f t="shared" si="103"/>
        <v/>
      </c>
      <c r="AG232" s="146" t="str">
        <f t="shared" si="104"/>
        <v/>
      </c>
      <c r="AH232" s="146" t="str">
        <f>IF(ISERROR(VLOOKUP($M232,#REF!,9,0)),"",VLOOKUP($M232,#REF!,9,0))</f>
        <v/>
      </c>
      <c r="AI232" s="146" t="str">
        <f t="shared" si="105"/>
        <v/>
      </c>
      <c r="AJ232" s="168">
        <f t="shared" si="106"/>
        <v>0</v>
      </c>
      <c r="AK232" s="171"/>
      <c r="AL232" s="174" t="str">
        <f t="shared" si="107"/>
        <v/>
      </c>
      <c r="AM232" s="179" t="str">
        <f t="shared" si="108"/>
        <v/>
      </c>
      <c r="AN232" s="183" t="str">
        <f t="shared" si="109"/>
        <v>未入力セル</v>
      </c>
      <c r="AO232" s="186" t="str">
        <f t="shared" si="89"/>
        <v/>
      </c>
      <c r="AP232" s="186" t="str">
        <f t="shared" si="90"/>
        <v/>
      </c>
      <c r="AQ232" s="39">
        <f t="shared" si="116"/>
        <v>0</v>
      </c>
      <c r="AR232" s="39" t="str">
        <f>IF(ISERROR(VLOOKUP($M232,#REF!,16,0)),"",VLOOKUP($M232,#REF!,16,0))</f>
        <v/>
      </c>
      <c r="AS232" s="196" t="str">
        <f>IF(ISERROR(VLOOKUP($M232,#REF!,7,0)),"",VLOOKUP($M232,#REF!,7,0))</f>
        <v/>
      </c>
      <c r="AT232" s="203">
        <f t="shared" si="110"/>
        <v>0</v>
      </c>
      <c r="AU232" s="208" t="str">
        <f t="shared" si="111"/>
        <v/>
      </c>
      <c r="AW232" s="208" t="str">
        <f>IF(ISERROR(VLOOKUP($M232,#REF!,10,0)),"",VLOOKUP($M232,#REF!,10,0))</f>
        <v/>
      </c>
      <c r="AX232" s="203">
        <f t="shared" si="112"/>
        <v>0</v>
      </c>
      <c r="AY232" s="208" t="str">
        <f t="shared" si="113"/>
        <v/>
      </c>
      <c r="BA232" s="225" t="str">
        <f t="shared" si="114"/>
        <v/>
      </c>
      <c r="BB232" s="225" t="str">
        <f t="shared" si="115"/>
        <v/>
      </c>
    </row>
    <row r="233" spans="1:54" s="39" customFormat="1" ht="25.2" customHeight="1" x14ac:dyDescent="0.2">
      <c r="A233" s="45"/>
      <c r="B233" s="48"/>
      <c r="C233" s="48"/>
      <c r="D233" s="53"/>
      <c r="E233" s="53"/>
      <c r="F233" s="55"/>
      <c r="G233" s="55"/>
      <c r="H233" s="60"/>
      <c r="I233" s="66"/>
      <c r="J233" s="68"/>
      <c r="L233" s="73">
        <f t="shared" si="91"/>
        <v>0</v>
      </c>
      <c r="M233" s="73" t="str">
        <f t="shared" si="92"/>
        <v xml:space="preserve"> </v>
      </c>
      <c r="N233" s="100">
        <f t="shared" si="93"/>
        <v>0</v>
      </c>
      <c r="O233" s="100">
        <f t="shared" si="94"/>
        <v>0</v>
      </c>
      <c r="P233" s="108">
        <f t="shared" si="95"/>
        <v>0</v>
      </c>
      <c r="Q233" s="108" t="str">
        <f>IF(OR($C233="LED",$C233="不明"),"",IF(ISERROR(VLOOKUP($M233,#REF!,2,0)),"",VLOOKUP($M233,#REF!,2,0)))</f>
        <v/>
      </c>
      <c r="R233" s="100">
        <f t="shared" si="96"/>
        <v>0</v>
      </c>
      <c r="S233" s="100">
        <f t="shared" si="97"/>
        <v>0</v>
      </c>
      <c r="T233" s="120" t="str">
        <f t="shared" si="98"/>
        <v/>
      </c>
      <c r="U233" s="124"/>
      <c r="V233" s="129" t="s">
        <v>164</v>
      </c>
      <c r="W233" s="131"/>
      <c r="X233" s="75" t="str">
        <f>IF(COUNTIF($M233,"*LED*"),"LED設置済",IF(COUNTIF($M233,"*不明*"),"該当不明",IF(ISERROR(VLOOKUP($M233,#REF!,4,0)),"",VLOOKUP($M233,#REF!,4,0))))</f>
        <v/>
      </c>
      <c r="Y233" s="139">
        <f t="shared" si="99"/>
        <v>0</v>
      </c>
      <c r="Z233" s="144" t="str">
        <f>IF(ISERROR(VLOOKUP($M233,#REF!,5,0)),"",VLOOKUP($M233,#REF!,5,0))</f>
        <v/>
      </c>
      <c r="AA233" s="147" t="str">
        <f t="shared" si="100"/>
        <v/>
      </c>
      <c r="AB233" s="147" t="str">
        <f t="shared" si="101"/>
        <v/>
      </c>
      <c r="AC233" s="147" t="str">
        <f>IF(ISERROR(VLOOKUP($M233,#REF!,6,0)),"",VLOOKUP($M233,#REF!,6,0))</f>
        <v/>
      </c>
      <c r="AD233" s="147" t="str">
        <f>IF(ISERROR(VLOOKUP($M233,#REF!,8,0)),"",VLOOKUP($M233,#REF!,8,0))</f>
        <v/>
      </c>
      <c r="AE233" s="152" t="str">
        <f t="shared" si="102"/>
        <v/>
      </c>
      <c r="AF233" s="155" t="str">
        <f t="shared" si="103"/>
        <v/>
      </c>
      <c r="AG233" s="146" t="str">
        <f t="shared" si="104"/>
        <v/>
      </c>
      <c r="AH233" s="146" t="str">
        <f>IF(ISERROR(VLOOKUP($M233,#REF!,9,0)),"",VLOOKUP($M233,#REF!,9,0))</f>
        <v/>
      </c>
      <c r="AI233" s="146" t="str">
        <f t="shared" si="105"/>
        <v/>
      </c>
      <c r="AJ233" s="168">
        <f t="shared" si="106"/>
        <v>0</v>
      </c>
      <c r="AK233" s="171"/>
      <c r="AL233" s="174" t="str">
        <f t="shared" si="107"/>
        <v/>
      </c>
      <c r="AM233" s="179" t="str">
        <f t="shared" si="108"/>
        <v/>
      </c>
      <c r="AN233" s="183" t="str">
        <f t="shared" si="109"/>
        <v>未入力セル</v>
      </c>
      <c r="AO233" s="186" t="str">
        <f t="shared" si="89"/>
        <v/>
      </c>
      <c r="AP233" s="186" t="str">
        <f t="shared" si="90"/>
        <v/>
      </c>
      <c r="AQ233" s="39">
        <f t="shared" si="116"/>
        <v>0</v>
      </c>
      <c r="AR233" s="39" t="str">
        <f>IF(ISERROR(VLOOKUP($M233,#REF!,16,0)),"",VLOOKUP($M233,#REF!,16,0))</f>
        <v/>
      </c>
      <c r="AS233" s="196" t="str">
        <f>IF(ISERROR(VLOOKUP($M233,#REF!,7,0)),"",VLOOKUP($M233,#REF!,7,0))</f>
        <v/>
      </c>
      <c r="AT233" s="203">
        <f t="shared" si="110"/>
        <v>0</v>
      </c>
      <c r="AU233" s="208" t="str">
        <f t="shared" si="111"/>
        <v/>
      </c>
      <c r="AW233" s="208" t="str">
        <f>IF(ISERROR(VLOOKUP($M233,#REF!,10,0)),"",VLOOKUP($M233,#REF!,10,0))</f>
        <v/>
      </c>
      <c r="AX233" s="203">
        <f t="shared" si="112"/>
        <v>0</v>
      </c>
      <c r="AY233" s="208" t="str">
        <f t="shared" si="113"/>
        <v/>
      </c>
      <c r="BA233" s="225" t="str">
        <f t="shared" si="114"/>
        <v/>
      </c>
      <c r="BB233" s="225" t="str">
        <f t="shared" si="115"/>
        <v/>
      </c>
    </row>
    <row r="234" spans="1:54" s="39" customFormat="1" ht="25.2" customHeight="1" x14ac:dyDescent="0.2">
      <c r="A234" s="45"/>
      <c r="B234" s="48"/>
      <c r="C234" s="48"/>
      <c r="D234" s="53"/>
      <c r="E234" s="53"/>
      <c r="F234" s="55"/>
      <c r="G234" s="55"/>
      <c r="H234" s="60"/>
      <c r="I234" s="66"/>
      <c r="J234" s="68"/>
      <c r="L234" s="73">
        <f t="shared" si="91"/>
        <v>0</v>
      </c>
      <c r="M234" s="73" t="str">
        <f t="shared" si="92"/>
        <v xml:space="preserve"> </v>
      </c>
      <c r="N234" s="100">
        <f t="shared" si="93"/>
        <v>0</v>
      </c>
      <c r="O234" s="100">
        <f t="shared" si="94"/>
        <v>0</v>
      </c>
      <c r="P234" s="108">
        <f t="shared" si="95"/>
        <v>0</v>
      </c>
      <c r="Q234" s="108" t="str">
        <f>IF(OR($C234="LED",$C234="不明"),"",IF(ISERROR(VLOOKUP($M234,#REF!,2,0)),"",VLOOKUP($M234,#REF!,2,0)))</f>
        <v/>
      </c>
      <c r="R234" s="100">
        <f t="shared" si="96"/>
        <v>0</v>
      </c>
      <c r="S234" s="100">
        <f t="shared" si="97"/>
        <v>0</v>
      </c>
      <c r="T234" s="120" t="str">
        <f t="shared" si="98"/>
        <v/>
      </c>
      <c r="U234" s="124"/>
      <c r="V234" s="129" t="s">
        <v>164</v>
      </c>
      <c r="W234" s="131"/>
      <c r="X234" s="75" t="str">
        <f>IF(COUNTIF($M234,"*LED*"),"LED設置済",IF(COUNTIF($M234,"*不明*"),"該当不明",IF(ISERROR(VLOOKUP($M234,#REF!,4,0)),"",VLOOKUP($M234,#REF!,4,0))))</f>
        <v/>
      </c>
      <c r="Y234" s="139">
        <f t="shared" si="99"/>
        <v>0</v>
      </c>
      <c r="Z234" s="144" t="str">
        <f>IF(ISERROR(VLOOKUP($M234,#REF!,5,0)),"",VLOOKUP($M234,#REF!,5,0))</f>
        <v/>
      </c>
      <c r="AA234" s="147" t="str">
        <f t="shared" si="100"/>
        <v/>
      </c>
      <c r="AB234" s="147" t="str">
        <f t="shared" si="101"/>
        <v/>
      </c>
      <c r="AC234" s="147" t="str">
        <f>IF(ISERROR(VLOOKUP($M234,#REF!,6,0)),"",VLOOKUP($M234,#REF!,6,0))</f>
        <v/>
      </c>
      <c r="AD234" s="147" t="str">
        <f>IF(ISERROR(VLOOKUP($M234,#REF!,8,0)),"",VLOOKUP($M234,#REF!,8,0))</f>
        <v/>
      </c>
      <c r="AE234" s="152" t="str">
        <f t="shared" si="102"/>
        <v/>
      </c>
      <c r="AF234" s="155" t="str">
        <f t="shared" si="103"/>
        <v/>
      </c>
      <c r="AG234" s="146" t="str">
        <f t="shared" si="104"/>
        <v/>
      </c>
      <c r="AH234" s="146" t="str">
        <f>IF(ISERROR(VLOOKUP($M234,#REF!,9,0)),"",VLOOKUP($M234,#REF!,9,0))</f>
        <v/>
      </c>
      <c r="AI234" s="146" t="str">
        <f t="shared" si="105"/>
        <v/>
      </c>
      <c r="AJ234" s="168">
        <f t="shared" si="106"/>
        <v>0</v>
      </c>
      <c r="AK234" s="171"/>
      <c r="AL234" s="174" t="str">
        <f t="shared" si="107"/>
        <v/>
      </c>
      <c r="AM234" s="179" t="str">
        <f t="shared" si="108"/>
        <v/>
      </c>
      <c r="AN234" s="183" t="str">
        <f t="shared" si="109"/>
        <v>未入力セル</v>
      </c>
      <c r="AO234" s="186" t="str">
        <f t="shared" si="89"/>
        <v/>
      </c>
      <c r="AP234" s="186" t="str">
        <f t="shared" si="90"/>
        <v/>
      </c>
      <c r="AQ234" s="39">
        <f t="shared" si="116"/>
        <v>0</v>
      </c>
      <c r="AR234" s="39" t="str">
        <f>IF(ISERROR(VLOOKUP($M234,#REF!,16,0)),"",VLOOKUP($M234,#REF!,16,0))</f>
        <v/>
      </c>
      <c r="AS234" s="196" t="str">
        <f>IF(ISERROR(VLOOKUP($M234,#REF!,7,0)),"",VLOOKUP($M234,#REF!,7,0))</f>
        <v/>
      </c>
      <c r="AT234" s="203">
        <f t="shared" si="110"/>
        <v>0</v>
      </c>
      <c r="AU234" s="208" t="str">
        <f t="shared" si="111"/>
        <v/>
      </c>
      <c r="AW234" s="208" t="str">
        <f>IF(ISERROR(VLOOKUP($M234,#REF!,10,0)),"",VLOOKUP($M234,#REF!,10,0))</f>
        <v/>
      </c>
      <c r="AX234" s="203">
        <f t="shared" si="112"/>
        <v>0</v>
      </c>
      <c r="AY234" s="208" t="str">
        <f t="shared" si="113"/>
        <v/>
      </c>
      <c r="BA234" s="225" t="str">
        <f t="shared" si="114"/>
        <v/>
      </c>
      <c r="BB234" s="225" t="str">
        <f t="shared" si="115"/>
        <v/>
      </c>
    </row>
    <row r="235" spans="1:54" s="39" customFormat="1" ht="25.2" customHeight="1" x14ac:dyDescent="0.2">
      <c r="A235" s="45"/>
      <c r="B235" s="48"/>
      <c r="C235" s="48"/>
      <c r="D235" s="53"/>
      <c r="E235" s="53"/>
      <c r="F235" s="55"/>
      <c r="G235" s="55"/>
      <c r="H235" s="60"/>
      <c r="I235" s="66"/>
      <c r="J235" s="68"/>
      <c r="L235" s="73">
        <f t="shared" si="91"/>
        <v>0</v>
      </c>
      <c r="M235" s="73" t="str">
        <f t="shared" si="92"/>
        <v xml:space="preserve"> </v>
      </c>
      <c r="N235" s="100">
        <f t="shared" si="93"/>
        <v>0</v>
      </c>
      <c r="O235" s="100">
        <f t="shared" si="94"/>
        <v>0</v>
      </c>
      <c r="P235" s="108">
        <f t="shared" si="95"/>
        <v>0</v>
      </c>
      <c r="Q235" s="108" t="str">
        <f>IF(OR($C235="LED",$C235="不明"),"",IF(ISERROR(VLOOKUP($M235,#REF!,2,0)),"",VLOOKUP($M235,#REF!,2,0)))</f>
        <v/>
      </c>
      <c r="R235" s="100">
        <f t="shared" si="96"/>
        <v>0</v>
      </c>
      <c r="S235" s="100">
        <f t="shared" si="97"/>
        <v>0</v>
      </c>
      <c r="T235" s="120" t="str">
        <f t="shared" si="98"/>
        <v/>
      </c>
      <c r="U235" s="124"/>
      <c r="V235" s="129" t="s">
        <v>164</v>
      </c>
      <c r="W235" s="131"/>
      <c r="X235" s="75" t="str">
        <f>IF(COUNTIF($M235,"*LED*"),"LED設置済",IF(COUNTIF($M235,"*不明*"),"該当不明",IF(ISERROR(VLOOKUP($M235,#REF!,4,0)),"",VLOOKUP($M235,#REF!,4,0))))</f>
        <v/>
      </c>
      <c r="Y235" s="139">
        <f t="shared" si="99"/>
        <v>0</v>
      </c>
      <c r="Z235" s="144" t="str">
        <f>IF(ISERROR(VLOOKUP($M235,#REF!,5,0)),"",VLOOKUP($M235,#REF!,5,0))</f>
        <v/>
      </c>
      <c r="AA235" s="147" t="str">
        <f t="shared" si="100"/>
        <v/>
      </c>
      <c r="AB235" s="147" t="str">
        <f t="shared" si="101"/>
        <v/>
      </c>
      <c r="AC235" s="147" t="str">
        <f>IF(ISERROR(VLOOKUP($M235,#REF!,6,0)),"",VLOOKUP($M235,#REF!,6,0))</f>
        <v/>
      </c>
      <c r="AD235" s="147" t="str">
        <f>IF(ISERROR(VLOOKUP($M235,#REF!,8,0)),"",VLOOKUP($M235,#REF!,8,0))</f>
        <v/>
      </c>
      <c r="AE235" s="152" t="str">
        <f t="shared" si="102"/>
        <v/>
      </c>
      <c r="AF235" s="155" t="str">
        <f t="shared" si="103"/>
        <v/>
      </c>
      <c r="AG235" s="146" t="str">
        <f t="shared" si="104"/>
        <v/>
      </c>
      <c r="AH235" s="146" t="str">
        <f>IF(ISERROR(VLOOKUP($M235,#REF!,9,0)),"",VLOOKUP($M235,#REF!,9,0))</f>
        <v/>
      </c>
      <c r="AI235" s="146" t="str">
        <f t="shared" si="105"/>
        <v/>
      </c>
      <c r="AJ235" s="168">
        <f t="shared" si="106"/>
        <v>0</v>
      </c>
      <c r="AK235" s="171"/>
      <c r="AL235" s="174" t="str">
        <f t="shared" si="107"/>
        <v/>
      </c>
      <c r="AM235" s="179" t="str">
        <f t="shared" si="108"/>
        <v/>
      </c>
      <c r="AN235" s="183" t="str">
        <f t="shared" si="109"/>
        <v>未入力セル</v>
      </c>
      <c r="AO235" s="186" t="str">
        <f t="shared" si="89"/>
        <v/>
      </c>
      <c r="AP235" s="186" t="str">
        <f t="shared" si="90"/>
        <v/>
      </c>
      <c r="AQ235" s="39">
        <f t="shared" si="116"/>
        <v>0</v>
      </c>
      <c r="AR235" s="39" t="str">
        <f>IF(ISERROR(VLOOKUP($M235,#REF!,16,0)),"",VLOOKUP($M235,#REF!,16,0))</f>
        <v/>
      </c>
      <c r="AS235" s="196" t="str">
        <f>IF(ISERROR(VLOOKUP($M235,#REF!,7,0)),"",VLOOKUP($M235,#REF!,7,0))</f>
        <v/>
      </c>
      <c r="AT235" s="203">
        <f t="shared" si="110"/>
        <v>0</v>
      </c>
      <c r="AU235" s="208" t="str">
        <f t="shared" si="111"/>
        <v/>
      </c>
      <c r="AW235" s="208" t="str">
        <f>IF(ISERROR(VLOOKUP($M235,#REF!,10,0)),"",VLOOKUP($M235,#REF!,10,0))</f>
        <v/>
      </c>
      <c r="AX235" s="203">
        <f t="shared" si="112"/>
        <v>0</v>
      </c>
      <c r="AY235" s="208" t="str">
        <f t="shared" si="113"/>
        <v/>
      </c>
      <c r="BA235" s="225" t="str">
        <f t="shared" si="114"/>
        <v/>
      </c>
      <c r="BB235" s="225" t="str">
        <f t="shared" si="115"/>
        <v/>
      </c>
    </row>
    <row r="236" spans="1:54" s="39" customFormat="1" ht="25.2" customHeight="1" x14ac:dyDescent="0.2">
      <c r="A236" s="45"/>
      <c r="B236" s="48"/>
      <c r="C236" s="48"/>
      <c r="D236" s="53"/>
      <c r="E236" s="53"/>
      <c r="F236" s="55"/>
      <c r="G236" s="55"/>
      <c r="H236" s="60"/>
      <c r="I236" s="66"/>
      <c r="J236" s="68"/>
      <c r="L236" s="73">
        <f t="shared" si="91"/>
        <v>0</v>
      </c>
      <c r="M236" s="73" t="str">
        <f t="shared" si="92"/>
        <v xml:space="preserve"> </v>
      </c>
      <c r="N236" s="100">
        <f t="shared" si="93"/>
        <v>0</v>
      </c>
      <c r="O236" s="100">
        <f t="shared" si="94"/>
        <v>0</v>
      </c>
      <c r="P236" s="108">
        <f t="shared" si="95"/>
        <v>0</v>
      </c>
      <c r="Q236" s="108" t="str">
        <f>IF(OR($C236="LED",$C236="不明"),"",IF(ISERROR(VLOOKUP($M236,#REF!,2,0)),"",VLOOKUP($M236,#REF!,2,0)))</f>
        <v/>
      </c>
      <c r="R236" s="100">
        <f t="shared" si="96"/>
        <v>0</v>
      </c>
      <c r="S236" s="100">
        <f t="shared" si="97"/>
        <v>0</v>
      </c>
      <c r="T236" s="120" t="str">
        <f t="shared" si="98"/>
        <v/>
      </c>
      <c r="U236" s="124"/>
      <c r="V236" s="129" t="s">
        <v>164</v>
      </c>
      <c r="W236" s="131"/>
      <c r="X236" s="75" t="str">
        <f>IF(COUNTIF($M236,"*LED*"),"LED設置済",IF(COUNTIF($M236,"*不明*"),"該当不明",IF(ISERROR(VLOOKUP($M236,#REF!,4,0)),"",VLOOKUP($M236,#REF!,4,0))))</f>
        <v/>
      </c>
      <c r="Y236" s="139">
        <f t="shared" si="99"/>
        <v>0</v>
      </c>
      <c r="Z236" s="144" t="str">
        <f>IF(ISERROR(VLOOKUP($M236,#REF!,5,0)),"",VLOOKUP($M236,#REF!,5,0))</f>
        <v/>
      </c>
      <c r="AA236" s="147" t="str">
        <f t="shared" si="100"/>
        <v/>
      </c>
      <c r="AB236" s="147" t="str">
        <f t="shared" si="101"/>
        <v/>
      </c>
      <c r="AC236" s="147" t="str">
        <f>IF(ISERROR(VLOOKUP($M236,#REF!,6,0)),"",VLOOKUP($M236,#REF!,6,0))</f>
        <v/>
      </c>
      <c r="AD236" s="147" t="str">
        <f>IF(ISERROR(VLOOKUP($M236,#REF!,8,0)),"",VLOOKUP($M236,#REF!,8,0))</f>
        <v/>
      </c>
      <c r="AE236" s="152" t="str">
        <f t="shared" si="102"/>
        <v/>
      </c>
      <c r="AF236" s="155" t="str">
        <f t="shared" si="103"/>
        <v/>
      </c>
      <c r="AG236" s="146" t="str">
        <f t="shared" si="104"/>
        <v/>
      </c>
      <c r="AH236" s="146" t="str">
        <f>IF(ISERROR(VLOOKUP($M236,#REF!,9,0)),"",VLOOKUP($M236,#REF!,9,0))</f>
        <v/>
      </c>
      <c r="AI236" s="146" t="str">
        <f t="shared" si="105"/>
        <v/>
      </c>
      <c r="AJ236" s="168">
        <f t="shared" si="106"/>
        <v>0</v>
      </c>
      <c r="AK236" s="171"/>
      <c r="AL236" s="174" t="str">
        <f t="shared" si="107"/>
        <v/>
      </c>
      <c r="AM236" s="179" t="str">
        <f t="shared" si="108"/>
        <v/>
      </c>
      <c r="AN236" s="183" t="str">
        <f t="shared" si="109"/>
        <v>未入力セル</v>
      </c>
      <c r="AO236" s="186" t="str">
        <f t="shared" si="89"/>
        <v/>
      </c>
      <c r="AP236" s="186" t="str">
        <f t="shared" si="90"/>
        <v/>
      </c>
      <c r="AQ236" s="39">
        <f t="shared" si="116"/>
        <v>0</v>
      </c>
      <c r="AR236" s="39" t="str">
        <f>IF(ISERROR(VLOOKUP($M236,#REF!,16,0)),"",VLOOKUP($M236,#REF!,16,0))</f>
        <v/>
      </c>
      <c r="AS236" s="196" t="str">
        <f>IF(ISERROR(VLOOKUP($M236,#REF!,7,0)),"",VLOOKUP($M236,#REF!,7,0))</f>
        <v/>
      </c>
      <c r="AT236" s="203">
        <f t="shared" si="110"/>
        <v>0</v>
      </c>
      <c r="AU236" s="208" t="str">
        <f t="shared" si="111"/>
        <v/>
      </c>
      <c r="AW236" s="208" t="str">
        <f>IF(ISERROR(VLOOKUP($M236,#REF!,10,0)),"",VLOOKUP($M236,#REF!,10,0))</f>
        <v/>
      </c>
      <c r="AX236" s="203">
        <f t="shared" si="112"/>
        <v>0</v>
      </c>
      <c r="AY236" s="208" t="str">
        <f t="shared" si="113"/>
        <v/>
      </c>
      <c r="BA236" s="225" t="str">
        <f t="shared" si="114"/>
        <v/>
      </c>
      <c r="BB236" s="225" t="str">
        <f t="shared" si="115"/>
        <v/>
      </c>
    </row>
    <row r="237" spans="1:54" s="39" customFormat="1" ht="25.2" customHeight="1" x14ac:dyDescent="0.2">
      <c r="A237" s="45"/>
      <c r="B237" s="48"/>
      <c r="C237" s="48"/>
      <c r="D237" s="53"/>
      <c r="E237" s="53"/>
      <c r="F237" s="55"/>
      <c r="G237" s="55"/>
      <c r="H237" s="60"/>
      <c r="I237" s="66"/>
      <c r="J237" s="68"/>
      <c r="L237" s="73">
        <f t="shared" si="91"/>
        <v>0</v>
      </c>
      <c r="M237" s="73" t="str">
        <f t="shared" si="92"/>
        <v xml:space="preserve"> </v>
      </c>
      <c r="N237" s="100">
        <f t="shared" si="93"/>
        <v>0</v>
      </c>
      <c r="O237" s="100">
        <f t="shared" si="94"/>
        <v>0</v>
      </c>
      <c r="P237" s="108">
        <f t="shared" si="95"/>
        <v>0</v>
      </c>
      <c r="Q237" s="108" t="str">
        <f>IF(OR($C237="LED",$C237="不明"),"",IF(ISERROR(VLOOKUP($M237,#REF!,2,0)),"",VLOOKUP($M237,#REF!,2,0)))</f>
        <v/>
      </c>
      <c r="R237" s="100">
        <f t="shared" si="96"/>
        <v>0</v>
      </c>
      <c r="S237" s="100">
        <f t="shared" si="97"/>
        <v>0</v>
      </c>
      <c r="T237" s="120" t="str">
        <f t="shared" si="98"/>
        <v/>
      </c>
      <c r="U237" s="124"/>
      <c r="V237" s="129" t="s">
        <v>164</v>
      </c>
      <c r="W237" s="131"/>
      <c r="X237" s="75" t="str">
        <f>IF(COUNTIF($M237,"*LED*"),"LED設置済",IF(COUNTIF($M237,"*不明*"),"該当不明",IF(ISERROR(VLOOKUP($M237,#REF!,4,0)),"",VLOOKUP($M237,#REF!,4,0))))</f>
        <v/>
      </c>
      <c r="Y237" s="139">
        <f t="shared" si="99"/>
        <v>0</v>
      </c>
      <c r="Z237" s="144" t="str">
        <f>IF(ISERROR(VLOOKUP($M237,#REF!,5,0)),"",VLOOKUP($M237,#REF!,5,0))</f>
        <v/>
      </c>
      <c r="AA237" s="147" t="str">
        <f t="shared" si="100"/>
        <v/>
      </c>
      <c r="AB237" s="147" t="str">
        <f t="shared" si="101"/>
        <v/>
      </c>
      <c r="AC237" s="147" t="str">
        <f>IF(ISERROR(VLOOKUP($M237,#REF!,6,0)),"",VLOOKUP($M237,#REF!,6,0))</f>
        <v/>
      </c>
      <c r="AD237" s="147" t="str">
        <f>IF(ISERROR(VLOOKUP($M237,#REF!,8,0)),"",VLOOKUP($M237,#REF!,8,0))</f>
        <v/>
      </c>
      <c r="AE237" s="152" t="str">
        <f t="shared" si="102"/>
        <v/>
      </c>
      <c r="AF237" s="155" t="str">
        <f t="shared" si="103"/>
        <v/>
      </c>
      <c r="AG237" s="146" t="str">
        <f t="shared" si="104"/>
        <v/>
      </c>
      <c r="AH237" s="146" t="str">
        <f>IF(ISERROR(VLOOKUP($M237,#REF!,9,0)),"",VLOOKUP($M237,#REF!,9,0))</f>
        <v/>
      </c>
      <c r="AI237" s="146" t="str">
        <f t="shared" si="105"/>
        <v/>
      </c>
      <c r="AJ237" s="168">
        <f t="shared" si="106"/>
        <v>0</v>
      </c>
      <c r="AK237" s="171"/>
      <c r="AL237" s="174" t="str">
        <f t="shared" si="107"/>
        <v/>
      </c>
      <c r="AM237" s="179" t="str">
        <f t="shared" si="108"/>
        <v/>
      </c>
      <c r="AN237" s="183" t="str">
        <f t="shared" si="109"/>
        <v>未入力セル</v>
      </c>
      <c r="AO237" s="186" t="str">
        <f t="shared" si="89"/>
        <v/>
      </c>
      <c r="AP237" s="186" t="str">
        <f t="shared" si="90"/>
        <v/>
      </c>
      <c r="AQ237" s="39">
        <f t="shared" si="116"/>
        <v>0</v>
      </c>
      <c r="AR237" s="39" t="str">
        <f>IF(ISERROR(VLOOKUP($M237,#REF!,16,0)),"",VLOOKUP($M237,#REF!,16,0))</f>
        <v/>
      </c>
      <c r="AS237" s="196" t="str">
        <f>IF(ISERROR(VLOOKUP($M237,#REF!,7,0)),"",VLOOKUP($M237,#REF!,7,0))</f>
        <v/>
      </c>
      <c r="AT237" s="203">
        <f t="shared" si="110"/>
        <v>0</v>
      </c>
      <c r="AU237" s="208" t="str">
        <f t="shared" si="111"/>
        <v/>
      </c>
      <c r="AW237" s="208" t="str">
        <f>IF(ISERROR(VLOOKUP($M237,#REF!,10,0)),"",VLOOKUP($M237,#REF!,10,0))</f>
        <v/>
      </c>
      <c r="AX237" s="203">
        <f t="shared" si="112"/>
        <v>0</v>
      </c>
      <c r="AY237" s="208" t="str">
        <f t="shared" si="113"/>
        <v/>
      </c>
      <c r="BA237" s="225" t="str">
        <f t="shared" si="114"/>
        <v/>
      </c>
      <c r="BB237" s="225" t="str">
        <f t="shared" si="115"/>
        <v/>
      </c>
    </row>
    <row r="238" spans="1:54" s="39" customFormat="1" ht="25.2" customHeight="1" x14ac:dyDescent="0.2">
      <c r="A238" s="45"/>
      <c r="B238" s="48"/>
      <c r="C238" s="48"/>
      <c r="D238" s="53"/>
      <c r="E238" s="53"/>
      <c r="F238" s="55"/>
      <c r="G238" s="55"/>
      <c r="H238" s="60"/>
      <c r="I238" s="66"/>
      <c r="J238" s="68"/>
      <c r="L238" s="73">
        <f t="shared" si="91"/>
        <v>0</v>
      </c>
      <c r="M238" s="73" t="str">
        <f t="shared" si="92"/>
        <v xml:space="preserve"> </v>
      </c>
      <c r="N238" s="100">
        <f t="shared" si="93"/>
        <v>0</v>
      </c>
      <c r="O238" s="100">
        <f t="shared" si="94"/>
        <v>0</v>
      </c>
      <c r="P238" s="108">
        <f t="shared" si="95"/>
        <v>0</v>
      </c>
      <c r="Q238" s="108" t="str">
        <f>IF(OR($C238="LED",$C238="不明"),"",IF(ISERROR(VLOOKUP($M238,#REF!,2,0)),"",VLOOKUP($M238,#REF!,2,0)))</f>
        <v/>
      </c>
      <c r="R238" s="100">
        <f t="shared" si="96"/>
        <v>0</v>
      </c>
      <c r="S238" s="100">
        <f t="shared" si="97"/>
        <v>0</v>
      </c>
      <c r="T238" s="120" t="str">
        <f t="shared" si="98"/>
        <v/>
      </c>
      <c r="U238" s="124"/>
      <c r="V238" s="129" t="s">
        <v>164</v>
      </c>
      <c r="W238" s="131"/>
      <c r="X238" s="75" t="str">
        <f>IF(COUNTIF($M238,"*LED*"),"LED設置済",IF(COUNTIF($M238,"*不明*"),"該当不明",IF(ISERROR(VLOOKUP($M238,#REF!,4,0)),"",VLOOKUP($M238,#REF!,4,0))))</f>
        <v/>
      </c>
      <c r="Y238" s="139">
        <f t="shared" si="99"/>
        <v>0</v>
      </c>
      <c r="Z238" s="144" t="str">
        <f>IF(ISERROR(VLOOKUP($M238,#REF!,5,0)),"",VLOOKUP($M238,#REF!,5,0))</f>
        <v/>
      </c>
      <c r="AA238" s="147" t="str">
        <f t="shared" si="100"/>
        <v/>
      </c>
      <c r="AB238" s="147" t="str">
        <f t="shared" si="101"/>
        <v/>
      </c>
      <c r="AC238" s="147" t="str">
        <f>IF(ISERROR(VLOOKUP($M238,#REF!,6,0)),"",VLOOKUP($M238,#REF!,6,0))</f>
        <v/>
      </c>
      <c r="AD238" s="147" t="str">
        <f>IF(ISERROR(VLOOKUP($M238,#REF!,8,0)),"",VLOOKUP($M238,#REF!,8,0))</f>
        <v/>
      </c>
      <c r="AE238" s="152" t="str">
        <f t="shared" si="102"/>
        <v/>
      </c>
      <c r="AF238" s="155" t="str">
        <f t="shared" si="103"/>
        <v/>
      </c>
      <c r="AG238" s="146" t="str">
        <f t="shared" si="104"/>
        <v/>
      </c>
      <c r="AH238" s="146" t="str">
        <f>IF(ISERROR(VLOOKUP($M238,#REF!,9,0)),"",VLOOKUP($M238,#REF!,9,0))</f>
        <v/>
      </c>
      <c r="AI238" s="146" t="str">
        <f t="shared" si="105"/>
        <v/>
      </c>
      <c r="AJ238" s="168">
        <f t="shared" si="106"/>
        <v>0</v>
      </c>
      <c r="AK238" s="171"/>
      <c r="AL238" s="174" t="str">
        <f t="shared" si="107"/>
        <v/>
      </c>
      <c r="AM238" s="179" t="str">
        <f t="shared" si="108"/>
        <v/>
      </c>
      <c r="AN238" s="183" t="str">
        <f t="shared" si="109"/>
        <v>未入力セル</v>
      </c>
      <c r="AO238" s="186" t="str">
        <f t="shared" si="89"/>
        <v/>
      </c>
      <c r="AP238" s="186" t="str">
        <f t="shared" si="90"/>
        <v/>
      </c>
      <c r="AQ238" s="39">
        <f t="shared" si="116"/>
        <v>0</v>
      </c>
      <c r="AR238" s="39" t="str">
        <f>IF(ISERROR(VLOOKUP($M238,#REF!,16,0)),"",VLOOKUP($M238,#REF!,16,0))</f>
        <v/>
      </c>
      <c r="AS238" s="196" t="str">
        <f>IF(ISERROR(VLOOKUP($M238,#REF!,7,0)),"",VLOOKUP($M238,#REF!,7,0))</f>
        <v/>
      </c>
      <c r="AT238" s="203">
        <f t="shared" si="110"/>
        <v>0</v>
      </c>
      <c r="AU238" s="208" t="str">
        <f t="shared" si="111"/>
        <v/>
      </c>
      <c r="AW238" s="208" t="str">
        <f>IF(ISERROR(VLOOKUP($M238,#REF!,10,0)),"",VLOOKUP($M238,#REF!,10,0))</f>
        <v/>
      </c>
      <c r="AX238" s="203">
        <f t="shared" si="112"/>
        <v>0</v>
      </c>
      <c r="AY238" s="208" t="str">
        <f t="shared" si="113"/>
        <v/>
      </c>
      <c r="BA238" s="225" t="str">
        <f t="shared" si="114"/>
        <v/>
      </c>
      <c r="BB238" s="225" t="str">
        <f t="shared" si="115"/>
        <v/>
      </c>
    </row>
    <row r="239" spans="1:54" s="39" customFormat="1" ht="25.2" customHeight="1" x14ac:dyDescent="0.2">
      <c r="A239" s="45"/>
      <c r="B239" s="48"/>
      <c r="C239" s="48"/>
      <c r="D239" s="53"/>
      <c r="E239" s="53"/>
      <c r="F239" s="55"/>
      <c r="G239" s="55"/>
      <c r="H239" s="60"/>
      <c r="I239" s="66"/>
      <c r="J239" s="68"/>
      <c r="L239" s="73">
        <f t="shared" si="91"/>
        <v>0</v>
      </c>
      <c r="M239" s="73" t="str">
        <f t="shared" si="92"/>
        <v xml:space="preserve"> </v>
      </c>
      <c r="N239" s="100">
        <f t="shared" si="93"/>
        <v>0</v>
      </c>
      <c r="O239" s="100">
        <f t="shared" si="94"/>
        <v>0</v>
      </c>
      <c r="P239" s="108">
        <f t="shared" si="95"/>
        <v>0</v>
      </c>
      <c r="Q239" s="108" t="str">
        <f>IF(OR($C239="LED",$C239="不明"),"",IF(ISERROR(VLOOKUP($M239,#REF!,2,0)),"",VLOOKUP($M239,#REF!,2,0)))</f>
        <v/>
      </c>
      <c r="R239" s="100">
        <f t="shared" si="96"/>
        <v>0</v>
      </c>
      <c r="S239" s="100">
        <f t="shared" si="97"/>
        <v>0</v>
      </c>
      <c r="T239" s="120" t="str">
        <f t="shared" si="98"/>
        <v/>
      </c>
      <c r="U239" s="124"/>
      <c r="V239" s="129" t="s">
        <v>164</v>
      </c>
      <c r="W239" s="131"/>
      <c r="X239" s="75" t="str">
        <f>IF(COUNTIF($M239,"*LED*"),"LED設置済",IF(COUNTIF($M239,"*不明*"),"該当不明",IF(ISERROR(VLOOKUP($M239,#REF!,4,0)),"",VLOOKUP($M239,#REF!,4,0))))</f>
        <v/>
      </c>
      <c r="Y239" s="139">
        <f t="shared" si="99"/>
        <v>0</v>
      </c>
      <c r="Z239" s="144" t="str">
        <f>IF(ISERROR(VLOOKUP($M239,#REF!,5,0)),"",VLOOKUP($M239,#REF!,5,0))</f>
        <v/>
      </c>
      <c r="AA239" s="147" t="str">
        <f t="shared" si="100"/>
        <v/>
      </c>
      <c r="AB239" s="147" t="str">
        <f t="shared" si="101"/>
        <v/>
      </c>
      <c r="AC239" s="147" t="str">
        <f>IF(ISERROR(VLOOKUP($M239,#REF!,6,0)),"",VLOOKUP($M239,#REF!,6,0))</f>
        <v/>
      </c>
      <c r="AD239" s="147" t="str">
        <f>IF(ISERROR(VLOOKUP($M239,#REF!,8,0)),"",VLOOKUP($M239,#REF!,8,0))</f>
        <v/>
      </c>
      <c r="AE239" s="152" t="str">
        <f t="shared" si="102"/>
        <v/>
      </c>
      <c r="AF239" s="155" t="str">
        <f t="shared" si="103"/>
        <v/>
      </c>
      <c r="AG239" s="146" t="str">
        <f t="shared" si="104"/>
        <v/>
      </c>
      <c r="AH239" s="146" t="str">
        <f>IF(ISERROR(VLOOKUP($M239,#REF!,9,0)),"",VLOOKUP($M239,#REF!,9,0))</f>
        <v/>
      </c>
      <c r="AI239" s="146" t="str">
        <f t="shared" si="105"/>
        <v/>
      </c>
      <c r="AJ239" s="168">
        <f t="shared" si="106"/>
        <v>0</v>
      </c>
      <c r="AK239" s="171"/>
      <c r="AL239" s="174" t="str">
        <f t="shared" si="107"/>
        <v/>
      </c>
      <c r="AM239" s="179" t="str">
        <f t="shared" si="108"/>
        <v/>
      </c>
      <c r="AN239" s="183" t="str">
        <f t="shared" si="109"/>
        <v>未入力セル</v>
      </c>
      <c r="AO239" s="186" t="str">
        <f t="shared" si="89"/>
        <v/>
      </c>
      <c r="AP239" s="186" t="str">
        <f t="shared" si="90"/>
        <v/>
      </c>
      <c r="AQ239" s="39">
        <f t="shared" si="116"/>
        <v>0</v>
      </c>
      <c r="AR239" s="39" t="str">
        <f>IF(ISERROR(VLOOKUP($M239,#REF!,16,0)),"",VLOOKUP($M239,#REF!,16,0))</f>
        <v/>
      </c>
      <c r="AS239" s="196" t="str">
        <f>IF(ISERROR(VLOOKUP($M239,#REF!,7,0)),"",VLOOKUP($M239,#REF!,7,0))</f>
        <v/>
      </c>
      <c r="AT239" s="203">
        <f t="shared" si="110"/>
        <v>0</v>
      </c>
      <c r="AU239" s="208" t="str">
        <f t="shared" si="111"/>
        <v/>
      </c>
      <c r="AW239" s="208" t="str">
        <f>IF(ISERROR(VLOOKUP($M239,#REF!,10,0)),"",VLOOKUP($M239,#REF!,10,0))</f>
        <v/>
      </c>
      <c r="AX239" s="203">
        <f t="shared" si="112"/>
        <v>0</v>
      </c>
      <c r="AY239" s="208" t="str">
        <f t="shared" si="113"/>
        <v/>
      </c>
      <c r="BA239" s="225" t="str">
        <f t="shared" si="114"/>
        <v/>
      </c>
      <c r="BB239" s="225" t="str">
        <f t="shared" si="115"/>
        <v/>
      </c>
    </row>
    <row r="240" spans="1:54" s="39" customFormat="1" ht="25.2" customHeight="1" x14ac:dyDescent="0.2">
      <c r="A240" s="45"/>
      <c r="B240" s="48"/>
      <c r="C240" s="48"/>
      <c r="D240" s="53"/>
      <c r="E240" s="53"/>
      <c r="F240" s="55"/>
      <c r="G240" s="55"/>
      <c r="H240" s="60"/>
      <c r="I240" s="66"/>
      <c r="J240" s="68"/>
      <c r="L240" s="73">
        <f t="shared" si="91"/>
        <v>0</v>
      </c>
      <c r="M240" s="73" t="str">
        <f t="shared" si="92"/>
        <v xml:space="preserve"> </v>
      </c>
      <c r="N240" s="100">
        <f t="shared" si="93"/>
        <v>0</v>
      </c>
      <c r="O240" s="100">
        <f t="shared" si="94"/>
        <v>0</v>
      </c>
      <c r="P240" s="108">
        <f t="shared" si="95"/>
        <v>0</v>
      </c>
      <c r="Q240" s="108" t="str">
        <f>IF(OR($C240="LED",$C240="不明"),"",IF(ISERROR(VLOOKUP($M240,#REF!,2,0)),"",VLOOKUP($M240,#REF!,2,0)))</f>
        <v/>
      </c>
      <c r="R240" s="100">
        <f t="shared" si="96"/>
        <v>0</v>
      </c>
      <c r="S240" s="100">
        <f t="shared" si="97"/>
        <v>0</v>
      </c>
      <c r="T240" s="120" t="str">
        <f t="shared" si="98"/>
        <v/>
      </c>
      <c r="U240" s="124"/>
      <c r="V240" s="129" t="s">
        <v>164</v>
      </c>
      <c r="W240" s="131"/>
      <c r="X240" s="75" t="str">
        <f>IF(COUNTIF($M240,"*LED*"),"LED設置済",IF(COUNTIF($M240,"*不明*"),"該当不明",IF(ISERROR(VLOOKUP($M240,#REF!,4,0)),"",VLOOKUP($M240,#REF!,4,0))))</f>
        <v/>
      </c>
      <c r="Y240" s="139">
        <f t="shared" si="99"/>
        <v>0</v>
      </c>
      <c r="Z240" s="144" t="str">
        <f>IF(ISERROR(VLOOKUP($M240,#REF!,5,0)),"",VLOOKUP($M240,#REF!,5,0))</f>
        <v/>
      </c>
      <c r="AA240" s="147" t="str">
        <f t="shared" si="100"/>
        <v/>
      </c>
      <c r="AB240" s="147" t="str">
        <f t="shared" si="101"/>
        <v/>
      </c>
      <c r="AC240" s="147" t="str">
        <f>IF(ISERROR(VLOOKUP($M240,#REF!,6,0)),"",VLOOKUP($M240,#REF!,6,0))</f>
        <v/>
      </c>
      <c r="AD240" s="147" t="str">
        <f>IF(ISERROR(VLOOKUP($M240,#REF!,8,0)),"",VLOOKUP($M240,#REF!,8,0))</f>
        <v/>
      </c>
      <c r="AE240" s="152" t="str">
        <f t="shared" si="102"/>
        <v/>
      </c>
      <c r="AF240" s="155" t="str">
        <f t="shared" si="103"/>
        <v/>
      </c>
      <c r="AG240" s="146" t="str">
        <f t="shared" si="104"/>
        <v/>
      </c>
      <c r="AH240" s="146" t="str">
        <f>IF(ISERROR(VLOOKUP($M240,#REF!,9,0)),"",VLOOKUP($M240,#REF!,9,0))</f>
        <v/>
      </c>
      <c r="AI240" s="146" t="str">
        <f t="shared" si="105"/>
        <v/>
      </c>
      <c r="AJ240" s="168">
        <f t="shared" si="106"/>
        <v>0</v>
      </c>
      <c r="AK240" s="171"/>
      <c r="AL240" s="174" t="str">
        <f t="shared" si="107"/>
        <v/>
      </c>
      <c r="AM240" s="179" t="str">
        <f t="shared" si="108"/>
        <v/>
      </c>
      <c r="AN240" s="183" t="str">
        <f t="shared" si="109"/>
        <v>未入力セル</v>
      </c>
      <c r="AO240" s="186" t="str">
        <f t="shared" si="89"/>
        <v/>
      </c>
      <c r="AP240" s="186" t="str">
        <f t="shared" si="90"/>
        <v/>
      </c>
      <c r="AQ240" s="39">
        <f t="shared" si="116"/>
        <v>0</v>
      </c>
      <c r="AR240" s="39" t="str">
        <f>IF(ISERROR(VLOOKUP($M240,#REF!,16,0)),"",VLOOKUP($M240,#REF!,16,0))</f>
        <v/>
      </c>
      <c r="AS240" s="196" t="str">
        <f>IF(ISERROR(VLOOKUP($M240,#REF!,7,0)),"",VLOOKUP($M240,#REF!,7,0))</f>
        <v/>
      </c>
      <c r="AT240" s="203">
        <f t="shared" si="110"/>
        <v>0</v>
      </c>
      <c r="AU240" s="208" t="str">
        <f t="shared" si="111"/>
        <v/>
      </c>
      <c r="AW240" s="208" t="str">
        <f>IF(ISERROR(VLOOKUP($M240,#REF!,10,0)),"",VLOOKUP($M240,#REF!,10,0))</f>
        <v/>
      </c>
      <c r="AX240" s="203">
        <f t="shared" si="112"/>
        <v>0</v>
      </c>
      <c r="AY240" s="208" t="str">
        <f t="shared" si="113"/>
        <v/>
      </c>
      <c r="BA240" s="225" t="str">
        <f t="shared" si="114"/>
        <v/>
      </c>
      <c r="BB240" s="225" t="str">
        <f t="shared" si="115"/>
        <v/>
      </c>
    </row>
    <row r="241" spans="1:54" s="39" customFormat="1" ht="25.2" customHeight="1" x14ac:dyDescent="0.2">
      <c r="A241" s="45"/>
      <c r="B241" s="48"/>
      <c r="C241" s="48"/>
      <c r="D241" s="53"/>
      <c r="E241" s="53"/>
      <c r="F241" s="55"/>
      <c r="G241" s="55"/>
      <c r="H241" s="60"/>
      <c r="I241" s="66"/>
      <c r="J241" s="68"/>
      <c r="L241" s="73">
        <f t="shared" si="91"/>
        <v>0</v>
      </c>
      <c r="M241" s="73" t="str">
        <f t="shared" si="92"/>
        <v xml:space="preserve"> </v>
      </c>
      <c r="N241" s="100">
        <f t="shared" si="93"/>
        <v>0</v>
      </c>
      <c r="O241" s="100">
        <f t="shared" si="94"/>
        <v>0</v>
      </c>
      <c r="P241" s="108">
        <f t="shared" si="95"/>
        <v>0</v>
      </c>
      <c r="Q241" s="108" t="str">
        <f>IF(OR($C241="LED",$C241="不明"),"",IF(ISERROR(VLOOKUP($M241,#REF!,2,0)),"",VLOOKUP($M241,#REF!,2,0)))</f>
        <v/>
      </c>
      <c r="R241" s="100">
        <f t="shared" si="96"/>
        <v>0</v>
      </c>
      <c r="S241" s="100">
        <f t="shared" si="97"/>
        <v>0</v>
      </c>
      <c r="T241" s="120" t="str">
        <f t="shared" si="98"/>
        <v/>
      </c>
      <c r="U241" s="124"/>
      <c r="V241" s="129" t="s">
        <v>164</v>
      </c>
      <c r="W241" s="131"/>
      <c r="X241" s="75" t="str">
        <f>IF(COUNTIF($M241,"*LED*"),"LED設置済",IF(COUNTIF($M241,"*不明*"),"該当不明",IF(ISERROR(VLOOKUP($M241,#REF!,4,0)),"",VLOOKUP($M241,#REF!,4,0))))</f>
        <v/>
      </c>
      <c r="Y241" s="139">
        <f t="shared" si="99"/>
        <v>0</v>
      </c>
      <c r="Z241" s="144" t="str">
        <f>IF(ISERROR(VLOOKUP($M241,#REF!,5,0)),"",VLOOKUP($M241,#REF!,5,0))</f>
        <v/>
      </c>
      <c r="AA241" s="147" t="str">
        <f t="shared" si="100"/>
        <v/>
      </c>
      <c r="AB241" s="147" t="str">
        <f t="shared" si="101"/>
        <v/>
      </c>
      <c r="AC241" s="147" t="str">
        <f>IF(ISERROR(VLOOKUP($M241,#REF!,6,0)),"",VLOOKUP($M241,#REF!,6,0))</f>
        <v/>
      </c>
      <c r="AD241" s="147" t="str">
        <f>IF(ISERROR(VLOOKUP($M241,#REF!,8,0)),"",VLOOKUP($M241,#REF!,8,0))</f>
        <v/>
      </c>
      <c r="AE241" s="152" t="str">
        <f t="shared" si="102"/>
        <v/>
      </c>
      <c r="AF241" s="155" t="str">
        <f t="shared" si="103"/>
        <v/>
      </c>
      <c r="AG241" s="146" t="str">
        <f t="shared" si="104"/>
        <v/>
      </c>
      <c r="AH241" s="146" t="str">
        <f>IF(ISERROR(VLOOKUP($M241,#REF!,9,0)),"",VLOOKUP($M241,#REF!,9,0))</f>
        <v/>
      </c>
      <c r="AI241" s="146" t="str">
        <f t="shared" si="105"/>
        <v/>
      </c>
      <c r="AJ241" s="168">
        <f t="shared" si="106"/>
        <v>0</v>
      </c>
      <c r="AK241" s="171"/>
      <c r="AL241" s="174" t="str">
        <f t="shared" si="107"/>
        <v/>
      </c>
      <c r="AM241" s="179" t="str">
        <f t="shared" si="108"/>
        <v/>
      </c>
      <c r="AN241" s="183" t="str">
        <f t="shared" si="109"/>
        <v>未入力セル</v>
      </c>
      <c r="AO241" s="186" t="str">
        <f t="shared" si="89"/>
        <v/>
      </c>
      <c r="AP241" s="186" t="str">
        <f t="shared" si="90"/>
        <v/>
      </c>
      <c r="AQ241" s="39">
        <f t="shared" si="116"/>
        <v>0</v>
      </c>
      <c r="AR241" s="39" t="str">
        <f>IF(ISERROR(VLOOKUP($M241,#REF!,16,0)),"",VLOOKUP($M241,#REF!,16,0))</f>
        <v/>
      </c>
      <c r="AS241" s="196" t="str">
        <f>IF(ISERROR(VLOOKUP($M241,#REF!,7,0)),"",VLOOKUP($M241,#REF!,7,0))</f>
        <v/>
      </c>
      <c r="AT241" s="203">
        <f t="shared" si="110"/>
        <v>0</v>
      </c>
      <c r="AU241" s="208" t="str">
        <f t="shared" si="111"/>
        <v/>
      </c>
      <c r="AW241" s="208" t="str">
        <f>IF(ISERROR(VLOOKUP($M241,#REF!,10,0)),"",VLOOKUP($M241,#REF!,10,0))</f>
        <v/>
      </c>
      <c r="AX241" s="203">
        <f t="shared" si="112"/>
        <v>0</v>
      </c>
      <c r="AY241" s="208" t="str">
        <f t="shared" si="113"/>
        <v/>
      </c>
      <c r="BA241" s="225" t="str">
        <f t="shared" si="114"/>
        <v/>
      </c>
      <c r="BB241" s="225" t="str">
        <f t="shared" si="115"/>
        <v/>
      </c>
    </row>
    <row r="242" spans="1:54" s="39" customFormat="1" ht="25.2" customHeight="1" x14ac:dyDescent="0.2">
      <c r="A242" s="45"/>
      <c r="B242" s="48"/>
      <c r="C242" s="48"/>
      <c r="D242" s="53"/>
      <c r="E242" s="53"/>
      <c r="F242" s="55"/>
      <c r="G242" s="55"/>
      <c r="H242" s="60"/>
      <c r="I242" s="66"/>
      <c r="J242" s="68"/>
      <c r="L242" s="73">
        <f t="shared" si="91"/>
        <v>0</v>
      </c>
      <c r="M242" s="73" t="str">
        <f t="shared" si="92"/>
        <v xml:space="preserve"> </v>
      </c>
      <c r="N242" s="100">
        <f t="shared" si="93"/>
        <v>0</v>
      </c>
      <c r="O242" s="100">
        <f t="shared" si="94"/>
        <v>0</v>
      </c>
      <c r="P242" s="108">
        <f t="shared" si="95"/>
        <v>0</v>
      </c>
      <c r="Q242" s="108" t="str">
        <f>IF(OR($C242="LED",$C242="不明"),"",IF(ISERROR(VLOOKUP($M242,#REF!,2,0)),"",VLOOKUP($M242,#REF!,2,0)))</f>
        <v/>
      </c>
      <c r="R242" s="100">
        <f t="shared" si="96"/>
        <v>0</v>
      </c>
      <c r="S242" s="100">
        <f t="shared" si="97"/>
        <v>0</v>
      </c>
      <c r="T242" s="120" t="str">
        <f t="shared" si="98"/>
        <v/>
      </c>
      <c r="U242" s="124"/>
      <c r="V242" s="129" t="s">
        <v>164</v>
      </c>
      <c r="W242" s="131"/>
      <c r="X242" s="75" t="str">
        <f>IF(COUNTIF($M242,"*LED*"),"LED設置済",IF(COUNTIF($M242,"*不明*"),"該当不明",IF(ISERROR(VLOOKUP($M242,#REF!,4,0)),"",VLOOKUP($M242,#REF!,4,0))))</f>
        <v/>
      </c>
      <c r="Y242" s="139">
        <f t="shared" si="99"/>
        <v>0</v>
      </c>
      <c r="Z242" s="144" t="str">
        <f>IF(ISERROR(VLOOKUP($M242,#REF!,5,0)),"",VLOOKUP($M242,#REF!,5,0))</f>
        <v/>
      </c>
      <c r="AA242" s="147" t="str">
        <f t="shared" si="100"/>
        <v/>
      </c>
      <c r="AB242" s="147" t="str">
        <f t="shared" si="101"/>
        <v/>
      </c>
      <c r="AC242" s="147" t="str">
        <f>IF(ISERROR(VLOOKUP($M242,#REF!,6,0)),"",VLOOKUP($M242,#REF!,6,0))</f>
        <v/>
      </c>
      <c r="AD242" s="147" t="str">
        <f>IF(ISERROR(VLOOKUP($M242,#REF!,8,0)),"",VLOOKUP($M242,#REF!,8,0))</f>
        <v/>
      </c>
      <c r="AE242" s="152" t="str">
        <f t="shared" si="102"/>
        <v/>
      </c>
      <c r="AF242" s="155" t="str">
        <f t="shared" si="103"/>
        <v/>
      </c>
      <c r="AG242" s="146" t="str">
        <f t="shared" si="104"/>
        <v/>
      </c>
      <c r="AH242" s="146" t="str">
        <f>IF(ISERROR(VLOOKUP($M242,#REF!,9,0)),"",VLOOKUP($M242,#REF!,9,0))</f>
        <v/>
      </c>
      <c r="AI242" s="146" t="str">
        <f t="shared" si="105"/>
        <v/>
      </c>
      <c r="AJ242" s="168">
        <f t="shared" si="106"/>
        <v>0</v>
      </c>
      <c r="AK242" s="171"/>
      <c r="AL242" s="174" t="str">
        <f t="shared" si="107"/>
        <v/>
      </c>
      <c r="AM242" s="179" t="str">
        <f t="shared" si="108"/>
        <v/>
      </c>
      <c r="AN242" s="183" t="str">
        <f t="shared" si="109"/>
        <v>未入力セル</v>
      </c>
      <c r="AO242" s="186" t="str">
        <f t="shared" si="89"/>
        <v/>
      </c>
      <c r="AP242" s="186" t="str">
        <f t="shared" si="90"/>
        <v/>
      </c>
      <c r="AQ242" s="39">
        <f t="shared" si="116"/>
        <v>0</v>
      </c>
      <c r="AR242" s="39" t="str">
        <f>IF(ISERROR(VLOOKUP($M242,#REF!,16,0)),"",VLOOKUP($M242,#REF!,16,0))</f>
        <v/>
      </c>
      <c r="AS242" s="196" t="str">
        <f>IF(ISERROR(VLOOKUP($M242,#REF!,7,0)),"",VLOOKUP($M242,#REF!,7,0))</f>
        <v/>
      </c>
      <c r="AT242" s="203">
        <f t="shared" si="110"/>
        <v>0</v>
      </c>
      <c r="AU242" s="208" t="str">
        <f t="shared" si="111"/>
        <v/>
      </c>
      <c r="AW242" s="208" t="str">
        <f>IF(ISERROR(VLOOKUP($M242,#REF!,10,0)),"",VLOOKUP($M242,#REF!,10,0))</f>
        <v/>
      </c>
      <c r="AX242" s="203">
        <f t="shared" si="112"/>
        <v>0</v>
      </c>
      <c r="AY242" s="208" t="str">
        <f t="shared" si="113"/>
        <v/>
      </c>
      <c r="BA242" s="225" t="str">
        <f t="shared" si="114"/>
        <v/>
      </c>
      <c r="BB242" s="225" t="str">
        <f t="shared" si="115"/>
        <v/>
      </c>
    </row>
    <row r="243" spans="1:54" s="39" customFormat="1" ht="25.2" customHeight="1" x14ac:dyDescent="0.2">
      <c r="A243" s="45"/>
      <c r="B243" s="48"/>
      <c r="C243" s="48"/>
      <c r="D243" s="53"/>
      <c r="E243" s="53"/>
      <c r="F243" s="55"/>
      <c r="G243" s="55"/>
      <c r="H243" s="60"/>
      <c r="I243" s="66"/>
      <c r="J243" s="68"/>
      <c r="L243" s="73">
        <f t="shared" si="91"/>
        <v>0</v>
      </c>
      <c r="M243" s="73" t="str">
        <f t="shared" si="92"/>
        <v xml:space="preserve"> </v>
      </c>
      <c r="N243" s="100">
        <f t="shared" si="93"/>
        <v>0</v>
      </c>
      <c r="O243" s="100">
        <f t="shared" si="94"/>
        <v>0</v>
      </c>
      <c r="P243" s="108">
        <f t="shared" si="95"/>
        <v>0</v>
      </c>
      <c r="Q243" s="108" t="str">
        <f>IF(OR($C243="LED",$C243="不明"),"",IF(ISERROR(VLOOKUP($M243,#REF!,2,0)),"",VLOOKUP($M243,#REF!,2,0)))</f>
        <v/>
      </c>
      <c r="R243" s="100">
        <f t="shared" si="96"/>
        <v>0</v>
      </c>
      <c r="S243" s="100">
        <f t="shared" si="97"/>
        <v>0</v>
      </c>
      <c r="T243" s="120" t="str">
        <f t="shared" si="98"/>
        <v/>
      </c>
      <c r="U243" s="124"/>
      <c r="V243" s="129" t="s">
        <v>164</v>
      </c>
      <c r="W243" s="131"/>
      <c r="X243" s="75" t="str">
        <f>IF(COUNTIF($M243,"*LED*"),"LED設置済",IF(COUNTIF($M243,"*不明*"),"該当不明",IF(ISERROR(VLOOKUP($M243,#REF!,4,0)),"",VLOOKUP($M243,#REF!,4,0))))</f>
        <v/>
      </c>
      <c r="Y243" s="139">
        <f t="shared" si="99"/>
        <v>0</v>
      </c>
      <c r="Z243" s="144" t="str">
        <f>IF(ISERROR(VLOOKUP($M243,#REF!,5,0)),"",VLOOKUP($M243,#REF!,5,0))</f>
        <v/>
      </c>
      <c r="AA243" s="147" t="str">
        <f t="shared" si="100"/>
        <v/>
      </c>
      <c r="AB243" s="147" t="str">
        <f t="shared" si="101"/>
        <v/>
      </c>
      <c r="AC243" s="147" t="str">
        <f>IF(ISERROR(VLOOKUP($M243,#REF!,6,0)),"",VLOOKUP($M243,#REF!,6,0))</f>
        <v/>
      </c>
      <c r="AD243" s="147" t="str">
        <f>IF(ISERROR(VLOOKUP($M243,#REF!,8,0)),"",VLOOKUP($M243,#REF!,8,0))</f>
        <v/>
      </c>
      <c r="AE243" s="152" t="str">
        <f t="shared" si="102"/>
        <v/>
      </c>
      <c r="AF243" s="155" t="str">
        <f t="shared" si="103"/>
        <v/>
      </c>
      <c r="AG243" s="146" t="str">
        <f t="shared" si="104"/>
        <v/>
      </c>
      <c r="AH243" s="146" t="str">
        <f>IF(ISERROR(VLOOKUP($M243,#REF!,9,0)),"",VLOOKUP($M243,#REF!,9,0))</f>
        <v/>
      </c>
      <c r="AI243" s="146" t="str">
        <f t="shared" si="105"/>
        <v/>
      </c>
      <c r="AJ243" s="168">
        <f t="shared" si="106"/>
        <v>0</v>
      </c>
      <c r="AK243" s="171"/>
      <c r="AL243" s="174" t="str">
        <f t="shared" si="107"/>
        <v/>
      </c>
      <c r="AM243" s="179" t="str">
        <f t="shared" si="108"/>
        <v/>
      </c>
      <c r="AN243" s="183" t="str">
        <f t="shared" si="109"/>
        <v>未入力セル</v>
      </c>
      <c r="AO243" s="186" t="str">
        <f t="shared" si="89"/>
        <v/>
      </c>
      <c r="AP243" s="186" t="str">
        <f t="shared" si="90"/>
        <v/>
      </c>
      <c r="AQ243" s="39">
        <f t="shared" si="116"/>
        <v>0</v>
      </c>
      <c r="AR243" s="39" t="str">
        <f>IF(ISERROR(VLOOKUP($M243,#REF!,16,0)),"",VLOOKUP($M243,#REF!,16,0))</f>
        <v/>
      </c>
      <c r="AS243" s="196" t="str">
        <f>IF(ISERROR(VLOOKUP($M243,#REF!,7,0)),"",VLOOKUP($M243,#REF!,7,0))</f>
        <v/>
      </c>
      <c r="AT243" s="203">
        <f t="shared" si="110"/>
        <v>0</v>
      </c>
      <c r="AU243" s="208" t="str">
        <f t="shared" si="111"/>
        <v/>
      </c>
      <c r="AW243" s="208" t="str">
        <f>IF(ISERROR(VLOOKUP($M243,#REF!,10,0)),"",VLOOKUP($M243,#REF!,10,0))</f>
        <v/>
      </c>
      <c r="AX243" s="203">
        <f t="shared" si="112"/>
        <v>0</v>
      </c>
      <c r="AY243" s="208" t="str">
        <f t="shared" si="113"/>
        <v/>
      </c>
      <c r="BA243" s="225" t="str">
        <f t="shared" si="114"/>
        <v/>
      </c>
      <c r="BB243" s="225" t="str">
        <f t="shared" si="115"/>
        <v/>
      </c>
    </row>
    <row r="244" spans="1:54" s="39" customFormat="1" ht="25.2" customHeight="1" x14ac:dyDescent="0.2">
      <c r="A244" s="45"/>
      <c r="B244" s="48"/>
      <c r="C244" s="48"/>
      <c r="D244" s="53"/>
      <c r="E244" s="53"/>
      <c r="F244" s="55"/>
      <c r="G244" s="55"/>
      <c r="H244" s="60"/>
      <c r="I244" s="66"/>
      <c r="J244" s="68"/>
      <c r="L244" s="73">
        <f t="shared" si="91"/>
        <v>0</v>
      </c>
      <c r="M244" s="73" t="str">
        <f t="shared" si="92"/>
        <v xml:space="preserve"> </v>
      </c>
      <c r="N244" s="100">
        <f t="shared" si="93"/>
        <v>0</v>
      </c>
      <c r="O244" s="100">
        <f t="shared" si="94"/>
        <v>0</v>
      </c>
      <c r="P244" s="108">
        <f t="shared" si="95"/>
        <v>0</v>
      </c>
      <c r="Q244" s="108" t="str">
        <f>IF(OR($C244="LED",$C244="不明"),"",IF(ISERROR(VLOOKUP($M244,#REF!,2,0)),"",VLOOKUP($M244,#REF!,2,0)))</f>
        <v/>
      </c>
      <c r="R244" s="100">
        <f t="shared" si="96"/>
        <v>0</v>
      </c>
      <c r="S244" s="100">
        <f t="shared" si="97"/>
        <v>0</v>
      </c>
      <c r="T244" s="120" t="str">
        <f t="shared" si="98"/>
        <v/>
      </c>
      <c r="U244" s="124"/>
      <c r="V244" s="129" t="s">
        <v>164</v>
      </c>
      <c r="W244" s="131"/>
      <c r="X244" s="75" t="str">
        <f>IF(COUNTIF($M244,"*LED*"),"LED設置済",IF(COUNTIF($M244,"*不明*"),"該当不明",IF(ISERROR(VLOOKUP($M244,#REF!,4,0)),"",VLOOKUP($M244,#REF!,4,0))))</f>
        <v/>
      </c>
      <c r="Y244" s="139">
        <f t="shared" si="99"/>
        <v>0</v>
      </c>
      <c r="Z244" s="144" t="str">
        <f>IF(ISERROR(VLOOKUP($M244,#REF!,5,0)),"",VLOOKUP($M244,#REF!,5,0))</f>
        <v/>
      </c>
      <c r="AA244" s="147" t="str">
        <f t="shared" si="100"/>
        <v/>
      </c>
      <c r="AB244" s="147" t="str">
        <f t="shared" si="101"/>
        <v/>
      </c>
      <c r="AC244" s="147" t="str">
        <f>IF(ISERROR(VLOOKUP($M244,#REF!,6,0)),"",VLOOKUP($M244,#REF!,6,0))</f>
        <v/>
      </c>
      <c r="AD244" s="147" t="str">
        <f>IF(ISERROR(VLOOKUP($M244,#REF!,8,0)),"",VLOOKUP($M244,#REF!,8,0))</f>
        <v/>
      </c>
      <c r="AE244" s="152" t="str">
        <f t="shared" si="102"/>
        <v/>
      </c>
      <c r="AF244" s="155" t="str">
        <f t="shared" si="103"/>
        <v/>
      </c>
      <c r="AG244" s="146" t="str">
        <f t="shared" si="104"/>
        <v/>
      </c>
      <c r="AH244" s="146" t="str">
        <f>IF(ISERROR(VLOOKUP($M244,#REF!,9,0)),"",VLOOKUP($M244,#REF!,9,0))</f>
        <v/>
      </c>
      <c r="AI244" s="146" t="str">
        <f t="shared" si="105"/>
        <v/>
      </c>
      <c r="AJ244" s="168">
        <f t="shared" si="106"/>
        <v>0</v>
      </c>
      <c r="AK244" s="171"/>
      <c r="AL244" s="174" t="str">
        <f t="shared" si="107"/>
        <v/>
      </c>
      <c r="AM244" s="179" t="str">
        <f t="shared" si="108"/>
        <v/>
      </c>
      <c r="AN244" s="183" t="str">
        <f t="shared" si="109"/>
        <v>未入力セル</v>
      </c>
      <c r="AO244" s="186" t="str">
        <f t="shared" si="89"/>
        <v/>
      </c>
      <c r="AP244" s="186" t="str">
        <f t="shared" si="90"/>
        <v/>
      </c>
      <c r="AQ244" s="39">
        <f t="shared" si="116"/>
        <v>0</v>
      </c>
      <c r="AR244" s="39" t="str">
        <f>IF(ISERROR(VLOOKUP($M244,#REF!,16,0)),"",VLOOKUP($M244,#REF!,16,0))</f>
        <v/>
      </c>
      <c r="AS244" s="196" t="str">
        <f>IF(ISERROR(VLOOKUP($M244,#REF!,7,0)),"",VLOOKUP($M244,#REF!,7,0))</f>
        <v/>
      </c>
      <c r="AT244" s="203">
        <f t="shared" si="110"/>
        <v>0</v>
      </c>
      <c r="AU244" s="208" t="str">
        <f t="shared" si="111"/>
        <v/>
      </c>
      <c r="AW244" s="208" t="str">
        <f>IF(ISERROR(VLOOKUP($M244,#REF!,10,0)),"",VLOOKUP($M244,#REF!,10,0))</f>
        <v/>
      </c>
      <c r="AX244" s="203">
        <f t="shared" si="112"/>
        <v>0</v>
      </c>
      <c r="AY244" s="208" t="str">
        <f t="shared" si="113"/>
        <v/>
      </c>
      <c r="BA244" s="225" t="str">
        <f t="shared" si="114"/>
        <v/>
      </c>
      <c r="BB244" s="225" t="str">
        <f t="shared" si="115"/>
        <v/>
      </c>
    </row>
    <row r="245" spans="1:54" s="39" customFormat="1" ht="25.2" customHeight="1" x14ac:dyDescent="0.2">
      <c r="A245" s="45"/>
      <c r="B245" s="48"/>
      <c r="C245" s="48"/>
      <c r="D245" s="53"/>
      <c r="E245" s="53"/>
      <c r="F245" s="55"/>
      <c r="G245" s="55"/>
      <c r="H245" s="60"/>
      <c r="I245" s="66"/>
      <c r="J245" s="68"/>
      <c r="L245" s="73">
        <f t="shared" si="91"/>
        <v>0</v>
      </c>
      <c r="M245" s="73" t="str">
        <f t="shared" si="92"/>
        <v xml:space="preserve"> </v>
      </c>
      <c r="N245" s="100">
        <f t="shared" si="93"/>
        <v>0</v>
      </c>
      <c r="O245" s="100">
        <f t="shared" si="94"/>
        <v>0</v>
      </c>
      <c r="P245" s="108">
        <f t="shared" si="95"/>
        <v>0</v>
      </c>
      <c r="Q245" s="108" t="str">
        <f>IF(OR($C245="LED",$C245="不明"),"",IF(ISERROR(VLOOKUP($M245,#REF!,2,0)),"",VLOOKUP($M245,#REF!,2,0)))</f>
        <v/>
      </c>
      <c r="R245" s="100">
        <f t="shared" si="96"/>
        <v>0</v>
      </c>
      <c r="S245" s="100">
        <f t="shared" si="97"/>
        <v>0</v>
      </c>
      <c r="T245" s="120" t="str">
        <f t="shared" si="98"/>
        <v/>
      </c>
      <c r="U245" s="124"/>
      <c r="V245" s="129" t="s">
        <v>164</v>
      </c>
      <c r="W245" s="131"/>
      <c r="X245" s="75" t="str">
        <f>IF(COUNTIF($M245,"*LED*"),"LED設置済",IF(COUNTIF($M245,"*不明*"),"該当不明",IF(ISERROR(VLOOKUP($M245,#REF!,4,0)),"",VLOOKUP($M245,#REF!,4,0))))</f>
        <v/>
      </c>
      <c r="Y245" s="139">
        <f t="shared" si="99"/>
        <v>0</v>
      </c>
      <c r="Z245" s="144" t="str">
        <f>IF(ISERROR(VLOOKUP($M245,#REF!,5,0)),"",VLOOKUP($M245,#REF!,5,0))</f>
        <v/>
      </c>
      <c r="AA245" s="147" t="str">
        <f t="shared" si="100"/>
        <v/>
      </c>
      <c r="AB245" s="147" t="str">
        <f t="shared" si="101"/>
        <v/>
      </c>
      <c r="AC245" s="147" t="str">
        <f>IF(ISERROR(VLOOKUP($M245,#REF!,6,0)),"",VLOOKUP($M245,#REF!,6,0))</f>
        <v/>
      </c>
      <c r="AD245" s="147" t="str">
        <f>IF(ISERROR(VLOOKUP($M245,#REF!,8,0)),"",VLOOKUP($M245,#REF!,8,0))</f>
        <v/>
      </c>
      <c r="AE245" s="152" t="str">
        <f t="shared" si="102"/>
        <v/>
      </c>
      <c r="AF245" s="155" t="str">
        <f t="shared" si="103"/>
        <v/>
      </c>
      <c r="AG245" s="146" t="str">
        <f t="shared" si="104"/>
        <v/>
      </c>
      <c r="AH245" s="146" t="str">
        <f>IF(ISERROR(VLOOKUP($M245,#REF!,9,0)),"",VLOOKUP($M245,#REF!,9,0))</f>
        <v/>
      </c>
      <c r="AI245" s="146" t="str">
        <f t="shared" si="105"/>
        <v/>
      </c>
      <c r="AJ245" s="168">
        <f t="shared" si="106"/>
        <v>0</v>
      </c>
      <c r="AK245" s="171"/>
      <c r="AL245" s="174" t="str">
        <f t="shared" si="107"/>
        <v/>
      </c>
      <c r="AM245" s="179" t="str">
        <f t="shared" si="108"/>
        <v/>
      </c>
      <c r="AN245" s="183" t="str">
        <f t="shared" si="109"/>
        <v>未入力セル</v>
      </c>
      <c r="AO245" s="186" t="str">
        <f t="shared" si="89"/>
        <v/>
      </c>
      <c r="AP245" s="186" t="str">
        <f t="shared" si="90"/>
        <v/>
      </c>
      <c r="AQ245" s="39">
        <f t="shared" si="116"/>
        <v>0</v>
      </c>
      <c r="AR245" s="39" t="str">
        <f>IF(ISERROR(VLOOKUP($M245,#REF!,16,0)),"",VLOOKUP($M245,#REF!,16,0))</f>
        <v/>
      </c>
      <c r="AS245" s="196" t="str">
        <f>IF(ISERROR(VLOOKUP($M245,#REF!,7,0)),"",VLOOKUP($M245,#REF!,7,0))</f>
        <v/>
      </c>
      <c r="AT245" s="203">
        <f t="shared" si="110"/>
        <v>0</v>
      </c>
      <c r="AU245" s="208" t="str">
        <f t="shared" si="111"/>
        <v/>
      </c>
      <c r="AW245" s="208" t="str">
        <f>IF(ISERROR(VLOOKUP($M245,#REF!,10,0)),"",VLOOKUP($M245,#REF!,10,0))</f>
        <v/>
      </c>
      <c r="AX245" s="203">
        <f t="shared" si="112"/>
        <v>0</v>
      </c>
      <c r="AY245" s="208" t="str">
        <f t="shared" si="113"/>
        <v/>
      </c>
      <c r="BA245" s="225" t="str">
        <f t="shared" si="114"/>
        <v/>
      </c>
      <c r="BB245" s="225" t="str">
        <f t="shared" si="115"/>
        <v/>
      </c>
    </row>
    <row r="246" spans="1:54" s="39" customFormat="1" ht="25.2" customHeight="1" x14ac:dyDescent="0.2">
      <c r="A246" s="45"/>
      <c r="B246" s="48"/>
      <c r="C246" s="48"/>
      <c r="D246" s="53"/>
      <c r="E246" s="53"/>
      <c r="F246" s="55"/>
      <c r="G246" s="55"/>
      <c r="H246" s="60"/>
      <c r="I246" s="66"/>
      <c r="J246" s="68"/>
      <c r="L246" s="73">
        <f t="shared" si="91"/>
        <v>0</v>
      </c>
      <c r="M246" s="73" t="str">
        <f t="shared" si="92"/>
        <v xml:space="preserve"> </v>
      </c>
      <c r="N246" s="100">
        <f t="shared" si="93"/>
        <v>0</v>
      </c>
      <c r="O246" s="100">
        <f t="shared" si="94"/>
        <v>0</v>
      </c>
      <c r="P246" s="108">
        <f t="shared" si="95"/>
        <v>0</v>
      </c>
      <c r="Q246" s="108" t="str">
        <f>IF(OR($C246="LED",$C246="不明"),"",IF(ISERROR(VLOOKUP($M246,#REF!,2,0)),"",VLOOKUP($M246,#REF!,2,0)))</f>
        <v/>
      </c>
      <c r="R246" s="100">
        <f t="shared" si="96"/>
        <v>0</v>
      </c>
      <c r="S246" s="100">
        <f t="shared" si="97"/>
        <v>0</v>
      </c>
      <c r="T246" s="120" t="str">
        <f t="shared" si="98"/>
        <v/>
      </c>
      <c r="U246" s="124"/>
      <c r="V246" s="129" t="s">
        <v>164</v>
      </c>
      <c r="W246" s="131"/>
      <c r="X246" s="75" t="str">
        <f>IF(COUNTIF($M246,"*LED*"),"LED設置済",IF(COUNTIF($M246,"*不明*"),"該当不明",IF(ISERROR(VLOOKUP($M246,#REF!,4,0)),"",VLOOKUP($M246,#REF!,4,0))))</f>
        <v/>
      </c>
      <c r="Y246" s="139">
        <f t="shared" si="99"/>
        <v>0</v>
      </c>
      <c r="Z246" s="144" t="str">
        <f>IF(ISERROR(VLOOKUP($M246,#REF!,5,0)),"",VLOOKUP($M246,#REF!,5,0))</f>
        <v/>
      </c>
      <c r="AA246" s="147" t="str">
        <f t="shared" si="100"/>
        <v/>
      </c>
      <c r="AB246" s="147" t="str">
        <f t="shared" si="101"/>
        <v/>
      </c>
      <c r="AC246" s="147" t="str">
        <f>IF(ISERROR(VLOOKUP($M246,#REF!,6,0)),"",VLOOKUP($M246,#REF!,6,0))</f>
        <v/>
      </c>
      <c r="AD246" s="147" t="str">
        <f>IF(ISERROR(VLOOKUP($M246,#REF!,8,0)),"",VLOOKUP($M246,#REF!,8,0))</f>
        <v/>
      </c>
      <c r="AE246" s="152" t="str">
        <f t="shared" si="102"/>
        <v/>
      </c>
      <c r="AF246" s="155" t="str">
        <f t="shared" si="103"/>
        <v/>
      </c>
      <c r="AG246" s="146" t="str">
        <f t="shared" si="104"/>
        <v/>
      </c>
      <c r="AH246" s="146" t="str">
        <f>IF(ISERROR(VLOOKUP($M246,#REF!,9,0)),"",VLOOKUP($M246,#REF!,9,0))</f>
        <v/>
      </c>
      <c r="AI246" s="146" t="str">
        <f t="shared" si="105"/>
        <v/>
      </c>
      <c r="AJ246" s="168">
        <f t="shared" si="106"/>
        <v>0</v>
      </c>
      <c r="AK246" s="171"/>
      <c r="AL246" s="174" t="str">
        <f t="shared" si="107"/>
        <v/>
      </c>
      <c r="AM246" s="179" t="str">
        <f t="shared" si="108"/>
        <v/>
      </c>
      <c r="AN246" s="183" t="str">
        <f t="shared" si="109"/>
        <v>未入力セル</v>
      </c>
      <c r="AO246" s="186" t="str">
        <f t="shared" si="89"/>
        <v/>
      </c>
      <c r="AP246" s="186" t="str">
        <f t="shared" si="90"/>
        <v/>
      </c>
      <c r="AQ246" s="39">
        <f t="shared" si="116"/>
        <v>0</v>
      </c>
      <c r="AR246" s="39" t="str">
        <f>IF(ISERROR(VLOOKUP($M246,#REF!,16,0)),"",VLOOKUP($M246,#REF!,16,0))</f>
        <v/>
      </c>
      <c r="AS246" s="196" t="str">
        <f>IF(ISERROR(VLOOKUP($M246,#REF!,7,0)),"",VLOOKUP($M246,#REF!,7,0))</f>
        <v/>
      </c>
      <c r="AT246" s="203">
        <f t="shared" si="110"/>
        <v>0</v>
      </c>
      <c r="AU246" s="208" t="str">
        <f t="shared" si="111"/>
        <v/>
      </c>
      <c r="AW246" s="208" t="str">
        <f>IF(ISERROR(VLOOKUP($M246,#REF!,10,0)),"",VLOOKUP($M246,#REF!,10,0))</f>
        <v/>
      </c>
      <c r="AX246" s="203">
        <f t="shared" si="112"/>
        <v>0</v>
      </c>
      <c r="AY246" s="208" t="str">
        <f t="shared" si="113"/>
        <v/>
      </c>
      <c r="BA246" s="225" t="str">
        <f t="shared" si="114"/>
        <v/>
      </c>
      <c r="BB246" s="225" t="str">
        <f t="shared" si="115"/>
        <v/>
      </c>
    </row>
    <row r="247" spans="1:54" s="39" customFormat="1" ht="25.2" customHeight="1" x14ac:dyDescent="0.2">
      <c r="A247" s="45"/>
      <c r="B247" s="48"/>
      <c r="C247" s="48"/>
      <c r="D247" s="53"/>
      <c r="E247" s="53"/>
      <c r="F247" s="55"/>
      <c r="G247" s="55"/>
      <c r="H247" s="60"/>
      <c r="I247" s="66"/>
      <c r="J247" s="68"/>
      <c r="L247" s="73">
        <f t="shared" si="91"/>
        <v>0</v>
      </c>
      <c r="M247" s="73" t="str">
        <f t="shared" si="92"/>
        <v xml:space="preserve"> </v>
      </c>
      <c r="N247" s="100">
        <f t="shared" si="93"/>
        <v>0</v>
      </c>
      <c r="O247" s="100">
        <f t="shared" si="94"/>
        <v>0</v>
      </c>
      <c r="P247" s="108">
        <f t="shared" si="95"/>
        <v>0</v>
      </c>
      <c r="Q247" s="108" t="str">
        <f>IF(OR($C247="LED",$C247="不明"),"",IF(ISERROR(VLOOKUP($M247,#REF!,2,0)),"",VLOOKUP($M247,#REF!,2,0)))</f>
        <v/>
      </c>
      <c r="R247" s="100">
        <f t="shared" si="96"/>
        <v>0</v>
      </c>
      <c r="S247" s="100">
        <f t="shared" si="97"/>
        <v>0</v>
      </c>
      <c r="T247" s="120" t="str">
        <f t="shared" si="98"/>
        <v/>
      </c>
      <c r="U247" s="124"/>
      <c r="V247" s="129" t="s">
        <v>164</v>
      </c>
      <c r="W247" s="131"/>
      <c r="X247" s="75" t="str">
        <f>IF(COUNTIF($M247,"*LED*"),"LED設置済",IF(COUNTIF($M247,"*不明*"),"該当不明",IF(ISERROR(VLOOKUP($M247,#REF!,4,0)),"",VLOOKUP($M247,#REF!,4,0))))</f>
        <v/>
      </c>
      <c r="Y247" s="139">
        <f t="shared" si="99"/>
        <v>0</v>
      </c>
      <c r="Z247" s="144" t="str">
        <f>IF(ISERROR(VLOOKUP($M247,#REF!,5,0)),"",VLOOKUP($M247,#REF!,5,0))</f>
        <v/>
      </c>
      <c r="AA247" s="147" t="str">
        <f t="shared" si="100"/>
        <v/>
      </c>
      <c r="AB247" s="147" t="str">
        <f t="shared" si="101"/>
        <v/>
      </c>
      <c r="AC247" s="147" t="str">
        <f>IF(ISERROR(VLOOKUP($M247,#REF!,6,0)),"",VLOOKUP($M247,#REF!,6,0))</f>
        <v/>
      </c>
      <c r="AD247" s="147" t="str">
        <f>IF(ISERROR(VLOOKUP($M247,#REF!,8,0)),"",VLOOKUP($M247,#REF!,8,0))</f>
        <v/>
      </c>
      <c r="AE247" s="152" t="str">
        <f t="shared" si="102"/>
        <v/>
      </c>
      <c r="AF247" s="155" t="str">
        <f t="shared" si="103"/>
        <v/>
      </c>
      <c r="AG247" s="146" t="str">
        <f t="shared" si="104"/>
        <v/>
      </c>
      <c r="AH247" s="146" t="str">
        <f>IF(ISERROR(VLOOKUP($M247,#REF!,9,0)),"",VLOOKUP($M247,#REF!,9,0))</f>
        <v/>
      </c>
      <c r="AI247" s="146" t="str">
        <f t="shared" si="105"/>
        <v/>
      </c>
      <c r="AJ247" s="168">
        <f t="shared" si="106"/>
        <v>0</v>
      </c>
      <c r="AK247" s="171"/>
      <c r="AL247" s="174" t="str">
        <f t="shared" si="107"/>
        <v/>
      </c>
      <c r="AM247" s="179" t="str">
        <f t="shared" si="108"/>
        <v/>
      </c>
      <c r="AN247" s="183" t="str">
        <f t="shared" si="109"/>
        <v>未入力セル</v>
      </c>
      <c r="AO247" s="186" t="str">
        <f t="shared" si="89"/>
        <v/>
      </c>
      <c r="AP247" s="186" t="str">
        <f t="shared" si="90"/>
        <v/>
      </c>
      <c r="AQ247" s="39">
        <f t="shared" si="116"/>
        <v>0</v>
      </c>
      <c r="AR247" s="39" t="str">
        <f>IF(ISERROR(VLOOKUP($M247,#REF!,16,0)),"",VLOOKUP($M247,#REF!,16,0))</f>
        <v/>
      </c>
      <c r="AS247" s="196" t="str">
        <f>IF(ISERROR(VLOOKUP($M247,#REF!,7,0)),"",VLOOKUP($M247,#REF!,7,0))</f>
        <v/>
      </c>
      <c r="AT247" s="203">
        <f t="shared" si="110"/>
        <v>0</v>
      </c>
      <c r="AU247" s="208" t="str">
        <f t="shared" si="111"/>
        <v/>
      </c>
      <c r="AW247" s="208" t="str">
        <f>IF(ISERROR(VLOOKUP($M247,#REF!,10,0)),"",VLOOKUP($M247,#REF!,10,0))</f>
        <v/>
      </c>
      <c r="AX247" s="203">
        <f t="shared" si="112"/>
        <v>0</v>
      </c>
      <c r="AY247" s="208" t="str">
        <f t="shared" si="113"/>
        <v/>
      </c>
      <c r="BA247" s="225" t="str">
        <f t="shared" si="114"/>
        <v/>
      </c>
      <c r="BB247" s="225" t="str">
        <f t="shared" si="115"/>
        <v/>
      </c>
    </row>
    <row r="248" spans="1:54" s="39" customFormat="1" ht="25.2" customHeight="1" x14ac:dyDescent="0.2">
      <c r="A248" s="45"/>
      <c r="B248" s="48"/>
      <c r="C248" s="48"/>
      <c r="D248" s="53"/>
      <c r="E248" s="53"/>
      <c r="F248" s="55"/>
      <c r="G248" s="55"/>
      <c r="H248" s="60"/>
      <c r="I248" s="66"/>
      <c r="J248" s="68"/>
      <c r="L248" s="73">
        <f t="shared" si="91"/>
        <v>0</v>
      </c>
      <c r="M248" s="73" t="str">
        <f t="shared" si="92"/>
        <v xml:space="preserve"> </v>
      </c>
      <c r="N248" s="100">
        <f t="shared" si="93"/>
        <v>0</v>
      </c>
      <c r="O248" s="100">
        <f t="shared" si="94"/>
        <v>0</v>
      </c>
      <c r="P248" s="108">
        <f t="shared" si="95"/>
        <v>0</v>
      </c>
      <c r="Q248" s="108" t="str">
        <f>IF(OR($C248="LED",$C248="不明"),"",IF(ISERROR(VLOOKUP($M248,#REF!,2,0)),"",VLOOKUP($M248,#REF!,2,0)))</f>
        <v/>
      </c>
      <c r="R248" s="100">
        <f t="shared" si="96"/>
        <v>0</v>
      </c>
      <c r="S248" s="100">
        <f t="shared" si="97"/>
        <v>0</v>
      </c>
      <c r="T248" s="120" t="str">
        <f t="shared" si="98"/>
        <v/>
      </c>
      <c r="U248" s="124"/>
      <c r="V248" s="129" t="s">
        <v>164</v>
      </c>
      <c r="W248" s="131"/>
      <c r="X248" s="75" t="str">
        <f>IF(COUNTIF($M248,"*LED*"),"LED設置済",IF(COUNTIF($M248,"*不明*"),"該当不明",IF(ISERROR(VLOOKUP($M248,#REF!,4,0)),"",VLOOKUP($M248,#REF!,4,0))))</f>
        <v/>
      </c>
      <c r="Y248" s="139">
        <f t="shared" si="99"/>
        <v>0</v>
      </c>
      <c r="Z248" s="144" t="str">
        <f>IF(ISERROR(VLOOKUP($M248,#REF!,5,0)),"",VLOOKUP($M248,#REF!,5,0))</f>
        <v/>
      </c>
      <c r="AA248" s="147" t="str">
        <f t="shared" si="100"/>
        <v/>
      </c>
      <c r="AB248" s="147" t="str">
        <f t="shared" si="101"/>
        <v/>
      </c>
      <c r="AC248" s="147" t="str">
        <f>IF(ISERROR(VLOOKUP($M248,#REF!,6,0)),"",VLOOKUP($M248,#REF!,6,0))</f>
        <v/>
      </c>
      <c r="AD248" s="147" t="str">
        <f>IF(ISERROR(VLOOKUP($M248,#REF!,8,0)),"",VLOOKUP($M248,#REF!,8,0))</f>
        <v/>
      </c>
      <c r="AE248" s="152" t="str">
        <f t="shared" si="102"/>
        <v/>
      </c>
      <c r="AF248" s="155" t="str">
        <f t="shared" si="103"/>
        <v/>
      </c>
      <c r="AG248" s="146" t="str">
        <f t="shared" si="104"/>
        <v/>
      </c>
      <c r="AH248" s="146" t="str">
        <f>IF(ISERROR(VLOOKUP($M248,#REF!,9,0)),"",VLOOKUP($M248,#REF!,9,0))</f>
        <v/>
      </c>
      <c r="AI248" s="146" t="str">
        <f t="shared" si="105"/>
        <v/>
      </c>
      <c r="AJ248" s="168">
        <f t="shared" si="106"/>
        <v>0</v>
      </c>
      <c r="AK248" s="171"/>
      <c r="AL248" s="174" t="str">
        <f t="shared" si="107"/>
        <v/>
      </c>
      <c r="AM248" s="179" t="str">
        <f t="shared" si="108"/>
        <v/>
      </c>
      <c r="AN248" s="183" t="str">
        <f t="shared" si="109"/>
        <v>未入力セル</v>
      </c>
      <c r="AO248" s="186" t="str">
        <f t="shared" si="89"/>
        <v/>
      </c>
      <c r="AP248" s="186" t="str">
        <f t="shared" si="90"/>
        <v/>
      </c>
      <c r="AQ248" s="39">
        <f t="shared" si="116"/>
        <v>0</v>
      </c>
      <c r="AR248" s="39" t="str">
        <f>IF(ISERROR(VLOOKUP($M248,#REF!,16,0)),"",VLOOKUP($M248,#REF!,16,0))</f>
        <v/>
      </c>
      <c r="AS248" s="196" t="str">
        <f>IF(ISERROR(VLOOKUP($M248,#REF!,7,0)),"",VLOOKUP($M248,#REF!,7,0))</f>
        <v/>
      </c>
      <c r="AT248" s="203">
        <f t="shared" si="110"/>
        <v>0</v>
      </c>
      <c r="AU248" s="208" t="str">
        <f t="shared" si="111"/>
        <v/>
      </c>
      <c r="AW248" s="208" t="str">
        <f>IF(ISERROR(VLOOKUP($M248,#REF!,10,0)),"",VLOOKUP($M248,#REF!,10,0))</f>
        <v/>
      </c>
      <c r="AX248" s="203">
        <f t="shared" si="112"/>
        <v>0</v>
      </c>
      <c r="AY248" s="208" t="str">
        <f t="shared" si="113"/>
        <v/>
      </c>
      <c r="BA248" s="225" t="str">
        <f t="shared" si="114"/>
        <v/>
      </c>
      <c r="BB248" s="225" t="str">
        <f t="shared" si="115"/>
        <v/>
      </c>
    </row>
    <row r="249" spans="1:54" s="39" customFormat="1" ht="25.2" customHeight="1" x14ac:dyDescent="0.2">
      <c r="A249" s="45"/>
      <c r="B249" s="48"/>
      <c r="C249" s="48"/>
      <c r="D249" s="53"/>
      <c r="E249" s="53"/>
      <c r="F249" s="55"/>
      <c r="G249" s="55"/>
      <c r="H249" s="60"/>
      <c r="I249" s="66"/>
      <c r="J249" s="68"/>
      <c r="L249" s="73">
        <f t="shared" si="91"/>
        <v>0</v>
      </c>
      <c r="M249" s="73" t="str">
        <f t="shared" si="92"/>
        <v xml:space="preserve"> </v>
      </c>
      <c r="N249" s="100">
        <f t="shared" si="93"/>
        <v>0</v>
      </c>
      <c r="O249" s="100">
        <f t="shared" si="94"/>
        <v>0</v>
      </c>
      <c r="P249" s="108">
        <f t="shared" si="95"/>
        <v>0</v>
      </c>
      <c r="Q249" s="108" t="str">
        <f>IF(OR($C249="LED",$C249="不明"),"",IF(ISERROR(VLOOKUP($M249,#REF!,2,0)),"",VLOOKUP($M249,#REF!,2,0)))</f>
        <v/>
      </c>
      <c r="R249" s="100">
        <f t="shared" si="96"/>
        <v>0</v>
      </c>
      <c r="S249" s="100">
        <f t="shared" si="97"/>
        <v>0</v>
      </c>
      <c r="T249" s="120" t="str">
        <f t="shared" si="98"/>
        <v/>
      </c>
      <c r="U249" s="124"/>
      <c r="V249" s="129" t="s">
        <v>164</v>
      </c>
      <c r="W249" s="131"/>
      <c r="X249" s="75" t="str">
        <f>IF(COUNTIF($M249,"*LED*"),"LED設置済",IF(COUNTIF($M249,"*不明*"),"該当不明",IF(ISERROR(VLOOKUP($M249,#REF!,4,0)),"",VLOOKUP($M249,#REF!,4,0))))</f>
        <v/>
      </c>
      <c r="Y249" s="139">
        <f t="shared" si="99"/>
        <v>0</v>
      </c>
      <c r="Z249" s="144" t="str">
        <f>IF(ISERROR(VLOOKUP($M249,#REF!,5,0)),"",VLOOKUP($M249,#REF!,5,0))</f>
        <v/>
      </c>
      <c r="AA249" s="147" t="str">
        <f t="shared" si="100"/>
        <v/>
      </c>
      <c r="AB249" s="147" t="str">
        <f t="shared" si="101"/>
        <v/>
      </c>
      <c r="AC249" s="147" t="str">
        <f>IF(ISERROR(VLOOKUP($M249,#REF!,6,0)),"",VLOOKUP($M249,#REF!,6,0))</f>
        <v/>
      </c>
      <c r="AD249" s="147" t="str">
        <f>IF(ISERROR(VLOOKUP($M249,#REF!,8,0)),"",VLOOKUP($M249,#REF!,8,0))</f>
        <v/>
      </c>
      <c r="AE249" s="152" t="str">
        <f t="shared" si="102"/>
        <v/>
      </c>
      <c r="AF249" s="155" t="str">
        <f t="shared" si="103"/>
        <v/>
      </c>
      <c r="AG249" s="146" t="str">
        <f t="shared" si="104"/>
        <v/>
      </c>
      <c r="AH249" s="146" t="str">
        <f>IF(ISERROR(VLOOKUP($M249,#REF!,9,0)),"",VLOOKUP($M249,#REF!,9,0))</f>
        <v/>
      </c>
      <c r="AI249" s="146" t="str">
        <f t="shared" si="105"/>
        <v/>
      </c>
      <c r="AJ249" s="168">
        <f t="shared" si="106"/>
        <v>0</v>
      </c>
      <c r="AK249" s="171"/>
      <c r="AL249" s="174" t="str">
        <f t="shared" si="107"/>
        <v/>
      </c>
      <c r="AM249" s="179" t="str">
        <f t="shared" si="108"/>
        <v/>
      </c>
      <c r="AN249" s="183" t="str">
        <f t="shared" si="109"/>
        <v>未入力セル</v>
      </c>
      <c r="AO249" s="186" t="str">
        <f t="shared" si="89"/>
        <v/>
      </c>
      <c r="AP249" s="186" t="str">
        <f t="shared" si="90"/>
        <v/>
      </c>
      <c r="AQ249" s="39">
        <f t="shared" si="116"/>
        <v>0</v>
      </c>
      <c r="AR249" s="39" t="str">
        <f>IF(ISERROR(VLOOKUP($M249,#REF!,16,0)),"",VLOOKUP($M249,#REF!,16,0))</f>
        <v/>
      </c>
      <c r="AS249" s="196" t="str">
        <f>IF(ISERROR(VLOOKUP($M249,#REF!,7,0)),"",VLOOKUP($M249,#REF!,7,0))</f>
        <v/>
      </c>
      <c r="AT249" s="203">
        <f t="shared" si="110"/>
        <v>0</v>
      </c>
      <c r="AU249" s="208" t="str">
        <f t="shared" si="111"/>
        <v/>
      </c>
      <c r="AW249" s="208" t="str">
        <f>IF(ISERROR(VLOOKUP($M249,#REF!,10,0)),"",VLOOKUP($M249,#REF!,10,0))</f>
        <v/>
      </c>
      <c r="AX249" s="203">
        <f t="shared" si="112"/>
        <v>0</v>
      </c>
      <c r="AY249" s="208" t="str">
        <f t="shared" si="113"/>
        <v/>
      </c>
      <c r="BA249" s="225" t="str">
        <f t="shared" si="114"/>
        <v/>
      </c>
      <c r="BB249" s="225" t="str">
        <f t="shared" si="115"/>
        <v/>
      </c>
    </row>
    <row r="250" spans="1:54" s="39" customFormat="1" ht="25.2" customHeight="1" x14ac:dyDescent="0.2">
      <c r="A250" s="45"/>
      <c r="B250" s="48"/>
      <c r="C250" s="48"/>
      <c r="D250" s="53"/>
      <c r="E250" s="53"/>
      <c r="F250" s="55"/>
      <c r="G250" s="55"/>
      <c r="H250" s="60"/>
      <c r="I250" s="66"/>
      <c r="J250" s="68"/>
      <c r="L250" s="73">
        <f t="shared" si="91"/>
        <v>0</v>
      </c>
      <c r="M250" s="73" t="str">
        <f t="shared" si="92"/>
        <v xml:space="preserve"> </v>
      </c>
      <c r="N250" s="100">
        <f t="shared" si="93"/>
        <v>0</v>
      </c>
      <c r="O250" s="100">
        <f t="shared" si="94"/>
        <v>0</v>
      </c>
      <c r="P250" s="108">
        <f t="shared" si="95"/>
        <v>0</v>
      </c>
      <c r="Q250" s="108" t="str">
        <f>IF(OR($C250="LED",$C250="不明"),"",IF(ISERROR(VLOOKUP($M250,#REF!,2,0)),"",VLOOKUP($M250,#REF!,2,0)))</f>
        <v/>
      </c>
      <c r="R250" s="100">
        <f t="shared" si="96"/>
        <v>0</v>
      </c>
      <c r="S250" s="100">
        <f t="shared" si="97"/>
        <v>0</v>
      </c>
      <c r="T250" s="120" t="str">
        <f t="shared" si="98"/>
        <v/>
      </c>
      <c r="U250" s="124"/>
      <c r="V250" s="129" t="s">
        <v>164</v>
      </c>
      <c r="W250" s="131"/>
      <c r="X250" s="75" t="str">
        <f>IF(COUNTIF($M250,"*LED*"),"LED設置済",IF(COUNTIF($M250,"*不明*"),"該当不明",IF(ISERROR(VLOOKUP($M250,#REF!,4,0)),"",VLOOKUP($M250,#REF!,4,0))))</f>
        <v/>
      </c>
      <c r="Y250" s="139">
        <f t="shared" si="99"/>
        <v>0</v>
      </c>
      <c r="Z250" s="144" t="str">
        <f>IF(ISERROR(VLOOKUP($M250,#REF!,5,0)),"",VLOOKUP($M250,#REF!,5,0))</f>
        <v/>
      </c>
      <c r="AA250" s="147" t="str">
        <f t="shared" si="100"/>
        <v/>
      </c>
      <c r="AB250" s="147" t="str">
        <f t="shared" si="101"/>
        <v/>
      </c>
      <c r="AC250" s="147" t="str">
        <f>IF(ISERROR(VLOOKUP($M250,#REF!,6,0)),"",VLOOKUP($M250,#REF!,6,0))</f>
        <v/>
      </c>
      <c r="AD250" s="147" t="str">
        <f>IF(ISERROR(VLOOKUP($M250,#REF!,8,0)),"",VLOOKUP($M250,#REF!,8,0))</f>
        <v/>
      </c>
      <c r="AE250" s="152" t="str">
        <f t="shared" si="102"/>
        <v/>
      </c>
      <c r="AF250" s="155" t="str">
        <f t="shared" si="103"/>
        <v/>
      </c>
      <c r="AG250" s="146" t="str">
        <f t="shared" si="104"/>
        <v/>
      </c>
      <c r="AH250" s="146" t="str">
        <f>IF(ISERROR(VLOOKUP($M250,#REF!,9,0)),"",VLOOKUP($M250,#REF!,9,0))</f>
        <v/>
      </c>
      <c r="AI250" s="146" t="str">
        <f t="shared" si="105"/>
        <v/>
      </c>
      <c r="AJ250" s="168">
        <f t="shared" si="106"/>
        <v>0</v>
      </c>
      <c r="AK250" s="171"/>
      <c r="AL250" s="174" t="str">
        <f t="shared" si="107"/>
        <v/>
      </c>
      <c r="AM250" s="179" t="str">
        <f t="shared" si="108"/>
        <v/>
      </c>
      <c r="AN250" s="183" t="str">
        <f t="shared" si="109"/>
        <v>未入力セル</v>
      </c>
      <c r="AO250" s="186" t="str">
        <f t="shared" si="89"/>
        <v/>
      </c>
      <c r="AP250" s="186" t="str">
        <f t="shared" si="90"/>
        <v/>
      </c>
      <c r="AQ250" s="39">
        <f t="shared" si="116"/>
        <v>0</v>
      </c>
      <c r="AR250" s="39" t="str">
        <f>IF(ISERROR(VLOOKUP($M250,#REF!,16,0)),"",VLOOKUP($M250,#REF!,16,0))</f>
        <v/>
      </c>
      <c r="AS250" s="196" t="str">
        <f>IF(ISERROR(VLOOKUP($M250,#REF!,7,0)),"",VLOOKUP($M250,#REF!,7,0))</f>
        <v/>
      </c>
      <c r="AT250" s="203">
        <f t="shared" si="110"/>
        <v>0</v>
      </c>
      <c r="AU250" s="208" t="str">
        <f t="shared" si="111"/>
        <v/>
      </c>
      <c r="AW250" s="208" t="str">
        <f>IF(ISERROR(VLOOKUP($M250,#REF!,10,0)),"",VLOOKUP($M250,#REF!,10,0))</f>
        <v/>
      </c>
      <c r="AX250" s="203">
        <f t="shared" si="112"/>
        <v>0</v>
      </c>
      <c r="AY250" s="208" t="str">
        <f t="shared" si="113"/>
        <v/>
      </c>
      <c r="BA250" s="225" t="str">
        <f t="shared" si="114"/>
        <v/>
      </c>
      <c r="BB250" s="225" t="str">
        <f t="shared" si="115"/>
        <v/>
      </c>
    </row>
    <row r="251" spans="1:54" s="39" customFormat="1" ht="25.2" customHeight="1" x14ac:dyDescent="0.2">
      <c r="A251" s="45"/>
      <c r="B251" s="48"/>
      <c r="C251" s="48"/>
      <c r="D251" s="53"/>
      <c r="E251" s="53"/>
      <c r="F251" s="55"/>
      <c r="G251" s="55"/>
      <c r="H251" s="60"/>
      <c r="I251" s="66"/>
      <c r="J251" s="68"/>
      <c r="L251" s="73">
        <f t="shared" si="91"/>
        <v>0</v>
      </c>
      <c r="M251" s="73" t="str">
        <f t="shared" si="92"/>
        <v xml:space="preserve"> </v>
      </c>
      <c r="N251" s="100">
        <f t="shared" si="93"/>
        <v>0</v>
      </c>
      <c r="O251" s="100">
        <f t="shared" si="94"/>
        <v>0</v>
      </c>
      <c r="P251" s="108">
        <f t="shared" si="95"/>
        <v>0</v>
      </c>
      <c r="Q251" s="108" t="str">
        <f>IF(OR($C251="LED",$C251="不明"),"",IF(ISERROR(VLOOKUP($M251,#REF!,2,0)),"",VLOOKUP($M251,#REF!,2,0)))</f>
        <v/>
      </c>
      <c r="R251" s="100">
        <f t="shared" si="96"/>
        <v>0</v>
      </c>
      <c r="S251" s="100">
        <f t="shared" si="97"/>
        <v>0</v>
      </c>
      <c r="T251" s="120" t="str">
        <f t="shared" si="98"/>
        <v/>
      </c>
      <c r="U251" s="124"/>
      <c r="V251" s="129" t="s">
        <v>164</v>
      </c>
      <c r="W251" s="131"/>
      <c r="X251" s="75" t="str">
        <f>IF(COUNTIF($M251,"*LED*"),"LED設置済",IF(COUNTIF($M251,"*不明*"),"該当不明",IF(ISERROR(VLOOKUP($M251,#REF!,4,0)),"",VLOOKUP($M251,#REF!,4,0))))</f>
        <v/>
      </c>
      <c r="Y251" s="139">
        <f t="shared" si="99"/>
        <v>0</v>
      </c>
      <c r="Z251" s="144" t="str">
        <f>IF(ISERROR(VLOOKUP($M251,#REF!,5,0)),"",VLOOKUP($M251,#REF!,5,0))</f>
        <v/>
      </c>
      <c r="AA251" s="147" t="str">
        <f t="shared" si="100"/>
        <v/>
      </c>
      <c r="AB251" s="147" t="str">
        <f t="shared" si="101"/>
        <v/>
      </c>
      <c r="AC251" s="147" t="str">
        <f>IF(ISERROR(VLOOKUP($M251,#REF!,6,0)),"",VLOOKUP($M251,#REF!,6,0))</f>
        <v/>
      </c>
      <c r="AD251" s="147" t="str">
        <f>IF(ISERROR(VLOOKUP($M251,#REF!,8,0)),"",VLOOKUP($M251,#REF!,8,0))</f>
        <v/>
      </c>
      <c r="AE251" s="152" t="str">
        <f t="shared" si="102"/>
        <v/>
      </c>
      <c r="AF251" s="155" t="str">
        <f t="shared" si="103"/>
        <v/>
      </c>
      <c r="AG251" s="146" t="str">
        <f t="shared" si="104"/>
        <v/>
      </c>
      <c r="AH251" s="146" t="str">
        <f>IF(ISERROR(VLOOKUP($M251,#REF!,9,0)),"",VLOOKUP($M251,#REF!,9,0))</f>
        <v/>
      </c>
      <c r="AI251" s="146" t="str">
        <f t="shared" si="105"/>
        <v/>
      </c>
      <c r="AJ251" s="168">
        <f t="shared" si="106"/>
        <v>0</v>
      </c>
      <c r="AK251" s="171"/>
      <c r="AL251" s="174" t="str">
        <f t="shared" si="107"/>
        <v/>
      </c>
      <c r="AM251" s="179" t="str">
        <f t="shared" si="108"/>
        <v/>
      </c>
      <c r="AN251" s="183" t="str">
        <f t="shared" si="109"/>
        <v>未入力セル</v>
      </c>
      <c r="AO251" s="186" t="str">
        <f t="shared" si="89"/>
        <v/>
      </c>
      <c r="AP251" s="186" t="str">
        <f t="shared" si="90"/>
        <v/>
      </c>
      <c r="AQ251" s="39">
        <f t="shared" si="116"/>
        <v>0</v>
      </c>
      <c r="AR251" s="39" t="str">
        <f>IF(ISERROR(VLOOKUP($M251,#REF!,16,0)),"",VLOOKUP($M251,#REF!,16,0))</f>
        <v/>
      </c>
      <c r="AS251" s="196" t="str">
        <f>IF(ISERROR(VLOOKUP($M251,#REF!,7,0)),"",VLOOKUP($M251,#REF!,7,0))</f>
        <v/>
      </c>
      <c r="AT251" s="203">
        <f t="shared" si="110"/>
        <v>0</v>
      </c>
      <c r="AU251" s="208" t="str">
        <f t="shared" si="111"/>
        <v/>
      </c>
      <c r="AW251" s="208" t="str">
        <f>IF(ISERROR(VLOOKUP($M251,#REF!,10,0)),"",VLOOKUP($M251,#REF!,10,0))</f>
        <v/>
      </c>
      <c r="AX251" s="203">
        <f t="shared" si="112"/>
        <v>0</v>
      </c>
      <c r="AY251" s="208" t="str">
        <f t="shared" si="113"/>
        <v/>
      </c>
      <c r="BA251" s="225" t="str">
        <f t="shared" si="114"/>
        <v/>
      </c>
      <c r="BB251" s="225" t="str">
        <f t="shared" si="115"/>
        <v/>
      </c>
    </row>
    <row r="252" spans="1:54" s="39" customFormat="1" ht="25.2" customHeight="1" x14ac:dyDescent="0.2">
      <c r="A252" s="45"/>
      <c r="B252" s="48"/>
      <c r="C252" s="48"/>
      <c r="D252" s="53"/>
      <c r="E252" s="53"/>
      <c r="F252" s="55"/>
      <c r="G252" s="55"/>
      <c r="H252" s="60"/>
      <c r="I252" s="66"/>
      <c r="J252" s="68"/>
      <c r="L252" s="73">
        <f t="shared" si="91"/>
        <v>0</v>
      </c>
      <c r="M252" s="73" t="str">
        <f t="shared" si="92"/>
        <v xml:space="preserve"> </v>
      </c>
      <c r="N252" s="100">
        <f t="shared" si="93"/>
        <v>0</v>
      </c>
      <c r="O252" s="100">
        <f t="shared" si="94"/>
        <v>0</v>
      </c>
      <c r="P252" s="108">
        <f t="shared" si="95"/>
        <v>0</v>
      </c>
      <c r="Q252" s="108" t="str">
        <f>IF(OR($C252="LED",$C252="不明"),"",IF(ISERROR(VLOOKUP($M252,#REF!,2,0)),"",VLOOKUP($M252,#REF!,2,0)))</f>
        <v/>
      </c>
      <c r="R252" s="100">
        <f t="shared" si="96"/>
        <v>0</v>
      </c>
      <c r="S252" s="100">
        <f t="shared" si="97"/>
        <v>0</v>
      </c>
      <c r="T252" s="120" t="str">
        <f t="shared" si="98"/>
        <v/>
      </c>
      <c r="U252" s="124"/>
      <c r="V252" s="129" t="s">
        <v>164</v>
      </c>
      <c r="W252" s="131"/>
      <c r="X252" s="75" t="str">
        <f>IF(COUNTIF($M252,"*LED*"),"LED設置済",IF(COUNTIF($M252,"*不明*"),"該当不明",IF(ISERROR(VLOOKUP($M252,#REF!,4,0)),"",VLOOKUP($M252,#REF!,4,0))))</f>
        <v/>
      </c>
      <c r="Y252" s="139">
        <f t="shared" si="99"/>
        <v>0</v>
      </c>
      <c r="Z252" s="144" t="str">
        <f>IF(ISERROR(VLOOKUP($M252,#REF!,5,0)),"",VLOOKUP($M252,#REF!,5,0))</f>
        <v/>
      </c>
      <c r="AA252" s="147" t="str">
        <f t="shared" si="100"/>
        <v/>
      </c>
      <c r="AB252" s="147" t="str">
        <f t="shared" si="101"/>
        <v/>
      </c>
      <c r="AC252" s="147" t="str">
        <f>IF(ISERROR(VLOOKUP($M252,#REF!,6,0)),"",VLOOKUP($M252,#REF!,6,0))</f>
        <v/>
      </c>
      <c r="AD252" s="147" t="str">
        <f>IF(ISERROR(VLOOKUP($M252,#REF!,8,0)),"",VLOOKUP($M252,#REF!,8,0))</f>
        <v/>
      </c>
      <c r="AE252" s="152" t="str">
        <f t="shared" si="102"/>
        <v/>
      </c>
      <c r="AF252" s="155" t="str">
        <f t="shared" si="103"/>
        <v/>
      </c>
      <c r="AG252" s="146" t="str">
        <f t="shared" si="104"/>
        <v/>
      </c>
      <c r="AH252" s="146" t="str">
        <f>IF(ISERROR(VLOOKUP($M252,#REF!,9,0)),"",VLOOKUP($M252,#REF!,9,0))</f>
        <v/>
      </c>
      <c r="AI252" s="146" t="str">
        <f t="shared" si="105"/>
        <v/>
      </c>
      <c r="AJ252" s="168">
        <f t="shared" si="106"/>
        <v>0</v>
      </c>
      <c r="AK252" s="171"/>
      <c r="AL252" s="174" t="str">
        <f t="shared" si="107"/>
        <v/>
      </c>
      <c r="AM252" s="179" t="str">
        <f t="shared" si="108"/>
        <v/>
      </c>
      <c r="AN252" s="183" t="str">
        <f t="shared" si="109"/>
        <v>未入力セル</v>
      </c>
      <c r="AO252" s="186" t="str">
        <f t="shared" si="89"/>
        <v/>
      </c>
      <c r="AP252" s="186" t="str">
        <f t="shared" si="90"/>
        <v/>
      </c>
      <c r="AQ252" s="39">
        <f t="shared" si="116"/>
        <v>0</v>
      </c>
      <c r="AR252" s="39" t="str">
        <f>IF(ISERROR(VLOOKUP($M252,#REF!,16,0)),"",VLOOKUP($M252,#REF!,16,0))</f>
        <v/>
      </c>
      <c r="AS252" s="196" t="str">
        <f>IF(ISERROR(VLOOKUP($M252,#REF!,7,0)),"",VLOOKUP($M252,#REF!,7,0))</f>
        <v/>
      </c>
      <c r="AT252" s="203">
        <f t="shared" si="110"/>
        <v>0</v>
      </c>
      <c r="AU252" s="208" t="str">
        <f t="shared" si="111"/>
        <v/>
      </c>
      <c r="AW252" s="208" t="str">
        <f>IF(ISERROR(VLOOKUP($M252,#REF!,10,0)),"",VLOOKUP($M252,#REF!,10,0))</f>
        <v/>
      </c>
      <c r="AX252" s="203">
        <f t="shared" si="112"/>
        <v>0</v>
      </c>
      <c r="AY252" s="208" t="str">
        <f t="shared" si="113"/>
        <v/>
      </c>
      <c r="BA252" s="225" t="str">
        <f t="shared" si="114"/>
        <v/>
      </c>
      <c r="BB252" s="225" t="str">
        <f t="shared" si="115"/>
        <v/>
      </c>
    </row>
    <row r="253" spans="1:54" s="39" customFormat="1" ht="25.2" customHeight="1" x14ac:dyDescent="0.2">
      <c r="A253" s="45"/>
      <c r="B253" s="48"/>
      <c r="C253" s="48"/>
      <c r="D253" s="53"/>
      <c r="E253" s="53"/>
      <c r="F253" s="55"/>
      <c r="G253" s="55"/>
      <c r="H253" s="60"/>
      <c r="I253" s="66"/>
      <c r="J253" s="68"/>
      <c r="L253" s="73">
        <f t="shared" si="91"/>
        <v>0</v>
      </c>
      <c r="M253" s="73" t="str">
        <f t="shared" si="92"/>
        <v xml:space="preserve"> </v>
      </c>
      <c r="N253" s="100">
        <f t="shared" si="93"/>
        <v>0</v>
      </c>
      <c r="O253" s="100">
        <f t="shared" si="94"/>
        <v>0</v>
      </c>
      <c r="P253" s="108">
        <f t="shared" si="95"/>
        <v>0</v>
      </c>
      <c r="Q253" s="108" t="str">
        <f>IF(OR($C253="LED",$C253="不明"),"",IF(ISERROR(VLOOKUP($M253,#REF!,2,0)),"",VLOOKUP($M253,#REF!,2,0)))</f>
        <v/>
      </c>
      <c r="R253" s="100">
        <f t="shared" si="96"/>
        <v>0</v>
      </c>
      <c r="S253" s="100">
        <f t="shared" si="97"/>
        <v>0</v>
      </c>
      <c r="T253" s="120" t="str">
        <f t="shared" si="98"/>
        <v/>
      </c>
      <c r="U253" s="124"/>
      <c r="V253" s="129" t="s">
        <v>164</v>
      </c>
      <c r="W253" s="131"/>
      <c r="X253" s="75" t="str">
        <f>IF(COUNTIF($M253,"*LED*"),"LED設置済",IF(COUNTIF($M253,"*不明*"),"該当不明",IF(ISERROR(VLOOKUP($M253,#REF!,4,0)),"",VLOOKUP($M253,#REF!,4,0))))</f>
        <v/>
      </c>
      <c r="Y253" s="139">
        <f t="shared" si="99"/>
        <v>0</v>
      </c>
      <c r="Z253" s="144" t="str">
        <f>IF(ISERROR(VLOOKUP($M253,#REF!,5,0)),"",VLOOKUP($M253,#REF!,5,0))</f>
        <v/>
      </c>
      <c r="AA253" s="147" t="str">
        <f t="shared" si="100"/>
        <v/>
      </c>
      <c r="AB253" s="147" t="str">
        <f t="shared" si="101"/>
        <v/>
      </c>
      <c r="AC253" s="147" t="str">
        <f>IF(ISERROR(VLOOKUP($M253,#REF!,6,0)),"",VLOOKUP($M253,#REF!,6,0))</f>
        <v/>
      </c>
      <c r="AD253" s="147" t="str">
        <f>IF(ISERROR(VLOOKUP($M253,#REF!,8,0)),"",VLOOKUP($M253,#REF!,8,0))</f>
        <v/>
      </c>
      <c r="AE253" s="152" t="str">
        <f t="shared" si="102"/>
        <v/>
      </c>
      <c r="AF253" s="155" t="str">
        <f t="shared" si="103"/>
        <v/>
      </c>
      <c r="AG253" s="146" t="str">
        <f t="shared" si="104"/>
        <v/>
      </c>
      <c r="AH253" s="146" t="str">
        <f>IF(ISERROR(VLOOKUP($M253,#REF!,9,0)),"",VLOOKUP($M253,#REF!,9,0))</f>
        <v/>
      </c>
      <c r="AI253" s="146" t="str">
        <f t="shared" si="105"/>
        <v/>
      </c>
      <c r="AJ253" s="168">
        <f t="shared" si="106"/>
        <v>0</v>
      </c>
      <c r="AK253" s="171"/>
      <c r="AL253" s="174" t="str">
        <f t="shared" si="107"/>
        <v/>
      </c>
      <c r="AM253" s="179" t="str">
        <f t="shared" si="108"/>
        <v/>
      </c>
      <c r="AN253" s="183" t="str">
        <f t="shared" si="109"/>
        <v>未入力セル</v>
      </c>
      <c r="AO253" s="186" t="str">
        <f t="shared" si="89"/>
        <v/>
      </c>
      <c r="AP253" s="186" t="str">
        <f t="shared" si="90"/>
        <v/>
      </c>
      <c r="AQ253" s="39">
        <f t="shared" si="116"/>
        <v>0</v>
      </c>
      <c r="AR253" s="39" t="str">
        <f>IF(ISERROR(VLOOKUP($M253,#REF!,16,0)),"",VLOOKUP($M253,#REF!,16,0))</f>
        <v/>
      </c>
      <c r="AS253" s="196" t="str">
        <f>IF(ISERROR(VLOOKUP($M253,#REF!,7,0)),"",VLOOKUP($M253,#REF!,7,0))</f>
        <v/>
      </c>
      <c r="AT253" s="203">
        <f t="shared" si="110"/>
        <v>0</v>
      </c>
      <c r="AU253" s="208" t="str">
        <f t="shared" si="111"/>
        <v/>
      </c>
      <c r="AW253" s="208" t="str">
        <f>IF(ISERROR(VLOOKUP($M253,#REF!,10,0)),"",VLOOKUP($M253,#REF!,10,0))</f>
        <v/>
      </c>
      <c r="AX253" s="203">
        <f t="shared" si="112"/>
        <v>0</v>
      </c>
      <c r="AY253" s="208" t="str">
        <f t="shared" si="113"/>
        <v/>
      </c>
      <c r="BA253" s="225" t="str">
        <f t="shared" si="114"/>
        <v/>
      </c>
      <c r="BB253" s="225" t="str">
        <f t="shared" si="115"/>
        <v/>
      </c>
    </row>
    <row r="254" spans="1:54" s="39" customFormat="1" ht="25.2" customHeight="1" x14ac:dyDescent="0.2">
      <c r="A254" s="45"/>
      <c r="B254" s="48"/>
      <c r="C254" s="48"/>
      <c r="D254" s="53"/>
      <c r="E254" s="53"/>
      <c r="F254" s="55"/>
      <c r="G254" s="55"/>
      <c r="H254" s="60"/>
      <c r="I254" s="66"/>
      <c r="J254" s="68"/>
      <c r="L254" s="73">
        <f t="shared" si="91"/>
        <v>0</v>
      </c>
      <c r="M254" s="73" t="str">
        <f t="shared" si="92"/>
        <v xml:space="preserve"> </v>
      </c>
      <c r="N254" s="100">
        <f t="shared" si="93"/>
        <v>0</v>
      </c>
      <c r="O254" s="100">
        <f t="shared" si="94"/>
        <v>0</v>
      </c>
      <c r="P254" s="108">
        <f t="shared" si="95"/>
        <v>0</v>
      </c>
      <c r="Q254" s="108" t="str">
        <f>IF(OR($C254="LED",$C254="不明"),"",IF(ISERROR(VLOOKUP($M254,#REF!,2,0)),"",VLOOKUP($M254,#REF!,2,0)))</f>
        <v/>
      </c>
      <c r="R254" s="100">
        <f t="shared" si="96"/>
        <v>0</v>
      </c>
      <c r="S254" s="100">
        <f t="shared" si="97"/>
        <v>0</v>
      </c>
      <c r="T254" s="120" t="str">
        <f t="shared" si="98"/>
        <v/>
      </c>
      <c r="U254" s="124"/>
      <c r="V254" s="129" t="s">
        <v>164</v>
      </c>
      <c r="W254" s="131"/>
      <c r="X254" s="75" t="str">
        <f>IF(COUNTIF($M254,"*LED*"),"LED設置済",IF(COUNTIF($M254,"*不明*"),"該当不明",IF(ISERROR(VLOOKUP($M254,#REF!,4,0)),"",VLOOKUP($M254,#REF!,4,0))))</f>
        <v/>
      </c>
      <c r="Y254" s="139">
        <f t="shared" si="99"/>
        <v>0</v>
      </c>
      <c r="Z254" s="144" t="str">
        <f>IF(ISERROR(VLOOKUP($M254,#REF!,5,0)),"",VLOOKUP($M254,#REF!,5,0))</f>
        <v/>
      </c>
      <c r="AA254" s="147" t="str">
        <f t="shared" si="100"/>
        <v/>
      </c>
      <c r="AB254" s="147" t="str">
        <f t="shared" si="101"/>
        <v/>
      </c>
      <c r="AC254" s="147" t="str">
        <f>IF(ISERROR(VLOOKUP($M254,#REF!,6,0)),"",VLOOKUP($M254,#REF!,6,0))</f>
        <v/>
      </c>
      <c r="AD254" s="147" t="str">
        <f>IF(ISERROR(VLOOKUP($M254,#REF!,8,0)),"",VLOOKUP($M254,#REF!,8,0))</f>
        <v/>
      </c>
      <c r="AE254" s="152" t="str">
        <f t="shared" si="102"/>
        <v/>
      </c>
      <c r="AF254" s="155" t="str">
        <f t="shared" si="103"/>
        <v/>
      </c>
      <c r="AG254" s="146" t="str">
        <f t="shared" si="104"/>
        <v/>
      </c>
      <c r="AH254" s="146" t="str">
        <f>IF(ISERROR(VLOOKUP($M254,#REF!,9,0)),"",VLOOKUP($M254,#REF!,9,0))</f>
        <v/>
      </c>
      <c r="AI254" s="146" t="str">
        <f t="shared" si="105"/>
        <v/>
      </c>
      <c r="AJ254" s="168">
        <f t="shared" si="106"/>
        <v>0</v>
      </c>
      <c r="AK254" s="171"/>
      <c r="AL254" s="174" t="str">
        <f t="shared" si="107"/>
        <v/>
      </c>
      <c r="AM254" s="179" t="str">
        <f t="shared" si="108"/>
        <v/>
      </c>
      <c r="AN254" s="183" t="str">
        <f t="shared" si="109"/>
        <v>未入力セル</v>
      </c>
      <c r="AO254" s="186" t="str">
        <f t="shared" si="89"/>
        <v/>
      </c>
      <c r="AP254" s="186" t="str">
        <f t="shared" si="90"/>
        <v/>
      </c>
      <c r="AQ254" s="39">
        <f t="shared" si="116"/>
        <v>0</v>
      </c>
      <c r="AR254" s="39" t="str">
        <f>IF(ISERROR(VLOOKUP($M254,#REF!,16,0)),"",VLOOKUP($M254,#REF!,16,0))</f>
        <v/>
      </c>
      <c r="AS254" s="196" t="str">
        <f>IF(ISERROR(VLOOKUP($M254,#REF!,7,0)),"",VLOOKUP($M254,#REF!,7,0))</f>
        <v/>
      </c>
      <c r="AT254" s="203">
        <f t="shared" si="110"/>
        <v>0</v>
      </c>
      <c r="AU254" s="208" t="str">
        <f t="shared" si="111"/>
        <v/>
      </c>
      <c r="AW254" s="208" t="str">
        <f>IF(ISERROR(VLOOKUP($M254,#REF!,10,0)),"",VLOOKUP($M254,#REF!,10,0))</f>
        <v/>
      </c>
      <c r="AX254" s="203">
        <f t="shared" si="112"/>
        <v>0</v>
      </c>
      <c r="AY254" s="208" t="str">
        <f t="shared" si="113"/>
        <v/>
      </c>
      <c r="BA254" s="225" t="str">
        <f t="shared" si="114"/>
        <v/>
      </c>
      <c r="BB254" s="225" t="str">
        <f t="shared" si="115"/>
        <v/>
      </c>
    </row>
    <row r="255" spans="1:54" s="39" customFormat="1" ht="25.2" customHeight="1" x14ac:dyDescent="0.2">
      <c r="A255" s="45"/>
      <c r="B255" s="48"/>
      <c r="C255" s="48"/>
      <c r="D255" s="53"/>
      <c r="E255" s="53"/>
      <c r="F255" s="55"/>
      <c r="G255" s="55"/>
      <c r="H255" s="60"/>
      <c r="I255" s="66"/>
      <c r="J255" s="68"/>
      <c r="L255" s="73">
        <f t="shared" si="91"/>
        <v>0</v>
      </c>
      <c r="M255" s="73" t="str">
        <f t="shared" si="92"/>
        <v xml:space="preserve"> </v>
      </c>
      <c r="N255" s="100">
        <f t="shared" si="93"/>
        <v>0</v>
      </c>
      <c r="O255" s="100">
        <f t="shared" si="94"/>
        <v>0</v>
      </c>
      <c r="P255" s="108">
        <f t="shared" si="95"/>
        <v>0</v>
      </c>
      <c r="Q255" s="108" t="str">
        <f>IF(OR($C255="LED",$C255="不明"),"",IF(ISERROR(VLOOKUP($M255,#REF!,2,0)),"",VLOOKUP($M255,#REF!,2,0)))</f>
        <v/>
      </c>
      <c r="R255" s="100">
        <f t="shared" si="96"/>
        <v>0</v>
      </c>
      <c r="S255" s="100">
        <f t="shared" si="97"/>
        <v>0</v>
      </c>
      <c r="T255" s="120" t="str">
        <f t="shared" si="98"/>
        <v/>
      </c>
      <c r="U255" s="124"/>
      <c r="V255" s="129" t="s">
        <v>164</v>
      </c>
      <c r="W255" s="131"/>
      <c r="X255" s="75" t="str">
        <f>IF(COUNTIF($M255,"*LED*"),"LED設置済",IF(COUNTIF($M255,"*不明*"),"該当不明",IF(ISERROR(VLOOKUP($M255,#REF!,4,0)),"",VLOOKUP($M255,#REF!,4,0))))</f>
        <v/>
      </c>
      <c r="Y255" s="139">
        <f t="shared" si="99"/>
        <v>0</v>
      </c>
      <c r="Z255" s="144" t="str">
        <f>IF(ISERROR(VLOOKUP($M255,#REF!,5,0)),"",VLOOKUP($M255,#REF!,5,0))</f>
        <v/>
      </c>
      <c r="AA255" s="147" t="str">
        <f t="shared" si="100"/>
        <v/>
      </c>
      <c r="AB255" s="147" t="str">
        <f t="shared" si="101"/>
        <v/>
      </c>
      <c r="AC255" s="147" t="str">
        <f>IF(ISERROR(VLOOKUP($M255,#REF!,6,0)),"",VLOOKUP($M255,#REF!,6,0))</f>
        <v/>
      </c>
      <c r="AD255" s="147" t="str">
        <f>IF(ISERROR(VLOOKUP($M255,#REF!,8,0)),"",VLOOKUP($M255,#REF!,8,0))</f>
        <v/>
      </c>
      <c r="AE255" s="152" t="str">
        <f t="shared" si="102"/>
        <v/>
      </c>
      <c r="AF255" s="155" t="str">
        <f t="shared" si="103"/>
        <v/>
      </c>
      <c r="AG255" s="146" t="str">
        <f t="shared" si="104"/>
        <v/>
      </c>
      <c r="AH255" s="146" t="str">
        <f>IF(ISERROR(VLOOKUP($M255,#REF!,9,0)),"",VLOOKUP($M255,#REF!,9,0))</f>
        <v/>
      </c>
      <c r="AI255" s="146" t="str">
        <f t="shared" si="105"/>
        <v/>
      </c>
      <c r="AJ255" s="168">
        <f t="shared" si="106"/>
        <v>0</v>
      </c>
      <c r="AK255" s="171"/>
      <c r="AL255" s="174" t="str">
        <f t="shared" si="107"/>
        <v/>
      </c>
      <c r="AM255" s="179" t="str">
        <f t="shared" si="108"/>
        <v/>
      </c>
      <c r="AN255" s="183" t="str">
        <f t="shared" si="109"/>
        <v>未入力セル</v>
      </c>
      <c r="AO255" s="186" t="str">
        <f t="shared" si="89"/>
        <v/>
      </c>
      <c r="AP255" s="186" t="str">
        <f t="shared" si="90"/>
        <v/>
      </c>
      <c r="AQ255" s="39">
        <f t="shared" si="116"/>
        <v>0</v>
      </c>
      <c r="AR255" s="39" t="str">
        <f>IF(ISERROR(VLOOKUP($M255,#REF!,16,0)),"",VLOOKUP($M255,#REF!,16,0))</f>
        <v/>
      </c>
      <c r="AS255" s="196" t="str">
        <f>IF(ISERROR(VLOOKUP($M255,#REF!,7,0)),"",VLOOKUP($M255,#REF!,7,0))</f>
        <v/>
      </c>
      <c r="AT255" s="203">
        <f t="shared" si="110"/>
        <v>0</v>
      </c>
      <c r="AU255" s="208" t="str">
        <f t="shared" si="111"/>
        <v/>
      </c>
      <c r="AW255" s="208" t="str">
        <f>IF(ISERROR(VLOOKUP($M255,#REF!,10,0)),"",VLOOKUP($M255,#REF!,10,0))</f>
        <v/>
      </c>
      <c r="AX255" s="203">
        <f t="shared" si="112"/>
        <v>0</v>
      </c>
      <c r="AY255" s="208" t="str">
        <f t="shared" si="113"/>
        <v/>
      </c>
      <c r="BA255" s="225" t="str">
        <f t="shared" si="114"/>
        <v/>
      </c>
      <c r="BB255" s="225" t="str">
        <f t="shared" si="115"/>
        <v/>
      </c>
    </row>
    <row r="256" spans="1:54" s="39" customFormat="1" ht="25.2" customHeight="1" x14ac:dyDescent="0.2">
      <c r="A256" s="45"/>
      <c r="B256" s="48"/>
      <c r="C256" s="48"/>
      <c r="D256" s="53"/>
      <c r="E256" s="53"/>
      <c r="F256" s="55"/>
      <c r="G256" s="55"/>
      <c r="H256" s="60"/>
      <c r="I256" s="66"/>
      <c r="J256" s="68"/>
      <c r="L256" s="73">
        <f t="shared" si="91"/>
        <v>0</v>
      </c>
      <c r="M256" s="73" t="str">
        <f t="shared" si="92"/>
        <v xml:space="preserve"> </v>
      </c>
      <c r="N256" s="100">
        <f t="shared" si="93"/>
        <v>0</v>
      </c>
      <c r="O256" s="100">
        <f t="shared" si="94"/>
        <v>0</v>
      </c>
      <c r="P256" s="108">
        <f t="shared" si="95"/>
        <v>0</v>
      </c>
      <c r="Q256" s="108" t="str">
        <f>IF(OR($C256="LED",$C256="不明"),"",IF(ISERROR(VLOOKUP($M256,#REF!,2,0)),"",VLOOKUP($M256,#REF!,2,0)))</f>
        <v/>
      </c>
      <c r="R256" s="100">
        <f t="shared" si="96"/>
        <v>0</v>
      </c>
      <c r="S256" s="100">
        <f t="shared" si="97"/>
        <v>0</v>
      </c>
      <c r="T256" s="120" t="str">
        <f t="shared" si="98"/>
        <v/>
      </c>
      <c r="U256" s="124"/>
      <c r="V256" s="129" t="s">
        <v>164</v>
      </c>
      <c r="W256" s="131"/>
      <c r="X256" s="75" t="str">
        <f>IF(COUNTIF($M256,"*LED*"),"LED設置済",IF(COUNTIF($M256,"*不明*"),"該当不明",IF(ISERROR(VLOOKUP($M256,#REF!,4,0)),"",VLOOKUP($M256,#REF!,4,0))))</f>
        <v/>
      </c>
      <c r="Y256" s="139">
        <f t="shared" si="99"/>
        <v>0</v>
      </c>
      <c r="Z256" s="144" t="str">
        <f>IF(ISERROR(VLOOKUP($M256,#REF!,5,0)),"",VLOOKUP($M256,#REF!,5,0))</f>
        <v/>
      </c>
      <c r="AA256" s="147" t="str">
        <f t="shared" si="100"/>
        <v/>
      </c>
      <c r="AB256" s="147" t="str">
        <f t="shared" si="101"/>
        <v/>
      </c>
      <c r="AC256" s="147" t="str">
        <f>IF(ISERROR(VLOOKUP($M256,#REF!,6,0)),"",VLOOKUP($M256,#REF!,6,0))</f>
        <v/>
      </c>
      <c r="AD256" s="147" t="str">
        <f>IF(ISERROR(VLOOKUP($M256,#REF!,8,0)),"",VLOOKUP($M256,#REF!,8,0))</f>
        <v/>
      </c>
      <c r="AE256" s="152" t="str">
        <f t="shared" si="102"/>
        <v/>
      </c>
      <c r="AF256" s="155" t="str">
        <f t="shared" si="103"/>
        <v/>
      </c>
      <c r="AG256" s="146" t="str">
        <f t="shared" si="104"/>
        <v/>
      </c>
      <c r="AH256" s="146" t="str">
        <f>IF(ISERROR(VLOOKUP($M256,#REF!,9,0)),"",VLOOKUP($M256,#REF!,9,0))</f>
        <v/>
      </c>
      <c r="AI256" s="146" t="str">
        <f t="shared" si="105"/>
        <v/>
      </c>
      <c r="AJ256" s="168">
        <f t="shared" si="106"/>
        <v>0</v>
      </c>
      <c r="AK256" s="171"/>
      <c r="AL256" s="174" t="str">
        <f t="shared" si="107"/>
        <v/>
      </c>
      <c r="AM256" s="179" t="str">
        <f t="shared" si="108"/>
        <v/>
      </c>
      <c r="AN256" s="183" t="str">
        <f t="shared" si="109"/>
        <v>未入力セル</v>
      </c>
      <c r="AO256" s="186" t="str">
        <f t="shared" si="89"/>
        <v/>
      </c>
      <c r="AP256" s="186" t="str">
        <f t="shared" si="90"/>
        <v/>
      </c>
      <c r="AQ256" s="39">
        <f t="shared" si="116"/>
        <v>0</v>
      </c>
      <c r="AR256" s="39" t="str">
        <f>IF(ISERROR(VLOOKUP($M256,#REF!,16,0)),"",VLOOKUP($M256,#REF!,16,0))</f>
        <v/>
      </c>
      <c r="AS256" s="196" t="str">
        <f>IF(ISERROR(VLOOKUP($M256,#REF!,7,0)),"",VLOOKUP($M256,#REF!,7,0))</f>
        <v/>
      </c>
      <c r="AT256" s="203">
        <f t="shared" si="110"/>
        <v>0</v>
      </c>
      <c r="AU256" s="208" t="str">
        <f t="shared" si="111"/>
        <v/>
      </c>
      <c r="AW256" s="208" t="str">
        <f>IF(ISERROR(VLOOKUP($M256,#REF!,10,0)),"",VLOOKUP($M256,#REF!,10,0))</f>
        <v/>
      </c>
      <c r="AX256" s="203">
        <f t="shared" si="112"/>
        <v>0</v>
      </c>
      <c r="AY256" s="208" t="str">
        <f t="shared" si="113"/>
        <v/>
      </c>
      <c r="BA256" s="225" t="str">
        <f t="shared" si="114"/>
        <v/>
      </c>
      <c r="BB256" s="225" t="str">
        <f t="shared" si="115"/>
        <v/>
      </c>
    </row>
    <row r="257" spans="1:54" s="39" customFormat="1" ht="25.2" customHeight="1" x14ac:dyDescent="0.2">
      <c r="A257" s="45"/>
      <c r="B257" s="48"/>
      <c r="C257" s="48"/>
      <c r="D257" s="53"/>
      <c r="E257" s="53"/>
      <c r="F257" s="55"/>
      <c r="G257" s="55"/>
      <c r="H257" s="60"/>
      <c r="I257" s="66"/>
      <c r="J257" s="68"/>
      <c r="L257" s="73">
        <f t="shared" si="91"/>
        <v>0</v>
      </c>
      <c r="M257" s="73" t="str">
        <f t="shared" si="92"/>
        <v xml:space="preserve"> </v>
      </c>
      <c r="N257" s="100">
        <f t="shared" si="93"/>
        <v>0</v>
      </c>
      <c r="O257" s="100">
        <f t="shared" si="94"/>
        <v>0</v>
      </c>
      <c r="P257" s="108">
        <f t="shared" si="95"/>
        <v>0</v>
      </c>
      <c r="Q257" s="108" t="str">
        <f>IF(OR($C257="LED",$C257="不明"),"",IF(ISERROR(VLOOKUP($M257,#REF!,2,0)),"",VLOOKUP($M257,#REF!,2,0)))</f>
        <v/>
      </c>
      <c r="R257" s="100">
        <f t="shared" si="96"/>
        <v>0</v>
      </c>
      <c r="S257" s="100">
        <f t="shared" si="97"/>
        <v>0</v>
      </c>
      <c r="T257" s="120" t="str">
        <f t="shared" si="98"/>
        <v/>
      </c>
      <c r="U257" s="124"/>
      <c r="V257" s="129" t="s">
        <v>164</v>
      </c>
      <c r="W257" s="131"/>
      <c r="X257" s="75" t="str">
        <f>IF(COUNTIF($M257,"*LED*"),"LED設置済",IF(COUNTIF($M257,"*不明*"),"該当不明",IF(ISERROR(VLOOKUP($M257,#REF!,4,0)),"",VLOOKUP($M257,#REF!,4,0))))</f>
        <v/>
      </c>
      <c r="Y257" s="139">
        <f t="shared" si="99"/>
        <v>0</v>
      </c>
      <c r="Z257" s="144" t="str">
        <f>IF(ISERROR(VLOOKUP($M257,#REF!,5,0)),"",VLOOKUP($M257,#REF!,5,0))</f>
        <v/>
      </c>
      <c r="AA257" s="147" t="str">
        <f t="shared" si="100"/>
        <v/>
      </c>
      <c r="AB257" s="147" t="str">
        <f t="shared" si="101"/>
        <v/>
      </c>
      <c r="AC257" s="147" t="str">
        <f>IF(ISERROR(VLOOKUP($M257,#REF!,6,0)),"",VLOOKUP($M257,#REF!,6,0))</f>
        <v/>
      </c>
      <c r="AD257" s="147" t="str">
        <f>IF(ISERROR(VLOOKUP($M257,#REF!,8,0)),"",VLOOKUP($M257,#REF!,8,0))</f>
        <v/>
      </c>
      <c r="AE257" s="152" t="str">
        <f t="shared" si="102"/>
        <v/>
      </c>
      <c r="AF257" s="155" t="str">
        <f t="shared" si="103"/>
        <v/>
      </c>
      <c r="AG257" s="146" t="str">
        <f t="shared" si="104"/>
        <v/>
      </c>
      <c r="AH257" s="146" t="str">
        <f>IF(ISERROR(VLOOKUP($M257,#REF!,9,0)),"",VLOOKUP($M257,#REF!,9,0))</f>
        <v/>
      </c>
      <c r="AI257" s="146" t="str">
        <f t="shared" si="105"/>
        <v/>
      </c>
      <c r="AJ257" s="168">
        <f t="shared" si="106"/>
        <v>0</v>
      </c>
      <c r="AK257" s="171"/>
      <c r="AL257" s="174" t="str">
        <f t="shared" si="107"/>
        <v/>
      </c>
      <c r="AM257" s="179" t="str">
        <f t="shared" si="108"/>
        <v/>
      </c>
      <c r="AN257" s="183" t="str">
        <f t="shared" si="109"/>
        <v>未入力セル</v>
      </c>
      <c r="AO257" s="186" t="str">
        <f t="shared" ref="AO257:AO288" si="117">IF(ISERROR((Q257*Y257)/1000),"",((Q257*Y257)/1000))</f>
        <v/>
      </c>
      <c r="AP257" s="186" t="str">
        <f t="shared" ref="AP257:AP288" si="118">IF(ISERROR((Z257*Y257)/1000),"",((Z257*Y257)/1000))</f>
        <v/>
      </c>
      <c r="AQ257" s="39">
        <f t="shared" si="116"/>
        <v>0</v>
      </c>
      <c r="AR257" s="39" t="str">
        <f>IF(ISERROR(VLOOKUP($M257,#REF!,16,0)),"",VLOOKUP($M257,#REF!,16,0))</f>
        <v/>
      </c>
      <c r="AS257" s="196" t="str">
        <f>IF(ISERROR(VLOOKUP($M257,#REF!,7,0)),"",VLOOKUP($M257,#REF!,7,0))</f>
        <v/>
      </c>
      <c r="AT257" s="203">
        <f t="shared" si="110"/>
        <v>0</v>
      </c>
      <c r="AU257" s="208" t="str">
        <f t="shared" si="111"/>
        <v/>
      </c>
      <c r="AW257" s="208" t="str">
        <f>IF(ISERROR(VLOOKUP($M257,#REF!,10,0)),"",VLOOKUP($M257,#REF!,10,0))</f>
        <v/>
      </c>
      <c r="AX257" s="203">
        <f t="shared" si="112"/>
        <v>0</v>
      </c>
      <c r="AY257" s="208" t="str">
        <f t="shared" si="113"/>
        <v/>
      </c>
      <c r="BA257" s="225" t="str">
        <f t="shared" si="114"/>
        <v/>
      </c>
      <c r="BB257" s="225" t="str">
        <f t="shared" si="115"/>
        <v/>
      </c>
    </row>
    <row r="258" spans="1:54" s="39" customFormat="1" ht="25.2" customHeight="1" x14ac:dyDescent="0.2">
      <c r="A258" s="45"/>
      <c r="B258" s="48"/>
      <c r="C258" s="48"/>
      <c r="D258" s="53"/>
      <c r="E258" s="53"/>
      <c r="F258" s="55"/>
      <c r="G258" s="55"/>
      <c r="H258" s="60"/>
      <c r="I258" s="66"/>
      <c r="J258" s="68"/>
      <c r="L258" s="73">
        <f t="shared" si="91"/>
        <v>0</v>
      </c>
      <c r="M258" s="73" t="str">
        <f t="shared" si="92"/>
        <v xml:space="preserve"> </v>
      </c>
      <c r="N258" s="100">
        <f t="shared" si="93"/>
        <v>0</v>
      </c>
      <c r="O258" s="100">
        <f t="shared" si="94"/>
        <v>0</v>
      </c>
      <c r="P258" s="108">
        <f t="shared" si="95"/>
        <v>0</v>
      </c>
      <c r="Q258" s="108" t="str">
        <f>IF(OR($C258="LED",$C258="不明"),"",IF(ISERROR(VLOOKUP($M258,#REF!,2,0)),"",VLOOKUP($M258,#REF!,2,0)))</f>
        <v/>
      </c>
      <c r="R258" s="100">
        <f t="shared" si="96"/>
        <v>0</v>
      </c>
      <c r="S258" s="100">
        <f t="shared" si="97"/>
        <v>0</v>
      </c>
      <c r="T258" s="120" t="str">
        <f t="shared" si="98"/>
        <v/>
      </c>
      <c r="U258" s="124"/>
      <c r="V258" s="129" t="s">
        <v>164</v>
      </c>
      <c r="W258" s="131"/>
      <c r="X258" s="75" t="str">
        <f>IF(COUNTIF($M258,"*LED*"),"LED設置済",IF(COUNTIF($M258,"*不明*"),"該当不明",IF(ISERROR(VLOOKUP($M258,#REF!,4,0)),"",VLOOKUP($M258,#REF!,4,0))))</f>
        <v/>
      </c>
      <c r="Y258" s="139">
        <f t="shared" si="99"/>
        <v>0</v>
      </c>
      <c r="Z258" s="144" t="str">
        <f>IF(ISERROR(VLOOKUP($M258,#REF!,5,0)),"",VLOOKUP($M258,#REF!,5,0))</f>
        <v/>
      </c>
      <c r="AA258" s="147" t="str">
        <f t="shared" si="100"/>
        <v/>
      </c>
      <c r="AB258" s="147" t="str">
        <f t="shared" si="101"/>
        <v/>
      </c>
      <c r="AC258" s="147" t="str">
        <f>IF(ISERROR(VLOOKUP($M258,#REF!,6,0)),"",VLOOKUP($M258,#REF!,6,0))</f>
        <v/>
      </c>
      <c r="AD258" s="147" t="str">
        <f>IF(ISERROR(VLOOKUP($M258,#REF!,8,0)),"",VLOOKUP($M258,#REF!,8,0))</f>
        <v/>
      </c>
      <c r="AE258" s="152" t="str">
        <f t="shared" si="102"/>
        <v/>
      </c>
      <c r="AF258" s="155" t="str">
        <f t="shared" si="103"/>
        <v/>
      </c>
      <c r="AG258" s="146" t="str">
        <f t="shared" si="104"/>
        <v/>
      </c>
      <c r="AH258" s="146" t="str">
        <f>IF(ISERROR(VLOOKUP($M258,#REF!,9,0)),"",VLOOKUP($M258,#REF!,9,0))</f>
        <v/>
      </c>
      <c r="AI258" s="146" t="str">
        <f t="shared" si="105"/>
        <v/>
      </c>
      <c r="AJ258" s="168">
        <f t="shared" si="106"/>
        <v>0</v>
      </c>
      <c r="AK258" s="171"/>
      <c r="AL258" s="174" t="str">
        <f t="shared" si="107"/>
        <v/>
      </c>
      <c r="AM258" s="179" t="str">
        <f t="shared" si="108"/>
        <v/>
      </c>
      <c r="AN258" s="183" t="str">
        <f t="shared" si="109"/>
        <v>未入力セル</v>
      </c>
      <c r="AO258" s="186" t="str">
        <f t="shared" si="117"/>
        <v/>
      </c>
      <c r="AP258" s="186" t="str">
        <f t="shared" si="118"/>
        <v/>
      </c>
      <c r="AQ258" s="39">
        <f t="shared" si="116"/>
        <v>0</v>
      </c>
      <c r="AR258" s="39" t="str">
        <f>IF(ISERROR(VLOOKUP($M258,#REF!,16,0)),"",VLOOKUP($M258,#REF!,16,0))</f>
        <v/>
      </c>
      <c r="AS258" s="196" t="str">
        <f>IF(ISERROR(VLOOKUP($M258,#REF!,7,0)),"",VLOOKUP($M258,#REF!,7,0))</f>
        <v/>
      </c>
      <c r="AT258" s="203">
        <f t="shared" si="110"/>
        <v>0</v>
      </c>
      <c r="AU258" s="208" t="str">
        <f t="shared" si="111"/>
        <v/>
      </c>
      <c r="AW258" s="208" t="str">
        <f>IF(ISERROR(VLOOKUP($M258,#REF!,10,0)),"",VLOOKUP($M258,#REF!,10,0))</f>
        <v/>
      </c>
      <c r="AX258" s="203">
        <f t="shared" si="112"/>
        <v>0</v>
      </c>
      <c r="AY258" s="208" t="str">
        <f t="shared" si="113"/>
        <v/>
      </c>
      <c r="BA258" s="225" t="str">
        <f t="shared" si="114"/>
        <v/>
      </c>
      <c r="BB258" s="225" t="str">
        <f t="shared" si="115"/>
        <v/>
      </c>
    </row>
    <row r="259" spans="1:54" s="39" customFormat="1" ht="25.2" customHeight="1" x14ac:dyDescent="0.2">
      <c r="A259" s="45"/>
      <c r="B259" s="48"/>
      <c r="C259" s="48"/>
      <c r="D259" s="53"/>
      <c r="E259" s="53"/>
      <c r="F259" s="55"/>
      <c r="G259" s="55"/>
      <c r="H259" s="60"/>
      <c r="I259" s="66"/>
      <c r="J259" s="68"/>
      <c r="L259" s="73">
        <f t="shared" si="91"/>
        <v>0</v>
      </c>
      <c r="M259" s="73" t="str">
        <f t="shared" si="92"/>
        <v xml:space="preserve"> </v>
      </c>
      <c r="N259" s="100">
        <f t="shared" si="93"/>
        <v>0</v>
      </c>
      <c r="O259" s="100">
        <f t="shared" si="94"/>
        <v>0</v>
      </c>
      <c r="P259" s="108">
        <f t="shared" si="95"/>
        <v>0</v>
      </c>
      <c r="Q259" s="108" t="str">
        <f>IF(OR($C259="LED",$C259="不明"),"",IF(ISERROR(VLOOKUP($M259,#REF!,2,0)),"",VLOOKUP($M259,#REF!,2,0)))</f>
        <v/>
      </c>
      <c r="R259" s="100">
        <f t="shared" si="96"/>
        <v>0</v>
      </c>
      <c r="S259" s="100">
        <f t="shared" si="97"/>
        <v>0</v>
      </c>
      <c r="T259" s="120" t="str">
        <f t="shared" si="98"/>
        <v/>
      </c>
      <c r="U259" s="124"/>
      <c r="V259" s="129" t="s">
        <v>164</v>
      </c>
      <c r="W259" s="131"/>
      <c r="X259" s="75" t="str">
        <f>IF(COUNTIF($M259,"*LED*"),"LED設置済",IF(COUNTIF($M259,"*不明*"),"該当不明",IF(ISERROR(VLOOKUP($M259,#REF!,4,0)),"",VLOOKUP($M259,#REF!,4,0))))</f>
        <v/>
      </c>
      <c r="Y259" s="139">
        <f t="shared" si="99"/>
        <v>0</v>
      </c>
      <c r="Z259" s="144" t="str">
        <f>IF(ISERROR(VLOOKUP($M259,#REF!,5,0)),"",VLOOKUP($M259,#REF!,5,0))</f>
        <v/>
      </c>
      <c r="AA259" s="147" t="str">
        <f t="shared" si="100"/>
        <v/>
      </c>
      <c r="AB259" s="147" t="str">
        <f t="shared" si="101"/>
        <v/>
      </c>
      <c r="AC259" s="147" t="str">
        <f>IF(ISERROR(VLOOKUP($M259,#REF!,6,0)),"",VLOOKUP($M259,#REF!,6,0))</f>
        <v/>
      </c>
      <c r="AD259" s="147" t="str">
        <f>IF(ISERROR(VLOOKUP($M259,#REF!,8,0)),"",VLOOKUP($M259,#REF!,8,0))</f>
        <v/>
      </c>
      <c r="AE259" s="152" t="str">
        <f t="shared" si="102"/>
        <v/>
      </c>
      <c r="AF259" s="155" t="str">
        <f t="shared" si="103"/>
        <v/>
      </c>
      <c r="AG259" s="146" t="str">
        <f t="shared" si="104"/>
        <v/>
      </c>
      <c r="AH259" s="146" t="str">
        <f>IF(ISERROR(VLOOKUP($M259,#REF!,9,0)),"",VLOOKUP($M259,#REF!,9,0))</f>
        <v/>
      </c>
      <c r="AI259" s="146" t="str">
        <f t="shared" si="105"/>
        <v/>
      </c>
      <c r="AJ259" s="168">
        <f t="shared" si="106"/>
        <v>0</v>
      </c>
      <c r="AK259" s="171"/>
      <c r="AL259" s="174" t="str">
        <f t="shared" si="107"/>
        <v/>
      </c>
      <c r="AM259" s="179" t="str">
        <f t="shared" si="108"/>
        <v/>
      </c>
      <c r="AN259" s="183" t="str">
        <f t="shared" si="109"/>
        <v>未入力セル</v>
      </c>
      <c r="AO259" s="186" t="str">
        <f t="shared" si="117"/>
        <v/>
      </c>
      <c r="AP259" s="186" t="str">
        <f t="shared" si="118"/>
        <v/>
      </c>
      <c r="AQ259" s="39">
        <f t="shared" si="116"/>
        <v>0</v>
      </c>
      <c r="AR259" s="39" t="str">
        <f>IF(ISERROR(VLOOKUP($M259,#REF!,16,0)),"",VLOOKUP($M259,#REF!,16,0))</f>
        <v/>
      </c>
      <c r="AS259" s="196" t="str">
        <f>IF(ISERROR(VLOOKUP($M259,#REF!,7,0)),"",VLOOKUP($M259,#REF!,7,0))</f>
        <v/>
      </c>
      <c r="AT259" s="203">
        <f t="shared" si="110"/>
        <v>0</v>
      </c>
      <c r="AU259" s="208" t="str">
        <f t="shared" si="111"/>
        <v/>
      </c>
      <c r="AW259" s="208" t="str">
        <f>IF(ISERROR(VLOOKUP($M259,#REF!,10,0)),"",VLOOKUP($M259,#REF!,10,0))</f>
        <v/>
      </c>
      <c r="AX259" s="203">
        <f t="shared" si="112"/>
        <v>0</v>
      </c>
      <c r="AY259" s="208" t="str">
        <f t="shared" si="113"/>
        <v/>
      </c>
      <c r="BA259" s="225" t="str">
        <f t="shared" si="114"/>
        <v/>
      </c>
      <c r="BB259" s="225" t="str">
        <f t="shared" si="115"/>
        <v/>
      </c>
    </row>
    <row r="260" spans="1:54" s="39" customFormat="1" ht="25.2" customHeight="1" x14ac:dyDescent="0.2">
      <c r="A260" s="45"/>
      <c r="B260" s="48"/>
      <c r="C260" s="48"/>
      <c r="D260" s="53"/>
      <c r="E260" s="53"/>
      <c r="F260" s="55"/>
      <c r="G260" s="55"/>
      <c r="H260" s="60"/>
      <c r="I260" s="66"/>
      <c r="J260" s="68"/>
      <c r="L260" s="73">
        <f t="shared" si="91"/>
        <v>0</v>
      </c>
      <c r="M260" s="73" t="str">
        <f t="shared" si="92"/>
        <v xml:space="preserve"> </v>
      </c>
      <c r="N260" s="100">
        <f t="shared" si="93"/>
        <v>0</v>
      </c>
      <c r="O260" s="100">
        <f t="shared" si="94"/>
        <v>0</v>
      </c>
      <c r="P260" s="108">
        <f t="shared" si="95"/>
        <v>0</v>
      </c>
      <c r="Q260" s="108" t="str">
        <f>IF(OR($C260="LED",$C260="不明"),"",IF(ISERROR(VLOOKUP($M260,#REF!,2,0)),"",VLOOKUP($M260,#REF!,2,0)))</f>
        <v/>
      </c>
      <c r="R260" s="100">
        <f t="shared" si="96"/>
        <v>0</v>
      </c>
      <c r="S260" s="100">
        <f t="shared" si="97"/>
        <v>0</v>
      </c>
      <c r="T260" s="120" t="str">
        <f t="shared" si="98"/>
        <v/>
      </c>
      <c r="U260" s="124"/>
      <c r="V260" s="129" t="s">
        <v>164</v>
      </c>
      <c r="W260" s="131"/>
      <c r="X260" s="75" t="str">
        <f>IF(COUNTIF($M260,"*LED*"),"LED設置済",IF(COUNTIF($M260,"*不明*"),"該当不明",IF(ISERROR(VLOOKUP($M260,#REF!,4,0)),"",VLOOKUP($M260,#REF!,4,0))))</f>
        <v/>
      </c>
      <c r="Y260" s="139">
        <f t="shared" si="99"/>
        <v>0</v>
      </c>
      <c r="Z260" s="144" t="str">
        <f>IF(ISERROR(VLOOKUP($M260,#REF!,5,0)),"",VLOOKUP($M260,#REF!,5,0))</f>
        <v/>
      </c>
      <c r="AA260" s="147" t="str">
        <f t="shared" si="100"/>
        <v/>
      </c>
      <c r="AB260" s="147" t="str">
        <f t="shared" si="101"/>
        <v/>
      </c>
      <c r="AC260" s="147" t="str">
        <f>IF(ISERROR(VLOOKUP($M260,#REF!,6,0)),"",VLOOKUP($M260,#REF!,6,0))</f>
        <v/>
      </c>
      <c r="AD260" s="147" t="str">
        <f>IF(ISERROR(VLOOKUP($M260,#REF!,8,0)),"",VLOOKUP($M260,#REF!,8,0))</f>
        <v/>
      </c>
      <c r="AE260" s="152" t="str">
        <f t="shared" si="102"/>
        <v/>
      </c>
      <c r="AF260" s="155" t="str">
        <f t="shared" si="103"/>
        <v/>
      </c>
      <c r="AG260" s="146" t="str">
        <f t="shared" si="104"/>
        <v/>
      </c>
      <c r="AH260" s="146" t="str">
        <f>IF(ISERROR(VLOOKUP($M260,#REF!,9,0)),"",VLOOKUP($M260,#REF!,9,0))</f>
        <v/>
      </c>
      <c r="AI260" s="146" t="str">
        <f t="shared" si="105"/>
        <v/>
      </c>
      <c r="AJ260" s="168">
        <f t="shared" si="106"/>
        <v>0</v>
      </c>
      <c r="AK260" s="171"/>
      <c r="AL260" s="174" t="str">
        <f t="shared" si="107"/>
        <v/>
      </c>
      <c r="AM260" s="179" t="str">
        <f t="shared" si="108"/>
        <v/>
      </c>
      <c r="AN260" s="183" t="str">
        <f t="shared" si="109"/>
        <v>未入力セル</v>
      </c>
      <c r="AO260" s="186" t="str">
        <f t="shared" si="117"/>
        <v/>
      </c>
      <c r="AP260" s="186" t="str">
        <f t="shared" si="118"/>
        <v/>
      </c>
      <c r="AQ260" s="39">
        <f t="shared" si="116"/>
        <v>0</v>
      </c>
      <c r="AR260" s="39" t="str">
        <f>IF(ISERROR(VLOOKUP($M260,#REF!,16,0)),"",VLOOKUP($M260,#REF!,16,0))</f>
        <v/>
      </c>
      <c r="AS260" s="196" t="str">
        <f>IF(ISERROR(VLOOKUP($M260,#REF!,7,0)),"",VLOOKUP($M260,#REF!,7,0))</f>
        <v/>
      </c>
      <c r="AT260" s="203">
        <f t="shared" si="110"/>
        <v>0</v>
      </c>
      <c r="AU260" s="208" t="str">
        <f t="shared" si="111"/>
        <v/>
      </c>
      <c r="AW260" s="208" t="str">
        <f>IF(ISERROR(VLOOKUP($M260,#REF!,10,0)),"",VLOOKUP($M260,#REF!,10,0))</f>
        <v/>
      </c>
      <c r="AX260" s="203">
        <f t="shared" si="112"/>
        <v>0</v>
      </c>
      <c r="AY260" s="208" t="str">
        <f t="shared" si="113"/>
        <v/>
      </c>
      <c r="BA260" s="225" t="str">
        <f t="shared" si="114"/>
        <v/>
      </c>
      <c r="BB260" s="225" t="str">
        <f t="shared" si="115"/>
        <v/>
      </c>
    </row>
    <row r="261" spans="1:54" s="39" customFormat="1" ht="25.2" customHeight="1" x14ac:dyDescent="0.2">
      <c r="A261" s="45"/>
      <c r="B261" s="48"/>
      <c r="C261" s="48"/>
      <c r="D261" s="53"/>
      <c r="E261" s="53"/>
      <c r="F261" s="55"/>
      <c r="G261" s="55"/>
      <c r="H261" s="60"/>
      <c r="I261" s="66"/>
      <c r="J261" s="68"/>
      <c r="L261" s="73">
        <f t="shared" si="91"/>
        <v>0</v>
      </c>
      <c r="M261" s="73" t="str">
        <f t="shared" si="92"/>
        <v xml:space="preserve"> </v>
      </c>
      <c r="N261" s="100">
        <f t="shared" si="93"/>
        <v>0</v>
      </c>
      <c r="O261" s="100">
        <f t="shared" si="94"/>
        <v>0</v>
      </c>
      <c r="P261" s="108">
        <f t="shared" si="95"/>
        <v>0</v>
      </c>
      <c r="Q261" s="108" t="str">
        <f>IF(OR($C261="LED",$C261="不明"),"",IF(ISERROR(VLOOKUP($M261,#REF!,2,0)),"",VLOOKUP($M261,#REF!,2,0)))</f>
        <v/>
      </c>
      <c r="R261" s="100">
        <f t="shared" si="96"/>
        <v>0</v>
      </c>
      <c r="S261" s="100">
        <f t="shared" si="97"/>
        <v>0</v>
      </c>
      <c r="T261" s="120" t="str">
        <f t="shared" si="98"/>
        <v/>
      </c>
      <c r="U261" s="124"/>
      <c r="V261" s="129" t="s">
        <v>164</v>
      </c>
      <c r="W261" s="131"/>
      <c r="X261" s="75" t="str">
        <f>IF(COUNTIF($M261,"*LED*"),"LED設置済",IF(COUNTIF($M261,"*不明*"),"該当不明",IF(ISERROR(VLOOKUP($M261,#REF!,4,0)),"",VLOOKUP($M261,#REF!,4,0))))</f>
        <v/>
      </c>
      <c r="Y261" s="139">
        <f t="shared" si="99"/>
        <v>0</v>
      </c>
      <c r="Z261" s="144" t="str">
        <f>IF(ISERROR(VLOOKUP($M261,#REF!,5,0)),"",VLOOKUP($M261,#REF!,5,0))</f>
        <v/>
      </c>
      <c r="AA261" s="147" t="str">
        <f t="shared" si="100"/>
        <v/>
      </c>
      <c r="AB261" s="147" t="str">
        <f t="shared" si="101"/>
        <v/>
      </c>
      <c r="AC261" s="147" t="str">
        <f>IF(ISERROR(VLOOKUP($M261,#REF!,6,0)),"",VLOOKUP($M261,#REF!,6,0))</f>
        <v/>
      </c>
      <c r="AD261" s="147" t="str">
        <f>IF(ISERROR(VLOOKUP($M261,#REF!,8,0)),"",VLOOKUP($M261,#REF!,8,0))</f>
        <v/>
      </c>
      <c r="AE261" s="152" t="str">
        <f t="shared" si="102"/>
        <v/>
      </c>
      <c r="AF261" s="155" t="str">
        <f t="shared" si="103"/>
        <v/>
      </c>
      <c r="AG261" s="146" t="str">
        <f t="shared" si="104"/>
        <v/>
      </c>
      <c r="AH261" s="146" t="str">
        <f>IF(ISERROR(VLOOKUP($M261,#REF!,9,0)),"",VLOOKUP($M261,#REF!,9,0))</f>
        <v/>
      </c>
      <c r="AI261" s="146" t="str">
        <f t="shared" si="105"/>
        <v/>
      </c>
      <c r="AJ261" s="168">
        <f t="shared" si="106"/>
        <v>0</v>
      </c>
      <c r="AK261" s="171"/>
      <c r="AL261" s="174" t="str">
        <f t="shared" si="107"/>
        <v/>
      </c>
      <c r="AM261" s="179" t="str">
        <f t="shared" si="108"/>
        <v/>
      </c>
      <c r="AN261" s="183" t="str">
        <f t="shared" si="109"/>
        <v>未入力セル</v>
      </c>
      <c r="AO261" s="186" t="str">
        <f t="shared" si="117"/>
        <v/>
      </c>
      <c r="AP261" s="186" t="str">
        <f t="shared" si="118"/>
        <v/>
      </c>
      <c r="AQ261" s="39">
        <f t="shared" si="116"/>
        <v>0</v>
      </c>
      <c r="AR261" s="39" t="str">
        <f>IF(ISERROR(VLOOKUP($M261,#REF!,16,0)),"",VLOOKUP($M261,#REF!,16,0))</f>
        <v/>
      </c>
      <c r="AS261" s="196" t="str">
        <f>IF(ISERROR(VLOOKUP($M261,#REF!,7,0)),"",VLOOKUP($M261,#REF!,7,0))</f>
        <v/>
      </c>
      <c r="AT261" s="203">
        <f t="shared" si="110"/>
        <v>0</v>
      </c>
      <c r="AU261" s="208" t="str">
        <f t="shared" si="111"/>
        <v/>
      </c>
      <c r="AW261" s="208" t="str">
        <f>IF(ISERROR(VLOOKUP($M261,#REF!,10,0)),"",VLOOKUP($M261,#REF!,10,0))</f>
        <v/>
      </c>
      <c r="AX261" s="203">
        <f t="shared" si="112"/>
        <v>0</v>
      </c>
      <c r="AY261" s="208" t="str">
        <f t="shared" si="113"/>
        <v/>
      </c>
      <c r="BA261" s="225" t="str">
        <f t="shared" si="114"/>
        <v/>
      </c>
      <c r="BB261" s="225" t="str">
        <f t="shared" si="115"/>
        <v/>
      </c>
    </row>
    <row r="262" spans="1:54" s="39" customFormat="1" ht="25.2" customHeight="1" x14ac:dyDescent="0.2">
      <c r="A262" s="45"/>
      <c r="B262" s="48"/>
      <c r="C262" s="48"/>
      <c r="D262" s="53"/>
      <c r="E262" s="53"/>
      <c r="F262" s="55"/>
      <c r="G262" s="55"/>
      <c r="H262" s="60"/>
      <c r="I262" s="66"/>
      <c r="J262" s="68"/>
      <c r="L262" s="73">
        <f t="shared" si="91"/>
        <v>0</v>
      </c>
      <c r="M262" s="73" t="str">
        <f t="shared" si="92"/>
        <v xml:space="preserve"> </v>
      </c>
      <c r="N262" s="100">
        <f t="shared" si="93"/>
        <v>0</v>
      </c>
      <c r="O262" s="100">
        <f t="shared" si="94"/>
        <v>0</v>
      </c>
      <c r="P262" s="108">
        <f t="shared" si="95"/>
        <v>0</v>
      </c>
      <c r="Q262" s="108" t="str">
        <f>IF(OR($C262="LED",$C262="不明"),"",IF(ISERROR(VLOOKUP($M262,#REF!,2,0)),"",VLOOKUP($M262,#REF!,2,0)))</f>
        <v/>
      </c>
      <c r="R262" s="100">
        <f t="shared" si="96"/>
        <v>0</v>
      </c>
      <c r="S262" s="100">
        <f t="shared" si="97"/>
        <v>0</v>
      </c>
      <c r="T262" s="120" t="str">
        <f t="shared" si="98"/>
        <v/>
      </c>
      <c r="U262" s="124"/>
      <c r="V262" s="129" t="s">
        <v>164</v>
      </c>
      <c r="W262" s="131"/>
      <c r="X262" s="75" t="str">
        <f>IF(COUNTIF($M262,"*LED*"),"LED設置済",IF(COUNTIF($M262,"*不明*"),"該当不明",IF(ISERROR(VLOOKUP($M262,#REF!,4,0)),"",VLOOKUP($M262,#REF!,4,0))))</f>
        <v/>
      </c>
      <c r="Y262" s="139">
        <f t="shared" si="99"/>
        <v>0</v>
      </c>
      <c r="Z262" s="144" t="str">
        <f>IF(ISERROR(VLOOKUP($M262,#REF!,5,0)),"",VLOOKUP($M262,#REF!,5,0))</f>
        <v/>
      </c>
      <c r="AA262" s="147" t="str">
        <f t="shared" si="100"/>
        <v/>
      </c>
      <c r="AB262" s="147" t="str">
        <f t="shared" si="101"/>
        <v/>
      </c>
      <c r="AC262" s="147" t="str">
        <f>IF(ISERROR(VLOOKUP($M262,#REF!,6,0)),"",VLOOKUP($M262,#REF!,6,0))</f>
        <v/>
      </c>
      <c r="AD262" s="147" t="str">
        <f>IF(ISERROR(VLOOKUP($M262,#REF!,8,0)),"",VLOOKUP($M262,#REF!,8,0))</f>
        <v/>
      </c>
      <c r="AE262" s="152" t="str">
        <f t="shared" si="102"/>
        <v/>
      </c>
      <c r="AF262" s="155" t="str">
        <f t="shared" si="103"/>
        <v/>
      </c>
      <c r="AG262" s="146" t="str">
        <f t="shared" si="104"/>
        <v/>
      </c>
      <c r="AH262" s="146" t="str">
        <f>IF(ISERROR(VLOOKUP($M262,#REF!,9,0)),"",VLOOKUP($M262,#REF!,9,0))</f>
        <v/>
      </c>
      <c r="AI262" s="146" t="str">
        <f t="shared" si="105"/>
        <v/>
      </c>
      <c r="AJ262" s="168">
        <f t="shared" si="106"/>
        <v>0</v>
      </c>
      <c r="AK262" s="171"/>
      <c r="AL262" s="174" t="str">
        <f t="shared" si="107"/>
        <v/>
      </c>
      <c r="AM262" s="179" t="str">
        <f t="shared" si="108"/>
        <v/>
      </c>
      <c r="AN262" s="183" t="str">
        <f t="shared" si="109"/>
        <v>未入力セル</v>
      </c>
      <c r="AO262" s="186" t="str">
        <f t="shared" si="117"/>
        <v/>
      </c>
      <c r="AP262" s="186" t="str">
        <f t="shared" si="118"/>
        <v/>
      </c>
      <c r="AQ262" s="39">
        <f t="shared" si="116"/>
        <v>0</v>
      </c>
      <c r="AR262" s="39" t="str">
        <f>IF(ISERROR(VLOOKUP($M262,#REF!,16,0)),"",VLOOKUP($M262,#REF!,16,0))</f>
        <v/>
      </c>
      <c r="AS262" s="196" t="str">
        <f>IF(ISERROR(VLOOKUP($M262,#REF!,7,0)),"",VLOOKUP($M262,#REF!,7,0))</f>
        <v/>
      </c>
      <c r="AT262" s="203">
        <f t="shared" si="110"/>
        <v>0</v>
      </c>
      <c r="AU262" s="208" t="str">
        <f t="shared" si="111"/>
        <v/>
      </c>
      <c r="AW262" s="208" t="str">
        <f>IF(ISERROR(VLOOKUP($M262,#REF!,10,0)),"",VLOOKUP($M262,#REF!,10,0))</f>
        <v/>
      </c>
      <c r="AX262" s="203">
        <f t="shared" si="112"/>
        <v>0</v>
      </c>
      <c r="AY262" s="208" t="str">
        <f t="shared" si="113"/>
        <v/>
      </c>
      <c r="BA262" s="225" t="str">
        <f t="shared" si="114"/>
        <v/>
      </c>
      <c r="BB262" s="225" t="str">
        <f t="shared" si="115"/>
        <v/>
      </c>
    </row>
    <row r="263" spans="1:54" s="39" customFormat="1" ht="25.2" customHeight="1" x14ac:dyDescent="0.2">
      <c r="A263" s="45"/>
      <c r="B263" s="48"/>
      <c r="C263" s="48"/>
      <c r="D263" s="53"/>
      <c r="E263" s="53"/>
      <c r="F263" s="55"/>
      <c r="G263" s="55"/>
      <c r="H263" s="60"/>
      <c r="I263" s="66"/>
      <c r="J263" s="68"/>
      <c r="L263" s="73">
        <f t="shared" si="91"/>
        <v>0</v>
      </c>
      <c r="M263" s="73" t="str">
        <f t="shared" si="92"/>
        <v xml:space="preserve"> </v>
      </c>
      <c r="N263" s="100">
        <f t="shared" si="93"/>
        <v>0</v>
      </c>
      <c r="O263" s="100">
        <f t="shared" si="94"/>
        <v>0</v>
      </c>
      <c r="P263" s="108">
        <f t="shared" si="95"/>
        <v>0</v>
      </c>
      <c r="Q263" s="108" t="str">
        <f>IF(OR($C263="LED",$C263="不明"),"",IF(ISERROR(VLOOKUP($M263,#REF!,2,0)),"",VLOOKUP($M263,#REF!,2,0)))</f>
        <v/>
      </c>
      <c r="R263" s="100">
        <f t="shared" si="96"/>
        <v>0</v>
      </c>
      <c r="S263" s="100">
        <f t="shared" si="97"/>
        <v>0</v>
      </c>
      <c r="T263" s="120" t="str">
        <f t="shared" si="98"/>
        <v/>
      </c>
      <c r="U263" s="124"/>
      <c r="V263" s="129" t="s">
        <v>164</v>
      </c>
      <c r="W263" s="131"/>
      <c r="X263" s="75" t="str">
        <f>IF(COUNTIF($M263,"*LED*"),"LED設置済",IF(COUNTIF($M263,"*不明*"),"該当不明",IF(ISERROR(VLOOKUP($M263,#REF!,4,0)),"",VLOOKUP($M263,#REF!,4,0))))</f>
        <v/>
      </c>
      <c r="Y263" s="139">
        <f t="shared" si="99"/>
        <v>0</v>
      </c>
      <c r="Z263" s="144" t="str">
        <f>IF(ISERROR(VLOOKUP($M263,#REF!,5,0)),"",VLOOKUP($M263,#REF!,5,0))</f>
        <v/>
      </c>
      <c r="AA263" s="147" t="str">
        <f t="shared" si="100"/>
        <v/>
      </c>
      <c r="AB263" s="147" t="str">
        <f t="shared" si="101"/>
        <v/>
      </c>
      <c r="AC263" s="147" t="str">
        <f>IF(ISERROR(VLOOKUP($M263,#REF!,6,0)),"",VLOOKUP($M263,#REF!,6,0))</f>
        <v/>
      </c>
      <c r="AD263" s="147" t="str">
        <f>IF(ISERROR(VLOOKUP($M263,#REF!,8,0)),"",VLOOKUP($M263,#REF!,8,0))</f>
        <v/>
      </c>
      <c r="AE263" s="152" t="str">
        <f t="shared" si="102"/>
        <v/>
      </c>
      <c r="AF263" s="155" t="str">
        <f t="shared" si="103"/>
        <v/>
      </c>
      <c r="AG263" s="146" t="str">
        <f t="shared" si="104"/>
        <v/>
      </c>
      <c r="AH263" s="146" t="str">
        <f>IF(ISERROR(VLOOKUP($M263,#REF!,9,0)),"",VLOOKUP($M263,#REF!,9,0))</f>
        <v/>
      </c>
      <c r="AI263" s="146" t="str">
        <f t="shared" si="105"/>
        <v/>
      </c>
      <c r="AJ263" s="168">
        <f t="shared" si="106"/>
        <v>0</v>
      </c>
      <c r="AK263" s="171"/>
      <c r="AL263" s="174" t="str">
        <f t="shared" si="107"/>
        <v/>
      </c>
      <c r="AM263" s="179" t="str">
        <f t="shared" si="108"/>
        <v/>
      </c>
      <c r="AN263" s="183" t="str">
        <f t="shared" si="109"/>
        <v>未入力セル</v>
      </c>
      <c r="AO263" s="186" t="str">
        <f t="shared" si="117"/>
        <v/>
      </c>
      <c r="AP263" s="186" t="str">
        <f t="shared" si="118"/>
        <v/>
      </c>
      <c r="AQ263" s="39">
        <f t="shared" si="116"/>
        <v>0</v>
      </c>
      <c r="AR263" s="39" t="str">
        <f>IF(ISERROR(VLOOKUP($M263,#REF!,16,0)),"",VLOOKUP($M263,#REF!,16,0))</f>
        <v/>
      </c>
      <c r="AS263" s="196" t="str">
        <f>IF(ISERROR(VLOOKUP($M263,#REF!,7,0)),"",VLOOKUP($M263,#REF!,7,0))</f>
        <v/>
      </c>
      <c r="AT263" s="203">
        <f t="shared" si="110"/>
        <v>0</v>
      </c>
      <c r="AU263" s="208" t="str">
        <f t="shared" si="111"/>
        <v/>
      </c>
      <c r="AW263" s="208" t="str">
        <f>IF(ISERROR(VLOOKUP($M263,#REF!,10,0)),"",VLOOKUP($M263,#REF!,10,0))</f>
        <v/>
      </c>
      <c r="AX263" s="203">
        <f t="shared" si="112"/>
        <v>0</v>
      </c>
      <c r="AY263" s="208" t="str">
        <f t="shared" si="113"/>
        <v/>
      </c>
      <c r="BA263" s="225" t="str">
        <f t="shared" si="114"/>
        <v/>
      </c>
      <c r="BB263" s="225" t="str">
        <f t="shared" si="115"/>
        <v/>
      </c>
    </row>
    <row r="264" spans="1:54" s="39" customFormat="1" ht="25.2" customHeight="1" x14ac:dyDescent="0.2">
      <c r="A264" s="45"/>
      <c r="B264" s="48"/>
      <c r="C264" s="48"/>
      <c r="D264" s="53"/>
      <c r="E264" s="53"/>
      <c r="F264" s="55"/>
      <c r="G264" s="55"/>
      <c r="H264" s="60"/>
      <c r="I264" s="66"/>
      <c r="J264" s="68"/>
      <c r="L264" s="73">
        <f t="shared" si="91"/>
        <v>0</v>
      </c>
      <c r="M264" s="73" t="str">
        <f t="shared" si="92"/>
        <v xml:space="preserve"> </v>
      </c>
      <c r="N264" s="100">
        <f t="shared" si="93"/>
        <v>0</v>
      </c>
      <c r="O264" s="100">
        <f t="shared" si="94"/>
        <v>0</v>
      </c>
      <c r="P264" s="108">
        <f t="shared" si="95"/>
        <v>0</v>
      </c>
      <c r="Q264" s="108" t="str">
        <f>IF(OR($C264="LED",$C264="不明"),"",IF(ISERROR(VLOOKUP($M264,#REF!,2,0)),"",VLOOKUP($M264,#REF!,2,0)))</f>
        <v/>
      </c>
      <c r="R264" s="100">
        <f t="shared" si="96"/>
        <v>0</v>
      </c>
      <c r="S264" s="100">
        <f t="shared" si="97"/>
        <v>0</v>
      </c>
      <c r="T264" s="120" t="str">
        <f t="shared" si="98"/>
        <v/>
      </c>
      <c r="U264" s="124"/>
      <c r="V264" s="129" t="s">
        <v>164</v>
      </c>
      <c r="W264" s="131"/>
      <c r="X264" s="75" t="str">
        <f>IF(COUNTIF($M264,"*LED*"),"LED設置済",IF(COUNTIF($M264,"*不明*"),"該当不明",IF(ISERROR(VLOOKUP($M264,#REF!,4,0)),"",VLOOKUP($M264,#REF!,4,0))))</f>
        <v/>
      </c>
      <c r="Y264" s="139">
        <f t="shared" si="99"/>
        <v>0</v>
      </c>
      <c r="Z264" s="144" t="str">
        <f>IF(ISERROR(VLOOKUP($M264,#REF!,5,0)),"",VLOOKUP($M264,#REF!,5,0))</f>
        <v/>
      </c>
      <c r="AA264" s="147" t="str">
        <f t="shared" si="100"/>
        <v/>
      </c>
      <c r="AB264" s="147" t="str">
        <f t="shared" si="101"/>
        <v/>
      </c>
      <c r="AC264" s="147" t="str">
        <f>IF(ISERROR(VLOOKUP($M264,#REF!,6,0)),"",VLOOKUP($M264,#REF!,6,0))</f>
        <v/>
      </c>
      <c r="AD264" s="147" t="str">
        <f>IF(ISERROR(VLOOKUP($M264,#REF!,8,0)),"",VLOOKUP($M264,#REF!,8,0))</f>
        <v/>
      </c>
      <c r="AE264" s="152" t="str">
        <f t="shared" si="102"/>
        <v/>
      </c>
      <c r="AF264" s="155" t="str">
        <f t="shared" si="103"/>
        <v/>
      </c>
      <c r="AG264" s="146" t="str">
        <f t="shared" si="104"/>
        <v/>
      </c>
      <c r="AH264" s="146" t="str">
        <f>IF(ISERROR(VLOOKUP($M264,#REF!,9,0)),"",VLOOKUP($M264,#REF!,9,0))</f>
        <v/>
      </c>
      <c r="AI264" s="146" t="str">
        <f t="shared" si="105"/>
        <v/>
      </c>
      <c r="AJ264" s="168">
        <f t="shared" si="106"/>
        <v>0</v>
      </c>
      <c r="AK264" s="171"/>
      <c r="AL264" s="174" t="str">
        <f t="shared" si="107"/>
        <v/>
      </c>
      <c r="AM264" s="179" t="str">
        <f t="shared" si="108"/>
        <v/>
      </c>
      <c r="AN264" s="183" t="str">
        <f t="shared" si="109"/>
        <v>未入力セル</v>
      </c>
      <c r="AO264" s="186" t="str">
        <f t="shared" si="117"/>
        <v/>
      </c>
      <c r="AP264" s="186" t="str">
        <f t="shared" si="118"/>
        <v/>
      </c>
      <c r="AQ264" s="39">
        <f t="shared" si="116"/>
        <v>0</v>
      </c>
      <c r="AR264" s="39" t="str">
        <f>IF(ISERROR(VLOOKUP($M264,#REF!,16,0)),"",VLOOKUP($M264,#REF!,16,0))</f>
        <v/>
      </c>
      <c r="AS264" s="196" t="str">
        <f>IF(ISERROR(VLOOKUP($M264,#REF!,7,0)),"",VLOOKUP($M264,#REF!,7,0))</f>
        <v/>
      </c>
      <c r="AT264" s="203">
        <f t="shared" si="110"/>
        <v>0</v>
      </c>
      <c r="AU264" s="208" t="str">
        <f t="shared" si="111"/>
        <v/>
      </c>
      <c r="AW264" s="208" t="str">
        <f>IF(ISERROR(VLOOKUP($M264,#REF!,10,0)),"",VLOOKUP($M264,#REF!,10,0))</f>
        <v/>
      </c>
      <c r="AX264" s="203">
        <f t="shared" si="112"/>
        <v>0</v>
      </c>
      <c r="AY264" s="208" t="str">
        <f t="shared" si="113"/>
        <v/>
      </c>
      <c r="BA264" s="225" t="str">
        <f t="shared" si="114"/>
        <v/>
      </c>
      <c r="BB264" s="225" t="str">
        <f t="shared" si="115"/>
        <v/>
      </c>
    </row>
    <row r="265" spans="1:54" s="39" customFormat="1" ht="25.2" customHeight="1" x14ac:dyDescent="0.2">
      <c r="A265" s="45"/>
      <c r="B265" s="48"/>
      <c r="C265" s="48"/>
      <c r="D265" s="53"/>
      <c r="E265" s="53"/>
      <c r="F265" s="55"/>
      <c r="G265" s="55"/>
      <c r="H265" s="60"/>
      <c r="I265" s="66"/>
      <c r="J265" s="68"/>
      <c r="L265" s="73">
        <f t="shared" si="91"/>
        <v>0</v>
      </c>
      <c r="M265" s="73" t="str">
        <f t="shared" si="92"/>
        <v xml:space="preserve"> </v>
      </c>
      <c r="N265" s="100">
        <f t="shared" si="93"/>
        <v>0</v>
      </c>
      <c r="O265" s="100">
        <f t="shared" si="94"/>
        <v>0</v>
      </c>
      <c r="P265" s="108">
        <f t="shared" si="95"/>
        <v>0</v>
      </c>
      <c r="Q265" s="108" t="str">
        <f>IF(OR($C265="LED",$C265="不明"),"",IF(ISERROR(VLOOKUP($M265,#REF!,2,0)),"",VLOOKUP($M265,#REF!,2,0)))</f>
        <v/>
      </c>
      <c r="R265" s="100">
        <f t="shared" si="96"/>
        <v>0</v>
      </c>
      <c r="S265" s="100">
        <f t="shared" si="97"/>
        <v>0</v>
      </c>
      <c r="T265" s="120" t="str">
        <f t="shared" si="98"/>
        <v/>
      </c>
      <c r="U265" s="124"/>
      <c r="V265" s="129" t="s">
        <v>164</v>
      </c>
      <c r="W265" s="131"/>
      <c r="X265" s="75" t="str">
        <f>IF(COUNTIF($M265,"*LED*"),"LED設置済",IF(COUNTIF($M265,"*不明*"),"該当不明",IF(ISERROR(VLOOKUP($M265,#REF!,4,0)),"",VLOOKUP($M265,#REF!,4,0))))</f>
        <v/>
      </c>
      <c r="Y265" s="139">
        <f t="shared" si="99"/>
        <v>0</v>
      </c>
      <c r="Z265" s="144" t="str">
        <f>IF(ISERROR(VLOOKUP($M265,#REF!,5,0)),"",VLOOKUP($M265,#REF!,5,0))</f>
        <v/>
      </c>
      <c r="AA265" s="147" t="str">
        <f t="shared" si="100"/>
        <v/>
      </c>
      <c r="AB265" s="147" t="str">
        <f t="shared" si="101"/>
        <v/>
      </c>
      <c r="AC265" s="147" t="str">
        <f>IF(ISERROR(VLOOKUP($M265,#REF!,6,0)),"",VLOOKUP($M265,#REF!,6,0))</f>
        <v/>
      </c>
      <c r="AD265" s="147" t="str">
        <f>IF(ISERROR(VLOOKUP($M265,#REF!,8,0)),"",VLOOKUP($M265,#REF!,8,0))</f>
        <v/>
      </c>
      <c r="AE265" s="152" t="str">
        <f t="shared" si="102"/>
        <v/>
      </c>
      <c r="AF265" s="155" t="str">
        <f t="shared" si="103"/>
        <v/>
      </c>
      <c r="AG265" s="146" t="str">
        <f t="shared" si="104"/>
        <v/>
      </c>
      <c r="AH265" s="146" t="str">
        <f>IF(ISERROR(VLOOKUP($M265,#REF!,9,0)),"",VLOOKUP($M265,#REF!,9,0))</f>
        <v/>
      </c>
      <c r="AI265" s="146" t="str">
        <f t="shared" si="105"/>
        <v/>
      </c>
      <c r="AJ265" s="168">
        <f t="shared" si="106"/>
        <v>0</v>
      </c>
      <c r="AK265" s="171"/>
      <c r="AL265" s="174" t="str">
        <f t="shared" si="107"/>
        <v/>
      </c>
      <c r="AM265" s="179" t="str">
        <f t="shared" si="108"/>
        <v/>
      </c>
      <c r="AN265" s="183" t="str">
        <f t="shared" si="109"/>
        <v>未入力セル</v>
      </c>
      <c r="AO265" s="186" t="str">
        <f t="shared" si="117"/>
        <v/>
      </c>
      <c r="AP265" s="186" t="str">
        <f t="shared" si="118"/>
        <v/>
      </c>
      <c r="AQ265" s="39">
        <f t="shared" si="116"/>
        <v>0</v>
      </c>
      <c r="AR265" s="39" t="str">
        <f>IF(ISERROR(VLOOKUP($M265,#REF!,16,0)),"",VLOOKUP($M265,#REF!,16,0))</f>
        <v/>
      </c>
      <c r="AS265" s="196" t="str">
        <f>IF(ISERROR(VLOOKUP($M265,#REF!,7,0)),"",VLOOKUP($M265,#REF!,7,0))</f>
        <v/>
      </c>
      <c r="AT265" s="203">
        <f t="shared" si="110"/>
        <v>0</v>
      </c>
      <c r="AU265" s="208" t="str">
        <f t="shared" si="111"/>
        <v/>
      </c>
      <c r="AW265" s="208" t="str">
        <f>IF(ISERROR(VLOOKUP($M265,#REF!,10,0)),"",VLOOKUP($M265,#REF!,10,0))</f>
        <v/>
      </c>
      <c r="AX265" s="203">
        <f t="shared" si="112"/>
        <v>0</v>
      </c>
      <c r="AY265" s="208" t="str">
        <f t="shared" si="113"/>
        <v/>
      </c>
      <c r="BA265" s="225" t="str">
        <f t="shared" si="114"/>
        <v/>
      </c>
      <c r="BB265" s="225" t="str">
        <f t="shared" si="115"/>
        <v/>
      </c>
    </row>
    <row r="266" spans="1:54" s="39" customFormat="1" ht="25.2" customHeight="1" x14ac:dyDescent="0.2">
      <c r="A266" s="45"/>
      <c r="B266" s="48"/>
      <c r="C266" s="48"/>
      <c r="D266" s="53"/>
      <c r="E266" s="53"/>
      <c r="F266" s="55"/>
      <c r="G266" s="55"/>
      <c r="H266" s="60"/>
      <c r="I266" s="66"/>
      <c r="J266" s="68"/>
      <c r="L266" s="73">
        <f t="shared" ref="L266:L288" si="119">IFERROR($A266,"")</f>
        <v>0</v>
      </c>
      <c r="M266" s="73" t="str">
        <f t="shared" ref="M266:M288" si="120">IFERROR($B266&amp;" "&amp;$C266,"")</f>
        <v xml:space="preserve"> </v>
      </c>
      <c r="N266" s="100">
        <f t="shared" ref="N266:N288" si="121">IFERROR($E266,"")</f>
        <v>0</v>
      </c>
      <c r="O266" s="100">
        <f t="shared" ref="O266:O288" si="122">IFERROR($D266*$E266,"")</f>
        <v>0</v>
      </c>
      <c r="P266" s="108">
        <f t="shared" ref="P266:P288" si="123">O266</f>
        <v>0</v>
      </c>
      <c r="Q266" s="108" t="str">
        <f>IF(OR($C266="LED",$C266="不明"),"",IF(ISERROR(VLOOKUP($M266,#REF!,2,0)),"",VLOOKUP($M266,#REF!,2,0)))</f>
        <v/>
      </c>
      <c r="R266" s="100">
        <f t="shared" ref="R266:R288" si="124">IFERROR($F266,"")</f>
        <v>0</v>
      </c>
      <c r="S266" s="100">
        <f t="shared" ref="S266:S288" si="125">IFERROR($G266,"")</f>
        <v>0</v>
      </c>
      <c r="T266" s="120" t="str">
        <f t="shared" ref="T266:T288" si="126">IF(ISERROR(P266*Q266*R266*S266/1000),"",(P266*Q266*R266*S266/1000))</f>
        <v/>
      </c>
      <c r="U266" s="124"/>
      <c r="V266" s="129" t="s">
        <v>164</v>
      </c>
      <c r="W266" s="131"/>
      <c r="X266" s="75" t="str">
        <f>IF(COUNTIF($M266,"*LED*"),"LED設置済",IF(COUNTIF($M266,"*不明*"),"該当不明",IF(ISERROR(VLOOKUP($M266,#REF!,4,0)),"",VLOOKUP($M266,#REF!,4,0))))</f>
        <v/>
      </c>
      <c r="Y266" s="139">
        <f t="shared" ref="Y266:Y288" si="127">O266</f>
        <v>0</v>
      </c>
      <c r="Z266" s="144" t="str">
        <f>IF(ISERROR(VLOOKUP($M266,#REF!,5,0)),"",VLOOKUP($M266,#REF!,5,0))</f>
        <v/>
      </c>
      <c r="AA266" s="147" t="str">
        <f t="shared" ref="AA266:AA288" si="128">IF(ISERROR(R266*S266*Y266*Z266/1000),"",(R266*S266*Y266*Z266/1000))</f>
        <v/>
      </c>
      <c r="AB266" s="147" t="str">
        <f t="shared" ref="AB266:AB288" si="129">IF(ISERROR(T266-AA266),"",(T266-AA266))</f>
        <v/>
      </c>
      <c r="AC266" s="147" t="str">
        <f>IF(ISERROR(VLOOKUP($M266,#REF!,6,0)),"",VLOOKUP($M266,#REF!,6,0))</f>
        <v/>
      </c>
      <c r="AD266" s="147" t="str">
        <f>IF(ISERROR(VLOOKUP($M266,#REF!,8,0)),"",VLOOKUP($M266,#REF!,8,0))</f>
        <v/>
      </c>
      <c r="AE266" s="152" t="str">
        <f t="shared" ref="AE266:AE288" si="130">IF(AF266="","","▲")</f>
        <v/>
      </c>
      <c r="AF266" s="155" t="str">
        <f t="shared" ref="AF266:AF288" si="131">IF(ISERROR(1-(AD266/AC266)),"",(1-(AD266/AC266)))</f>
        <v/>
      </c>
      <c r="AG266" s="146" t="str">
        <f t="shared" ref="AG266:AG288" si="132">IF(ISERROR(Y266*AD266),"",(Y266*AD266))</f>
        <v/>
      </c>
      <c r="AH266" s="146" t="str">
        <f>IF(ISERROR(VLOOKUP($M266,#REF!,9,0)),"",VLOOKUP($M266,#REF!,9,0))</f>
        <v/>
      </c>
      <c r="AI266" s="146" t="str">
        <f t="shared" ref="AI266:AI288" si="133">IF(ISERROR(Y266*AH266),"",(Y266*AH266))</f>
        <v/>
      </c>
      <c r="AJ266" s="168">
        <f t="shared" ref="AJ266:AJ288" si="134">IFERROR($J266,"")</f>
        <v>0</v>
      </c>
      <c r="AK266" s="171"/>
      <c r="AL266" s="174" t="str">
        <f t="shared" ref="AL266:AL288" si="135">IF(ISERROR(Q266-Z266),"",(Q266-Z266))</f>
        <v/>
      </c>
      <c r="AM266" s="179" t="str">
        <f t="shared" ref="AM266:AM288" si="136">IF(ISERROR((AL266*Y266)/1000),"",((AL266*Y266)/1000))</f>
        <v/>
      </c>
      <c r="AN266" s="183" t="str">
        <f t="shared" ref="AN266:AN288" si="137">IF(L266=0,IF(M266=" ","未入力セル",""),"")</f>
        <v>未入力セル</v>
      </c>
      <c r="AO266" s="186" t="str">
        <f t="shared" si="117"/>
        <v/>
      </c>
      <c r="AP266" s="186" t="str">
        <f t="shared" si="118"/>
        <v/>
      </c>
      <c r="AQ266" s="39">
        <f t="shared" si="116"/>
        <v>0</v>
      </c>
      <c r="AR266" s="39" t="str">
        <f>IF(ISERROR(VLOOKUP($M266,#REF!,16,0)),"",VLOOKUP($M266,#REF!,16,0))</f>
        <v/>
      </c>
      <c r="AS266" s="196" t="str">
        <f>IF(ISERROR(VLOOKUP($M266,#REF!,7,0)),"",VLOOKUP($M266,#REF!,7,0))</f>
        <v/>
      </c>
      <c r="AT266" s="203">
        <f t="shared" ref="AT266:AT288" si="138">Y266</f>
        <v>0</v>
      </c>
      <c r="AU266" s="208" t="str">
        <f t="shared" ref="AU266:AU288" si="139">IF(ISERROR(AS266*AT266),"",(AS266*AT266))</f>
        <v/>
      </c>
      <c r="AW266" s="208" t="str">
        <f>IF(ISERROR(VLOOKUP($M266,#REF!,10,0)),"",VLOOKUP($M266,#REF!,10,0))</f>
        <v/>
      </c>
      <c r="AX266" s="203">
        <f t="shared" ref="AX266:AX288" si="140">Y266</f>
        <v>0</v>
      </c>
      <c r="AY266" s="208" t="str">
        <f t="shared" ref="AY266:AY288" si="141">IF(ISERROR(AW266*AX266),"",(AW266*AX266))</f>
        <v/>
      </c>
      <c r="BA266" s="225" t="str">
        <f t="shared" ref="BA266:BA288" si="142">IF(ISERROR((Q266*P266)/1000),"",((Q266*P266)/1000))</f>
        <v/>
      </c>
      <c r="BB266" s="225" t="str">
        <f t="shared" ref="BB266:BB288" si="143">IF(ISERROR((Z266*Y266)/1000),"",((Z266*Y266)/1000))</f>
        <v/>
      </c>
    </row>
    <row r="267" spans="1:54" s="39" customFormat="1" ht="25.2" customHeight="1" x14ac:dyDescent="0.2">
      <c r="A267" s="45"/>
      <c r="B267" s="48"/>
      <c r="C267" s="48"/>
      <c r="D267" s="53"/>
      <c r="E267" s="53"/>
      <c r="F267" s="55"/>
      <c r="G267" s="55"/>
      <c r="H267" s="60"/>
      <c r="I267" s="66"/>
      <c r="J267" s="68"/>
      <c r="L267" s="73">
        <f t="shared" si="119"/>
        <v>0</v>
      </c>
      <c r="M267" s="73" t="str">
        <f t="shared" si="120"/>
        <v xml:space="preserve"> </v>
      </c>
      <c r="N267" s="100">
        <f t="shared" si="121"/>
        <v>0</v>
      </c>
      <c r="O267" s="100">
        <f t="shared" si="122"/>
        <v>0</v>
      </c>
      <c r="P267" s="108">
        <f t="shared" si="123"/>
        <v>0</v>
      </c>
      <c r="Q267" s="108" t="str">
        <f>IF(OR($C267="LED",$C267="不明"),"",IF(ISERROR(VLOOKUP($M267,#REF!,2,0)),"",VLOOKUP($M267,#REF!,2,0)))</f>
        <v/>
      </c>
      <c r="R267" s="100">
        <f t="shared" si="124"/>
        <v>0</v>
      </c>
      <c r="S267" s="100">
        <f t="shared" si="125"/>
        <v>0</v>
      </c>
      <c r="T267" s="120" t="str">
        <f t="shared" si="126"/>
        <v/>
      </c>
      <c r="U267" s="124"/>
      <c r="V267" s="129" t="s">
        <v>164</v>
      </c>
      <c r="W267" s="131"/>
      <c r="X267" s="75" t="str">
        <f>IF(COUNTIF($M267,"*LED*"),"LED設置済",IF(COUNTIF($M267,"*不明*"),"該当不明",IF(ISERROR(VLOOKUP($M267,#REF!,4,0)),"",VLOOKUP($M267,#REF!,4,0))))</f>
        <v/>
      </c>
      <c r="Y267" s="139">
        <f t="shared" si="127"/>
        <v>0</v>
      </c>
      <c r="Z267" s="144" t="str">
        <f>IF(ISERROR(VLOOKUP($M267,#REF!,5,0)),"",VLOOKUP($M267,#REF!,5,0))</f>
        <v/>
      </c>
      <c r="AA267" s="147" t="str">
        <f t="shared" si="128"/>
        <v/>
      </c>
      <c r="AB267" s="147" t="str">
        <f t="shared" si="129"/>
        <v/>
      </c>
      <c r="AC267" s="147" t="str">
        <f>IF(ISERROR(VLOOKUP($M267,#REF!,6,0)),"",VLOOKUP($M267,#REF!,6,0))</f>
        <v/>
      </c>
      <c r="AD267" s="147" t="str">
        <f>IF(ISERROR(VLOOKUP($M267,#REF!,8,0)),"",VLOOKUP($M267,#REF!,8,0))</f>
        <v/>
      </c>
      <c r="AE267" s="152" t="str">
        <f t="shared" si="130"/>
        <v/>
      </c>
      <c r="AF267" s="155" t="str">
        <f t="shared" si="131"/>
        <v/>
      </c>
      <c r="AG267" s="146" t="str">
        <f t="shared" si="132"/>
        <v/>
      </c>
      <c r="AH267" s="146" t="str">
        <f>IF(ISERROR(VLOOKUP($M267,#REF!,9,0)),"",VLOOKUP($M267,#REF!,9,0))</f>
        <v/>
      </c>
      <c r="AI267" s="146" t="str">
        <f t="shared" si="133"/>
        <v/>
      </c>
      <c r="AJ267" s="168">
        <f t="shared" si="134"/>
        <v>0</v>
      </c>
      <c r="AK267" s="171"/>
      <c r="AL267" s="174" t="str">
        <f t="shared" si="135"/>
        <v/>
      </c>
      <c r="AM267" s="179" t="str">
        <f t="shared" si="136"/>
        <v/>
      </c>
      <c r="AN267" s="183" t="str">
        <f t="shared" si="137"/>
        <v>未入力セル</v>
      </c>
      <c r="AO267" s="186" t="str">
        <f t="shared" si="117"/>
        <v/>
      </c>
      <c r="AP267" s="186" t="str">
        <f t="shared" si="118"/>
        <v/>
      </c>
      <c r="AQ267" s="39">
        <f t="shared" si="116"/>
        <v>0</v>
      </c>
      <c r="AR267" s="39" t="str">
        <f>IF(ISERROR(VLOOKUP($M267,#REF!,16,0)),"",VLOOKUP($M267,#REF!,16,0))</f>
        <v/>
      </c>
      <c r="AS267" s="196" t="str">
        <f>IF(ISERROR(VLOOKUP($M267,#REF!,7,0)),"",VLOOKUP($M267,#REF!,7,0))</f>
        <v/>
      </c>
      <c r="AT267" s="203">
        <f t="shared" si="138"/>
        <v>0</v>
      </c>
      <c r="AU267" s="208" t="str">
        <f t="shared" si="139"/>
        <v/>
      </c>
      <c r="AW267" s="208" t="str">
        <f>IF(ISERROR(VLOOKUP($M267,#REF!,10,0)),"",VLOOKUP($M267,#REF!,10,0))</f>
        <v/>
      </c>
      <c r="AX267" s="203">
        <f t="shared" si="140"/>
        <v>0</v>
      </c>
      <c r="AY267" s="208" t="str">
        <f t="shared" si="141"/>
        <v/>
      </c>
      <c r="BA267" s="225" t="str">
        <f t="shared" si="142"/>
        <v/>
      </c>
      <c r="BB267" s="225" t="str">
        <f t="shared" si="143"/>
        <v/>
      </c>
    </row>
    <row r="268" spans="1:54" s="39" customFormat="1" ht="25.2" customHeight="1" x14ac:dyDescent="0.2">
      <c r="A268" s="45"/>
      <c r="B268" s="48"/>
      <c r="C268" s="48"/>
      <c r="D268" s="53"/>
      <c r="E268" s="53"/>
      <c r="F268" s="55"/>
      <c r="G268" s="55"/>
      <c r="H268" s="60"/>
      <c r="I268" s="66"/>
      <c r="J268" s="68"/>
      <c r="L268" s="73">
        <f t="shared" si="119"/>
        <v>0</v>
      </c>
      <c r="M268" s="73" t="str">
        <f t="shared" si="120"/>
        <v xml:space="preserve"> </v>
      </c>
      <c r="N268" s="100">
        <f t="shared" si="121"/>
        <v>0</v>
      </c>
      <c r="O268" s="100">
        <f t="shared" si="122"/>
        <v>0</v>
      </c>
      <c r="P268" s="108">
        <f t="shared" si="123"/>
        <v>0</v>
      </c>
      <c r="Q268" s="108" t="str">
        <f>IF(OR($C268="LED",$C268="不明"),"",IF(ISERROR(VLOOKUP($M268,#REF!,2,0)),"",VLOOKUP($M268,#REF!,2,0)))</f>
        <v/>
      </c>
      <c r="R268" s="100">
        <f t="shared" si="124"/>
        <v>0</v>
      </c>
      <c r="S268" s="100">
        <f t="shared" si="125"/>
        <v>0</v>
      </c>
      <c r="T268" s="120" t="str">
        <f t="shared" si="126"/>
        <v/>
      </c>
      <c r="U268" s="124"/>
      <c r="V268" s="129" t="s">
        <v>164</v>
      </c>
      <c r="W268" s="131"/>
      <c r="X268" s="75" t="str">
        <f>IF(COUNTIF($M268,"*LED*"),"LED設置済",IF(COUNTIF($M268,"*不明*"),"該当不明",IF(ISERROR(VLOOKUP($M268,#REF!,4,0)),"",VLOOKUP($M268,#REF!,4,0))))</f>
        <v/>
      </c>
      <c r="Y268" s="139">
        <f t="shared" si="127"/>
        <v>0</v>
      </c>
      <c r="Z268" s="144" t="str">
        <f>IF(ISERROR(VLOOKUP($M268,#REF!,5,0)),"",VLOOKUP($M268,#REF!,5,0))</f>
        <v/>
      </c>
      <c r="AA268" s="147" t="str">
        <f t="shared" si="128"/>
        <v/>
      </c>
      <c r="AB268" s="147" t="str">
        <f t="shared" si="129"/>
        <v/>
      </c>
      <c r="AC268" s="147" t="str">
        <f>IF(ISERROR(VLOOKUP($M268,#REF!,6,0)),"",VLOOKUP($M268,#REF!,6,0))</f>
        <v/>
      </c>
      <c r="AD268" s="147" t="str">
        <f>IF(ISERROR(VLOOKUP($M268,#REF!,8,0)),"",VLOOKUP($M268,#REF!,8,0))</f>
        <v/>
      </c>
      <c r="AE268" s="152" t="str">
        <f t="shared" si="130"/>
        <v/>
      </c>
      <c r="AF268" s="155" t="str">
        <f t="shared" si="131"/>
        <v/>
      </c>
      <c r="AG268" s="146" t="str">
        <f t="shared" si="132"/>
        <v/>
      </c>
      <c r="AH268" s="146" t="str">
        <f>IF(ISERROR(VLOOKUP($M268,#REF!,9,0)),"",VLOOKUP($M268,#REF!,9,0))</f>
        <v/>
      </c>
      <c r="AI268" s="146" t="str">
        <f t="shared" si="133"/>
        <v/>
      </c>
      <c r="AJ268" s="168">
        <f t="shared" si="134"/>
        <v>0</v>
      </c>
      <c r="AK268" s="171"/>
      <c r="AL268" s="174" t="str">
        <f t="shared" si="135"/>
        <v/>
      </c>
      <c r="AM268" s="179" t="str">
        <f t="shared" si="136"/>
        <v/>
      </c>
      <c r="AN268" s="183" t="str">
        <f t="shared" si="137"/>
        <v>未入力セル</v>
      </c>
      <c r="AO268" s="186" t="str">
        <f t="shared" si="117"/>
        <v/>
      </c>
      <c r="AP268" s="186" t="str">
        <f t="shared" si="118"/>
        <v/>
      </c>
      <c r="AQ268" s="39">
        <f t="shared" si="116"/>
        <v>0</v>
      </c>
      <c r="AR268" s="39" t="str">
        <f>IF(ISERROR(VLOOKUP($M268,#REF!,16,0)),"",VLOOKUP($M268,#REF!,16,0))</f>
        <v/>
      </c>
      <c r="AS268" s="196" t="str">
        <f>IF(ISERROR(VLOOKUP($M268,#REF!,7,0)),"",VLOOKUP($M268,#REF!,7,0))</f>
        <v/>
      </c>
      <c r="AT268" s="203">
        <f t="shared" si="138"/>
        <v>0</v>
      </c>
      <c r="AU268" s="208" t="str">
        <f t="shared" si="139"/>
        <v/>
      </c>
      <c r="AW268" s="208" t="str">
        <f>IF(ISERROR(VLOOKUP($M268,#REF!,10,0)),"",VLOOKUP($M268,#REF!,10,0))</f>
        <v/>
      </c>
      <c r="AX268" s="203">
        <f t="shared" si="140"/>
        <v>0</v>
      </c>
      <c r="AY268" s="208" t="str">
        <f t="shared" si="141"/>
        <v/>
      </c>
      <c r="BA268" s="225" t="str">
        <f t="shared" si="142"/>
        <v/>
      </c>
      <c r="BB268" s="225" t="str">
        <f t="shared" si="143"/>
        <v/>
      </c>
    </row>
    <row r="269" spans="1:54" s="39" customFormat="1" ht="25.2" customHeight="1" x14ac:dyDescent="0.2">
      <c r="A269" s="45"/>
      <c r="B269" s="48"/>
      <c r="C269" s="48"/>
      <c r="D269" s="53"/>
      <c r="E269" s="53"/>
      <c r="F269" s="55"/>
      <c r="G269" s="55"/>
      <c r="H269" s="60"/>
      <c r="I269" s="66"/>
      <c r="J269" s="68"/>
      <c r="L269" s="73">
        <f t="shared" si="119"/>
        <v>0</v>
      </c>
      <c r="M269" s="73" t="str">
        <f t="shared" si="120"/>
        <v xml:space="preserve"> </v>
      </c>
      <c r="N269" s="100">
        <f t="shared" si="121"/>
        <v>0</v>
      </c>
      <c r="O269" s="100">
        <f t="shared" si="122"/>
        <v>0</v>
      </c>
      <c r="P269" s="108">
        <f t="shared" si="123"/>
        <v>0</v>
      </c>
      <c r="Q269" s="108" t="str">
        <f>IF(OR($C269="LED",$C269="不明"),"",IF(ISERROR(VLOOKUP($M269,#REF!,2,0)),"",VLOOKUP($M269,#REF!,2,0)))</f>
        <v/>
      </c>
      <c r="R269" s="100">
        <f t="shared" si="124"/>
        <v>0</v>
      </c>
      <c r="S269" s="100">
        <f t="shared" si="125"/>
        <v>0</v>
      </c>
      <c r="T269" s="120" t="str">
        <f t="shared" si="126"/>
        <v/>
      </c>
      <c r="U269" s="124"/>
      <c r="V269" s="129" t="s">
        <v>164</v>
      </c>
      <c r="W269" s="131"/>
      <c r="X269" s="75" t="str">
        <f>IF(COUNTIF($M269,"*LED*"),"LED設置済",IF(COUNTIF($M269,"*不明*"),"該当不明",IF(ISERROR(VLOOKUP($M269,#REF!,4,0)),"",VLOOKUP($M269,#REF!,4,0))))</f>
        <v/>
      </c>
      <c r="Y269" s="139">
        <f t="shared" si="127"/>
        <v>0</v>
      </c>
      <c r="Z269" s="144" t="str">
        <f>IF(ISERROR(VLOOKUP($M269,#REF!,5,0)),"",VLOOKUP($M269,#REF!,5,0))</f>
        <v/>
      </c>
      <c r="AA269" s="147" t="str">
        <f t="shared" si="128"/>
        <v/>
      </c>
      <c r="AB269" s="147" t="str">
        <f t="shared" si="129"/>
        <v/>
      </c>
      <c r="AC269" s="147" t="str">
        <f>IF(ISERROR(VLOOKUP($M269,#REF!,6,0)),"",VLOOKUP($M269,#REF!,6,0))</f>
        <v/>
      </c>
      <c r="AD269" s="147" t="str">
        <f>IF(ISERROR(VLOOKUP($M269,#REF!,8,0)),"",VLOOKUP($M269,#REF!,8,0))</f>
        <v/>
      </c>
      <c r="AE269" s="152" t="str">
        <f t="shared" si="130"/>
        <v/>
      </c>
      <c r="AF269" s="155" t="str">
        <f t="shared" si="131"/>
        <v/>
      </c>
      <c r="AG269" s="146" t="str">
        <f t="shared" si="132"/>
        <v/>
      </c>
      <c r="AH269" s="146" t="str">
        <f>IF(ISERROR(VLOOKUP($M269,#REF!,9,0)),"",VLOOKUP($M269,#REF!,9,0))</f>
        <v/>
      </c>
      <c r="AI269" s="146" t="str">
        <f t="shared" si="133"/>
        <v/>
      </c>
      <c r="AJ269" s="168">
        <f t="shared" si="134"/>
        <v>0</v>
      </c>
      <c r="AK269" s="171"/>
      <c r="AL269" s="174" t="str">
        <f t="shared" si="135"/>
        <v/>
      </c>
      <c r="AM269" s="179" t="str">
        <f t="shared" si="136"/>
        <v/>
      </c>
      <c r="AN269" s="183" t="str">
        <f t="shared" si="137"/>
        <v>未入力セル</v>
      </c>
      <c r="AO269" s="186" t="str">
        <f t="shared" si="117"/>
        <v/>
      </c>
      <c r="AP269" s="186" t="str">
        <f t="shared" si="118"/>
        <v/>
      </c>
      <c r="AQ269" s="39">
        <f t="shared" si="116"/>
        <v>0</v>
      </c>
      <c r="AR269" s="39" t="str">
        <f>IF(ISERROR(VLOOKUP($M269,#REF!,16,0)),"",VLOOKUP($M269,#REF!,16,0))</f>
        <v/>
      </c>
      <c r="AS269" s="196" t="str">
        <f>IF(ISERROR(VLOOKUP($M269,#REF!,7,0)),"",VLOOKUP($M269,#REF!,7,0))</f>
        <v/>
      </c>
      <c r="AT269" s="203">
        <f t="shared" si="138"/>
        <v>0</v>
      </c>
      <c r="AU269" s="208" t="str">
        <f t="shared" si="139"/>
        <v/>
      </c>
      <c r="AW269" s="208" t="str">
        <f>IF(ISERROR(VLOOKUP($M269,#REF!,10,0)),"",VLOOKUP($M269,#REF!,10,0))</f>
        <v/>
      </c>
      <c r="AX269" s="203">
        <f t="shared" si="140"/>
        <v>0</v>
      </c>
      <c r="AY269" s="208" t="str">
        <f t="shared" si="141"/>
        <v/>
      </c>
      <c r="BA269" s="225" t="str">
        <f t="shared" si="142"/>
        <v/>
      </c>
      <c r="BB269" s="225" t="str">
        <f t="shared" si="143"/>
        <v/>
      </c>
    </row>
    <row r="270" spans="1:54" s="39" customFormat="1" ht="25.2" customHeight="1" x14ac:dyDescent="0.2">
      <c r="A270" s="45"/>
      <c r="B270" s="48"/>
      <c r="C270" s="48"/>
      <c r="D270" s="53"/>
      <c r="E270" s="53"/>
      <c r="F270" s="55"/>
      <c r="G270" s="55"/>
      <c r="H270" s="60"/>
      <c r="I270" s="66"/>
      <c r="J270" s="68"/>
      <c r="L270" s="73">
        <f t="shared" si="119"/>
        <v>0</v>
      </c>
      <c r="M270" s="73" t="str">
        <f t="shared" si="120"/>
        <v xml:space="preserve"> </v>
      </c>
      <c r="N270" s="100">
        <f t="shared" si="121"/>
        <v>0</v>
      </c>
      <c r="O270" s="100">
        <f t="shared" si="122"/>
        <v>0</v>
      </c>
      <c r="P270" s="108">
        <f t="shared" si="123"/>
        <v>0</v>
      </c>
      <c r="Q270" s="108" t="str">
        <f>IF(OR($C270="LED",$C270="不明"),"",IF(ISERROR(VLOOKUP($M270,#REF!,2,0)),"",VLOOKUP($M270,#REF!,2,0)))</f>
        <v/>
      </c>
      <c r="R270" s="100">
        <f t="shared" si="124"/>
        <v>0</v>
      </c>
      <c r="S270" s="100">
        <f t="shared" si="125"/>
        <v>0</v>
      </c>
      <c r="T270" s="120" t="str">
        <f t="shared" si="126"/>
        <v/>
      </c>
      <c r="U270" s="124"/>
      <c r="V270" s="129" t="s">
        <v>164</v>
      </c>
      <c r="W270" s="131"/>
      <c r="X270" s="75" t="str">
        <f>IF(COUNTIF($M270,"*LED*"),"LED設置済",IF(COUNTIF($M270,"*不明*"),"該当不明",IF(ISERROR(VLOOKUP($M270,#REF!,4,0)),"",VLOOKUP($M270,#REF!,4,0))))</f>
        <v/>
      </c>
      <c r="Y270" s="139">
        <f t="shared" si="127"/>
        <v>0</v>
      </c>
      <c r="Z270" s="144" t="str">
        <f>IF(ISERROR(VLOOKUP($M270,#REF!,5,0)),"",VLOOKUP($M270,#REF!,5,0))</f>
        <v/>
      </c>
      <c r="AA270" s="147" t="str">
        <f t="shared" si="128"/>
        <v/>
      </c>
      <c r="AB270" s="147" t="str">
        <f t="shared" si="129"/>
        <v/>
      </c>
      <c r="AC270" s="147" t="str">
        <f>IF(ISERROR(VLOOKUP($M270,#REF!,6,0)),"",VLOOKUP($M270,#REF!,6,0))</f>
        <v/>
      </c>
      <c r="AD270" s="147" t="str">
        <f>IF(ISERROR(VLOOKUP($M270,#REF!,8,0)),"",VLOOKUP($M270,#REF!,8,0))</f>
        <v/>
      </c>
      <c r="AE270" s="152" t="str">
        <f t="shared" si="130"/>
        <v/>
      </c>
      <c r="AF270" s="155" t="str">
        <f t="shared" si="131"/>
        <v/>
      </c>
      <c r="AG270" s="146" t="str">
        <f t="shared" si="132"/>
        <v/>
      </c>
      <c r="AH270" s="146" t="str">
        <f>IF(ISERROR(VLOOKUP($M270,#REF!,9,0)),"",VLOOKUP($M270,#REF!,9,0))</f>
        <v/>
      </c>
      <c r="AI270" s="146" t="str">
        <f t="shared" si="133"/>
        <v/>
      </c>
      <c r="AJ270" s="168">
        <f t="shared" si="134"/>
        <v>0</v>
      </c>
      <c r="AK270" s="171"/>
      <c r="AL270" s="174" t="str">
        <f t="shared" si="135"/>
        <v/>
      </c>
      <c r="AM270" s="179" t="str">
        <f t="shared" si="136"/>
        <v/>
      </c>
      <c r="AN270" s="183" t="str">
        <f t="shared" si="137"/>
        <v>未入力セル</v>
      </c>
      <c r="AO270" s="186" t="str">
        <f t="shared" si="117"/>
        <v/>
      </c>
      <c r="AP270" s="186" t="str">
        <f t="shared" si="118"/>
        <v/>
      </c>
      <c r="AQ270" s="39">
        <f t="shared" si="116"/>
        <v>0</v>
      </c>
      <c r="AR270" s="39" t="str">
        <f>IF(ISERROR(VLOOKUP($M270,#REF!,16,0)),"",VLOOKUP($M270,#REF!,16,0))</f>
        <v/>
      </c>
      <c r="AS270" s="196" t="str">
        <f>IF(ISERROR(VLOOKUP($M270,#REF!,7,0)),"",VLOOKUP($M270,#REF!,7,0))</f>
        <v/>
      </c>
      <c r="AT270" s="203">
        <f t="shared" si="138"/>
        <v>0</v>
      </c>
      <c r="AU270" s="208" t="str">
        <f t="shared" si="139"/>
        <v/>
      </c>
      <c r="AW270" s="208" t="str">
        <f>IF(ISERROR(VLOOKUP($M270,#REF!,10,0)),"",VLOOKUP($M270,#REF!,10,0))</f>
        <v/>
      </c>
      <c r="AX270" s="203">
        <f t="shared" si="140"/>
        <v>0</v>
      </c>
      <c r="AY270" s="208" t="str">
        <f t="shared" si="141"/>
        <v/>
      </c>
      <c r="BA270" s="225" t="str">
        <f t="shared" si="142"/>
        <v/>
      </c>
      <c r="BB270" s="225" t="str">
        <f t="shared" si="143"/>
        <v/>
      </c>
    </row>
    <row r="271" spans="1:54" s="39" customFormat="1" ht="25.2" customHeight="1" x14ac:dyDescent="0.2">
      <c r="A271" s="45"/>
      <c r="B271" s="48"/>
      <c r="C271" s="48"/>
      <c r="D271" s="53"/>
      <c r="E271" s="53"/>
      <c r="F271" s="55"/>
      <c r="G271" s="55"/>
      <c r="H271" s="60"/>
      <c r="I271" s="66"/>
      <c r="J271" s="68"/>
      <c r="L271" s="73">
        <f t="shared" si="119"/>
        <v>0</v>
      </c>
      <c r="M271" s="73" t="str">
        <f t="shared" si="120"/>
        <v xml:space="preserve"> </v>
      </c>
      <c r="N271" s="100">
        <f t="shared" si="121"/>
        <v>0</v>
      </c>
      <c r="O271" s="100">
        <f t="shared" si="122"/>
        <v>0</v>
      </c>
      <c r="P271" s="108">
        <f t="shared" si="123"/>
        <v>0</v>
      </c>
      <c r="Q271" s="108" t="str">
        <f>IF(OR($C271="LED",$C271="不明"),"",IF(ISERROR(VLOOKUP($M271,#REF!,2,0)),"",VLOOKUP($M271,#REF!,2,0)))</f>
        <v/>
      </c>
      <c r="R271" s="100">
        <f t="shared" si="124"/>
        <v>0</v>
      </c>
      <c r="S271" s="100">
        <f t="shared" si="125"/>
        <v>0</v>
      </c>
      <c r="T271" s="120" t="str">
        <f t="shared" si="126"/>
        <v/>
      </c>
      <c r="U271" s="124"/>
      <c r="V271" s="129" t="s">
        <v>164</v>
      </c>
      <c r="W271" s="131"/>
      <c r="X271" s="75" t="str">
        <f>IF(COUNTIF($M271,"*LED*"),"LED設置済",IF(COUNTIF($M271,"*不明*"),"該当不明",IF(ISERROR(VLOOKUP($M271,#REF!,4,0)),"",VLOOKUP($M271,#REF!,4,0))))</f>
        <v/>
      </c>
      <c r="Y271" s="139">
        <f t="shared" si="127"/>
        <v>0</v>
      </c>
      <c r="Z271" s="144" t="str">
        <f>IF(ISERROR(VLOOKUP($M271,#REF!,5,0)),"",VLOOKUP($M271,#REF!,5,0))</f>
        <v/>
      </c>
      <c r="AA271" s="147" t="str">
        <f t="shared" si="128"/>
        <v/>
      </c>
      <c r="AB271" s="147" t="str">
        <f t="shared" si="129"/>
        <v/>
      </c>
      <c r="AC271" s="147" t="str">
        <f>IF(ISERROR(VLOOKUP($M271,#REF!,6,0)),"",VLOOKUP($M271,#REF!,6,0))</f>
        <v/>
      </c>
      <c r="AD271" s="147" t="str">
        <f>IF(ISERROR(VLOOKUP($M271,#REF!,8,0)),"",VLOOKUP($M271,#REF!,8,0))</f>
        <v/>
      </c>
      <c r="AE271" s="152" t="str">
        <f t="shared" si="130"/>
        <v/>
      </c>
      <c r="AF271" s="155" t="str">
        <f t="shared" si="131"/>
        <v/>
      </c>
      <c r="AG271" s="146" t="str">
        <f t="shared" si="132"/>
        <v/>
      </c>
      <c r="AH271" s="146" t="str">
        <f>IF(ISERROR(VLOOKUP($M271,#REF!,9,0)),"",VLOOKUP($M271,#REF!,9,0))</f>
        <v/>
      </c>
      <c r="AI271" s="146" t="str">
        <f t="shared" si="133"/>
        <v/>
      </c>
      <c r="AJ271" s="168">
        <f t="shared" si="134"/>
        <v>0</v>
      </c>
      <c r="AK271" s="171"/>
      <c r="AL271" s="174" t="str">
        <f t="shared" si="135"/>
        <v/>
      </c>
      <c r="AM271" s="179" t="str">
        <f t="shared" si="136"/>
        <v/>
      </c>
      <c r="AN271" s="183" t="str">
        <f t="shared" si="137"/>
        <v>未入力セル</v>
      </c>
      <c r="AO271" s="186" t="str">
        <f t="shared" si="117"/>
        <v/>
      </c>
      <c r="AP271" s="186" t="str">
        <f t="shared" si="118"/>
        <v/>
      </c>
      <c r="AQ271" s="39">
        <f t="shared" si="116"/>
        <v>0</v>
      </c>
      <c r="AR271" s="39" t="str">
        <f>IF(ISERROR(VLOOKUP($M271,#REF!,16,0)),"",VLOOKUP($M271,#REF!,16,0))</f>
        <v/>
      </c>
      <c r="AS271" s="196" t="str">
        <f>IF(ISERROR(VLOOKUP($M271,#REF!,7,0)),"",VLOOKUP($M271,#REF!,7,0))</f>
        <v/>
      </c>
      <c r="AT271" s="203">
        <f t="shared" si="138"/>
        <v>0</v>
      </c>
      <c r="AU271" s="208" t="str">
        <f t="shared" si="139"/>
        <v/>
      </c>
      <c r="AW271" s="208" t="str">
        <f>IF(ISERROR(VLOOKUP($M271,#REF!,10,0)),"",VLOOKUP($M271,#REF!,10,0))</f>
        <v/>
      </c>
      <c r="AX271" s="203">
        <f t="shared" si="140"/>
        <v>0</v>
      </c>
      <c r="AY271" s="208" t="str">
        <f t="shared" si="141"/>
        <v/>
      </c>
      <c r="BA271" s="225" t="str">
        <f t="shared" si="142"/>
        <v/>
      </c>
      <c r="BB271" s="225" t="str">
        <f t="shared" si="143"/>
        <v/>
      </c>
    </row>
    <row r="272" spans="1:54" s="39" customFormat="1" ht="25.2" customHeight="1" x14ac:dyDescent="0.2">
      <c r="A272" s="45"/>
      <c r="B272" s="48"/>
      <c r="C272" s="48"/>
      <c r="D272" s="53"/>
      <c r="E272" s="53"/>
      <c r="F272" s="55"/>
      <c r="G272" s="55"/>
      <c r="H272" s="60"/>
      <c r="I272" s="66"/>
      <c r="J272" s="68"/>
      <c r="L272" s="73">
        <f t="shared" si="119"/>
        <v>0</v>
      </c>
      <c r="M272" s="73" t="str">
        <f t="shared" si="120"/>
        <v xml:space="preserve"> </v>
      </c>
      <c r="N272" s="100">
        <f t="shared" si="121"/>
        <v>0</v>
      </c>
      <c r="O272" s="100">
        <f t="shared" si="122"/>
        <v>0</v>
      </c>
      <c r="P272" s="108">
        <f t="shared" si="123"/>
        <v>0</v>
      </c>
      <c r="Q272" s="108" t="str">
        <f>IF(OR($C272="LED",$C272="不明"),"",IF(ISERROR(VLOOKUP($M272,#REF!,2,0)),"",VLOOKUP($M272,#REF!,2,0)))</f>
        <v/>
      </c>
      <c r="R272" s="100">
        <f t="shared" si="124"/>
        <v>0</v>
      </c>
      <c r="S272" s="100">
        <f t="shared" si="125"/>
        <v>0</v>
      </c>
      <c r="T272" s="120" t="str">
        <f t="shared" si="126"/>
        <v/>
      </c>
      <c r="U272" s="124"/>
      <c r="V272" s="129" t="s">
        <v>164</v>
      </c>
      <c r="W272" s="131"/>
      <c r="X272" s="75" t="str">
        <f>IF(COUNTIF($M272,"*LED*"),"LED設置済",IF(COUNTIF($M272,"*不明*"),"該当不明",IF(ISERROR(VLOOKUP($M272,#REF!,4,0)),"",VLOOKUP($M272,#REF!,4,0))))</f>
        <v/>
      </c>
      <c r="Y272" s="139">
        <f t="shared" si="127"/>
        <v>0</v>
      </c>
      <c r="Z272" s="144" t="str">
        <f>IF(ISERROR(VLOOKUP($M272,#REF!,5,0)),"",VLOOKUP($M272,#REF!,5,0))</f>
        <v/>
      </c>
      <c r="AA272" s="147" t="str">
        <f t="shared" si="128"/>
        <v/>
      </c>
      <c r="AB272" s="147" t="str">
        <f t="shared" si="129"/>
        <v/>
      </c>
      <c r="AC272" s="147" t="str">
        <f>IF(ISERROR(VLOOKUP($M272,#REF!,6,0)),"",VLOOKUP($M272,#REF!,6,0))</f>
        <v/>
      </c>
      <c r="AD272" s="147" t="str">
        <f>IF(ISERROR(VLOOKUP($M272,#REF!,8,0)),"",VLOOKUP($M272,#REF!,8,0))</f>
        <v/>
      </c>
      <c r="AE272" s="152" t="str">
        <f t="shared" si="130"/>
        <v/>
      </c>
      <c r="AF272" s="155" t="str">
        <f t="shared" si="131"/>
        <v/>
      </c>
      <c r="AG272" s="146" t="str">
        <f t="shared" si="132"/>
        <v/>
      </c>
      <c r="AH272" s="146" t="str">
        <f>IF(ISERROR(VLOOKUP($M272,#REF!,9,0)),"",VLOOKUP($M272,#REF!,9,0))</f>
        <v/>
      </c>
      <c r="AI272" s="146" t="str">
        <f t="shared" si="133"/>
        <v/>
      </c>
      <c r="AJ272" s="168">
        <f t="shared" si="134"/>
        <v>0</v>
      </c>
      <c r="AK272" s="171"/>
      <c r="AL272" s="174" t="str">
        <f t="shared" si="135"/>
        <v/>
      </c>
      <c r="AM272" s="179" t="str">
        <f t="shared" si="136"/>
        <v/>
      </c>
      <c r="AN272" s="183" t="str">
        <f t="shared" si="137"/>
        <v>未入力セル</v>
      </c>
      <c r="AO272" s="186" t="str">
        <f t="shared" si="117"/>
        <v/>
      </c>
      <c r="AP272" s="186" t="str">
        <f t="shared" si="118"/>
        <v/>
      </c>
      <c r="AQ272" s="39">
        <f t="shared" si="116"/>
        <v>0</v>
      </c>
      <c r="AR272" s="39" t="str">
        <f>IF(ISERROR(VLOOKUP($M272,#REF!,16,0)),"",VLOOKUP($M272,#REF!,16,0))</f>
        <v/>
      </c>
      <c r="AS272" s="196" t="str">
        <f>IF(ISERROR(VLOOKUP($M272,#REF!,7,0)),"",VLOOKUP($M272,#REF!,7,0))</f>
        <v/>
      </c>
      <c r="AT272" s="203">
        <f t="shared" si="138"/>
        <v>0</v>
      </c>
      <c r="AU272" s="208" t="str">
        <f t="shared" si="139"/>
        <v/>
      </c>
      <c r="AW272" s="208" t="str">
        <f>IF(ISERROR(VLOOKUP($M272,#REF!,10,0)),"",VLOOKUP($M272,#REF!,10,0))</f>
        <v/>
      </c>
      <c r="AX272" s="203">
        <f t="shared" si="140"/>
        <v>0</v>
      </c>
      <c r="AY272" s="208" t="str">
        <f t="shared" si="141"/>
        <v/>
      </c>
      <c r="BA272" s="225" t="str">
        <f t="shared" si="142"/>
        <v/>
      </c>
      <c r="BB272" s="225" t="str">
        <f t="shared" si="143"/>
        <v/>
      </c>
    </row>
    <row r="273" spans="1:54" s="39" customFormat="1" ht="25.2" customHeight="1" x14ac:dyDescent="0.2">
      <c r="A273" s="45"/>
      <c r="B273" s="48"/>
      <c r="C273" s="48"/>
      <c r="D273" s="53"/>
      <c r="E273" s="53"/>
      <c r="F273" s="55"/>
      <c r="G273" s="55"/>
      <c r="H273" s="60"/>
      <c r="I273" s="66"/>
      <c r="J273" s="68"/>
      <c r="L273" s="73">
        <f t="shared" si="119"/>
        <v>0</v>
      </c>
      <c r="M273" s="73" t="str">
        <f t="shared" si="120"/>
        <v xml:space="preserve"> </v>
      </c>
      <c r="N273" s="100">
        <f t="shared" si="121"/>
        <v>0</v>
      </c>
      <c r="O273" s="100">
        <f t="shared" si="122"/>
        <v>0</v>
      </c>
      <c r="P273" s="108">
        <f t="shared" si="123"/>
        <v>0</v>
      </c>
      <c r="Q273" s="108" t="str">
        <f>IF(OR($C273="LED",$C273="不明"),"",IF(ISERROR(VLOOKUP($M273,#REF!,2,0)),"",VLOOKUP($M273,#REF!,2,0)))</f>
        <v/>
      </c>
      <c r="R273" s="100">
        <f t="shared" si="124"/>
        <v>0</v>
      </c>
      <c r="S273" s="100">
        <f t="shared" si="125"/>
        <v>0</v>
      </c>
      <c r="T273" s="120" t="str">
        <f t="shared" si="126"/>
        <v/>
      </c>
      <c r="U273" s="124"/>
      <c r="V273" s="129" t="s">
        <v>164</v>
      </c>
      <c r="W273" s="131"/>
      <c r="X273" s="75" t="str">
        <f>IF(COUNTIF($M273,"*LED*"),"LED設置済",IF(COUNTIF($M273,"*不明*"),"該当不明",IF(ISERROR(VLOOKUP($M273,#REF!,4,0)),"",VLOOKUP($M273,#REF!,4,0))))</f>
        <v/>
      </c>
      <c r="Y273" s="139">
        <f t="shared" si="127"/>
        <v>0</v>
      </c>
      <c r="Z273" s="144" t="str">
        <f>IF(ISERROR(VLOOKUP($M273,#REF!,5,0)),"",VLOOKUP($M273,#REF!,5,0))</f>
        <v/>
      </c>
      <c r="AA273" s="147" t="str">
        <f t="shared" si="128"/>
        <v/>
      </c>
      <c r="AB273" s="147" t="str">
        <f t="shared" si="129"/>
        <v/>
      </c>
      <c r="AC273" s="147" t="str">
        <f>IF(ISERROR(VLOOKUP($M273,#REF!,6,0)),"",VLOOKUP($M273,#REF!,6,0))</f>
        <v/>
      </c>
      <c r="AD273" s="147" t="str">
        <f>IF(ISERROR(VLOOKUP($M273,#REF!,8,0)),"",VLOOKUP($M273,#REF!,8,0))</f>
        <v/>
      </c>
      <c r="AE273" s="152" t="str">
        <f t="shared" si="130"/>
        <v/>
      </c>
      <c r="AF273" s="155" t="str">
        <f t="shared" si="131"/>
        <v/>
      </c>
      <c r="AG273" s="146" t="str">
        <f t="shared" si="132"/>
        <v/>
      </c>
      <c r="AH273" s="146" t="str">
        <f>IF(ISERROR(VLOOKUP($M273,#REF!,9,0)),"",VLOOKUP($M273,#REF!,9,0))</f>
        <v/>
      </c>
      <c r="AI273" s="146" t="str">
        <f t="shared" si="133"/>
        <v/>
      </c>
      <c r="AJ273" s="168">
        <f t="shared" si="134"/>
        <v>0</v>
      </c>
      <c r="AK273" s="171"/>
      <c r="AL273" s="174" t="str">
        <f t="shared" si="135"/>
        <v/>
      </c>
      <c r="AM273" s="179" t="str">
        <f t="shared" si="136"/>
        <v/>
      </c>
      <c r="AN273" s="183" t="str">
        <f t="shared" si="137"/>
        <v>未入力セル</v>
      </c>
      <c r="AO273" s="186" t="str">
        <f t="shared" si="117"/>
        <v/>
      </c>
      <c r="AP273" s="186" t="str">
        <f t="shared" si="118"/>
        <v/>
      </c>
      <c r="AQ273" s="39">
        <f t="shared" si="116"/>
        <v>0</v>
      </c>
      <c r="AR273" s="39" t="str">
        <f>IF(ISERROR(VLOOKUP($M273,#REF!,16,0)),"",VLOOKUP($M273,#REF!,16,0))</f>
        <v/>
      </c>
      <c r="AS273" s="196" t="str">
        <f>IF(ISERROR(VLOOKUP($M273,#REF!,7,0)),"",VLOOKUP($M273,#REF!,7,0))</f>
        <v/>
      </c>
      <c r="AT273" s="203">
        <f t="shared" si="138"/>
        <v>0</v>
      </c>
      <c r="AU273" s="208" t="str">
        <f t="shared" si="139"/>
        <v/>
      </c>
      <c r="AW273" s="208" t="str">
        <f>IF(ISERROR(VLOOKUP($M273,#REF!,10,0)),"",VLOOKUP($M273,#REF!,10,0))</f>
        <v/>
      </c>
      <c r="AX273" s="203">
        <f t="shared" si="140"/>
        <v>0</v>
      </c>
      <c r="AY273" s="208" t="str">
        <f t="shared" si="141"/>
        <v/>
      </c>
      <c r="BA273" s="225" t="str">
        <f t="shared" si="142"/>
        <v/>
      </c>
      <c r="BB273" s="225" t="str">
        <f t="shared" si="143"/>
        <v/>
      </c>
    </row>
    <row r="274" spans="1:54" s="39" customFormat="1" ht="25.2" customHeight="1" x14ac:dyDescent="0.2">
      <c r="A274" s="45"/>
      <c r="B274" s="48"/>
      <c r="C274" s="48"/>
      <c r="D274" s="53"/>
      <c r="E274" s="53"/>
      <c r="F274" s="55"/>
      <c r="G274" s="55"/>
      <c r="H274" s="60"/>
      <c r="I274" s="66"/>
      <c r="J274" s="68"/>
      <c r="L274" s="73">
        <f t="shared" si="119"/>
        <v>0</v>
      </c>
      <c r="M274" s="73" t="str">
        <f t="shared" si="120"/>
        <v xml:space="preserve"> </v>
      </c>
      <c r="N274" s="100">
        <f t="shared" si="121"/>
        <v>0</v>
      </c>
      <c r="O274" s="100">
        <f t="shared" si="122"/>
        <v>0</v>
      </c>
      <c r="P274" s="108">
        <f t="shared" si="123"/>
        <v>0</v>
      </c>
      <c r="Q274" s="108" t="str">
        <f>IF(OR($C274="LED",$C274="不明"),"",IF(ISERROR(VLOOKUP($M274,#REF!,2,0)),"",VLOOKUP($M274,#REF!,2,0)))</f>
        <v/>
      </c>
      <c r="R274" s="100">
        <f t="shared" si="124"/>
        <v>0</v>
      </c>
      <c r="S274" s="100">
        <f t="shared" si="125"/>
        <v>0</v>
      </c>
      <c r="T274" s="120" t="str">
        <f t="shared" si="126"/>
        <v/>
      </c>
      <c r="U274" s="124"/>
      <c r="V274" s="129" t="s">
        <v>164</v>
      </c>
      <c r="W274" s="131"/>
      <c r="X274" s="75" t="str">
        <f>IF(COUNTIF($M274,"*LED*"),"LED設置済",IF(COUNTIF($M274,"*不明*"),"該当不明",IF(ISERROR(VLOOKUP($M274,#REF!,4,0)),"",VLOOKUP($M274,#REF!,4,0))))</f>
        <v/>
      </c>
      <c r="Y274" s="139">
        <f t="shared" si="127"/>
        <v>0</v>
      </c>
      <c r="Z274" s="144" t="str">
        <f>IF(ISERROR(VLOOKUP($M274,#REF!,5,0)),"",VLOOKUP($M274,#REF!,5,0))</f>
        <v/>
      </c>
      <c r="AA274" s="147" t="str">
        <f t="shared" si="128"/>
        <v/>
      </c>
      <c r="AB274" s="147" t="str">
        <f t="shared" si="129"/>
        <v/>
      </c>
      <c r="AC274" s="147" t="str">
        <f>IF(ISERROR(VLOOKUP($M274,#REF!,6,0)),"",VLOOKUP($M274,#REF!,6,0))</f>
        <v/>
      </c>
      <c r="AD274" s="147" t="str">
        <f>IF(ISERROR(VLOOKUP($M274,#REF!,8,0)),"",VLOOKUP($M274,#REF!,8,0))</f>
        <v/>
      </c>
      <c r="AE274" s="152" t="str">
        <f t="shared" si="130"/>
        <v/>
      </c>
      <c r="AF274" s="155" t="str">
        <f t="shared" si="131"/>
        <v/>
      </c>
      <c r="AG274" s="146" t="str">
        <f t="shared" si="132"/>
        <v/>
      </c>
      <c r="AH274" s="146" t="str">
        <f>IF(ISERROR(VLOOKUP($M274,#REF!,9,0)),"",VLOOKUP($M274,#REF!,9,0))</f>
        <v/>
      </c>
      <c r="AI274" s="146" t="str">
        <f t="shared" si="133"/>
        <v/>
      </c>
      <c r="AJ274" s="168">
        <f t="shared" si="134"/>
        <v>0</v>
      </c>
      <c r="AK274" s="171"/>
      <c r="AL274" s="174" t="str">
        <f t="shared" si="135"/>
        <v/>
      </c>
      <c r="AM274" s="179" t="str">
        <f t="shared" si="136"/>
        <v/>
      </c>
      <c r="AN274" s="183" t="str">
        <f t="shared" si="137"/>
        <v>未入力セル</v>
      </c>
      <c r="AO274" s="186" t="str">
        <f t="shared" si="117"/>
        <v/>
      </c>
      <c r="AP274" s="186" t="str">
        <f t="shared" si="118"/>
        <v/>
      </c>
      <c r="AQ274" s="39">
        <f t="shared" si="116"/>
        <v>0</v>
      </c>
      <c r="AR274" s="39" t="str">
        <f>IF(ISERROR(VLOOKUP($M274,#REF!,16,0)),"",VLOOKUP($M274,#REF!,16,0))</f>
        <v/>
      </c>
      <c r="AS274" s="196" t="str">
        <f>IF(ISERROR(VLOOKUP($M274,#REF!,7,0)),"",VLOOKUP($M274,#REF!,7,0))</f>
        <v/>
      </c>
      <c r="AT274" s="203">
        <f t="shared" si="138"/>
        <v>0</v>
      </c>
      <c r="AU274" s="208" t="str">
        <f t="shared" si="139"/>
        <v/>
      </c>
      <c r="AW274" s="208" t="str">
        <f>IF(ISERROR(VLOOKUP($M274,#REF!,10,0)),"",VLOOKUP($M274,#REF!,10,0))</f>
        <v/>
      </c>
      <c r="AX274" s="203">
        <f t="shared" si="140"/>
        <v>0</v>
      </c>
      <c r="AY274" s="208" t="str">
        <f t="shared" si="141"/>
        <v/>
      </c>
      <c r="BA274" s="225" t="str">
        <f t="shared" si="142"/>
        <v/>
      </c>
      <c r="BB274" s="225" t="str">
        <f t="shared" si="143"/>
        <v/>
      </c>
    </row>
    <row r="275" spans="1:54" s="39" customFormat="1" ht="25.2" customHeight="1" x14ac:dyDescent="0.2">
      <c r="A275" s="45"/>
      <c r="B275" s="48"/>
      <c r="C275" s="48"/>
      <c r="D275" s="53"/>
      <c r="E275" s="53"/>
      <c r="F275" s="55"/>
      <c r="G275" s="55"/>
      <c r="H275" s="60"/>
      <c r="I275" s="66"/>
      <c r="J275" s="68"/>
      <c r="L275" s="73">
        <f t="shared" si="119"/>
        <v>0</v>
      </c>
      <c r="M275" s="73" t="str">
        <f t="shared" si="120"/>
        <v xml:space="preserve"> </v>
      </c>
      <c r="N275" s="100">
        <f t="shared" si="121"/>
        <v>0</v>
      </c>
      <c r="O275" s="100">
        <f t="shared" si="122"/>
        <v>0</v>
      </c>
      <c r="P275" s="108">
        <f t="shared" si="123"/>
        <v>0</v>
      </c>
      <c r="Q275" s="108" t="str">
        <f>IF(OR($C275="LED",$C275="不明"),"",IF(ISERROR(VLOOKUP($M275,#REF!,2,0)),"",VLOOKUP($M275,#REF!,2,0)))</f>
        <v/>
      </c>
      <c r="R275" s="100">
        <f t="shared" si="124"/>
        <v>0</v>
      </c>
      <c r="S275" s="100">
        <f t="shared" si="125"/>
        <v>0</v>
      </c>
      <c r="T275" s="120" t="str">
        <f t="shared" si="126"/>
        <v/>
      </c>
      <c r="U275" s="124"/>
      <c r="V275" s="129" t="s">
        <v>164</v>
      </c>
      <c r="W275" s="131"/>
      <c r="X275" s="75" t="str">
        <f>IF(COUNTIF($M275,"*LED*"),"LED設置済",IF(COUNTIF($M275,"*不明*"),"該当不明",IF(ISERROR(VLOOKUP($M275,#REF!,4,0)),"",VLOOKUP($M275,#REF!,4,0))))</f>
        <v/>
      </c>
      <c r="Y275" s="139">
        <f t="shared" si="127"/>
        <v>0</v>
      </c>
      <c r="Z275" s="144" t="str">
        <f>IF(ISERROR(VLOOKUP($M275,#REF!,5,0)),"",VLOOKUP($M275,#REF!,5,0))</f>
        <v/>
      </c>
      <c r="AA275" s="147" t="str">
        <f t="shared" si="128"/>
        <v/>
      </c>
      <c r="AB275" s="147" t="str">
        <f t="shared" si="129"/>
        <v/>
      </c>
      <c r="AC275" s="147" t="str">
        <f>IF(ISERROR(VLOOKUP($M275,#REF!,6,0)),"",VLOOKUP($M275,#REF!,6,0))</f>
        <v/>
      </c>
      <c r="AD275" s="147" t="str">
        <f>IF(ISERROR(VLOOKUP($M275,#REF!,8,0)),"",VLOOKUP($M275,#REF!,8,0))</f>
        <v/>
      </c>
      <c r="AE275" s="152" t="str">
        <f t="shared" si="130"/>
        <v/>
      </c>
      <c r="AF275" s="155" t="str">
        <f t="shared" si="131"/>
        <v/>
      </c>
      <c r="AG275" s="146" t="str">
        <f t="shared" si="132"/>
        <v/>
      </c>
      <c r="AH275" s="146" t="str">
        <f>IF(ISERROR(VLOOKUP($M275,#REF!,9,0)),"",VLOOKUP($M275,#REF!,9,0))</f>
        <v/>
      </c>
      <c r="AI275" s="146" t="str">
        <f t="shared" si="133"/>
        <v/>
      </c>
      <c r="AJ275" s="168">
        <f t="shared" si="134"/>
        <v>0</v>
      </c>
      <c r="AK275" s="171"/>
      <c r="AL275" s="174" t="str">
        <f t="shared" si="135"/>
        <v/>
      </c>
      <c r="AM275" s="179" t="str">
        <f t="shared" si="136"/>
        <v/>
      </c>
      <c r="AN275" s="183" t="str">
        <f t="shared" si="137"/>
        <v>未入力セル</v>
      </c>
      <c r="AO275" s="186" t="str">
        <f t="shared" si="117"/>
        <v/>
      </c>
      <c r="AP275" s="186" t="str">
        <f t="shared" si="118"/>
        <v/>
      </c>
      <c r="AQ275" s="39">
        <f t="shared" si="116"/>
        <v>0</v>
      </c>
      <c r="AR275" s="39" t="str">
        <f>IF(ISERROR(VLOOKUP($M275,#REF!,16,0)),"",VLOOKUP($M275,#REF!,16,0))</f>
        <v/>
      </c>
      <c r="AS275" s="196" t="str">
        <f>IF(ISERROR(VLOOKUP($M275,#REF!,7,0)),"",VLOOKUP($M275,#REF!,7,0))</f>
        <v/>
      </c>
      <c r="AT275" s="203">
        <f t="shared" si="138"/>
        <v>0</v>
      </c>
      <c r="AU275" s="208" t="str">
        <f t="shared" si="139"/>
        <v/>
      </c>
      <c r="AW275" s="208" t="str">
        <f>IF(ISERROR(VLOOKUP($M275,#REF!,10,0)),"",VLOOKUP($M275,#REF!,10,0))</f>
        <v/>
      </c>
      <c r="AX275" s="203">
        <f t="shared" si="140"/>
        <v>0</v>
      </c>
      <c r="AY275" s="208" t="str">
        <f t="shared" si="141"/>
        <v/>
      </c>
      <c r="BA275" s="225" t="str">
        <f t="shared" si="142"/>
        <v/>
      </c>
      <c r="BB275" s="225" t="str">
        <f t="shared" si="143"/>
        <v/>
      </c>
    </row>
    <row r="276" spans="1:54" s="39" customFormat="1" ht="25.2" customHeight="1" x14ac:dyDescent="0.2">
      <c r="A276" s="45"/>
      <c r="B276" s="48"/>
      <c r="C276" s="48"/>
      <c r="D276" s="53"/>
      <c r="E276" s="53"/>
      <c r="F276" s="55"/>
      <c r="G276" s="55"/>
      <c r="H276" s="60"/>
      <c r="I276" s="66"/>
      <c r="J276" s="68"/>
      <c r="L276" s="73">
        <f t="shared" si="119"/>
        <v>0</v>
      </c>
      <c r="M276" s="73" t="str">
        <f t="shared" si="120"/>
        <v xml:space="preserve"> </v>
      </c>
      <c r="N276" s="100">
        <f t="shared" si="121"/>
        <v>0</v>
      </c>
      <c r="O276" s="100">
        <f t="shared" si="122"/>
        <v>0</v>
      </c>
      <c r="P276" s="108">
        <f t="shared" si="123"/>
        <v>0</v>
      </c>
      <c r="Q276" s="108" t="str">
        <f>IF(OR($C276="LED",$C276="不明"),"",IF(ISERROR(VLOOKUP($M276,#REF!,2,0)),"",VLOOKUP($M276,#REF!,2,0)))</f>
        <v/>
      </c>
      <c r="R276" s="100">
        <f t="shared" si="124"/>
        <v>0</v>
      </c>
      <c r="S276" s="100">
        <f t="shared" si="125"/>
        <v>0</v>
      </c>
      <c r="T276" s="120" t="str">
        <f t="shared" si="126"/>
        <v/>
      </c>
      <c r="U276" s="124"/>
      <c r="V276" s="129" t="s">
        <v>164</v>
      </c>
      <c r="W276" s="131"/>
      <c r="X276" s="75" t="str">
        <f>IF(COUNTIF($M276,"*LED*"),"LED設置済",IF(COUNTIF($M276,"*不明*"),"該当不明",IF(ISERROR(VLOOKUP($M276,#REF!,4,0)),"",VLOOKUP($M276,#REF!,4,0))))</f>
        <v/>
      </c>
      <c r="Y276" s="139">
        <f t="shared" si="127"/>
        <v>0</v>
      </c>
      <c r="Z276" s="144" t="str">
        <f>IF(ISERROR(VLOOKUP($M276,#REF!,5,0)),"",VLOOKUP($M276,#REF!,5,0))</f>
        <v/>
      </c>
      <c r="AA276" s="147" t="str">
        <f t="shared" si="128"/>
        <v/>
      </c>
      <c r="AB276" s="147" t="str">
        <f t="shared" si="129"/>
        <v/>
      </c>
      <c r="AC276" s="147" t="str">
        <f>IF(ISERROR(VLOOKUP($M276,#REF!,6,0)),"",VLOOKUP($M276,#REF!,6,0))</f>
        <v/>
      </c>
      <c r="AD276" s="147" t="str">
        <f>IF(ISERROR(VLOOKUP($M276,#REF!,8,0)),"",VLOOKUP($M276,#REF!,8,0))</f>
        <v/>
      </c>
      <c r="AE276" s="152" t="str">
        <f t="shared" si="130"/>
        <v/>
      </c>
      <c r="AF276" s="155" t="str">
        <f t="shared" si="131"/>
        <v/>
      </c>
      <c r="AG276" s="146" t="str">
        <f t="shared" si="132"/>
        <v/>
      </c>
      <c r="AH276" s="146" t="str">
        <f>IF(ISERROR(VLOOKUP($M276,#REF!,9,0)),"",VLOOKUP($M276,#REF!,9,0))</f>
        <v/>
      </c>
      <c r="AI276" s="146" t="str">
        <f t="shared" si="133"/>
        <v/>
      </c>
      <c r="AJ276" s="168">
        <f t="shared" si="134"/>
        <v>0</v>
      </c>
      <c r="AK276" s="171"/>
      <c r="AL276" s="174" t="str">
        <f t="shared" si="135"/>
        <v/>
      </c>
      <c r="AM276" s="179" t="str">
        <f t="shared" si="136"/>
        <v/>
      </c>
      <c r="AN276" s="183" t="str">
        <f t="shared" si="137"/>
        <v>未入力セル</v>
      </c>
      <c r="AO276" s="186" t="str">
        <f t="shared" si="117"/>
        <v/>
      </c>
      <c r="AP276" s="186" t="str">
        <f t="shared" si="118"/>
        <v/>
      </c>
      <c r="AQ276" s="39">
        <f t="shared" si="116"/>
        <v>0</v>
      </c>
      <c r="AR276" s="39" t="str">
        <f>IF(ISERROR(VLOOKUP($M276,#REF!,16,0)),"",VLOOKUP($M276,#REF!,16,0))</f>
        <v/>
      </c>
      <c r="AS276" s="196" t="str">
        <f>IF(ISERROR(VLOOKUP($M276,#REF!,7,0)),"",VLOOKUP($M276,#REF!,7,0))</f>
        <v/>
      </c>
      <c r="AT276" s="203">
        <f t="shared" si="138"/>
        <v>0</v>
      </c>
      <c r="AU276" s="208" t="str">
        <f t="shared" si="139"/>
        <v/>
      </c>
      <c r="AW276" s="208" t="str">
        <f>IF(ISERROR(VLOOKUP($M276,#REF!,10,0)),"",VLOOKUP($M276,#REF!,10,0))</f>
        <v/>
      </c>
      <c r="AX276" s="203">
        <f t="shared" si="140"/>
        <v>0</v>
      </c>
      <c r="AY276" s="208" t="str">
        <f t="shared" si="141"/>
        <v/>
      </c>
      <c r="BA276" s="225" t="str">
        <f t="shared" si="142"/>
        <v/>
      </c>
      <c r="BB276" s="225" t="str">
        <f t="shared" si="143"/>
        <v/>
      </c>
    </row>
    <row r="277" spans="1:54" s="39" customFormat="1" ht="25.2" customHeight="1" x14ac:dyDescent="0.2">
      <c r="A277" s="45"/>
      <c r="B277" s="48"/>
      <c r="C277" s="48"/>
      <c r="D277" s="53"/>
      <c r="E277" s="53"/>
      <c r="F277" s="55"/>
      <c r="G277" s="55"/>
      <c r="H277" s="60"/>
      <c r="I277" s="66"/>
      <c r="J277" s="68"/>
      <c r="L277" s="73">
        <f t="shared" si="119"/>
        <v>0</v>
      </c>
      <c r="M277" s="73" t="str">
        <f t="shared" si="120"/>
        <v xml:space="preserve"> </v>
      </c>
      <c r="N277" s="100">
        <f t="shared" si="121"/>
        <v>0</v>
      </c>
      <c r="O277" s="100">
        <f t="shared" si="122"/>
        <v>0</v>
      </c>
      <c r="P277" s="108">
        <f t="shared" si="123"/>
        <v>0</v>
      </c>
      <c r="Q277" s="108" t="str">
        <f>IF(OR($C277="LED",$C277="不明"),"",IF(ISERROR(VLOOKUP($M277,#REF!,2,0)),"",VLOOKUP($M277,#REF!,2,0)))</f>
        <v/>
      </c>
      <c r="R277" s="100">
        <f t="shared" si="124"/>
        <v>0</v>
      </c>
      <c r="S277" s="100">
        <f t="shared" si="125"/>
        <v>0</v>
      </c>
      <c r="T277" s="120" t="str">
        <f t="shared" si="126"/>
        <v/>
      </c>
      <c r="U277" s="124"/>
      <c r="V277" s="129" t="s">
        <v>164</v>
      </c>
      <c r="W277" s="131"/>
      <c r="X277" s="75" t="str">
        <f>IF(COUNTIF($M277,"*LED*"),"LED設置済",IF(COUNTIF($M277,"*不明*"),"該当不明",IF(ISERROR(VLOOKUP($M277,#REF!,4,0)),"",VLOOKUP($M277,#REF!,4,0))))</f>
        <v/>
      </c>
      <c r="Y277" s="139">
        <f t="shared" si="127"/>
        <v>0</v>
      </c>
      <c r="Z277" s="144" t="str">
        <f>IF(ISERROR(VLOOKUP($M277,#REF!,5,0)),"",VLOOKUP($M277,#REF!,5,0))</f>
        <v/>
      </c>
      <c r="AA277" s="147" t="str">
        <f t="shared" si="128"/>
        <v/>
      </c>
      <c r="AB277" s="147" t="str">
        <f t="shared" si="129"/>
        <v/>
      </c>
      <c r="AC277" s="147" t="str">
        <f>IF(ISERROR(VLOOKUP($M277,#REF!,6,0)),"",VLOOKUP($M277,#REF!,6,0))</f>
        <v/>
      </c>
      <c r="AD277" s="147" t="str">
        <f>IF(ISERROR(VLOOKUP($M277,#REF!,8,0)),"",VLOOKUP($M277,#REF!,8,0))</f>
        <v/>
      </c>
      <c r="AE277" s="152" t="str">
        <f t="shared" si="130"/>
        <v/>
      </c>
      <c r="AF277" s="155" t="str">
        <f t="shared" si="131"/>
        <v/>
      </c>
      <c r="AG277" s="146" t="str">
        <f t="shared" si="132"/>
        <v/>
      </c>
      <c r="AH277" s="146" t="str">
        <f>IF(ISERROR(VLOOKUP($M277,#REF!,9,0)),"",VLOOKUP($M277,#REF!,9,0))</f>
        <v/>
      </c>
      <c r="AI277" s="146" t="str">
        <f t="shared" si="133"/>
        <v/>
      </c>
      <c r="AJ277" s="168">
        <f t="shared" si="134"/>
        <v>0</v>
      </c>
      <c r="AK277" s="171"/>
      <c r="AL277" s="174" t="str">
        <f t="shared" si="135"/>
        <v/>
      </c>
      <c r="AM277" s="179" t="str">
        <f t="shared" si="136"/>
        <v/>
      </c>
      <c r="AN277" s="183" t="str">
        <f t="shared" si="137"/>
        <v>未入力セル</v>
      </c>
      <c r="AO277" s="186" t="str">
        <f t="shared" si="117"/>
        <v/>
      </c>
      <c r="AP277" s="186" t="str">
        <f t="shared" si="118"/>
        <v/>
      </c>
      <c r="AQ277" s="39">
        <f t="shared" si="116"/>
        <v>0</v>
      </c>
      <c r="AR277" s="39" t="str">
        <f>IF(ISERROR(VLOOKUP($M277,#REF!,16,0)),"",VLOOKUP($M277,#REF!,16,0))</f>
        <v/>
      </c>
      <c r="AS277" s="196" t="str">
        <f>IF(ISERROR(VLOOKUP($M277,#REF!,7,0)),"",VLOOKUP($M277,#REF!,7,0))</f>
        <v/>
      </c>
      <c r="AT277" s="203">
        <f t="shared" si="138"/>
        <v>0</v>
      </c>
      <c r="AU277" s="208" t="str">
        <f t="shared" si="139"/>
        <v/>
      </c>
      <c r="AW277" s="208" t="str">
        <f>IF(ISERROR(VLOOKUP($M277,#REF!,10,0)),"",VLOOKUP($M277,#REF!,10,0))</f>
        <v/>
      </c>
      <c r="AX277" s="203">
        <f t="shared" si="140"/>
        <v>0</v>
      </c>
      <c r="AY277" s="208" t="str">
        <f t="shared" si="141"/>
        <v/>
      </c>
      <c r="BA277" s="225" t="str">
        <f t="shared" si="142"/>
        <v/>
      </c>
      <c r="BB277" s="225" t="str">
        <f t="shared" si="143"/>
        <v/>
      </c>
    </row>
    <row r="278" spans="1:54" s="39" customFormat="1" ht="25.2" customHeight="1" x14ac:dyDescent="0.2">
      <c r="A278" s="45"/>
      <c r="B278" s="48"/>
      <c r="C278" s="48"/>
      <c r="D278" s="53"/>
      <c r="E278" s="53"/>
      <c r="F278" s="55"/>
      <c r="G278" s="55"/>
      <c r="H278" s="60"/>
      <c r="I278" s="66"/>
      <c r="J278" s="68"/>
      <c r="L278" s="73">
        <f t="shared" si="119"/>
        <v>0</v>
      </c>
      <c r="M278" s="73" t="str">
        <f t="shared" si="120"/>
        <v xml:space="preserve"> </v>
      </c>
      <c r="N278" s="100">
        <f t="shared" si="121"/>
        <v>0</v>
      </c>
      <c r="O278" s="100">
        <f t="shared" si="122"/>
        <v>0</v>
      </c>
      <c r="P278" s="108">
        <f t="shared" si="123"/>
        <v>0</v>
      </c>
      <c r="Q278" s="108" t="str">
        <f>IF(OR($C278="LED",$C278="不明"),"",IF(ISERROR(VLOOKUP($M278,#REF!,2,0)),"",VLOOKUP($M278,#REF!,2,0)))</f>
        <v/>
      </c>
      <c r="R278" s="100">
        <f t="shared" si="124"/>
        <v>0</v>
      </c>
      <c r="S278" s="100">
        <f t="shared" si="125"/>
        <v>0</v>
      </c>
      <c r="T278" s="120" t="str">
        <f t="shared" si="126"/>
        <v/>
      </c>
      <c r="U278" s="124"/>
      <c r="V278" s="129" t="s">
        <v>164</v>
      </c>
      <c r="W278" s="131"/>
      <c r="X278" s="75" t="str">
        <f>IF(COUNTIF($M278,"*LED*"),"LED設置済",IF(COUNTIF($M278,"*不明*"),"該当不明",IF(ISERROR(VLOOKUP($M278,#REF!,4,0)),"",VLOOKUP($M278,#REF!,4,0))))</f>
        <v/>
      </c>
      <c r="Y278" s="139">
        <f t="shared" si="127"/>
        <v>0</v>
      </c>
      <c r="Z278" s="144" t="str">
        <f>IF(ISERROR(VLOOKUP($M278,#REF!,5,0)),"",VLOOKUP($M278,#REF!,5,0))</f>
        <v/>
      </c>
      <c r="AA278" s="147" t="str">
        <f t="shared" si="128"/>
        <v/>
      </c>
      <c r="AB278" s="147" t="str">
        <f t="shared" si="129"/>
        <v/>
      </c>
      <c r="AC278" s="147" t="str">
        <f>IF(ISERROR(VLOOKUP($M278,#REF!,6,0)),"",VLOOKUP($M278,#REF!,6,0))</f>
        <v/>
      </c>
      <c r="AD278" s="147" t="str">
        <f>IF(ISERROR(VLOOKUP($M278,#REF!,8,0)),"",VLOOKUP($M278,#REF!,8,0))</f>
        <v/>
      </c>
      <c r="AE278" s="152" t="str">
        <f t="shared" si="130"/>
        <v/>
      </c>
      <c r="AF278" s="155" t="str">
        <f t="shared" si="131"/>
        <v/>
      </c>
      <c r="AG278" s="146" t="str">
        <f t="shared" si="132"/>
        <v/>
      </c>
      <c r="AH278" s="146" t="str">
        <f>IF(ISERROR(VLOOKUP($M278,#REF!,9,0)),"",VLOOKUP($M278,#REF!,9,0))</f>
        <v/>
      </c>
      <c r="AI278" s="146" t="str">
        <f t="shared" si="133"/>
        <v/>
      </c>
      <c r="AJ278" s="168">
        <f t="shared" si="134"/>
        <v>0</v>
      </c>
      <c r="AK278" s="171"/>
      <c r="AL278" s="174" t="str">
        <f t="shared" si="135"/>
        <v/>
      </c>
      <c r="AM278" s="179" t="str">
        <f t="shared" si="136"/>
        <v/>
      </c>
      <c r="AN278" s="183" t="str">
        <f t="shared" si="137"/>
        <v>未入力セル</v>
      </c>
      <c r="AO278" s="186" t="str">
        <f t="shared" si="117"/>
        <v/>
      </c>
      <c r="AP278" s="186" t="str">
        <f t="shared" si="118"/>
        <v/>
      </c>
      <c r="AQ278" s="39">
        <f t="shared" si="116"/>
        <v>0</v>
      </c>
      <c r="AR278" s="39" t="str">
        <f>IF(ISERROR(VLOOKUP($M278,#REF!,16,0)),"",VLOOKUP($M278,#REF!,16,0))</f>
        <v/>
      </c>
      <c r="AS278" s="196" t="str">
        <f>IF(ISERROR(VLOOKUP($M278,#REF!,7,0)),"",VLOOKUP($M278,#REF!,7,0))</f>
        <v/>
      </c>
      <c r="AT278" s="203">
        <f t="shared" si="138"/>
        <v>0</v>
      </c>
      <c r="AU278" s="208" t="str">
        <f t="shared" si="139"/>
        <v/>
      </c>
      <c r="AW278" s="208" t="str">
        <f>IF(ISERROR(VLOOKUP($M278,#REF!,10,0)),"",VLOOKUP($M278,#REF!,10,0))</f>
        <v/>
      </c>
      <c r="AX278" s="203">
        <f t="shared" si="140"/>
        <v>0</v>
      </c>
      <c r="AY278" s="208" t="str">
        <f t="shared" si="141"/>
        <v/>
      </c>
      <c r="BA278" s="225" t="str">
        <f t="shared" si="142"/>
        <v/>
      </c>
      <c r="BB278" s="225" t="str">
        <f t="shared" si="143"/>
        <v/>
      </c>
    </row>
    <row r="279" spans="1:54" s="39" customFormat="1" ht="25.2" customHeight="1" x14ac:dyDescent="0.2">
      <c r="A279" s="45"/>
      <c r="B279" s="48"/>
      <c r="C279" s="48"/>
      <c r="D279" s="53"/>
      <c r="E279" s="53"/>
      <c r="F279" s="55"/>
      <c r="G279" s="55"/>
      <c r="H279" s="60"/>
      <c r="I279" s="66"/>
      <c r="J279" s="68"/>
      <c r="L279" s="73">
        <f t="shared" si="119"/>
        <v>0</v>
      </c>
      <c r="M279" s="73" t="str">
        <f t="shared" si="120"/>
        <v xml:space="preserve"> </v>
      </c>
      <c r="N279" s="100">
        <f t="shared" si="121"/>
        <v>0</v>
      </c>
      <c r="O279" s="100">
        <f t="shared" si="122"/>
        <v>0</v>
      </c>
      <c r="P279" s="108">
        <f t="shared" si="123"/>
        <v>0</v>
      </c>
      <c r="Q279" s="108" t="str">
        <f>IF(OR($C279="LED",$C279="不明"),"",IF(ISERROR(VLOOKUP($M279,#REF!,2,0)),"",VLOOKUP($M279,#REF!,2,0)))</f>
        <v/>
      </c>
      <c r="R279" s="100">
        <f t="shared" si="124"/>
        <v>0</v>
      </c>
      <c r="S279" s="100">
        <f t="shared" si="125"/>
        <v>0</v>
      </c>
      <c r="T279" s="120" t="str">
        <f t="shared" si="126"/>
        <v/>
      </c>
      <c r="U279" s="124"/>
      <c r="V279" s="129" t="s">
        <v>164</v>
      </c>
      <c r="W279" s="131"/>
      <c r="X279" s="75" t="str">
        <f>IF(COUNTIF($M279,"*LED*"),"LED設置済",IF(COUNTIF($M279,"*不明*"),"該当不明",IF(ISERROR(VLOOKUP($M279,#REF!,4,0)),"",VLOOKUP($M279,#REF!,4,0))))</f>
        <v/>
      </c>
      <c r="Y279" s="139">
        <f t="shared" si="127"/>
        <v>0</v>
      </c>
      <c r="Z279" s="144" t="str">
        <f>IF(ISERROR(VLOOKUP($M279,#REF!,5,0)),"",VLOOKUP($M279,#REF!,5,0))</f>
        <v/>
      </c>
      <c r="AA279" s="147" t="str">
        <f t="shared" si="128"/>
        <v/>
      </c>
      <c r="AB279" s="147" t="str">
        <f t="shared" si="129"/>
        <v/>
      </c>
      <c r="AC279" s="147" t="str">
        <f>IF(ISERROR(VLOOKUP($M279,#REF!,6,0)),"",VLOOKUP($M279,#REF!,6,0))</f>
        <v/>
      </c>
      <c r="AD279" s="147" t="str">
        <f>IF(ISERROR(VLOOKUP($M279,#REF!,8,0)),"",VLOOKUP($M279,#REF!,8,0))</f>
        <v/>
      </c>
      <c r="AE279" s="152" t="str">
        <f t="shared" si="130"/>
        <v/>
      </c>
      <c r="AF279" s="155" t="str">
        <f t="shared" si="131"/>
        <v/>
      </c>
      <c r="AG279" s="146" t="str">
        <f t="shared" si="132"/>
        <v/>
      </c>
      <c r="AH279" s="146" t="str">
        <f>IF(ISERROR(VLOOKUP($M279,#REF!,9,0)),"",VLOOKUP($M279,#REF!,9,0))</f>
        <v/>
      </c>
      <c r="AI279" s="146" t="str">
        <f t="shared" si="133"/>
        <v/>
      </c>
      <c r="AJ279" s="168">
        <f t="shared" si="134"/>
        <v>0</v>
      </c>
      <c r="AK279" s="171"/>
      <c r="AL279" s="174" t="str">
        <f t="shared" si="135"/>
        <v/>
      </c>
      <c r="AM279" s="179" t="str">
        <f t="shared" si="136"/>
        <v/>
      </c>
      <c r="AN279" s="183" t="str">
        <f t="shared" si="137"/>
        <v>未入力セル</v>
      </c>
      <c r="AO279" s="186" t="str">
        <f t="shared" si="117"/>
        <v/>
      </c>
      <c r="AP279" s="186" t="str">
        <f t="shared" si="118"/>
        <v/>
      </c>
      <c r="AQ279" s="39">
        <f t="shared" si="116"/>
        <v>0</v>
      </c>
      <c r="AR279" s="39" t="str">
        <f>IF(ISERROR(VLOOKUP($M279,#REF!,16,0)),"",VLOOKUP($M279,#REF!,16,0))</f>
        <v/>
      </c>
      <c r="AS279" s="196" t="str">
        <f>IF(ISERROR(VLOOKUP($M279,#REF!,7,0)),"",VLOOKUP($M279,#REF!,7,0))</f>
        <v/>
      </c>
      <c r="AT279" s="203">
        <f t="shared" si="138"/>
        <v>0</v>
      </c>
      <c r="AU279" s="208" t="str">
        <f t="shared" si="139"/>
        <v/>
      </c>
      <c r="AW279" s="208" t="str">
        <f>IF(ISERROR(VLOOKUP($M279,#REF!,10,0)),"",VLOOKUP($M279,#REF!,10,0))</f>
        <v/>
      </c>
      <c r="AX279" s="203">
        <f t="shared" si="140"/>
        <v>0</v>
      </c>
      <c r="AY279" s="208" t="str">
        <f t="shared" si="141"/>
        <v/>
      </c>
      <c r="BA279" s="225" t="str">
        <f t="shared" si="142"/>
        <v/>
      </c>
      <c r="BB279" s="225" t="str">
        <f t="shared" si="143"/>
        <v/>
      </c>
    </row>
    <row r="280" spans="1:54" s="39" customFormat="1" ht="25.2" customHeight="1" x14ac:dyDescent="0.2">
      <c r="A280" s="45"/>
      <c r="B280" s="48"/>
      <c r="C280" s="48"/>
      <c r="D280" s="53"/>
      <c r="E280" s="53"/>
      <c r="F280" s="55"/>
      <c r="G280" s="55"/>
      <c r="H280" s="60"/>
      <c r="I280" s="66"/>
      <c r="J280" s="68"/>
      <c r="L280" s="73">
        <f t="shared" si="119"/>
        <v>0</v>
      </c>
      <c r="M280" s="73" t="str">
        <f t="shared" si="120"/>
        <v xml:space="preserve"> </v>
      </c>
      <c r="N280" s="100">
        <f t="shared" si="121"/>
        <v>0</v>
      </c>
      <c r="O280" s="100">
        <f t="shared" si="122"/>
        <v>0</v>
      </c>
      <c r="P280" s="108">
        <f t="shared" si="123"/>
        <v>0</v>
      </c>
      <c r="Q280" s="108" t="str">
        <f>IF(OR($C280="LED",$C280="不明"),"",IF(ISERROR(VLOOKUP($M280,#REF!,2,0)),"",VLOOKUP($M280,#REF!,2,0)))</f>
        <v/>
      </c>
      <c r="R280" s="100">
        <f t="shared" si="124"/>
        <v>0</v>
      </c>
      <c r="S280" s="100">
        <f t="shared" si="125"/>
        <v>0</v>
      </c>
      <c r="T280" s="120" t="str">
        <f t="shared" si="126"/>
        <v/>
      </c>
      <c r="U280" s="124"/>
      <c r="V280" s="129" t="s">
        <v>164</v>
      </c>
      <c r="W280" s="131"/>
      <c r="X280" s="75" t="str">
        <f>IF(COUNTIF($M280,"*LED*"),"LED設置済",IF(COUNTIF($M280,"*不明*"),"該当不明",IF(ISERROR(VLOOKUP($M280,#REF!,4,0)),"",VLOOKUP($M280,#REF!,4,0))))</f>
        <v/>
      </c>
      <c r="Y280" s="139">
        <f t="shared" si="127"/>
        <v>0</v>
      </c>
      <c r="Z280" s="144" t="str">
        <f>IF(ISERROR(VLOOKUP($M280,#REF!,5,0)),"",VLOOKUP($M280,#REF!,5,0))</f>
        <v/>
      </c>
      <c r="AA280" s="147" t="str">
        <f t="shared" si="128"/>
        <v/>
      </c>
      <c r="AB280" s="147" t="str">
        <f t="shared" si="129"/>
        <v/>
      </c>
      <c r="AC280" s="147" t="str">
        <f>IF(ISERROR(VLOOKUP($M280,#REF!,6,0)),"",VLOOKUP($M280,#REF!,6,0))</f>
        <v/>
      </c>
      <c r="AD280" s="147" t="str">
        <f>IF(ISERROR(VLOOKUP($M280,#REF!,8,0)),"",VLOOKUP($M280,#REF!,8,0))</f>
        <v/>
      </c>
      <c r="AE280" s="152" t="str">
        <f t="shared" si="130"/>
        <v/>
      </c>
      <c r="AF280" s="155" t="str">
        <f t="shared" si="131"/>
        <v/>
      </c>
      <c r="AG280" s="146" t="str">
        <f t="shared" si="132"/>
        <v/>
      </c>
      <c r="AH280" s="146" t="str">
        <f>IF(ISERROR(VLOOKUP($M280,#REF!,9,0)),"",VLOOKUP($M280,#REF!,9,0))</f>
        <v/>
      </c>
      <c r="AI280" s="146" t="str">
        <f t="shared" si="133"/>
        <v/>
      </c>
      <c r="AJ280" s="168">
        <f t="shared" si="134"/>
        <v>0</v>
      </c>
      <c r="AK280" s="171"/>
      <c r="AL280" s="174" t="str">
        <f t="shared" si="135"/>
        <v/>
      </c>
      <c r="AM280" s="179" t="str">
        <f t="shared" si="136"/>
        <v/>
      </c>
      <c r="AN280" s="183" t="str">
        <f t="shared" si="137"/>
        <v>未入力セル</v>
      </c>
      <c r="AO280" s="186" t="str">
        <f t="shared" si="117"/>
        <v/>
      </c>
      <c r="AP280" s="186" t="str">
        <f t="shared" si="118"/>
        <v/>
      </c>
      <c r="AQ280" s="39">
        <f t="shared" si="116"/>
        <v>0</v>
      </c>
      <c r="AR280" s="39" t="str">
        <f>IF(ISERROR(VLOOKUP($M280,#REF!,16,0)),"",VLOOKUP($M280,#REF!,16,0))</f>
        <v/>
      </c>
      <c r="AS280" s="196" t="str">
        <f>IF(ISERROR(VLOOKUP($M280,#REF!,7,0)),"",VLOOKUP($M280,#REF!,7,0))</f>
        <v/>
      </c>
      <c r="AT280" s="203">
        <f t="shared" si="138"/>
        <v>0</v>
      </c>
      <c r="AU280" s="208" t="str">
        <f t="shared" si="139"/>
        <v/>
      </c>
      <c r="AW280" s="208" t="str">
        <f>IF(ISERROR(VLOOKUP($M280,#REF!,10,0)),"",VLOOKUP($M280,#REF!,10,0))</f>
        <v/>
      </c>
      <c r="AX280" s="203">
        <f t="shared" si="140"/>
        <v>0</v>
      </c>
      <c r="AY280" s="208" t="str">
        <f t="shared" si="141"/>
        <v/>
      </c>
      <c r="BA280" s="225" t="str">
        <f t="shared" si="142"/>
        <v/>
      </c>
      <c r="BB280" s="225" t="str">
        <f t="shared" si="143"/>
        <v/>
      </c>
    </row>
    <row r="281" spans="1:54" s="39" customFormat="1" ht="25.2" customHeight="1" x14ac:dyDescent="0.2">
      <c r="A281" s="45"/>
      <c r="B281" s="48"/>
      <c r="C281" s="48"/>
      <c r="D281" s="53"/>
      <c r="E281" s="53"/>
      <c r="F281" s="55"/>
      <c r="G281" s="55"/>
      <c r="H281" s="60"/>
      <c r="I281" s="66"/>
      <c r="J281" s="68"/>
      <c r="L281" s="73">
        <f t="shared" si="119"/>
        <v>0</v>
      </c>
      <c r="M281" s="73" t="str">
        <f t="shared" si="120"/>
        <v xml:space="preserve"> </v>
      </c>
      <c r="N281" s="100">
        <f t="shared" si="121"/>
        <v>0</v>
      </c>
      <c r="O281" s="100">
        <f t="shared" si="122"/>
        <v>0</v>
      </c>
      <c r="P281" s="108">
        <f t="shared" si="123"/>
        <v>0</v>
      </c>
      <c r="Q281" s="108" t="str">
        <f>IF(OR($C281="LED",$C281="不明"),"",IF(ISERROR(VLOOKUP($M281,#REF!,2,0)),"",VLOOKUP($M281,#REF!,2,0)))</f>
        <v/>
      </c>
      <c r="R281" s="100">
        <f t="shared" si="124"/>
        <v>0</v>
      </c>
      <c r="S281" s="100">
        <f t="shared" si="125"/>
        <v>0</v>
      </c>
      <c r="T281" s="120" t="str">
        <f t="shared" si="126"/>
        <v/>
      </c>
      <c r="U281" s="124"/>
      <c r="V281" s="129" t="s">
        <v>164</v>
      </c>
      <c r="W281" s="131"/>
      <c r="X281" s="75" t="str">
        <f>IF(COUNTIF($M281,"*LED*"),"LED設置済",IF(COUNTIF($M281,"*不明*"),"該当不明",IF(ISERROR(VLOOKUP($M281,#REF!,4,0)),"",VLOOKUP($M281,#REF!,4,0))))</f>
        <v/>
      </c>
      <c r="Y281" s="139">
        <f t="shared" si="127"/>
        <v>0</v>
      </c>
      <c r="Z281" s="144" t="str">
        <f>IF(ISERROR(VLOOKUP($M281,#REF!,5,0)),"",VLOOKUP($M281,#REF!,5,0))</f>
        <v/>
      </c>
      <c r="AA281" s="147" t="str">
        <f t="shared" si="128"/>
        <v/>
      </c>
      <c r="AB281" s="147" t="str">
        <f t="shared" si="129"/>
        <v/>
      </c>
      <c r="AC281" s="147" t="str">
        <f>IF(ISERROR(VLOOKUP($M281,#REF!,6,0)),"",VLOOKUP($M281,#REF!,6,0))</f>
        <v/>
      </c>
      <c r="AD281" s="147" t="str">
        <f>IF(ISERROR(VLOOKUP($M281,#REF!,8,0)),"",VLOOKUP($M281,#REF!,8,0))</f>
        <v/>
      </c>
      <c r="AE281" s="152" t="str">
        <f t="shared" si="130"/>
        <v/>
      </c>
      <c r="AF281" s="155" t="str">
        <f t="shared" si="131"/>
        <v/>
      </c>
      <c r="AG281" s="146" t="str">
        <f t="shared" si="132"/>
        <v/>
      </c>
      <c r="AH281" s="146" t="str">
        <f>IF(ISERROR(VLOOKUP($M281,#REF!,9,0)),"",VLOOKUP($M281,#REF!,9,0))</f>
        <v/>
      </c>
      <c r="AI281" s="146" t="str">
        <f t="shared" si="133"/>
        <v/>
      </c>
      <c r="AJ281" s="168">
        <f t="shared" si="134"/>
        <v>0</v>
      </c>
      <c r="AK281" s="171"/>
      <c r="AL281" s="174" t="str">
        <f t="shared" si="135"/>
        <v/>
      </c>
      <c r="AM281" s="179" t="str">
        <f t="shared" si="136"/>
        <v/>
      </c>
      <c r="AN281" s="183" t="str">
        <f t="shared" si="137"/>
        <v>未入力セル</v>
      </c>
      <c r="AO281" s="186" t="str">
        <f t="shared" si="117"/>
        <v/>
      </c>
      <c r="AP281" s="186" t="str">
        <f t="shared" si="118"/>
        <v/>
      </c>
      <c r="AQ281" s="39">
        <f t="shared" si="116"/>
        <v>0</v>
      </c>
      <c r="AR281" s="39" t="str">
        <f>IF(ISERROR(VLOOKUP($M281,#REF!,16,0)),"",VLOOKUP($M281,#REF!,16,0))</f>
        <v/>
      </c>
      <c r="AS281" s="196" t="str">
        <f>IF(ISERROR(VLOOKUP($M281,#REF!,7,0)),"",VLOOKUP($M281,#REF!,7,0))</f>
        <v/>
      </c>
      <c r="AT281" s="203">
        <f t="shared" si="138"/>
        <v>0</v>
      </c>
      <c r="AU281" s="208" t="str">
        <f t="shared" si="139"/>
        <v/>
      </c>
      <c r="AW281" s="208" t="str">
        <f>IF(ISERROR(VLOOKUP($M281,#REF!,10,0)),"",VLOOKUP($M281,#REF!,10,0))</f>
        <v/>
      </c>
      <c r="AX281" s="203">
        <f t="shared" si="140"/>
        <v>0</v>
      </c>
      <c r="AY281" s="208" t="str">
        <f t="shared" si="141"/>
        <v/>
      </c>
      <c r="BA281" s="225" t="str">
        <f t="shared" si="142"/>
        <v/>
      </c>
      <c r="BB281" s="225" t="str">
        <f t="shared" si="143"/>
        <v/>
      </c>
    </row>
    <row r="282" spans="1:54" s="39" customFormat="1" ht="25.2" customHeight="1" x14ac:dyDescent="0.2">
      <c r="A282" s="45"/>
      <c r="B282" s="48"/>
      <c r="C282" s="48"/>
      <c r="D282" s="53"/>
      <c r="E282" s="53"/>
      <c r="F282" s="55"/>
      <c r="G282" s="55"/>
      <c r="H282" s="60"/>
      <c r="I282" s="66"/>
      <c r="J282" s="68"/>
      <c r="L282" s="73">
        <f t="shared" si="119"/>
        <v>0</v>
      </c>
      <c r="M282" s="73" t="str">
        <f t="shared" si="120"/>
        <v xml:space="preserve"> </v>
      </c>
      <c r="N282" s="100">
        <f t="shared" si="121"/>
        <v>0</v>
      </c>
      <c r="O282" s="100">
        <f t="shared" si="122"/>
        <v>0</v>
      </c>
      <c r="P282" s="108">
        <f t="shared" si="123"/>
        <v>0</v>
      </c>
      <c r="Q282" s="108" t="str">
        <f>IF(OR($C282="LED",$C282="不明"),"",IF(ISERROR(VLOOKUP($M282,#REF!,2,0)),"",VLOOKUP($M282,#REF!,2,0)))</f>
        <v/>
      </c>
      <c r="R282" s="100">
        <f t="shared" si="124"/>
        <v>0</v>
      </c>
      <c r="S282" s="100">
        <f t="shared" si="125"/>
        <v>0</v>
      </c>
      <c r="T282" s="120" t="str">
        <f t="shared" si="126"/>
        <v/>
      </c>
      <c r="U282" s="124"/>
      <c r="V282" s="129" t="s">
        <v>164</v>
      </c>
      <c r="W282" s="131"/>
      <c r="X282" s="75" t="str">
        <f>IF(COUNTIF($M282,"*LED*"),"LED設置済",IF(COUNTIF($M282,"*不明*"),"該当不明",IF(ISERROR(VLOOKUP($M282,#REF!,4,0)),"",VLOOKUP($M282,#REF!,4,0))))</f>
        <v/>
      </c>
      <c r="Y282" s="139">
        <f t="shared" si="127"/>
        <v>0</v>
      </c>
      <c r="Z282" s="144" t="str">
        <f>IF(ISERROR(VLOOKUP($M282,#REF!,5,0)),"",VLOOKUP($M282,#REF!,5,0))</f>
        <v/>
      </c>
      <c r="AA282" s="147" t="str">
        <f t="shared" si="128"/>
        <v/>
      </c>
      <c r="AB282" s="147" t="str">
        <f t="shared" si="129"/>
        <v/>
      </c>
      <c r="AC282" s="147" t="str">
        <f>IF(ISERROR(VLOOKUP($M282,#REF!,6,0)),"",VLOOKUP($M282,#REF!,6,0))</f>
        <v/>
      </c>
      <c r="AD282" s="147" t="str">
        <f>IF(ISERROR(VLOOKUP($M282,#REF!,8,0)),"",VLOOKUP($M282,#REF!,8,0))</f>
        <v/>
      </c>
      <c r="AE282" s="152" t="str">
        <f t="shared" si="130"/>
        <v/>
      </c>
      <c r="AF282" s="155" t="str">
        <f t="shared" si="131"/>
        <v/>
      </c>
      <c r="AG282" s="146" t="str">
        <f t="shared" si="132"/>
        <v/>
      </c>
      <c r="AH282" s="146" t="str">
        <f>IF(ISERROR(VLOOKUP($M282,#REF!,9,0)),"",VLOOKUP($M282,#REF!,9,0))</f>
        <v/>
      </c>
      <c r="AI282" s="146" t="str">
        <f t="shared" si="133"/>
        <v/>
      </c>
      <c r="AJ282" s="168">
        <f t="shared" si="134"/>
        <v>0</v>
      </c>
      <c r="AK282" s="171"/>
      <c r="AL282" s="174" t="str">
        <f t="shared" si="135"/>
        <v/>
      </c>
      <c r="AM282" s="179" t="str">
        <f t="shared" si="136"/>
        <v/>
      </c>
      <c r="AN282" s="183" t="str">
        <f t="shared" si="137"/>
        <v>未入力セル</v>
      </c>
      <c r="AO282" s="186" t="str">
        <f t="shared" si="117"/>
        <v/>
      </c>
      <c r="AP282" s="186" t="str">
        <f t="shared" si="118"/>
        <v/>
      </c>
      <c r="AQ282" s="39">
        <f t="shared" si="116"/>
        <v>0</v>
      </c>
      <c r="AR282" s="39" t="str">
        <f>IF(ISERROR(VLOOKUP($M282,#REF!,16,0)),"",VLOOKUP($M282,#REF!,16,0))</f>
        <v/>
      </c>
      <c r="AS282" s="196" t="str">
        <f>IF(ISERROR(VLOOKUP($M282,#REF!,7,0)),"",VLOOKUP($M282,#REF!,7,0))</f>
        <v/>
      </c>
      <c r="AT282" s="203">
        <f t="shared" si="138"/>
        <v>0</v>
      </c>
      <c r="AU282" s="208" t="str">
        <f t="shared" si="139"/>
        <v/>
      </c>
      <c r="AW282" s="208" t="str">
        <f>IF(ISERROR(VLOOKUP($M282,#REF!,10,0)),"",VLOOKUP($M282,#REF!,10,0))</f>
        <v/>
      </c>
      <c r="AX282" s="203">
        <f t="shared" si="140"/>
        <v>0</v>
      </c>
      <c r="AY282" s="208" t="str">
        <f t="shared" si="141"/>
        <v/>
      </c>
      <c r="BA282" s="225" t="str">
        <f t="shared" si="142"/>
        <v/>
      </c>
      <c r="BB282" s="225" t="str">
        <f t="shared" si="143"/>
        <v/>
      </c>
    </row>
    <row r="283" spans="1:54" s="39" customFormat="1" ht="25.2" customHeight="1" x14ac:dyDescent="0.2">
      <c r="A283" s="45"/>
      <c r="B283" s="48"/>
      <c r="C283" s="48"/>
      <c r="D283" s="53"/>
      <c r="E283" s="53"/>
      <c r="F283" s="55"/>
      <c r="G283" s="55"/>
      <c r="H283" s="60"/>
      <c r="I283" s="66"/>
      <c r="J283" s="68"/>
      <c r="L283" s="73">
        <f t="shared" si="119"/>
        <v>0</v>
      </c>
      <c r="M283" s="73" t="str">
        <f t="shared" si="120"/>
        <v xml:space="preserve"> </v>
      </c>
      <c r="N283" s="100">
        <f t="shared" si="121"/>
        <v>0</v>
      </c>
      <c r="O283" s="100">
        <f t="shared" si="122"/>
        <v>0</v>
      </c>
      <c r="P283" s="108">
        <f t="shared" si="123"/>
        <v>0</v>
      </c>
      <c r="Q283" s="108" t="str">
        <f>IF(OR($C283="LED",$C283="不明"),"",IF(ISERROR(VLOOKUP($M283,#REF!,2,0)),"",VLOOKUP($M283,#REF!,2,0)))</f>
        <v/>
      </c>
      <c r="R283" s="100">
        <f t="shared" si="124"/>
        <v>0</v>
      </c>
      <c r="S283" s="100">
        <f t="shared" si="125"/>
        <v>0</v>
      </c>
      <c r="T283" s="120" t="str">
        <f t="shared" si="126"/>
        <v/>
      </c>
      <c r="U283" s="124"/>
      <c r="V283" s="129" t="s">
        <v>164</v>
      </c>
      <c r="W283" s="131"/>
      <c r="X283" s="75" t="str">
        <f>IF(COUNTIF($M283,"*LED*"),"LED設置済",IF(COUNTIF($M283,"*不明*"),"該当不明",IF(ISERROR(VLOOKUP($M283,#REF!,4,0)),"",VLOOKUP($M283,#REF!,4,0))))</f>
        <v/>
      </c>
      <c r="Y283" s="139">
        <f t="shared" si="127"/>
        <v>0</v>
      </c>
      <c r="Z283" s="144" t="str">
        <f>IF(ISERROR(VLOOKUP($M283,#REF!,5,0)),"",VLOOKUP($M283,#REF!,5,0))</f>
        <v/>
      </c>
      <c r="AA283" s="147" t="str">
        <f t="shared" si="128"/>
        <v/>
      </c>
      <c r="AB283" s="147" t="str">
        <f t="shared" si="129"/>
        <v/>
      </c>
      <c r="AC283" s="147" t="str">
        <f>IF(ISERROR(VLOOKUP($M283,#REF!,6,0)),"",VLOOKUP($M283,#REF!,6,0))</f>
        <v/>
      </c>
      <c r="AD283" s="147" t="str">
        <f>IF(ISERROR(VLOOKUP($M283,#REF!,8,0)),"",VLOOKUP($M283,#REF!,8,0))</f>
        <v/>
      </c>
      <c r="AE283" s="152" t="str">
        <f t="shared" si="130"/>
        <v/>
      </c>
      <c r="AF283" s="155" t="str">
        <f t="shared" si="131"/>
        <v/>
      </c>
      <c r="AG283" s="146" t="str">
        <f t="shared" si="132"/>
        <v/>
      </c>
      <c r="AH283" s="146" t="str">
        <f>IF(ISERROR(VLOOKUP($M283,#REF!,9,0)),"",VLOOKUP($M283,#REF!,9,0))</f>
        <v/>
      </c>
      <c r="AI283" s="146" t="str">
        <f t="shared" si="133"/>
        <v/>
      </c>
      <c r="AJ283" s="168">
        <f t="shared" si="134"/>
        <v>0</v>
      </c>
      <c r="AK283" s="171"/>
      <c r="AL283" s="174" t="str">
        <f t="shared" si="135"/>
        <v/>
      </c>
      <c r="AM283" s="179" t="str">
        <f t="shared" si="136"/>
        <v/>
      </c>
      <c r="AN283" s="183" t="str">
        <f t="shared" si="137"/>
        <v>未入力セル</v>
      </c>
      <c r="AO283" s="186" t="str">
        <f t="shared" si="117"/>
        <v/>
      </c>
      <c r="AP283" s="186" t="str">
        <f t="shared" si="118"/>
        <v/>
      </c>
      <c r="AQ283" s="39">
        <f t="shared" si="116"/>
        <v>0</v>
      </c>
      <c r="AR283" s="39" t="str">
        <f>IF(ISERROR(VLOOKUP($M283,#REF!,16,0)),"",VLOOKUP($M283,#REF!,16,0))</f>
        <v/>
      </c>
      <c r="AS283" s="196" t="str">
        <f>IF(ISERROR(VLOOKUP($M283,#REF!,7,0)),"",VLOOKUP($M283,#REF!,7,0))</f>
        <v/>
      </c>
      <c r="AT283" s="203">
        <f t="shared" si="138"/>
        <v>0</v>
      </c>
      <c r="AU283" s="208" t="str">
        <f t="shared" si="139"/>
        <v/>
      </c>
      <c r="AW283" s="208" t="str">
        <f>IF(ISERROR(VLOOKUP($M283,#REF!,10,0)),"",VLOOKUP($M283,#REF!,10,0))</f>
        <v/>
      </c>
      <c r="AX283" s="203">
        <f t="shared" si="140"/>
        <v>0</v>
      </c>
      <c r="AY283" s="208" t="str">
        <f t="shared" si="141"/>
        <v/>
      </c>
      <c r="BA283" s="225" t="str">
        <f t="shared" si="142"/>
        <v/>
      </c>
      <c r="BB283" s="225" t="str">
        <f t="shared" si="143"/>
        <v/>
      </c>
    </row>
    <row r="284" spans="1:54" s="39" customFormat="1" ht="25.2" customHeight="1" x14ac:dyDescent="0.2">
      <c r="A284" s="45"/>
      <c r="B284" s="48"/>
      <c r="C284" s="48"/>
      <c r="D284" s="53"/>
      <c r="E284" s="53"/>
      <c r="F284" s="55"/>
      <c r="G284" s="55"/>
      <c r="H284" s="60"/>
      <c r="I284" s="66"/>
      <c r="J284" s="68"/>
      <c r="L284" s="73">
        <f t="shared" si="119"/>
        <v>0</v>
      </c>
      <c r="M284" s="73" t="str">
        <f t="shared" si="120"/>
        <v xml:space="preserve"> </v>
      </c>
      <c r="N284" s="100">
        <f t="shared" si="121"/>
        <v>0</v>
      </c>
      <c r="O284" s="100">
        <f t="shared" si="122"/>
        <v>0</v>
      </c>
      <c r="P284" s="108">
        <f t="shared" si="123"/>
        <v>0</v>
      </c>
      <c r="Q284" s="108" t="str">
        <f>IF(OR($C284="LED",$C284="不明"),"",IF(ISERROR(VLOOKUP($M284,#REF!,2,0)),"",VLOOKUP($M284,#REF!,2,0)))</f>
        <v/>
      </c>
      <c r="R284" s="100">
        <f t="shared" si="124"/>
        <v>0</v>
      </c>
      <c r="S284" s="100">
        <f t="shared" si="125"/>
        <v>0</v>
      </c>
      <c r="T284" s="120" t="str">
        <f t="shared" si="126"/>
        <v/>
      </c>
      <c r="U284" s="124"/>
      <c r="V284" s="129" t="s">
        <v>164</v>
      </c>
      <c r="W284" s="131"/>
      <c r="X284" s="75" t="str">
        <f>IF(COUNTIF($M284,"*LED*"),"LED設置済",IF(COUNTIF($M284,"*不明*"),"該当不明",IF(ISERROR(VLOOKUP($M284,#REF!,4,0)),"",VLOOKUP($M284,#REF!,4,0))))</f>
        <v/>
      </c>
      <c r="Y284" s="139">
        <f t="shared" si="127"/>
        <v>0</v>
      </c>
      <c r="Z284" s="144" t="str">
        <f>IF(ISERROR(VLOOKUP($M284,#REF!,5,0)),"",VLOOKUP($M284,#REF!,5,0))</f>
        <v/>
      </c>
      <c r="AA284" s="147" t="str">
        <f t="shared" si="128"/>
        <v/>
      </c>
      <c r="AB284" s="147" t="str">
        <f t="shared" si="129"/>
        <v/>
      </c>
      <c r="AC284" s="147" t="str">
        <f>IF(ISERROR(VLOOKUP($M284,#REF!,6,0)),"",VLOOKUP($M284,#REF!,6,0))</f>
        <v/>
      </c>
      <c r="AD284" s="147" t="str">
        <f>IF(ISERROR(VLOOKUP($M284,#REF!,8,0)),"",VLOOKUP($M284,#REF!,8,0))</f>
        <v/>
      </c>
      <c r="AE284" s="152" t="str">
        <f t="shared" si="130"/>
        <v/>
      </c>
      <c r="AF284" s="155" t="str">
        <f t="shared" si="131"/>
        <v/>
      </c>
      <c r="AG284" s="146" t="str">
        <f t="shared" si="132"/>
        <v/>
      </c>
      <c r="AH284" s="146" t="str">
        <f>IF(ISERROR(VLOOKUP($M284,#REF!,9,0)),"",VLOOKUP($M284,#REF!,9,0))</f>
        <v/>
      </c>
      <c r="AI284" s="146" t="str">
        <f t="shared" si="133"/>
        <v/>
      </c>
      <c r="AJ284" s="168">
        <f t="shared" si="134"/>
        <v>0</v>
      </c>
      <c r="AK284" s="171"/>
      <c r="AL284" s="174" t="str">
        <f t="shared" si="135"/>
        <v/>
      </c>
      <c r="AM284" s="179" t="str">
        <f t="shared" si="136"/>
        <v/>
      </c>
      <c r="AN284" s="183" t="str">
        <f t="shared" si="137"/>
        <v>未入力セル</v>
      </c>
      <c r="AO284" s="186" t="str">
        <f t="shared" si="117"/>
        <v/>
      </c>
      <c r="AP284" s="186" t="str">
        <f t="shared" si="118"/>
        <v/>
      </c>
      <c r="AQ284" s="39">
        <f t="shared" si="116"/>
        <v>0</v>
      </c>
      <c r="AR284" s="39" t="str">
        <f>IF(ISERROR(VLOOKUP($M284,#REF!,16,0)),"",VLOOKUP($M284,#REF!,16,0))</f>
        <v/>
      </c>
      <c r="AS284" s="196" t="str">
        <f>IF(ISERROR(VLOOKUP($M284,#REF!,7,0)),"",VLOOKUP($M284,#REF!,7,0))</f>
        <v/>
      </c>
      <c r="AT284" s="203">
        <f t="shared" si="138"/>
        <v>0</v>
      </c>
      <c r="AU284" s="208" t="str">
        <f t="shared" si="139"/>
        <v/>
      </c>
      <c r="AW284" s="208" t="str">
        <f>IF(ISERROR(VLOOKUP($M284,#REF!,10,0)),"",VLOOKUP($M284,#REF!,10,0))</f>
        <v/>
      </c>
      <c r="AX284" s="203">
        <f t="shared" si="140"/>
        <v>0</v>
      </c>
      <c r="AY284" s="208" t="str">
        <f t="shared" si="141"/>
        <v/>
      </c>
      <c r="BA284" s="225" t="str">
        <f t="shared" si="142"/>
        <v/>
      </c>
      <c r="BB284" s="225" t="str">
        <f t="shared" si="143"/>
        <v/>
      </c>
    </row>
    <row r="285" spans="1:54" s="39" customFormat="1" ht="25.2" customHeight="1" x14ac:dyDescent="0.2">
      <c r="A285" s="45"/>
      <c r="B285" s="48"/>
      <c r="C285" s="48"/>
      <c r="D285" s="53"/>
      <c r="E285" s="53"/>
      <c r="F285" s="55"/>
      <c r="G285" s="55"/>
      <c r="H285" s="60"/>
      <c r="I285" s="66"/>
      <c r="J285" s="68"/>
      <c r="L285" s="73">
        <f t="shared" si="119"/>
        <v>0</v>
      </c>
      <c r="M285" s="73" t="str">
        <f t="shared" si="120"/>
        <v xml:space="preserve"> </v>
      </c>
      <c r="N285" s="100">
        <f t="shared" si="121"/>
        <v>0</v>
      </c>
      <c r="O285" s="100">
        <f t="shared" si="122"/>
        <v>0</v>
      </c>
      <c r="P285" s="108">
        <f t="shared" si="123"/>
        <v>0</v>
      </c>
      <c r="Q285" s="108" t="str">
        <f>IF(OR($C285="LED",$C285="不明"),"",IF(ISERROR(VLOOKUP($M285,#REF!,2,0)),"",VLOOKUP($M285,#REF!,2,0)))</f>
        <v/>
      </c>
      <c r="R285" s="100">
        <f t="shared" si="124"/>
        <v>0</v>
      </c>
      <c r="S285" s="100">
        <f t="shared" si="125"/>
        <v>0</v>
      </c>
      <c r="T285" s="120" t="str">
        <f t="shared" si="126"/>
        <v/>
      </c>
      <c r="U285" s="124"/>
      <c r="V285" s="129" t="s">
        <v>164</v>
      </c>
      <c r="W285" s="131"/>
      <c r="X285" s="75" t="str">
        <f>IF(COUNTIF($M285,"*LED*"),"LED設置済",IF(COUNTIF($M285,"*不明*"),"該当不明",IF(ISERROR(VLOOKUP($M285,#REF!,4,0)),"",VLOOKUP($M285,#REF!,4,0))))</f>
        <v/>
      </c>
      <c r="Y285" s="139">
        <f t="shared" si="127"/>
        <v>0</v>
      </c>
      <c r="Z285" s="144" t="str">
        <f>IF(ISERROR(VLOOKUP($M285,#REF!,5,0)),"",VLOOKUP($M285,#REF!,5,0))</f>
        <v/>
      </c>
      <c r="AA285" s="147" t="str">
        <f t="shared" si="128"/>
        <v/>
      </c>
      <c r="AB285" s="147" t="str">
        <f t="shared" si="129"/>
        <v/>
      </c>
      <c r="AC285" s="147" t="str">
        <f>IF(ISERROR(VLOOKUP($M285,#REF!,6,0)),"",VLOOKUP($M285,#REF!,6,0))</f>
        <v/>
      </c>
      <c r="AD285" s="147" t="str">
        <f>IF(ISERROR(VLOOKUP($M285,#REF!,8,0)),"",VLOOKUP($M285,#REF!,8,0))</f>
        <v/>
      </c>
      <c r="AE285" s="152" t="str">
        <f t="shared" si="130"/>
        <v/>
      </c>
      <c r="AF285" s="155" t="str">
        <f t="shared" si="131"/>
        <v/>
      </c>
      <c r="AG285" s="146" t="str">
        <f t="shared" si="132"/>
        <v/>
      </c>
      <c r="AH285" s="146" t="str">
        <f>IF(ISERROR(VLOOKUP($M285,#REF!,9,0)),"",VLOOKUP($M285,#REF!,9,0))</f>
        <v/>
      </c>
      <c r="AI285" s="146" t="str">
        <f t="shared" si="133"/>
        <v/>
      </c>
      <c r="AJ285" s="168">
        <f t="shared" si="134"/>
        <v>0</v>
      </c>
      <c r="AK285" s="171"/>
      <c r="AL285" s="174" t="str">
        <f t="shared" si="135"/>
        <v/>
      </c>
      <c r="AM285" s="179" t="str">
        <f t="shared" si="136"/>
        <v/>
      </c>
      <c r="AN285" s="183" t="str">
        <f t="shared" si="137"/>
        <v>未入力セル</v>
      </c>
      <c r="AO285" s="186" t="str">
        <f t="shared" si="117"/>
        <v/>
      </c>
      <c r="AP285" s="186" t="str">
        <f t="shared" si="118"/>
        <v/>
      </c>
      <c r="AQ285" s="39">
        <f t="shared" si="116"/>
        <v>0</v>
      </c>
      <c r="AR285" s="39" t="str">
        <f>IF(ISERROR(VLOOKUP($M285,#REF!,16,0)),"",VLOOKUP($M285,#REF!,16,0))</f>
        <v/>
      </c>
      <c r="AS285" s="196" t="str">
        <f>IF(ISERROR(VLOOKUP($M285,#REF!,7,0)),"",VLOOKUP($M285,#REF!,7,0))</f>
        <v/>
      </c>
      <c r="AT285" s="203">
        <f t="shared" si="138"/>
        <v>0</v>
      </c>
      <c r="AU285" s="208" t="str">
        <f t="shared" si="139"/>
        <v/>
      </c>
      <c r="AW285" s="208" t="str">
        <f>IF(ISERROR(VLOOKUP($M285,#REF!,10,0)),"",VLOOKUP($M285,#REF!,10,0))</f>
        <v/>
      </c>
      <c r="AX285" s="203">
        <f t="shared" si="140"/>
        <v>0</v>
      </c>
      <c r="AY285" s="208" t="str">
        <f t="shared" si="141"/>
        <v/>
      </c>
      <c r="BA285" s="225" t="str">
        <f t="shared" si="142"/>
        <v/>
      </c>
      <c r="BB285" s="225" t="str">
        <f t="shared" si="143"/>
        <v/>
      </c>
    </row>
    <row r="286" spans="1:54" s="39" customFormat="1" ht="25.2" customHeight="1" x14ac:dyDescent="0.2">
      <c r="A286" s="45"/>
      <c r="B286" s="48"/>
      <c r="C286" s="48"/>
      <c r="D286" s="53"/>
      <c r="E286" s="53"/>
      <c r="F286" s="55"/>
      <c r="G286" s="55"/>
      <c r="H286" s="60"/>
      <c r="I286" s="66"/>
      <c r="J286" s="68"/>
      <c r="L286" s="73">
        <f t="shared" si="119"/>
        <v>0</v>
      </c>
      <c r="M286" s="73" t="str">
        <f t="shared" si="120"/>
        <v xml:space="preserve"> </v>
      </c>
      <c r="N286" s="100">
        <f t="shared" si="121"/>
        <v>0</v>
      </c>
      <c r="O286" s="100">
        <f t="shared" si="122"/>
        <v>0</v>
      </c>
      <c r="P286" s="108">
        <f t="shared" si="123"/>
        <v>0</v>
      </c>
      <c r="Q286" s="108" t="str">
        <f>IF(OR($C286="LED",$C286="不明"),"",IF(ISERROR(VLOOKUP($M286,#REF!,2,0)),"",VLOOKUP($M286,#REF!,2,0)))</f>
        <v/>
      </c>
      <c r="R286" s="100">
        <f t="shared" si="124"/>
        <v>0</v>
      </c>
      <c r="S286" s="100">
        <f t="shared" si="125"/>
        <v>0</v>
      </c>
      <c r="T286" s="120" t="str">
        <f t="shared" si="126"/>
        <v/>
      </c>
      <c r="U286" s="124"/>
      <c r="V286" s="129" t="s">
        <v>164</v>
      </c>
      <c r="W286" s="131"/>
      <c r="X286" s="75" t="str">
        <f>IF(COUNTIF($M286,"*LED*"),"LED設置済",IF(COUNTIF($M286,"*不明*"),"該当不明",IF(ISERROR(VLOOKUP($M286,#REF!,4,0)),"",VLOOKUP($M286,#REF!,4,0))))</f>
        <v/>
      </c>
      <c r="Y286" s="139">
        <f t="shared" si="127"/>
        <v>0</v>
      </c>
      <c r="Z286" s="144" t="str">
        <f>IF(ISERROR(VLOOKUP($M286,#REF!,5,0)),"",VLOOKUP($M286,#REF!,5,0))</f>
        <v/>
      </c>
      <c r="AA286" s="147" t="str">
        <f t="shared" si="128"/>
        <v/>
      </c>
      <c r="AB286" s="147" t="str">
        <f t="shared" si="129"/>
        <v/>
      </c>
      <c r="AC286" s="147" t="str">
        <f>IF(ISERROR(VLOOKUP($M286,#REF!,6,0)),"",VLOOKUP($M286,#REF!,6,0))</f>
        <v/>
      </c>
      <c r="AD286" s="147" t="str">
        <f>IF(ISERROR(VLOOKUP($M286,#REF!,8,0)),"",VLOOKUP($M286,#REF!,8,0))</f>
        <v/>
      </c>
      <c r="AE286" s="152" t="str">
        <f t="shared" si="130"/>
        <v/>
      </c>
      <c r="AF286" s="155" t="str">
        <f t="shared" si="131"/>
        <v/>
      </c>
      <c r="AG286" s="146" t="str">
        <f t="shared" si="132"/>
        <v/>
      </c>
      <c r="AH286" s="146" t="str">
        <f>IF(ISERROR(VLOOKUP($M286,#REF!,9,0)),"",VLOOKUP($M286,#REF!,9,0))</f>
        <v/>
      </c>
      <c r="AI286" s="146" t="str">
        <f t="shared" si="133"/>
        <v/>
      </c>
      <c r="AJ286" s="168">
        <f t="shared" si="134"/>
        <v>0</v>
      </c>
      <c r="AK286" s="171"/>
      <c r="AL286" s="174" t="str">
        <f t="shared" si="135"/>
        <v/>
      </c>
      <c r="AM286" s="179" t="str">
        <f t="shared" si="136"/>
        <v/>
      </c>
      <c r="AN286" s="183" t="str">
        <f t="shared" si="137"/>
        <v>未入力セル</v>
      </c>
      <c r="AO286" s="186" t="str">
        <f t="shared" si="117"/>
        <v/>
      </c>
      <c r="AP286" s="186" t="str">
        <f t="shared" si="118"/>
        <v/>
      </c>
      <c r="AQ286" s="39">
        <f t="shared" si="116"/>
        <v>0</v>
      </c>
      <c r="AR286" s="39" t="str">
        <f>IF(ISERROR(VLOOKUP($M286,#REF!,16,0)),"",VLOOKUP($M286,#REF!,16,0))</f>
        <v/>
      </c>
      <c r="AS286" s="196" t="str">
        <f>IF(ISERROR(VLOOKUP($M286,#REF!,7,0)),"",VLOOKUP($M286,#REF!,7,0))</f>
        <v/>
      </c>
      <c r="AT286" s="203">
        <f t="shared" si="138"/>
        <v>0</v>
      </c>
      <c r="AU286" s="208" t="str">
        <f t="shared" si="139"/>
        <v/>
      </c>
      <c r="AW286" s="208" t="str">
        <f>IF(ISERROR(VLOOKUP($M286,#REF!,10,0)),"",VLOOKUP($M286,#REF!,10,0))</f>
        <v/>
      </c>
      <c r="AX286" s="203">
        <f t="shared" si="140"/>
        <v>0</v>
      </c>
      <c r="AY286" s="208" t="str">
        <f t="shared" si="141"/>
        <v/>
      </c>
      <c r="BA286" s="225" t="str">
        <f t="shared" si="142"/>
        <v/>
      </c>
      <c r="BB286" s="225" t="str">
        <f t="shared" si="143"/>
        <v/>
      </c>
    </row>
    <row r="287" spans="1:54" s="39" customFormat="1" ht="25.2" customHeight="1" x14ac:dyDescent="0.2">
      <c r="A287" s="45"/>
      <c r="B287" s="48"/>
      <c r="C287" s="48"/>
      <c r="D287" s="53"/>
      <c r="E287" s="53"/>
      <c r="F287" s="55"/>
      <c r="G287" s="55"/>
      <c r="H287" s="60"/>
      <c r="I287" s="66"/>
      <c r="J287" s="68"/>
      <c r="L287" s="73">
        <f t="shared" si="119"/>
        <v>0</v>
      </c>
      <c r="M287" s="73" t="str">
        <f t="shared" si="120"/>
        <v xml:space="preserve"> </v>
      </c>
      <c r="N287" s="100">
        <f t="shared" si="121"/>
        <v>0</v>
      </c>
      <c r="O287" s="100">
        <f t="shared" si="122"/>
        <v>0</v>
      </c>
      <c r="P287" s="108">
        <f t="shared" si="123"/>
        <v>0</v>
      </c>
      <c r="Q287" s="108" t="str">
        <f>IF(OR($C287="LED",$C287="不明"),"",IF(ISERROR(VLOOKUP($M287,#REF!,2,0)),"",VLOOKUP($M287,#REF!,2,0)))</f>
        <v/>
      </c>
      <c r="R287" s="100">
        <f t="shared" si="124"/>
        <v>0</v>
      </c>
      <c r="S287" s="100">
        <f t="shared" si="125"/>
        <v>0</v>
      </c>
      <c r="T287" s="120" t="str">
        <f t="shared" si="126"/>
        <v/>
      </c>
      <c r="U287" s="124"/>
      <c r="V287" s="129" t="s">
        <v>164</v>
      </c>
      <c r="W287" s="131"/>
      <c r="X287" s="75" t="str">
        <f>IF(COUNTIF($M287,"*LED*"),"LED設置済",IF(COUNTIF($M287,"*不明*"),"該当不明",IF(ISERROR(VLOOKUP($M287,#REF!,4,0)),"",VLOOKUP($M287,#REF!,4,0))))</f>
        <v/>
      </c>
      <c r="Y287" s="139">
        <f t="shared" si="127"/>
        <v>0</v>
      </c>
      <c r="Z287" s="144" t="str">
        <f>IF(ISERROR(VLOOKUP($M287,#REF!,5,0)),"",VLOOKUP($M287,#REF!,5,0))</f>
        <v/>
      </c>
      <c r="AA287" s="147" t="str">
        <f t="shared" si="128"/>
        <v/>
      </c>
      <c r="AB287" s="147" t="str">
        <f t="shared" si="129"/>
        <v/>
      </c>
      <c r="AC287" s="147" t="str">
        <f>IF(ISERROR(VLOOKUP($M287,#REF!,6,0)),"",VLOOKUP($M287,#REF!,6,0))</f>
        <v/>
      </c>
      <c r="AD287" s="147" t="str">
        <f>IF(ISERROR(VLOOKUP($M287,#REF!,8,0)),"",VLOOKUP($M287,#REF!,8,0))</f>
        <v/>
      </c>
      <c r="AE287" s="152" t="str">
        <f t="shared" si="130"/>
        <v/>
      </c>
      <c r="AF287" s="155" t="str">
        <f t="shared" si="131"/>
        <v/>
      </c>
      <c r="AG287" s="146" t="str">
        <f t="shared" si="132"/>
        <v/>
      </c>
      <c r="AH287" s="146" t="str">
        <f>IF(ISERROR(VLOOKUP($M287,#REF!,9,0)),"",VLOOKUP($M287,#REF!,9,0))</f>
        <v/>
      </c>
      <c r="AI287" s="146" t="str">
        <f t="shared" si="133"/>
        <v/>
      </c>
      <c r="AJ287" s="168">
        <f t="shared" si="134"/>
        <v>0</v>
      </c>
      <c r="AK287" s="171"/>
      <c r="AL287" s="174" t="str">
        <f t="shared" si="135"/>
        <v/>
      </c>
      <c r="AM287" s="179" t="str">
        <f t="shared" si="136"/>
        <v/>
      </c>
      <c r="AN287" s="183" t="str">
        <f t="shared" si="137"/>
        <v>未入力セル</v>
      </c>
      <c r="AO287" s="186" t="str">
        <f t="shared" si="117"/>
        <v/>
      </c>
      <c r="AP287" s="186" t="str">
        <f t="shared" si="118"/>
        <v/>
      </c>
      <c r="AQ287" s="39">
        <f>R287*S287*N287</f>
        <v>0</v>
      </c>
      <c r="AR287" s="39" t="str">
        <f>IF(ISERROR(VLOOKUP($M287,#REF!,16,0)),"",VLOOKUP($M287,#REF!,16,0))</f>
        <v/>
      </c>
      <c r="AS287" s="196" t="str">
        <f>IF(ISERROR(VLOOKUP($M287,#REF!,7,0)),"",VLOOKUP($M287,#REF!,7,0))</f>
        <v/>
      </c>
      <c r="AT287" s="203">
        <f t="shared" si="138"/>
        <v>0</v>
      </c>
      <c r="AU287" s="208" t="str">
        <f t="shared" si="139"/>
        <v/>
      </c>
      <c r="AW287" s="208" t="str">
        <f>IF(ISERROR(VLOOKUP($M287,#REF!,10,0)),"",VLOOKUP($M287,#REF!,10,0))</f>
        <v/>
      </c>
      <c r="AX287" s="203">
        <f t="shared" si="140"/>
        <v>0</v>
      </c>
      <c r="AY287" s="208" t="str">
        <f t="shared" si="141"/>
        <v/>
      </c>
      <c r="BA287" s="225" t="str">
        <f t="shared" si="142"/>
        <v/>
      </c>
      <c r="BB287" s="225" t="str">
        <f t="shared" si="143"/>
        <v/>
      </c>
    </row>
    <row r="288" spans="1:54" s="39" customFormat="1" ht="25.2" customHeight="1" x14ac:dyDescent="0.2">
      <c r="A288" s="45"/>
      <c r="B288" s="48"/>
      <c r="C288" s="48"/>
      <c r="D288" s="53"/>
      <c r="E288" s="53"/>
      <c r="F288" s="55"/>
      <c r="G288" s="55"/>
      <c r="H288" s="60"/>
      <c r="I288" s="66"/>
      <c r="J288" s="68"/>
      <c r="L288" s="73">
        <f t="shared" si="119"/>
        <v>0</v>
      </c>
      <c r="M288" s="73" t="str">
        <f t="shared" si="120"/>
        <v xml:space="preserve"> </v>
      </c>
      <c r="N288" s="100">
        <f t="shared" si="121"/>
        <v>0</v>
      </c>
      <c r="O288" s="100">
        <f t="shared" si="122"/>
        <v>0</v>
      </c>
      <c r="P288" s="108">
        <f t="shared" si="123"/>
        <v>0</v>
      </c>
      <c r="Q288" s="108" t="str">
        <f>IF(OR($C288="LED",$C288="不明"),"",IF(ISERROR(VLOOKUP($M288,#REF!,2,0)),"",VLOOKUP($M288,#REF!,2,0)))</f>
        <v/>
      </c>
      <c r="R288" s="100">
        <f t="shared" si="124"/>
        <v>0</v>
      </c>
      <c r="S288" s="100">
        <f t="shared" si="125"/>
        <v>0</v>
      </c>
      <c r="T288" s="120" t="str">
        <f t="shared" si="126"/>
        <v/>
      </c>
      <c r="U288" s="124"/>
      <c r="V288" s="129" t="s">
        <v>164</v>
      </c>
      <c r="W288" s="131"/>
      <c r="X288" s="75" t="str">
        <f>IF(COUNTIF($M288,"*LED*"),"LED設置済",IF(COUNTIF($M288,"*不明*"),"該当不明",IF(ISERROR(VLOOKUP($M288,#REF!,4,0)),"",VLOOKUP($M288,#REF!,4,0))))</f>
        <v/>
      </c>
      <c r="Y288" s="139">
        <f t="shared" si="127"/>
        <v>0</v>
      </c>
      <c r="Z288" s="144" t="str">
        <f>IF(ISERROR(VLOOKUP($M288,#REF!,5,0)),"",VLOOKUP($M288,#REF!,5,0))</f>
        <v/>
      </c>
      <c r="AA288" s="147" t="str">
        <f t="shared" si="128"/>
        <v/>
      </c>
      <c r="AB288" s="147" t="str">
        <f t="shared" si="129"/>
        <v/>
      </c>
      <c r="AC288" s="147" t="str">
        <f>IF(ISERROR(VLOOKUP($M288,#REF!,6,0)),"",VLOOKUP($M288,#REF!,6,0))</f>
        <v/>
      </c>
      <c r="AD288" s="147" t="str">
        <f>IF(ISERROR(VLOOKUP($M288,#REF!,8,0)),"",VLOOKUP($M288,#REF!,8,0))</f>
        <v/>
      </c>
      <c r="AE288" s="152" t="str">
        <f t="shared" si="130"/>
        <v/>
      </c>
      <c r="AF288" s="155" t="str">
        <f t="shared" si="131"/>
        <v/>
      </c>
      <c r="AG288" s="146" t="str">
        <f t="shared" si="132"/>
        <v/>
      </c>
      <c r="AH288" s="146" t="str">
        <f>IF(ISERROR(VLOOKUP($M288,#REF!,9,0)),"",VLOOKUP($M288,#REF!,9,0))</f>
        <v/>
      </c>
      <c r="AI288" s="146" t="str">
        <f t="shared" si="133"/>
        <v/>
      </c>
      <c r="AJ288" s="168">
        <f t="shared" si="134"/>
        <v>0</v>
      </c>
      <c r="AK288" s="171"/>
      <c r="AL288" s="174" t="str">
        <f t="shared" si="135"/>
        <v/>
      </c>
      <c r="AM288" s="179" t="str">
        <f t="shared" si="136"/>
        <v/>
      </c>
      <c r="AN288" s="183" t="str">
        <f t="shared" si="137"/>
        <v>未入力セル</v>
      </c>
      <c r="AO288" s="186" t="str">
        <f t="shared" si="117"/>
        <v/>
      </c>
      <c r="AP288" s="186" t="str">
        <f t="shared" si="118"/>
        <v/>
      </c>
      <c r="AQ288" s="39">
        <f>R288*S288*N288</f>
        <v>0</v>
      </c>
      <c r="AR288" s="39" t="str">
        <f>IF(ISERROR(VLOOKUP($M288,#REF!,16,0)),"",VLOOKUP($M288,#REF!,16,0))</f>
        <v/>
      </c>
      <c r="AS288" s="196" t="str">
        <f>IF(ISERROR(VLOOKUP($M288,#REF!,7,0)),"",VLOOKUP($M288,#REF!,7,0))</f>
        <v/>
      </c>
      <c r="AT288" s="203">
        <f t="shared" si="138"/>
        <v>0</v>
      </c>
      <c r="AU288" s="208" t="str">
        <f t="shared" si="139"/>
        <v/>
      </c>
      <c r="AW288" s="208" t="str">
        <f>IF(ISERROR(VLOOKUP($M288,#REF!,10,0)),"",VLOOKUP($M288,#REF!,10,0))</f>
        <v/>
      </c>
      <c r="AX288" s="203">
        <f t="shared" si="140"/>
        <v>0</v>
      </c>
      <c r="AY288" s="208" t="str">
        <f t="shared" si="141"/>
        <v/>
      </c>
      <c r="BA288" s="225" t="str">
        <f t="shared" si="142"/>
        <v/>
      </c>
      <c r="BB288" s="225" t="str">
        <f t="shared" si="143"/>
        <v/>
      </c>
    </row>
    <row r="289" spans="1:56" s="39" customFormat="1" ht="25.2" customHeight="1" x14ac:dyDescent="0.2">
      <c r="A289" s="40"/>
      <c r="B289" s="40"/>
      <c r="C289" s="40"/>
      <c r="D289" s="40"/>
      <c r="E289" s="40"/>
      <c r="F289" s="40"/>
      <c r="G289" s="40"/>
      <c r="H289" s="40"/>
      <c r="I289" s="40"/>
      <c r="L289" s="74" t="s">
        <v>180</v>
      </c>
      <c r="M289" s="74"/>
      <c r="N289" s="101"/>
      <c r="O289" s="101"/>
      <c r="P289" s="109"/>
      <c r="Q289" s="109"/>
      <c r="R289" s="101"/>
      <c r="S289" s="101"/>
      <c r="T289" s="121"/>
      <c r="U289" s="125"/>
      <c r="V289" s="76"/>
      <c r="W289" s="132"/>
      <c r="X289" s="74" t="s">
        <v>181</v>
      </c>
      <c r="Y289" s="140"/>
      <c r="Z289" s="145"/>
      <c r="AA289" s="148"/>
      <c r="AB289" s="148"/>
      <c r="AC289" s="148"/>
      <c r="AD289" s="148"/>
      <c r="AE289" s="153"/>
      <c r="AF289" s="156"/>
      <c r="AG289" s="87"/>
      <c r="AH289" s="87"/>
      <c r="AI289" s="160">
        <f>SUBTOTAL(109,AI10:AI288)</f>
        <v>0</v>
      </c>
      <c r="AJ289" s="169"/>
      <c r="AK289" s="172"/>
      <c r="AL289" s="175"/>
      <c r="AM289" s="180"/>
      <c r="AN289" s="183"/>
      <c r="AP289" s="188"/>
      <c r="AS289" s="196"/>
      <c r="AT289" s="203"/>
      <c r="AU289" s="208"/>
      <c r="AW289" s="196" t="str">
        <f>X289</f>
        <v>工事費計</v>
      </c>
      <c r="AX289" s="203"/>
      <c r="AY289" s="208">
        <f>SUM(AY10:AY288)</f>
        <v>0</v>
      </c>
    </row>
    <row r="290" spans="1:56" s="39" customFormat="1" ht="25.2" customHeight="1" x14ac:dyDescent="0.2">
      <c r="A290" s="40"/>
      <c r="B290" s="40"/>
      <c r="C290" s="40"/>
      <c r="D290" s="40"/>
      <c r="E290" s="40"/>
      <c r="F290" s="40"/>
      <c r="G290" s="40"/>
      <c r="H290" s="40"/>
      <c r="I290" s="40"/>
      <c r="L290" s="73" t="s">
        <v>185</v>
      </c>
      <c r="M290" s="74"/>
      <c r="N290" s="101"/>
      <c r="O290" s="101"/>
      <c r="P290" s="109"/>
      <c r="Q290" s="109"/>
      <c r="R290" s="101"/>
      <c r="S290" s="101"/>
      <c r="T290" s="121"/>
      <c r="U290" s="125"/>
      <c r="V290" s="76"/>
      <c r="W290" s="132"/>
      <c r="X290" s="74" t="s">
        <v>186</v>
      </c>
      <c r="Y290" s="140"/>
      <c r="Z290" s="145"/>
      <c r="AA290" s="148"/>
      <c r="AB290" s="148"/>
      <c r="AC290" s="148"/>
      <c r="AD290" s="148"/>
      <c r="AE290" s="153"/>
      <c r="AF290" s="156"/>
      <c r="AG290" s="87"/>
      <c r="AH290" s="87"/>
      <c r="AI290" s="160"/>
      <c r="AJ290" s="169"/>
      <c r="AK290" s="172"/>
      <c r="AL290" s="175"/>
      <c r="AM290" s="180"/>
      <c r="AN290" s="183"/>
      <c r="AP290" s="188"/>
      <c r="AS290" s="196" t="str">
        <f>X290</f>
        <v>無線調光システム一式</v>
      </c>
      <c r="AT290" s="203"/>
      <c r="AU290" s="208">
        <f>AI290*0.7</f>
        <v>0</v>
      </c>
      <c r="AW290" s="196"/>
      <c r="AX290" s="203"/>
      <c r="AY290" s="208"/>
    </row>
    <row r="291" spans="1:56" s="39" customFormat="1" ht="25.2" customHeight="1" x14ac:dyDescent="0.2">
      <c r="A291" s="40"/>
      <c r="B291" s="40"/>
      <c r="C291" s="40"/>
      <c r="D291" s="40"/>
      <c r="E291" s="40"/>
      <c r="F291" s="40"/>
      <c r="G291" s="40"/>
      <c r="H291" s="40"/>
      <c r="I291" s="40"/>
      <c r="L291" s="74" t="s">
        <v>103</v>
      </c>
      <c r="M291" s="74"/>
      <c r="N291" s="101"/>
      <c r="O291" s="101"/>
      <c r="P291" s="109"/>
      <c r="Q291" s="109"/>
      <c r="R291" s="101"/>
      <c r="S291" s="101"/>
      <c r="T291" s="121"/>
      <c r="U291" s="125"/>
      <c r="V291" s="76"/>
      <c r="W291" s="132"/>
      <c r="X291" s="74" t="s">
        <v>103</v>
      </c>
      <c r="Y291" s="140"/>
      <c r="Z291" s="145"/>
      <c r="AA291" s="148"/>
      <c r="AB291" s="148"/>
      <c r="AC291" s="148"/>
      <c r="AD291" s="148"/>
      <c r="AE291" s="153"/>
      <c r="AF291" s="156"/>
      <c r="AG291" s="87"/>
      <c r="AH291" s="87"/>
      <c r="AI291" s="160">
        <f>G$4</f>
        <v>0</v>
      </c>
      <c r="AJ291" s="170"/>
      <c r="AK291" s="172"/>
      <c r="AL291" s="175"/>
      <c r="AM291" s="180"/>
      <c r="AN291" s="183"/>
      <c r="AP291" s="188"/>
      <c r="AS291" s="196"/>
      <c r="AT291" s="203"/>
      <c r="AU291" s="208"/>
      <c r="AW291" s="196" t="s">
        <v>200</v>
      </c>
      <c r="AX291" s="203"/>
      <c r="AY291" s="208">
        <f>AI291</f>
        <v>0</v>
      </c>
    </row>
    <row r="292" spans="1:56" s="39" customFormat="1" ht="25.2" customHeight="1" x14ac:dyDescent="0.2">
      <c r="A292" s="40"/>
      <c r="B292" s="40"/>
      <c r="C292" s="40"/>
      <c r="D292" s="40"/>
      <c r="E292" s="40"/>
      <c r="F292" s="40"/>
      <c r="G292" s="40"/>
      <c r="H292" s="40"/>
      <c r="I292" s="40"/>
      <c r="L292" s="74" t="s">
        <v>129</v>
      </c>
      <c r="M292" s="74"/>
      <c r="N292" s="101"/>
      <c r="O292" s="101"/>
      <c r="P292" s="109"/>
      <c r="Q292" s="109"/>
      <c r="R292" s="101"/>
      <c r="S292" s="101"/>
      <c r="T292" s="121"/>
      <c r="U292" s="125"/>
      <c r="V292" s="76"/>
      <c r="W292" s="132"/>
      <c r="X292" s="74" t="s">
        <v>129</v>
      </c>
      <c r="Y292" s="140"/>
      <c r="Z292" s="145"/>
      <c r="AA292" s="148"/>
      <c r="AB292" s="148"/>
      <c r="AC292" s="148"/>
      <c r="AD292" s="148"/>
      <c r="AE292" s="153"/>
      <c r="AF292" s="156"/>
      <c r="AG292" s="87"/>
      <c r="AH292" s="87"/>
      <c r="AI292" s="160">
        <f>I$4</f>
        <v>0</v>
      </c>
      <c r="AJ292" s="169"/>
      <c r="AK292" s="172"/>
      <c r="AL292" s="175"/>
      <c r="AM292" s="180"/>
      <c r="AN292" s="183"/>
      <c r="AP292" s="188"/>
      <c r="AS292" s="196"/>
      <c r="AT292" s="203"/>
      <c r="AU292" s="208"/>
      <c r="AW292" s="196" t="s">
        <v>201</v>
      </c>
      <c r="AX292" s="203"/>
      <c r="AY292" s="208">
        <f>AI292</f>
        <v>0</v>
      </c>
    </row>
    <row r="293" spans="1:56" s="39" customFormat="1" ht="25.2" customHeight="1" x14ac:dyDescent="0.2">
      <c r="A293" s="40"/>
      <c r="B293" s="40"/>
      <c r="C293" s="40"/>
      <c r="D293" s="40"/>
      <c r="E293" s="40"/>
      <c r="F293" s="40"/>
      <c r="G293" s="40"/>
      <c r="H293" s="40"/>
      <c r="I293" s="40"/>
      <c r="L293" s="74" t="s">
        <v>133</v>
      </c>
      <c r="M293" s="74"/>
      <c r="N293" s="101"/>
      <c r="O293" s="101"/>
      <c r="P293" s="109"/>
      <c r="Q293" s="109"/>
      <c r="R293" s="101"/>
      <c r="S293" s="101"/>
      <c r="T293" s="121"/>
      <c r="U293" s="125"/>
      <c r="V293" s="76"/>
      <c r="W293" s="76"/>
      <c r="X293" s="74" t="s">
        <v>133</v>
      </c>
      <c r="Y293" s="140"/>
      <c r="Z293" s="145"/>
      <c r="AA293" s="148"/>
      <c r="AB293" s="148"/>
      <c r="AC293" s="148"/>
      <c r="AD293" s="148"/>
      <c r="AE293" s="153"/>
      <c r="AF293" s="156"/>
      <c r="AG293" s="87"/>
      <c r="AH293" s="87"/>
      <c r="AI293" s="160">
        <f>G$6</f>
        <v>0</v>
      </c>
      <c r="AJ293" s="169"/>
      <c r="AK293" s="172"/>
      <c r="AL293" s="175"/>
      <c r="AM293" s="180"/>
      <c r="AN293" s="183"/>
      <c r="AP293" s="188"/>
      <c r="AS293" s="196"/>
      <c r="AT293" s="203"/>
      <c r="AU293" s="208"/>
      <c r="AW293" s="196" t="str">
        <f>X293</f>
        <v>間接経費</v>
      </c>
      <c r="AX293" s="203"/>
      <c r="AY293" s="208">
        <f>AI293</f>
        <v>0</v>
      </c>
    </row>
    <row r="294" spans="1:56" s="39" customFormat="1" ht="25.2" customHeight="1" x14ac:dyDescent="0.2">
      <c r="A294" s="40"/>
      <c r="B294" s="40"/>
      <c r="C294" s="40"/>
      <c r="D294" s="40"/>
      <c r="E294" s="40"/>
      <c r="F294" s="40"/>
      <c r="G294" s="40"/>
      <c r="H294" s="40"/>
      <c r="I294" s="40"/>
      <c r="L294" s="75" t="s">
        <v>20</v>
      </c>
      <c r="M294" s="75"/>
      <c r="N294" s="102">
        <f>SUBTOTAL(109,N10:N293)</f>
        <v>0</v>
      </c>
      <c r="O294" s="102">
        <f>SUBTOTAL(109,O10:O293)</f>
        <v>0</v>
      </c>
      <c r="P294" s="110"/>
      <c r="Q294" s="110"/>
      <c r="R294" s="110"/>
      <c r="S294" s="110"/>
      <c r="T294" s="122">
        <f>SUBTOTAL(109,T10:T293)</f>
        <v>0</v>
      </c>
      <c r="U294" s="124"/>
      <c r="V294" s="70"/>
      <c r="W294" s="70"/>
      <c r="X294" s="75" t="s">
        <v>20</v>
      </c>
      <c r="Y294" s="141">
        <f>SUBTOTAL(109,Y10:Y293)</f>
        <v>0</v>
      </c>
      <c r="Z294" s="146"/>
      <c r="AA294" s="149">
        <f>SUBTOTAL(109,AA10:AA293)</f>
        <v>0</v>
      </c>
      <c r="AB294" s="141">
        <f>SUBTOTAL(109,AB10:AB293)</f>
        <v>0</v>
      </c>
      <c r="AC294" s="146"/>
      <c r="AD294" s="146"/>
      <c r="AE294" s="154"/>
      <c r="AF294" s="157"/>
      <c r="AG294" s="141">
        <f>SUBTOTAL(109,AG10:AG293)</f>
        <v>0</v>
      </c>
      <c r="AH294" s="146"/>
      <c r="AI294" s="141">
        <f>SUM(AI289:AI293)</f>
        <v>0</v>
      </c>
      <c r="AJ294" s="75"/>
      <c r="AK294" s="171"/>
      <c r="AL294" s="75"/>
      <c r="AM294" s="181">
        <f>SUBTOTAL(109,AM10:AM292)</f>
        <v>0</v>
      </c>
      <c r="AN294" s="184"/>
      <c r="AO294" s="187">
        <f>SUBTOTAL(109,AO10:AO292)</f>
        <v>0</v>
      </c>
      <c r="AP294" s="191">
        <f>SUBTOTAL(109,AP10:AP292)</f>
        <v>0</v>
      </c>
      <c r="AQ294" s="193" t="str">
        <f>IFERROR(SUBTOTAL(109,AQ10:AQ288)/N294,"-")</f>
        <v>-</v>
      </c>
      <c r="AS294" s="196"/>
      <c r="AT294" s="203"/>
      <c r="AU294" s="209">
        <f>SUBTOTAL(109,AU10:AU293)</f>
        <v>0</v>
      </c>
      <c r="AW294" s="196" t="str">
        <f>IF(ISERROR(VLOOKUP($P294,#REF!,7,0)),"",VLOOKUP($P294,#REF!,7,0))</f>
        <v/>
      </c>
      <c r="AX294" s="203"/>
      <c r="AY294" s="209">
        <f>SUBTOTAL(109,AY10:AY293)</f>
        <v>0</v>
      </c>
      <c r="BA294" s="226">
        <f>SUBTOTAL(109,BA10:BA292)</f>
        <v>0</v>
      </c>
      <c r="BB294" s="226">
        <f>SUBTOTAL(109,BB10:BB292)</f>
        <v>0</v>
      </c>
    </row>
    <row r="295" spans="1:56" s="39" customFormat="1" ht="25.2" customHeight="1" x14ac:dyDescent="0.2">
      <c r="A295" s="40"/>
      <c r="B295" s="40"/>
      <c r="C295" s="40"/>
      <c r="D295" s="40"/>
      <c r="E295" s="40"/>
      <c r="F295" s="40"/>
      <c r="G295" s="40"/>
      <c r="H295" s="40"/>
      <c r="I295" s="40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150"/>
      <c r="AE295" s="150"/>
      <c r="AF295" s="150"/>
      <c r="AG295" s="150"/>
      <c r="AH295" s="146" t="s">
        <v>84</v>
      </c>
      <c r="AI295" s="161">
        <f>AG294+AI294</f>
        <v>0</v>
      </c>
      <c r="AJ295" s="75" t="s">
        <v>193</v>
      </c>
      <c r="AK295" s="107"/>
      <c r="AL295" s="76"/>
      <c r="AM295" s="76"/>
      <c r="AZ295" s="223" t="s">
        <v>197</v>
      </c>
      <c r="BA295" s="227">
        <f>SUM(AU294,AY294)</f>
        <v>0</v>
      </c>
    </row>
    <row r="296" spans="1:56" s="39" customFormat="1" ht="25.2" customHeight="1" x14ac:dyDescent="0.2">
      <c r="A296" s="40"/>
      <c r="B296" s="40"/>
      <c r="C296" s="40"/>
      <c r="D296" s="40"/>
      <c r="E296" s="40"/>
      <c r="F296" s="40"/>
      <c r="G296" s="40"/>
      <c r="H296" s="40"/>
      <c r="I296" s="40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150"/>
      <c r="AE296" s="150"/>
      <c r="AF296" s="150"/>
      <c r="AG296" s="150"/>
      <c r="AH296" s="159"/>
      <c r="AI296" s="162">
        <f>AI295*1.1</f>
        <v>0</v>
      </c>
      <c r="AJ296" s="75" t="s">
        <v>60</v>
      </c>
      <c r="AK296" s="107"/>
      <c r="AL296" s="76"/>
      <c r="AM296" s="76"/>
      <c r="AS296" s="269"/>
      <c r="AT296" s="269"/>
      <c r="AZ296" s="223" t="s">
        <v>194</v>
      </c>
      <c r="BA296" s="228">
        <f>AI295-BA295</f>
        <v>0</v>
      </c>
      <c r="BB296" s="39" t="s">
        <v>196</v>
      </c>
    </row>
    <row r="297" spans="1:56" s="39" customFormat="1" ht="18.75" customHeight="1" x14ac:dyDescent="0.2">
      <c r="A297" s="40"/>
      <c r="B297" s="40"/>
      <c r="C297" s="40"/>
      <c r="D297" s="40"/>
      <c r="E297" s="40"/>
      <c r="F297" s="40"/>
      <c r="G297" s="40"/>
      <c r="H297" s="40"/>
      <c r="I297" s="40"/>
      <c r="L297" s="77" t="s">
        <v>48</v>
      </c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151"/>
      <c r="AE297" s="151"/>
      <c r="AF297" s="151"/>
      <c r="AG297" s="151"/>
      <c r="AH297" s="77"/>
      <c r="AI297" s="77"/>
      <c r="AJ297" s="107"/>
      <c r="AK297" s="107"/>
      <c r="AL297" s="107"/>
      <c r="AM297" s="107"/>
      <c r="AZ297" s="223" t="s">
        <v>194</v>
      </c>
      <c r="BA297" s="229">
        <f>BA296*1.1</f>
        <v>0</v>
      </c>
      <c r="BB297" s="39" t="s">
        <v>105</v>
      </c>
    </row>
    <row r="298" spans="1:56" s="39" customFormat="1" ht="18.75" customHeight="1" x14ac:dyDescent="0.2">
      <c r="A298" s="40"/>
      <c r="B298" s="40"/>
      <c r="C298" s="40"/>
      <c r="D298" s="40"/>
      <c r="E298" s="40"/>
      <c r="F298" s="40"/>
      <c r="G298" s="40"/>
      <c r="H298" s="40"/>
      <c r="I298" s="40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107"/>
      <c r="AK298" s="107"/>
      <c r="AL298" s="107"/>
      <c r="AM298" s="107"/>
    </row>
    <row r="299" spans="1:56" s="39" customFormat="1" ht="18.75" customHeight="1" x14ac:dyDescent="0.2">
      <c r="A299" s="40"/>
      <c r="B299" s="40"/>
      <c r="C299" s="40"/>
      <c r="D299" s="40"/>
      <c r="E299" s="40"/>
      <c r="F299" s="40"/>
      <c r="G299" s="40"/>
      <c r="H299" s="40"/>
      <c r="I299" s="40"/>
      <c r="L299" s="75" t="s">
        <v>32</v>
      </c>
      <c r="M299" s="86" t="e">
        <f>1-(AA294/T294)</f>
        <v>#DIV/0!</v>
      </c>
      <c r="N299" s="82" t="s">
        <v>51</v>
      </c>
      <c r="O299" s="77"/>
      <c r="P299" s="77"/>
      <c r="Q299" s="114" t="s">
        <v>79</v>
      </c>
      <c r="R299" s="116"/>
      <c r="S299" s="116"/>
      <c r="T299" s="123"/>
      <c r="U299" s="77"/>
      <c r="V299" s="77"/>
      <c r="W299" s="77"/>
      <c r="X299" s="133" t="s">
        <v>37</v>
      </c>
      <c r="Y299" s="142"/>
      <c r="Z299" s="142"/>
      <c r="AA299" s="142"/>
      <c r="AB299" s="142"/>
      <c r="AC299" s="142"/>
      <c r="AD299" s="142"/>
      <c r="AE299" s="142"/>
      <c r="AF299" s="142"/>
      <c r="AG299" s="142"/>
      <c r="AH299" s="142"/>
      <c r="AI299" s="163"/>
      <c r="AJ299" s="107"/>
      <c r="AK299" s="107"/>
      <c r="AL299" s="107"/>
      <c r="AM299" s="107"/>
      <c r="AS299" s="197" t="s">
        <v>44</v>
      </c>
      <c r="AT299" s="204"/>
      <c r="AU299" s="204"/>
      <c r="AV299" s="204"/>
      <c r="AW299" s="217" t="s">
        <v>101</v>
      </c>
      <c r="AX299" s="204"/>
      <c r="AY299" s="219"/>
      <c r="BB299" s="230" t="s">
        <v>231</v>
      </c>
      <c r="BC299" s="204"/>
      <c r="BD299" s="219"/>
    </row>
    <row r="300" spans="1:56" s="39" customFormat="1" ht="22.5" customHeight="1" x14ac:dyDescent="0.2">
      <c r="A300" s="40"/>
      <c r="B300" s="40"/>
      <c r="C300" s="40"/>
      <c r="D300" s="40"/>
      <c r="E300" s="40"/>
      <c r="F300" s="40"/>
      <c r="G300" s="40"/>
      <c r="H300" s="40"/>
      <c r="I300" s="40"/>
      <c r="L300" s="75" t="s">
        <v>80</v>
      </c>
      <c r="M300" s="87">
        <f>T294-AA294</f>
        <v>0</v>
      </c>
      <c r="N300" s="75" t="s">
        <v>54</v>
      </c>
      <c r="O300" s="77"/>
      <c r="P300" s="77"/>
      <c r="Q300" s="115" t="s">
        <v>45</v>
      </c>
      <c r="R300" s="117" t="e">
        <f>AI296/M303</f>
        <v>#VALUE!</v>
      </c>
      <c r="S300" s="116" t="s">
        <v>81</v>
      </c>
      <c r="T300" s="123"/>
      <c r="U300" s="77"/>
      <c r="V300" s="77"/>
      <c r="W300" s="77"/>
      <c r="X300" s="134" t="str">
        <f>M307</f>
        <v>北海道電力 業務用電力　</v>
      </c>
      <c r="Y300" s="77" t="s">
        <v>87</v>
      </c>
      <c r="Z300" s="77"/>
      <c r="AA300" s="77"/>
      <c r="AB300" s="77"/>
      <c r="AC300" s="77"/>
      <c r="AD300" s="77"/>
      <c r="AE300" s="77"/>
      <c r="AF300" s="77"/>
      <c r="AG300" s="77"/>
      <c r="AH300" s="77"/>
      <c r="AI300" s="164"/>
      <c r="AJ300" s="107"/>
      <c r="AK300" s="107"/>
      <c r="AL300" s="107"/>
      <c r="AM300" s="107"/>
      <c r="AS300" s="198" t="s">
        <v>205</v>
      </c>
      <c r="AU300" s="210">
        <f>T294</f>
        <v>0</v>
      </c>
      <c r="AW300" s="39" t="s">
        <v>217</v>
      </c>
      <c r="AY300" s="220"/>
      <c r="BB300" s="198" t="s">
        <v>205</v>
      </c>
      <c r="BD300" s="232">
        <f>AA294</f>
        <v>0</v>
      </c>
    </row>
    <row r="301" spans="1:56" s="39" customFormat="1" ht="18.75" customHeight="1" x14ac:dyDescent="0.2">
      <c r="A301" s="40"/>
      <c r="B301" s="40"/>
      <c r="C301" s="40"/>
      <c r="D301" s="40"/>
      <c r="E301" s="40"/>
      <c r="F301" s="40"/>
      <c r="G301" s="40"/>
      <c r="H301" s="40"/>
      <c r="I301" s="40"/>
      <c r="L301" s="75" t="s">
        <v>58</v>
      </c>
      <c r="M301" s="87" t="e">
        <f>M300*M304</f>
        <v>#VALUE!</v>
      </c>
      <c r="N301" s="82" t="s">
        <v>61</v>
      </c>
      <c r="O301" s="77"/>
      <c r="P301" s="77"/>
      <c r="Q301" s="77"/>
      <c r="R301" s="77"/>
      <c r="S301" s="77"/>
      <c r="T301" s="77"/>
      <c r="U301" s="77"/>
      <c r="V301" s="77"/>
      <c r="W301" s="77"/>
      <c r="X301" s="135" t="s">
        <v>155</v>
      </c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164"/>
      <c r="AJ301" s="107"/>
      <c r="AK301" s="107"/>
      <c r="AL301" s="107"/>
      <c r="AM301" s="107"/>
      <c r="AS301" s="198" t="s">
        <v>208</v>
      </c>
      <c r="AU301" s="211" t="e">
        <f>AU300*$M304</f>
        <v>#VALUE!</v>
      </c>
      <c r="AW301" s="39" t="s">
        <v>25</v>
      </c>
      <c r="AY301" s="220"/>
      <c r="BB301" s="198" t="s">
        <v>208</v>
      </c>
      <c r="BD301" s="232" t="e">
        <f>BD300*$M304</f>
        <v>#VALUE!</v>
      </c>
    </row>
    <row r="302" spans="1:56" s="39" customFormat="1" ht="18.75" customHeight="1" x14ac:dyDescent="0.2">
      <c r="A302" s="40"/>
      <c r="B302" s="40"/>
      <c r="C302" s="40"/>
      <c r="D302" s="40"/>
      <c r="E302" s="40"/>
      <c r="F302" s="40"/>
      <c r="G302" s="40"/>
      <c r="H302" s="40"/>
      <c r="I302" s="40"/>
      <c r="L302" s="78" t="s">
        <v>33</v>
      </c>
      <c r="M302" s="88" t="e">
        <f>AM294*12*M305</f>
        <v>#VALUE!</v>
      </c>
      <c r="N302" s="103" t="s">
        <v>61</v>
      </c>
      <c r="O302" s="77"/>
      <c r="P302" s="111"/>
      <c r="Q302" s="111"/>
      <c r="R302" s="111"/>
      <c r="S302" s="111"/>
      <c r="T302" s="77"/>
      <c r="U302" s="77"/>
      <c r="V302" s="77"/>
      <c r="W302" s="77"/>
      <c r="X302" s="135" t="s">
        <v>156</v>
      </c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164"/>
      <c r="AJ302" s="107"/>
      <c r="AK302" s="107"/>
      <c r="AL302" s="107"/>
      <c r="AM302" s="107"/>
      <c r="AS302" s="198" t="s">
        <v>228</v>
      </c>
      <c r="AU302" s="212">
        <f>BA294</f>
        <v>0</v>
      </c>
      <c r="AW302" s="39" t="s">
        <v>214</v>
      </c>
      <c r="AY302" s="220"/>
      <c r="BB302" s="198" t="s">
        <v>221</v>
      </c>
      <c r="BD302" s="233">
        <f>BB294</f>
        <v>0</v>
      </c>
    </row>
    <row r="303" spans="1:56" s="39" customFormat="1" ht="18.75" customHeight="1" x14ac:dyDescent="0.2">
      <c r="A303" s="40"/>
      <c r="B303" s="40"/>
      <c r="C303" s="40"/>
      <c r="D303" s="40"/>
      <c r="E303" s="40"/>
      <c r="F303" s="40"/>
      <c r="G303" s="40"/>
      <c r="H303" s="40"/>
      <c r="I303" s="40"/>
      <c r="L303" s="79" t="s">
        <v>17</v>
      </c>
      <c r="M303" s="89" t="e">
        <f>M301+M302</f>
        <v>#VALUE!</v>
      </c>
      <c r="N303" s="104" t="s">
        <v>61</v>
      </c>
      <c r="O303" s="77"/>
      <c r="P303" s="111"/>
      <c r="Q303" s="111"/>
      <c r="R303" s="111"/>
      <c r="S303" s="111"/>
      <c r="T303" s="77"/>
      <c r="U303" s="77"/>
      <c r="V303" s="77"/>
      <c r="W303" s="77"/>
      <c r="X303" s="135" t="s">
        <v>187</v>
      </c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164"/>
      <c r="AJ303" s="107"/>
      <c r="AK303" s="107"/>
      <c r="AL303" s="107"/>
      <c r="AM303" s="107"/>
      <c r="AS303" s="198" t="s">
        <v>204</v>
      </c>
      <c r="AU303" s="211" t="e">
        <f>AU302*12*M305</f>
        <v>#VALUE!</v>
      </c>
      <c r="AW303" s="39" t="s">
        <v>229</v>
      </c>
      <c r="AY303" s="220"/>
      <c r="BB303" s="198" t="s">
        <v>204</v>
      </c>
      <c r="BD303" s="232" t="e">
        <f>BD302*12*$M305</f>
        <v>#VALUE!</v>
      </c>
    </row>
    <row r="304" spans="1:56" s="39" customFormat="1" ht="18.75" customHeight="1" x14ac:dyDescent="0.2">
      <c r="A304" s="40"/>
      <c r="B304" s="40"/>
      <c r="C304" s="40"/>
      <c r="D304" s="40"/>
      <c r="E304" s="40"/>
      <c r="F304" s="40"/>
      <c r="G304" s="40"/>
      <c r="H304" s="40"/>
      <c r="I304" s="40"/>
      <c r="L304" s="80" t="s">
        <v>102</v>
      </c>
      <c r="M304" s="90" t="str">
        <f>IF(ISERROR(VLOOKUP($M307,#REF!,3,0)),"",VLOOKUP($M307,#REF!,3,0))</f>
        <v/>
      </c>
      <c r="N304" s="91" t="s">
        <v>55</v>
      </c>
      <c r="O304" s="77"/>
      <c r="P304" s="111"/>
      <c r="Q304" s="111"/>
      <c r="R304" s="111"/>
      <c r="S304" s="111"/>
      <c r="T304" s="77"/>
      <c r="U304" s="77"/>
      <c r="V304" s="77"/>
      <c r="W304" s="77"/>
      <c r="X304" s="135" t="s">
        <v>1</v>
      </c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164"/>
      <c r="AJ304" s="107"/>
      <c r="AK304" s="107"/>
      <c r="AL304" s="107"/>
      <c r="AM304" s="107"/>
      <c r="AS304" s="199" t="s">
        <v>211</v>
      </c>
      <c r="AT304" s="205"/>
      <c r="AU304" s="213" t="e">
        <f>AU301+AU303</f>
        <v>#VALUE!</v>
      </c>
      <c r="AV304" s="205"/>
      <c r="AW304" s="205" t="s">
        <v>213</v>
      </c>
      <c r="AX304" s="205"/>
      <c r="AY304" s="221"/>
      <c r="BB304" s="231" t="s">
        <v>211</v>
      </c>
      <c r="BC304" s="216"/>
      <c r="BD304" s="234" t="e">
        <f>BD301+BD303</f>
        <v>#VALUE!</v>
      </c>
    </row>
    <row r="305" spans="1:51" s="39" customFormat="1" ht="18.75" customHeight="1" x14ac:dyDescent="0.2">
      <c r="A305" s="40"/>
      <c r="B305" s="40"/>
      <c r="C305" s="40"/>
      <c r="D305" s="40"/>
      <c r="E305" s="40"/>
      <c r="F305" s="40"/>
      <c r="G305" s="40"/>
      <c r="H305" s="40"/>
      <c r="I305" s="40"/>
      <c r="L305" s="80" t="s">
        <v>63</v>
      </c>
      <c r="M305" s="91" t="str">
        <f>IF(ISERROR(VLOOKUP($M307,#REF!,2,0)),"該当無し",VLOOKUP($M307,#REF!,2,0))</f>
        <v>該当無し</v>
      </c>
      <c r="N305" s="91" t="s">
        <v>67</v>
      </c>
      <c r="O305" s="77"/>
      <c r="P305" s="111"/>
      <c r="Q305" s="111"/>
      <c r="R305" s="111"/>
      <c r="S305" s="111"/>
      <c r="T305" s="77"/>
      <c r="U305" s="77"/>
      <c r="V305" s="77"/>
      <c r="W305" s="77"/>
      <c r="X305" s="136" t="s">
        <v>244</v>
      </c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164"/>
      <c r="AJ305" s="107"/>
      <c r="AK305" s="107"/>
      <c r="AL305" s="107"/>
      <c r="AM305" s="107"/>
      <c r="AS305" s="200" t="s">
        <v>218</v>
      </c>
      <c r="AY305" s="220"/>
    </row>
    <row r="306" spans="1:51" s="39" customFormat="1" ht="18.75" customHeight="1" x14ac:dyDescent="0.2">
      <c r="A306" s="40"/>
      <c r="B306" s="40"/>
      <c r="C306" s="40"/>
      <c r="D306" s="40"/>
      <c r="E306" s="40"/>
      <c r="F306" s="40"/>
      <c r="G306" s="40"/>
      <c r="H306" s="40"/>
      <c r="I306" s="40"/>
      <c r="L306" s="77"/>
      <c r="M306" s="77"/>
      <c r="N306" s="77"/>
      <c r="O306" s="77"/>
      <c r="P306" s="111"/>
      <c r="Q306" s="111"/>
      <c r="R306" s="111"/>
      <c r="S306" s="111"/>
      <c r="T306" s="77"/>
      <c r="U306" s="77"/>
      <c r="V306" s="77"/>
      <c r="W306" s="77"/>
      <c r="X306" s="135" t="s">
        <v>241</v>
      </c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164"/>
      <c r="AJ306" s="107"/>
      <c r="AK306" s="107"/>
      <c r="AL306" s="107"/>
      <c r="AM306" s="107"/>
      <c r="AS306" s="201" t="s">
        <v>233</v>
      </c>
      <c r="AT306" s="207"/>
      <c r="AU306" s="214" t="e">
        <f>AU304</f>
        <v>#VALUE!</v>
      </c>
      <c r="AY306" s="220"/>
    </row>
    <row r="307" spans="1:51" s="39" customFormat="1" ht="18.75" customHeight="1" x14ac:dyDescent="0.2">
      <c r="A307" s="40"/>
      <c r="B307" s="40"/>
      <c r="C307" s="40"/>
      <c r="D307" s="40"/>
      <c r="E307" s="40"/>
      <c r="F307" s="40"/>
      <c r="G307" s="40"/>
      <c r="H307" s="40"/>
      <c r="I307" s="40"/>
      <c r="L307" s="81" t="s">
        <v>69</v>
      </c>
      <c r="M307" s="77" t="str">
        <f>$C$4</f>
        <v>北海道電力 業務用電力　</v>
      </c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137" t="s">
        <v>240</v>
      </c>
      <c r="Y307" s="143"/>
      <c r="Z307" s="143"/>
      <c r="AA307" s="143"/>
      <c r="AB307" s="143"/>
      <c r="AC307" s="143"/>
      <c r="AD307" s="143"/>
      <c r="AE307" s="143"/>
      <c r="AF307" s="143"/>
      <c r="AG307" s="143"/>
      <c r="AH307" s="143"/>
      <c r="AI307" s="165"/>
      <c r="AJ307" s="107"/>
      <c r="AK307" s="107"/>
      <c r="AL307" s="107"/>
      <c r="AM307" s="107"/>
      <c r="AS307" s="201" t="s">
        <v>137</v>
      </c>
      <c r="AT307" s="207"/>
      <c r="AU307" s="214" t="e">
        <f>M303</f>
        <v>#VALUE!</v>
      </c>
      <c r="AW307" s="39" t="s">
        <v>219</v>
      </c>
      <c r="AY307" s="220"/>
    </row>
    <row r="308" spans="1:51" s="39" customFormat="1" ht="18.75" customHeight="1" x14ac:dyDescent="0.2">
      <c r="A308" s="40"/>
      <c r="B308" s="40"/>
      <c r="C308" s="40"/>
      <c r="D308" s="40"/>
      <c r="E308" s="40"/>
      <c r="F308" s="40"/>
      <c r="G308" s="40"/>
      <c r="H308" s="40"/>
      <c r="I308" s="40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138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107"/>
      <c r="AK308" s="107"/>
      <c r="AL308" s="107"/>
      <c r="AM308" s="107"/>
      <c r="AS308" s="202" t="s">
        <v>220</v>
      </c>
      <c r="AT308" s="206"/>
      <c r="AU308" s="215" t="e">
        <f>AU306-AU307</f>
        <v>#VALUE!</v>
      </c>
      <c r="AV308" s="216"/>
      <c r="AW308" s="218" t="s">
        <v>235</v>
      </c>
      <c r="AX308" s="216"/>
      <c r="AY308" s="222"/>
    </row>
    <row r="309" spans="1:51" s="39" customFormat="1" ht="18.75" customHeight="1" x14ac:dyDescent="0.2">
      <c r="A309" s="40"/>
      <c r="B309" s="40"/>
      <c r="C309" s="40"/>
      <c r="D309" s="40"/>
      <c r="E309" s="40"/>
      <c r="F309" s="40"/>
      <c r="G309" s="40"/>
      <c r="H309" s="40"/>
      <c r="I309" s="40"/>
      <c r="L309" s="82" t="s">
        <v>73</v>
      </c>
      <c r="M309" s="92">
        <f>AM294</f>
        <v>0</v>
      </c>
      <c r="N309" s="75" t="s">
        <v>83</v>
      </c>
      <c r="O309" s="77"/>
      <c r="P309" s="77"/>
      <c r="Q309" s="77"/>
      <c r="R309" s="77"/>
      <c r="S309" s="77"/>
      <c r="T309" s="77"/>
      <c r="U309" s="77"/>
      <c r="V309" s="77"/>
      <c r="W309" s="77"/>
      <c r="X309" s="138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107"/>
      <c r="AK309" s="107"/>
      <c r="AL309" s="107"/>
      <c r="AM309" s="107"/>
    </row>
    <row r="310" spans="1:51" ht="17.100000000000001" customHeight="1" x14ac:dyDescent="0.2"/>
    <row r="311" spans="1:51" ht="12" hidden="1" customHeight="1" x14ac:dyDescent="0.2">
      <c r="L311" s="38" t="s">
        <v>75</v>
      </c>
    </row>
    <row r="312" spans="1:51" ht="12" hidden="1" customHeight="1" x14ac:dyDescent="0.2"/>
    <row r="313" spans="1:51" ht="12" hidden="1" customHeight="1" x14ac:dyDescent="0.2">
      <c r="L313" s="83" t="s">
        <v>62</v>
      </c>
      <c r="M313" s="93">
        <f>AI295</f>
        <v>0</v>
      </c>
      <c r="N313" s="105" t="s">
        <v>26</v>
      </c>
    </row>
    <row r="314" spans="1:51" ht="12" hidden="1" customHeight="1" x14ac:dyDescent="0.2">
      <c r="L314" s="83" t="s">
        <v>89</v>
      </c>
      <c r="M314" s="93" t="e">
        <f>M303</f>
        <v>#VALUE!</v>
      </c>
      <c r="N314" s="105" t="s">
        <v>26</v>
      </c>
    </row>
    <row r="315" spans="1:51" ht="12" hidden="1" customHeight="1" x14ac:dyDescent="0.2">
      <c r="L315" s="83" t="s">
        <v>47</v>
      </c>
      <c r="M315" s="94" t="e">
        <f>M314/12</f>
        <v>#VALUE!</v>
      </c>
      <c r="N315" s="105" t="s">
        <v>26</v>
      </c>
    </row>
    <row r="316" spans="1:51" ht="12" hidden="1" customHeight="1" x14ac:dyDescent="0.2">
      <c r="L316" s="83" t="s">
        <v>90</v>
      </c>
      <c r="M316" s="95" t="e">
        <f>+R300</f>
        <v>#VALUE!</v>
      </c>
      <c r="N316" s="105" t="s">
        <v>92</v>
      </c>
    </row>
    <row r="317" spans="1:51" ht="12" hidden="1" customHeight="1" x14ac:dyDescent="0.2">
      <c r="L317" s="83" t="s">
        <v>94</v>
      </c>
      <c r="M317" s="95">
        <v>2</v>
      </c>
      <c r="N317" s="105" t="s">
        <v>96</v>
      </c>
    </row>
    <row r="318" spans="1:51" ht="12" hidden="1" customHeight="1" x14ac:dyDescent="0.2">
      <c r="L318" s="83" t="s">
        <v>64</v>
      </c>
      <c r="M318" s="93">
        <v>60</v>
      </c>
      <c r="N318" s="105" t="s">
        <v>95</v>
      </c>
    </row>
    <row r="319" spans="1:51" ht="12" hidden="1" customHeight="1" x14ac:dyDescent="0.2">
      <c r="L319" s="83" t="s">
        <v>39</v>
      </c>
      <c r="M319" s="94">
        <f>M313*M317/100</f>
        <v>0</v>
      </c>
      <c r="N319" s="105" t="s">
        <v>26</v>
      </c>
    </row>
    <row r="320" spans="1:51" ht="12" hidden="1" customHeight="1" x14ac:dyDescent="0.2">
      <c r="L320" s="83" t="s">
        <v>98</v>
      </c>
      <c r="M320" s="94" t="e">
        <f>M315-M319</f>
        <v>#VALUE!</v>
      </c>
      <c r="N320" s="105" t="s">
        <v>26</v>
      </c>
    </row>
    <row r="321" ht="12" customHeight="1" x14ac:dyDescent="0.2"/>
  </sheetData>
  <autoFilter ref="A9:AN288" xr:uid="{00000000-0009-0000-0000-000007000000}"/>
  <mergeCells count="19">
    <mergeCell ref="AE9:AF9"/>
    <mergeCell ref="AS296:AT296"/>
    <mergeCell ref="L6:M6"/>
    <mergeCell ref="AL7:AM7"/>
    <mergeCell ref="A8:J8"/>
    <mergeCell ref="L8:T8"/>
    <mergeCell ref="X8:AJ8"/>
    <mergeCell ref="AL8:AM8"/>
    <mergeCell ref="D4:F4"/>
    <mergeCell ref="G4:H4"/>
    <mergeCell ref="D5:F5"/>
    <mergeCell ref="G5:H5"/>
    <mergeCell ref="D6:F6"/>
    <mergeCell ref="G6:H6"/>
    <mergeCell ref="A1:D1"/>
    <mergeCell ref="E1:G1"/>
    <mergeCell ref="L2:M2"/>
    <mergeCell ref="D3:F3"/>
    <mergeCell ref="G3:H3"/>
  </mergeCells>
  <phoneticPr fontId="3"/>
  <conditionalFormatting sqref="D10:D11">
    <cfRule type="expression" dxfId="123" priority="46">
      <formula>AND(OR($B10="*ベースライト*",$B10="スクエアライト",$B10="ダウンライト"),$D10&gt;1)</formula>
    </cfRule>
  </conditionalFormatting>
  <conditionalFormatting sqref="D14:D15">
    <cfRule type="expression" dxfId="122" priority="2">
      <formula>AND(OR($B14="*ベースライト*",$B14="スクエアライト",$B14="ダウンライト"),$D14&gt;1)</formula>
    </cfRule>
  </conditionalFormatting>
  <conditionalFormatting sqref="D38:D39">
    <cfRule type="expression" dxfId="121" priority="3">
      <formula>AND(NOT($C38=""),OR($D38="",$E38="",$F38="",$G38=""))</formula>
    </cfRule>
  </conditionalFormatting>
  <conditionalFormatting sqref="D38:D48">
    <cfRule type="expression" dxfId="120" priority="4">
      <formula>AND(OR($B38="*ベースライト*",$B38="スクエアライト",$B38="ダウンライト"),$D38&gt;1)</formula>
    </cfRule>
  </conditionalFormatting>
  <conditionalFormatting sqref="D41:D48">
    <cfRule type="expression" dxfId="119" priority="5">
      <formula>AND(NOT($C41=""),OR($D41="",$E41="",$F41="",$G41=""))</formula>
    </cfRule>
  </conditionalFormatting>
  <conditionalFormatting sqref="D64">
    <cfRule type="expression" dxfId="118" priority="37">
      <formula>AND(NOT($C64=""),OR($D64="",$E64="",$F64="",$G64=""))</formula>
    </cfRule>
  </conditionalFormatting>
  <conditionalFormatting sqref="D64:D65">
    <cfRule type="expression" dxfId="117" priority="38">
      <formula>AND(OR($B64="*ベースライト*",$B64="スクエアライト",$B64="ダウンライト"),$D64&gt;1)</formula>
    </cfRule>
  </conditionalFormatting>
  <conditionalFormatting sqref="D67">
    <cfRule type="expression" dxfId="116" priority="50">
      <formula>AND(OR($B67="*ベースライト*",$B67="スクエアライト",$B67="ダウンライト"),$D67&gt;1)</formula>
    </cfRule>
  </conditionalFormatting>
  <conditionalFormatting sqref="D70:D73">
    <cfRule type="expression" dxfId="115" priority="42">
      <formula>AND(OR($B70="*ベースライト*",$B70="スクエアライト",$B70="ダウンライト"),$D70&gt;1)</formula>
    </cfRule>
  </conditionalFormatting>
  <conditionalFormatting sqref="D72:D73">
    <cfRule type="expression" dxfId="114" priority="41">
      <formula>AND(NOT($C72=""),OR($D72="",$E72="",$F72="",$G72=""))</formula>
    </cfRule>
  </conditionalFormatting>
  <conditionalFormatting sqref="D122:D271">
    <cfRule type="expression" dxfId="113" priority="64">
      <formula>AND(OR($B122="*ベースライト*",$B122="スクエアライト",$B122="ダウンライト"),$D122&gt;1)</formula>
    </cfRule>
  </conditionalFormatting>
  <conditionalFormatting sqref="D14:E15">
    <cfRule type="expression" dxfId="112" priority="1">
      <formula>AND(NOT($C14=""),OR($D14="",$E14="",$F14="",$G14=""))</formula>
    </cfRule>
  </conditionalFormatting>
  <conditionalFormatting sqref="D38:E42">
    <cfRule type="expression" dxfId="111" priority="9">
      <formula>AND(NOT($C38=""),OR($D38="",$E38="",$F38="",$G38=""))</formula>
    </cfRule>
  </conditionalFormatting>
  <conditionalFormatting sqref="D44:E46">
    <cfRule type="expression" dxfId="110" priority="31">
      <formula>AND(NOT($C44=""),OR($D44="",$E44="",$F44="",$G44=""))</formula>
    </cfRule>
  </conditionalFormatting>
  <conditionalFormatting sqref="D65:E65">
    <cfRule type="expression" dxfId="109" priority="57">
      <formula>AND(NOT($C65=""),OR($D65="",$E65="",$F65="",$G65=""))</formula>
    </cfRule>
  </conditionalFormatting>
  <conditionalFormatting sqref="D67:E67">
    <cfRule type="expression" dxfId="108" priority="49">
      <formula>AND(NOT($C67=""),OR($D67="",$E67="",$F67="",$G67=""))</formula>
    </cfRule>
  </conditionalFormatting>
  <conditionalFormatting sqref="D70:E71">
    <cfRule type="expression" dxfId="107" priority="55">
      <formula>AND(NOT($C70=""),OR($D70="",$E70="",$F70="",$G70=""))</formula>
    </cfRule>
  </conditionalFormatting>
  <conditionalFormatting sqref="D122:E141">
    <cfRule type="expression" dxfId="106" priority="112">
      <formula>AND(NOT($C122=""),OR($D122="",$E122="",$F122="",$G122=""))</formula>
    </cfRule>
  </conditionalFormatting>
  <conditionalFormatting sqref="D10:G10 D11:E11">
    <cfRule type="expression" dxfId="105" priority="45">
      <formula>AND(NOT($C10=""),OR($D10="",$E10="",$F10="",$G10=""))</formula>
    </cfRule>
  </conditionalFormatting>
  <conditionalFormatting sqref="D142:G271">
    <cfRule type="expression" dxfId="104" priority="63">
      <formula>AND(NOT($C142=""),OR($D142="",$E142="",$F142="",$G142=""))</formula>
    </cfRule>
  </conditionalFormatting>
  <conditionalFormatting sqref="F10">
    <cfRule type="cellIs" dxfId="103" priority="48" operator="greaterThan">
      <formula>24</formula>
    </cfRule>
  </conditionalFormatting>
  <conditionalFormatting sqref="F27:F87">
    <cfRule type="cellIs" dxfId="102" priority="20" operator="greaterThan">
      <formula>24</formula>
    </cfRule>
  </conditionalFormatting>
  <conditionalFormatting sqref="F88:F141">
    <cfRule type="cellIs" dxfId="101" priority="111" operator="greaterThan">
      <formula>24</formula>
    </cfRule>
  </conditionalFormatting>
  <conditionalFormatting sqref="F142:F288">
    <cfRule type="cellIs" dxfId="100" priority="66" operator="greaterThan">
      <formula>24</formula>
    </cfRule>
  </conditionalFormatting>
  <conditionalFormatting sqref="F133:G141">
    <cfRule type="expression" dxfId="99" priority="109">
      <formula>AND(NOT($C133=""),OR($D133="",$E133="",$F133="",$G133=""))</formula>
    </cfRule>
  </conditionalFormatting>
  <conditionalFormatting sqref="G10">
    <cfRule type="cellIs" dxfId="98" priority="47" operator="greaterThan">
      <formula>366</formula>
    </cfRule>
  </conditionalFormatting>
  <conditionalFormatting sqref="G27:G87">
    <cfRule type="cellIs" dxfId="97" priority="19" operator="greaterThan">
      <formula>366</formula>
    </cfRule>
  </conditionalFormatting>
  <conditionalFormatting sqref="G88:G141">
    <cfRule type="cellIs" dxfId="96" priority="110" operator="greaterThan">
      <formula>366</formula>
    </cfRule>
  </conditionalFormatting>
  <conditionalFormatting sqref="G142:G288">
    <cfRule type="cellIs" dxfId="95" priority="65" operator="greaterThan">
      <formula>366</formula>
    </cfRule>
  </conditionalFormatting>
  <conditionalFormatting sqref="AJ10:AJ288">
    <cfRule type="expression" dxfId="94" priority="116">
      <formula>NOT($AJ10=$X10)</formula>
    </cfRule>
  </conditionalFormatting>
  <conditionalFormatting sqref="AN1:AN1048576">
    <cfRule type="containsText" dxfId="93" priority="117" operator="containsText" text="未入力セル">
      <formula>NOT(ISERROR(SEARCH("未入力セル",AN1)))</formula>
    </cfRule>
  </conditionalFormatting>
  <dataValidations count="6">
    <dataValidation type="whole" allowBlank="1" showInputMessage="1" showErrorMessage="1" sqref="G10:G288" xr:uid="{00000000-0002-0000-0700-000000000000}">
      <formula1>1</formula1>
      <formula2>366</formula2>
    </dataValidation>
    <dataValidation type="whole" allowBlank="1" showInputMessage="1" showErrorMessage="1" sqref="F10:F288" xr:uid="{00000000-0002-0000-0700-000001000000}">
      <formula1>1</formula1>
      <formula2>24</formula2>
    </dataValidation>
    <dataValidation type="whole" operator="greaterThanOrEqual" allowBlank="1" showInputMessage="1" showErrorMessage="1" sqref="D10:E288" xr:uid="{00000000-0002-0000-0700-000002000000}">
      <formula1>1</formula1>
    </dataValidation>
    <dataValidation type="list" errorStyle="warning" allowBlank="1" showInputMessage="1" showErrorMessage="1" sqref="B10:B288" xr:uid="{00000000-0002-0000-0700-000003000000}">
      <formula1>照明一覧</formula1>
    </dataValidation>
    <dataValidation type="list" errorStyle="warning" allowBlank="1" showInputMessage="1" showErrorMessage="1" sqref="C10:C288" xr:uid="{00000000-0002-0000-0700-000004000000}">
      <formula1>INDIRECT(B10)</formula1>
    </dataValidation>
    <dataValidation type="list" allowBlank="1" showInputMessage="1" showErrorMessage="1" sqref="C4" xr:uid="{00000000-0002-0000-0700-000005000000}">
      <formula1>#REF!</formula1>
    </dataValidation>
  </dataValidations>
  <pageMargins left="0.70866141732283472" right="0.70866141732283472" top="0.31496062992125984" bottom="0.39370078740157483" header="0.23622047244094491" footer="0.31496062992125984"/>
  <pageSetup paperSize="8" scale="69" fitToHeight="0" orientation="landscape" r:id="rId1"/>
  <colBreaks count="1" manualBreakCount="1">
    <brk id="11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1">
    <tabColor rgb="FF00B0F0"/>
    <pageSetUpPr fitToPage="1"/>
  </sheetPr>
  <dimension ref="A1:BD321"/>
  <sheetViews>
    <sheetView zoomScaleSheetLayoutView="100" workbookViewId="0">
      <pane ySplit="9" topLeftCell="A10" activePane="bottomLeft" state="frozen"/>
      <selection pane="bottomLeft" sqref="A1:D1"/>
    </sheetView>
  </sheetViews>
  <sheetFormatPr defaultColWidth="8.88671875" defaultRowHeight="13.2" x14ac:dyDescent="0.2"/>
  <cols>
    <col min="1" max="1" width="23.88671875" style="37" customWidth="1"/>
    <col min="2" max="2" width="22.109375" style="37" customWidth="1"/>
    <col min="3" max="3" width="23.88671875" style="37" customWidth="1"/>
    <col min="4" max="5" width="9.88671875" style="37" customWidth="1"/>
    <col min="6" max="7" width="11.6640625" style="37" customWidth="1"/>
    <col min="8" max="8" width="10.6640625" style="37" customWidth="1"/>
    <col min="9" max="9" width="18.88671875" style="37" customWidth="1"/>
    <col min="10" max="10" width="21.88671875" style="38" customWidth="1"/>
    <col min="11" max="11" width="16.88671875" style="38" customWidth="1"/>
    <col min="12" max="12" width="20.109375" style="38" customWidth="1"/>
    <col min="13" max="13" width="29.109375" style="38" customWidth="1"/>
    <col min="14" max="17" width="7.44140625" style="38" customWidth="1"/>
    <col min="18" max="18" width="8.109375" style="38" customWidth="1"/>
    <col min="19" max="19" width="7.44140625" style="38" customWidth="1"/>
    <col min="20" max="20" width="11.44140625" style="38" customWidth="1"/>
    <col min="21" max="21" width="1.33203125" style="38" customWidth="1"/>
    <col min="22" max="22" width="5.44140625" style="38" customWidth="1"/>
    <col min="23" max="23" width="1.6640625" style="38" customWidth="1"/>
    <col min="24" max="24" width="32.109375" style="38" customWidth="1"/>
    <col min="25" max="26" width="7.44140625" style="38" customWidth="1"/>
    <col min="27" max="28" width="11.44140625" style="38" customWidth="1"/>
    <col min="29" max="30" width="8.88671875" style="38"/>
    <col min="31" max="31" width="2.6640625" style="38" customWidth="1"/>
    <col min="32" max="32" width="4.109375" style="38" bestFit="1" customWidth="1"/>
    <col min="33" max="33" width="12.44140625" style="38" customWidth="1"/>
    <col min="34" max="34" width="11.109375" style="38" customWidth="1"/>
    <col min="35" max="35" width="13.44140625" style="38" customWidth="1"/>
    <col min="36" max="36" width="14.109375" style="38" customWidth="1"/>
    <col min="37" max="37" width="3" style="38" customWidth="1"/>
    <col min="38" max="38" width="12.44140625" style="38" customWidth="1"/>
    <col min="39" max="39" width="7.88671875" style="38" bestFit="1" customWidth="1"/>
    <col min="40" max="40" width="9.109375" style="38" customWidth="1"/>
    <col min="41" max="41" width="9.109375" style="38" hidden="1" customWidth="1"/>
    <col min="42" max="42" width="12.44140625" style="38" hidden="1" customWidth="1"/>
    <col min="43" max="43" width="10.33203125" style="38" hidden="1" customWidth="1"/>
    <col min="44" max="44" width="8.88671875" style="38" hidden="1" customWidth="1"/>
    <col min="45" max="45" width="8.88671875" style="38"/>
    <col min="46" max="46" width="10.6640625" style="38" customWidth="1"/>
    <col min="47" max="47" width="9.44140625" style="38" bestFit="1" customWidth="1"/>
    <col min="48" max="48" width="2.44140625" style="38" customWidth="1"/>
    <col min="49" max="52" width="8.88671875" style="38"/>
    <col min="53" max="54" width="11" style="38" customWidth="1"/>
    <col min="55" max="16384" width="8.88671875" style="38"/>
  </cols>
  <sheetData>
    <row r="1" spans="1:54" ht="18" customHeight="1" x14ac:dyDescent="0.2">
      <c r="A1" s="249" t="s">
        <v>173</v>
      </c>
      <c r="B1" s="249"/>
      <c r="C1" s="249"/>
      <c r="D1" s="249"/>
      <c r="E1" s="250"/>
      <c r="F1" s="250"/>
      <c r="G1" s="250"/>
      <c r="H1" s="41" t="s">
        <v>53</v>
      </c>
      <c r="I1" s="61">
        <v>45839</v>
      </c>
      <c r="L1" s="69" t="s">
        <v>100</v>
      </c>
      <c r="M1" s="84"/>
      <c r="N1" s="96" t="s">
        <v>122</v>
      </c>
      <c r="O1" s="96"/>
      <c r="P1" s="96"/>
      <c r="Q1" s="96"/>
      <c r="R1" s="96"/>
      <c r="S1" s="96"/>
      <c r="T1" s="96" t="str">
        <f>T9</f>
        <v>年間使用
電力量(kWh)</v>
      </c>
      <c r="U1" s="96"/>
      <c r="V1" s="96"/>
      <c r="W1" s="96"/>
      <c r="X1" s="96"/>
      <c r="Y1" s="96" t="s">
        <v>9</v>
      </c>
      <c r="Z1" s="96"/>
      <c r="AA1" s="96" t="str">
        <f>AA9</f>
        <v>年間使用
電力量(kWh)</v>
      </c>
      <c r="AB1" s="96"/>
      <c r="AC1" s="96"/>
      <c r="AD1" s="96"/>
      <c r="AE1" s="96"/>
      <c r="AF1" s="96"/>
      <c r="AG1" s="96" t="str">
        <f>AG9</f>
        <v>LED見積
（合計）</v>
      </c>
      <c r="AH1" s="96" t="s">
        <v>136</v>
      </c>
      <c r="AI1" s="96" t="str">
        <f>AI9</f>
        <v>工事費
概算見積
（合計）</v>
      </c>
      <c r="AJ1" s="96" t="str">
        <f>L303</f>
        <v>年間削減電気料金計</v>
      </c>
      <c r="AK1" s="96"/>
      <c r="AL1" s="96"/>
      <c r="AM1" s="96" t="s">
        <v>86</v>
      </c>
      <c r="AO1" s="96" t="s">
        <v>57</v>
      </c>
      <c r="AP1" s="96" t="s">
        <v>126</v>
      </c>
      <c r="AQ1" s="37" t="s">
        <v>121</v>
      </c>
      <c r="AW1" s="38" t="s">
        <v>226</v>
      </c>
      <c r="AX1" s="38" t="s">
        <v>225</v>
      </c>
      <c r="BA1" s="38" t="s">
        <v>202</v>
      </c>
      <c r="BB1" s="38" t="s">
        <v>223</v>
      </c>
    </row>
    <row r="2" spans="1:54" s="39" customFormat="1" ht="15.6" customHeight="1" x14ac:dyDescent="0.2">
      <c r="A2" s="40"/>
      <c r="B2" s="40"/>
      <c r="C2" s="40"/>
      <c r="D2" s="51"/>
      <c r="E2" s="40"/>
      <c r="F2" s="40"/>
      <c r="G2" s="40" t="s">
        <v>192</v>
      </c>
      <c r="H2" s="58">
        <f>SUMIF(AR10:AR309,1,Y10:Y309)</f>
        <v>0</v>
      </c>
      <c r="I2" s="62">
        <f>IF(H2&lt;1,0,IF(H2&lt;11,1,CEILING(H2/10,1)))</f>
        <v>0</v>
      </c>
      <c r="L2" s="251"/>
      <c r="M2" s="251"/>
      <c r="N2" s="97">
        <f>N294</f>
        <v>0</v>
      </c>
      <c r="O2" s="70"/>
      <c r="P2" s="70"/>
      <c r="Q2" s="112"/>
      <c r="R2" s="112"/>
      <c r="S2" s="112"/>
      <c r="T2" s="118">
        <f>T294</f>
        <v>0</v>
      </c>
      <c r="U2" s="112"/>
      <c r="V2" s="112"/>
      <c r="W2" s="112"/>
      <c r="X2" s="112"/>
      <c r="Y2" s="118">
        <f>$Y294</f>
        <v>0</v>
      </c>
      <c r="Z2" s="112"/>
      <c r="AA2" s="118">
        <f>AA294</f>
        <v>0</v>
      </c>
      <c r="AB2" s="112"/>
      <c r="AC2" s="112"/>
      <c r="AD2" s="112"/>
      <c r="AE2" s="112"/>
      <c r="AF2" s="112"/>
      <c r="AG2" s="118">
        <f>AG294</f>
        <v>0</v>
      </c>
      <c r="AH2" s="158">
        <f>SUBTOTAL(109,AI10:AI288)</f>
        <v>0</v>
      </c>
      <c r="AI2" s="118">
        <f>AI294</f>
        <v>0</v>
      </c>
      <c r="AJ2" s="166" t="e">
        <f>M303</f>
        <v>#VALUE!</v>
      </c>
      <c r="AK2" s="112"/>
      <c r="AL2" s="112"/>
      <c r="AM2" s="176">
        <f>$AM294</f>
        <v>0</v>
      </c>
      <c r="AO2" s="176">
        <f>$AO$294</f>
        <v>0</v>
      </c>
      <c r="AP2" s="176">
        <f>$AP$294</f>
        <v>0</v>
      </c>
      <c r="AQ2" s="188" t="str">
        <f>$AQ$294</f>
        <v>-</v>
      </c>
      <c r="AW2" s="210" t="e">
        <f>$AU304</f>
        <v>#VALUE!</v>
      </c>
      <c r="AX2" s="210" t="e">
        <f>$AU308</f>
        <v>#VALUE!</v>
      </c>
      <c r="BA2" s="212">
        <f>$BA294</f>
        <v>0</v>
      </c>
      <c r="BB2" s="212">
        <f>$BB294</f>
        <v>0</v>
      </c>
    </row>
    <row r="3" spans="1:54" s="39" customFormat="1" ht="18" customHeight="1" x14ac:dyDescent="0.2">
      <c r="A3" s="41" t="s">
        <v>116</v>
      </c>
      <c r="B3" s="41" t="s">
        <v>123</v>
      </c>
      <c r="C3" s="49" t="s">
        <v>135</v>
      </c>
      <c r="D3" s="252"/>
      <c r="E3" s="252"/>
      <c r="F3" s="252"/>
      <c r="G3" s="253" t="s">
        <v>178</v>
      </c>
      <c r="H3" s="253"/>
      <c r="I3" s="56" t="s">
        <v>247</v>
      </c>
      <c r="AP3" s="188"/>
    </row>
    <row r="4" spans="1:54" s="39" customFormat="1" ht="18" customHeight="1" x14ac:dyDescent="0.2">
      <c r="A4" s="42"/>
      <c r="B4" s="46"/>
      <c r="C4" s="46" t="s">
        <v>183</v>
      </c>
      <c r="D4" s="254"/>
      <c r="E4" s="254"/>
      <c r="F4" s="254"/>
      <c r="G4" s="255">
        <f>IF(H2&gt;=1,50000,0)*IF(H2&lt;1,0,IF(H2&lt;13,1,CEILING(H2/10,1)))</f>
        <v>0</v>
      </c>
      <c r="H4" s="255"/>
      <c r="I4" s="57">
        <f>AG2*0.1</f>
        <v>0</v>
      </c>
      <c r="AP4" s="188"/>
    </row>
    <row r="5" spans="1:54" s="39" customFormat="1" ht="18" customHeight="1" x14ac:dyDescent="0.2">
      <c r="A5" s="43"/>
      <c r="B5" s="43"/>
      <c r="C5" s="50" t="str">
        <f>IF(ISERROR(VLOOKUP($C4,#REF!,2,0)),"該当無し",VLOOKUP($C4,#REF!,2,0))&amp;"kVA / "&amp;IF(ISERROR(VLOOKUP($C4,#REF!,3,0)),"",VLOOKUP($C4,#REF!,3,0))&amp;"KWh"</f>
        <v>該当無しkVA / KWh</v>
      </c>
      <c r="D5" s="252"/>
      <c r="E5" s="252"/>
      <c r="F5" s="252"/>
      <c r="G5" s="256" t="s">
        <v>237</v>
      </c>
      <c r="H5" s="257"/>
      <c r="I5" s="63"/>
      <c r="AM5" s="177"/>
      <c r="AP5" s="188"/>
    </row>
    <row r="6" spans="1:54" s="39" customFormat="1" ht="18" customHeight="1" x14ac:dyDescent="0.2">
      <c r="A6" s="43"/>
      <c r="B6" s="43"/>
      <c r="C6" s="43"/>
      <c r="D6" s="254"/>
      <c r="E6" s="254"/>
      <c r="F6" s="254"/>
      <c r="G6" s="258">
        <f>ROUND(($AG2+$AH2)*0.15,-3)</f>
        <v>0</v>
      </c>
      <c r="H6" s="258"/>
      <c r="I6" s="64"/>
      <c r="L6" s="259" t="e">
        <f>#REF!</f>
        <v>#REF!</v>
      </c>
      <c r="M6" s="260"/>
      <c r="N6" s="98"/>
      <c r="P6" s="107"/>
      <c r="AM6" s="178" t="s">
        <v>71</v>
      </c>
      <c r="AP6" s="188"/>
    </row>
    <row r="7" spans="1:54" ht="18" customHeight="1" x14ac:dyDescent="0.2">
      <c r="L7" s="71" t="str">
        <f>IF($A$4="","LED化 シミュレーション試算例",$A$4&amp;"　"&amp;"LED化　シミュレーション試算")</f>
        <v>LED化 シミュレーション試算例</v>
      </c>
      <c r="M7" s="85"/>
      <c r="N7" s="85"/>
      <c r="O7" s="85"/>
      <c r="T7" s="119"/>
      <c r="V7" s="126"/>
      <c r="W7" s="126"/>
      <c r="AA7" s="119"/>
      <c r="AG7" s="119"/>
      <c r="AI7" s="119"/>
      <c r="AL7" s="261">
        <f>$I$1</f>
        <v>45839</v>
      </c>
      <c r="AM7" s="261"/>
      <c r="AP7" s="189"/>
    </row>
    <row r="8" spans="1:54" s="39" customFormat="1" ht="15.6" customHeight="1" x14ac:dyDescent="0.2">
      <c r="A8" s="262" t="s">
        <v>34</v>
      </c>
      <c r="B8" s="262"/>
      <c r="C8" s="262"/>
      <c r="D8" s="262"/>
      <c r="E8" s="262"/>
      <c r="F8" s="262"/>
      <c r="G8" s="262"/>
      <c r="H8" s="262"/>
      <c r="I8" s="262"/>
      <c r="J8" s="262"/>
      <c r="L8" s="263" t="s">
        <v>8</v>
      </c>
      <c r="M8" s="264"/>
      <c r="N8" s="264"/>
      <c r="O8" s="264"/>
      <c r="P8" s="264"/>
      <c r="Q8" s="264"/>
      <c r="R8" s="264"/>
      <c r="S8" s="264"/>
      <c r="T8" s="265"/>
      <c r="U8" s="77"/>
      <c r="V8" s="127"/>
      <c r="W8" s="127"/>
      <c r="X8" s="266" t="s">
        <v>23</v>
      </c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  <c r="AK8" s="77"/>
      <c r="AL8" s="266" t="s">
        <v>77</v>
      </c>
      <c r="AM8" s="266"/>
      <c r="AP8" s="188"/>
    </row>
    <row r="9" spans="1:54" s="39" customFormat="1" ht="37.35" customHeight="1" x14ac:dyDescent="0.15">
      <c r="A9" s="44" t="s">
        <v>167</v>
      </c>
      <c r="B9" s="47" t="s">
        <v>104</v>
      </c>
      <c r="C9" s="47" t="s">
        <v>108</v>
      </c>
      <c r="D9" s="52" t="s">
        <v>174</v>
      </c>
      <c r="E9" s="47" t="s">
        <v>115</v>
      </c>
      <c r="F9" s="54" t="s">
        <v>169</v>
      </c>
      <c r="G9" s="54" t="s">
        <v>170</v>
      </c>
      <c r="H9" s="59" t="s">
        <v>12</v>
      </c>
      <c r="I9" s="65" t="s">
        <v>130</v>
      </c>
      <c r="J9" s="67" t="s">
        <v>131</v>
      </c>
      <c r="L9" s="72" t="s">
        <v>2</v>
      </c>
      <c r="M9" s="72" t="s">
        <v>4</v>
      </c>
      <c r="N9" s="99" t="s">
        <v>110</v>
      </c>
      <c r="O9" s="106" t="s">
        <v>22</v>
      </c>
      <c r="P9" s="106" t="s">
        <v>11</v>
      </c>
      <c r="Q9" s="113" t="s">
        <v>16</v>
      </c>
      <c r="R9" s="113" t="s">
        <v>161</v>
      </c>
      <c r="S9" s="113" t="s">
        <v>152</v>
      </c>
      <c r="T9" s="113" t="s">
        <v>19</v>
      </c>
      <c r="U9" s="77"/>
      <c r="V9" s="128"/>
      <c r="W9" s="130"/>
      <c r="X9" s="72" t="s">
        <v>29</v>
      </c>
      <c r="Y9" s="99" t="s">
        <v>9</v>
      </c>
      <c r="Z9" s="113" t="s">
        <v>16</v>
      </c>
      <c r="AA9" s="113" t="s">
        <v>19</v>
      </c>
      <c r="AB9" s="113" t="s">
        <v>31</v>
      </c>
      <c r="AC9" s="113" t="s">
        <v>177</v>
      </c>
      <c r="AD9" s="113" t="s">
        <v>176</v>
      </c>
      <c r="AE9" s="267" t="s">
        <v>184</v>
      </c>
      <c r="AF9" s="268"/>
      <c r="AG9" s="113" t="s">
        <v>28</v>
      </c>
      <c r="AH9" s="113" t="s">
        <v>36</v>
      </c>
      <c r="AI9" s="113" t="s">
        <v>163</v>
      </c>
      <c r="AJ9" s="167" t="s">
        <v>43</v>
      </c>
      <c r="AK9" s="77"/>
      <c r="AL9" s="173" t="s">
        <v>158</v>
      </c>
      <c r="AM9" s="99" t="s">
        <v>159</v>
      </c>
      <c r="AN9" s="182" t="s">
        <v>114</v>
      </c>
      <c r="AO9" s="185" t="s">
        <v>124</v>
      </c>
      <c r="AP9" s="190" t="s">
        <v>126</v>
      </c>
      <c r="AQ9" s="192" t="s">
        <v>121</v>
      </c>
      <c r="AR9" s="194" t="s">
        <v>191</v>
      </c>
      <c r="AS9" s="195" t="s">
        <v>188</v>
      </c>
      <c r="AT9" s="195" t="s">
        <v>190</v>
      </c>
      <c r="AU9" s="195" t="s">
        <v>117</v>
      </c>
      <c r="AW9" s="195" t="s">
        <v>5</v>
      </c>
      <c r="AX9" s="195" t="s">
        <v>190</v>
      </c>
      <c r="AY9" s="195" t="s">
        <v>117</v>
      </c>
      <c r="BA9" s="224" t="s">
        <v>236</v>
      </c>
      <c r="BB9" s="224" t="s">
        <v>171</v>
      </c>
    </row>
    <row r="10" spans="1:54" s="39" customFormat="1" ht="25.2" customHeight="1" x14ac:dyDescent="0.2">
      <c r="A10" s="45"/>
      <c r="B10" s="48"/>
      <c r="C10" s="48"/>
      <c r="D10" s="53"/>
      <c r="E10" s="53"/>
      <c r="F10" s="55"/>
      <c r="G10" s="55"/>
      <c r="H10" s="60"/>
      <c r="I10" s="66"/>
      <c r="J10" s="68"/>
      <c r="L10" s="73">
        <f t="shared" ref="L10:L73" si="0">IFERROR($A10,"")</f>
        <v>0</v>
      </c>
      <c r="M10" s="73" t="str">
        <f t="shared" ref="M10:M73" si="1">IFERROR($B10&amp;" "&amp;$C10,"")</f>
        <v xml:space="preserve"> </v>
      </c>
      <c r="N10" s="100">
        <f t="shared" ref="N10:N73" si="2">IFERROR($E10,"")</f>
        <v>0</v>
      </c>
      <c r="O10" s="100">
        <f t="shared" ref="O10:O73" si="3">IFERROR($D10*$E10,"")</f>
        <v>0</v>
      </c>
      <c r="P10" s="108">
        <f t="shared" ref="P10:P73" si="4">O10</f>
        <v>0</v>
      </c>
      <c r="Q10" s="108" t="str">
        <f>IF(OR($C10="LED",$C10="不明"),"",IF(ISERROR(VLOOKUP($M10,#REF!,2,0)),"",VLOOKUP($M10,#REF!,2,0)))</f>
        <v/>
      </c>
      <c r="R10" s="100">
        <f t="shared" ref="R10:R73" si="5">IFERROR($F10,"")</f>
        <v>0</v>
      </c>
      <c r="S10" s="100">
        <f t="shared" ref="S10:S73" si="6">IFERROR($G10,"")</f>
        <v>0</v>
      </c>
      <c r="T10" s="120" t="str">
        <f t="shared" ref="T10:T73" si="7">IF(ISERROR(P10*Q10*R10*S10/1000),"",(P10*Q10*R10*S10/1000))</f>
        <v/>
      </c>
      <c r="U10" s="124"/>
      <c r="V10" s="129" t="s">
        <v>164</v>
      </c>
      <c r="W10" s="131"/>
      <c r="X10" s="75" t="str">
        <f>IF(COUNTIF($M10,"*LED*"),"LED設置済",IF(COUNTIF($M10,"*不明*"),"該当不明",IF(ISERROR(VLOOKUP($M10,#REF!,4,0)),"",VLOOKUP($M10,#REF!,4,0))))</f>
        <v/>
      </c>
      <c r="Y10" s="139">
        <f t="shared" ref="Y10:Y73" si="8">O10</f>
        <v>0</v>
      </c>
      <c r="Z10" s="144" t="str">
        <f>IF(ISERROR(VLOOKUP($M10,#REF!,5,0)),"",VLOOKUP($M10,#REF!,5,0))</f>
        <v/>
      </c>
      <c r="AA10" s="147" t="str">
        <f t="shared" ref="AA10:AA73" si="9">IF(ISERROR(R10*S10*Y10*Z10/1000),"",(R10*S10*Y10*Z10/1000))</f>
        <v/>
      </c>
      <c r="AB10" s="147" t="str">
        <f t="shared" ref="AB10:AB73" si="10">IF(ISERROR(T10-AA10),"",(T10-AA10))</f>
        <v/>
      </c>
      <c r="AC10" s="147" t="str">
        <f>IF(ISERROR(VLOOKUP($M10,#REF!,6,0)),"",VLOOKUP($M10,#REF!,6,0))</f>
        <v/>
      </c>
      <c r="AD10" s="147" t="str">
        <f>IF(ISERROR(VLOOKUP($M10,#REF!,8,0)),"",VLOOKUP($M10,#REF!,8,0))</f>
        <v/>
      </c>
      <c r="AE10" s="152" t="str">
        <f t="shared" ref="AE10:AE73" si="11">IF(AF10="","","▲")</f>
        <v/>
      </c>
      <c r="AF10" s="155" t="str">
        <f t="shared" ref="AF10:AF73" si="12">IF(ISERROR(1-(AD10/AC10)),"",(1-(AD10/AC10)))</f>
        <v/>
      </c>
      <c r="AG10" s="146" t="str">
        <f t="shared" ref="AG10:AG73" si="13">IF(ISERROR(Y10*AD10),"",(Y10*AD10))</f>
        <v/>
      </c>
      <c r="AH10" s="146" t="str">
        <f>IF(ISERROR(VLOOKUP($M10,#REF!,9,0)),"",VLOOKUP($M10,#REF!,9,0))</f>
        <v/>
      </c>
      <c r="AI10" s="146" t="str">
        <f t="shared" ref="AI10:AI73" si="14">IF(ISERROR(Y10*AH10),"",(Y10*AH10))</f>
        <v/>
      </c>
      <c r="AJ10" s="168">
        <f t="shared" ref="AJ10:AJ73" si="15">IFERROR($J10,"")</f>
        <v>0</v>
      </c>
      <c r="AK10" s="171"/>
      <c r="AL10" s="174" t="str">
        <f t="shared" ref="AL10:AL73" si="16">IF(ISERROR(Q10-Z10),"",(Q10-Z10))</f>
        <v/>
      </c>
      <c r="AM10" s="179" t="str">
        <f t="shared" ref="AM10:AM73" si="17">IF(ISERROR((AL10*Y10)/1000),"",((AL10*Y10)/1000))</f>
        <v/>
      </c>
      <c r="AN10" s="183" t="str">
        <f t="shared" ref="AN10:AN73" si="18">IF(L10=0,IF(M10=" ","未入力セル",""),"")</f>
        <v>未入力セル</v>
      </c>
      <c r="AO10" s="186" t="str">
        <f t="shared" ref="AO10:AO16" si="19">IF(ISERROR((Q10*Y10)/1000),"",((Q10*Y10)/1000))</f>
        <v/>
      </c>
      <c r="AP10" s="186" t="str">
        <f t="shared" ref="AP10:AP16" si="20">IF(ISERROR((Z10*Y10)/1000),"",((Z10*Y10)/1000))</f>
        <v/>
      </c>
      <c r="AQ10" s="39">
        <f t="shared" ref="AQ10:AQ29" si="21">R10*S10*N10</f>
        <v>0</v>
      </c>
      <c r="AR10" s="39" t="str">
        <f>IF(ISERROR(VLOOKUP($M10,#REF!,16,0)),"",VLOOKUP($M10,#REF!,16,0))</f>
        <v/>
      </c>
      <c r="AS10" s="196" t="str">
        <f>IF(ISERROR(VLOOKUP($M10,#REF!,7,0)),"",VLOOKUP($M10,#REF!,7,0))</f>
        <v/>
      </c>
      <c r="AT10" s="203">
        <f t="shared" ref="AT10:AT73" si="22">Y10</f>
        <v>0</v>
      </c>
      <c r="AU10" s="208" t="str">
        <f t="shared" ref="AU10:AU73" si="23">IF(ISERROR(AS10*AT10),"",(AS10*AT10))</f>
        <v/>
      </c>
      <c r="AW10" s="208" t="str">
        <f>IF(ISERROR(VLOOKUP($M10,#REF!,10,0)),"",VLOOKUP($M10,#REF!,10,0))</f>
        <v/>
      </c>
      <c r="AX10" s="203">
        <f t="shared" ref="AX10:AX73" si="24">Y10</f>
        <v>0</v>
      </c>
      <c r="AY10" s="208" t="str">
        <f t="shared" ref="AY10:AY73" si="25">IF(ISERROR(AW10*AX10),"",(AW10*AX10))</f>
        <v/>
      </c>
      <c r="BA10" s="225" t="str">
        <f t="shared" ref="BA10:BA73" si="26">IF(ISERROR((Q10*P10)/1000),"",((Q10*P10)/1000))</f>
        <v/>
      </c>
      <c r="BB10" s="225" t="str">
        <f t="shared" ref="BB10:BB73" si="27">IF(ISERROR((Z10*Y10)/1000),"",((Z10*Y10)/1000))</f>
        <v/>
      </c>
    </row>
    <row r="11" spans="1:54" s="39" customFormat="1" ht="25.2" customHeight="1" x14ac:dyDescent="0.2">
      <c r="A11" s="45"/>
      <c r="B11" s="48"/>
      <c r="C11" s="48"/>
      <c r="D11" s="53"/>
      <c r="E11" s="53"/>
      <c r="F11" s="55"/>
      <c r="G11" s="55"/>
      <c r="H11" s="60"/>
      <c r="I11" s="66"/>
      <c r="J11" s="68"/>
      <c r="L11" s="73">
        <f t="shared" si="0"/>
        <v>0</v>
      </c>
      <c r="M11" s="73" t="str">
        <f t="shared" si="1"/>
        <v xml:space="preserve"> </v>
      </c>
      <c r="N11" s="100">
        <f t="shared" si="2"/>
        <v>0</v>
      </c>
      <c r="O11" s="100">
        <f t="shared" si="3"/>
        <v>0</v>
      </c>
      <c r="P11" s="108">
        <f t="shared" si="4"/>
        <v>0</v>
      </c>
      <c r="Q11" s="108" t="str">
        <f>IF(OR($C11="LED",$C11="不明"),"",IF(ISERROR(VLOOKUP($M11,#REF!,2,0)),"",VLOOKUP($M11,#REF!,2,0)))</f>
        <v/>
      </c>
      <c r="R11" s="100">
        <f t="shared" si="5"/>
        <v>0</v>
      </c>
      <c r="S11" s="100">
        <f t="shared" si="6"/>
        <v>0</v>
      </c>
      <c r="T11" s="120" t="str">
        <f t="shared" si="7"/>
        <v/>
      </c>
      <c r="U11" s="124"/>
      <c r="V11" s="129" t="s">
        <v>164</v>
      </c>
      <c r="W11" s="131"/>
      <c r="X11" s="75" t="str">
        <f>IF(COUNTIF($M11,"*LED*"),"LED設置済",IF(COUNTIF($M11,"*不明*"),"該当不明",IF(ISERROR(VLOOKUP($M11,#REF!,4,0)),"",VLOOKUP($M11,#REF!,4,0))))</f>
        <v/>
      </c>
      <c r="Y11" s="139">
        <f t="shared" si="8"/>
        <v>0</v>
      </c>
      <c r="Z11" s="144" t="str">
        <f>IF(ISERROR(VLOOKUP($M11,#REF!,5,0)),"",VLOOKUP($M11,#REF!,5,0))</f>
        <v/>
      </c>
      <c r="AA11" s="147" t="str">
        <f t="shared" si="9"/>
        <v/>
      </c>
      <c r="AB11" s="147" t="str">
        <f t="shared" si="10"/>
        <v/>
      </c>
      <c r="AC11" s="147" t="str">
        <f>IF(ISERROR(VLOOKUP($M11,#REF!,6,0)),"",VLOOKUP($M11,#REF!,6,0))</f>
        <v/>
      </c>
      <c r="AD11" s="147" t="str">
        <f>IF(ISERROR(VLOOKUP($M11,#REF!,8,0)),"",VLOOKUP($M11,#REF!,8,0))</f>
        <v/>
      </c>
      <c r="AE11" s="152" t="str">
        <f t="shared" si="11"/>
        <v/>
      </c>
      <c r="AF11" s="155" t="str">
        <f t="shared" si="12"/>
        <v/>
      </c>
      <c r="AG11" s="146" t="str">
        <f t="shared" si="13"/>
        <v/>
      </c>
      <c r="AH11" s="146" t="str">
        <f>IF(ISERROR(VLOOKUP($M11,#REF!,9,0)),"",VLOOKUP($M11,#REF!,9,0))</f>
        <v/>
      </c>
      <c r="AI11" s="146" t="str">
        <f t="shared" si="14"/>
        <v/>
      </c>
      <c r="AJ11" s="168">
        <f t="shared" si="15"/>
        <v>0</v>
      </c>
      <c r="AK11" s="171"/>
      <c r="AL11" s="174" t="str">
        <f t="shared" si="16"/>
        <v/>
      </c>
      <c r="AM11" s="179" t="str">
        <f t="shared" si="17"/>
        <v/>
      </c>
      <c r="AN11" s="183" t="str">
        <f t="shared" si="18"/>
        <v>未入力セル</v>
      </c>
      <c r="AO11" s="186" t="str">
        <f t="shared" si="19"/>
        <v/>
      </c>
      <c r="AP11" s="186" t="str">
        <f t="shared" si="20"/>
        <v/>
      </c>
      <c r="AQ11" s="39">
        <f t="shared" si="21"/>
        <v>0</v>
      </c>
      <c r="AR11" s="39" t="str">
        <f>IF(ISERROR(VLOOKUP($M11,#REF!,16,0)),"",VLOOKUP($M11,#REF!,16,0))</f>
        <v/>
      </c>
      <c r="AS11" s="196" t="str">
        <f>IF(ISERROR(VLOOKUP($M11,#REF!,7,0)),"",VLOOKUP($M11,#REF!,7,0))</f>
        <v/>
      </c>
      <c r="AT11" s="203">
        <f t="shared" si="22"/>
        <v>0</v>
      </c>
      <c r="AU11" s="208" t="str">
        <f t="shared" si="23"/>
        <v/>
      </c>
      <c r="AW11" s="208" t="str">
        <f>IF(ISERROR(VLOOKUP($M11,#REF!,10,0)),"",VLOOKUP($M11,#REF!,10,0))</f>
        <v/>
      </c>
      <c r="AX11" s="203">
        <f t="shared" si="24"/>
        <v>0</v>
      </c>
      <c r="AY11" s="208" t="str">
        <f t="shared" si="25"/>
        <v/>
      </c>
      <c r="BA11" s="225" t="str">
        <f t="shared" si="26"/>
        <v/>
      </c>
      <c r="BB11" s="225" t="str">
        <f t="shared" si="27"/>
        <v/>
      </c>
    </row>
    <row r="12" spans="1:54" s="39" customFormat="1" ht="25.2" customHeight="1" x14ac:dyDescent="0.2">
      <c r="A12" s="45"/>
      <c r="B12" s="48"/>
      <c r="C12" s="48"/>
      <c r="D12" s="53"/>
      <c r="E12" s="53"/>
      <c r="F12" s="55"/>
      <c r="G12" s="55"/>
      <c r="H12" s="60"/>
      <c r="I12" s="66"/>
      <c r="J12" s="68"/>
      <c r="L12" s="73">
        <f t="shared" si="0"/>
        <v>0</v>
      </c>
      <c r="M12" s="73" t="str">
        <f t="shared" si="1"/>
        <v xml:space="preserve"> </v>
      </c>
      <c r="N12" s="100">
        <f t="shared" si="2"/>
        <v>0</v>
      </c>
      <c r="O12" s="100">
        <f t="shared" si="3"/>
        <v>0</v>
      </c>
      <c r="P12" s="108">
        <f t="shared" si="4"/>
        <v>0</v>
      </c>
      <c r="Q12" s="108" t="str">
        <f>IF(OR($C12="LED",$C12="不明"),"",IF(ISERROR(VLOOKUP($M12,#REF!,2,0)),"",VLOOKUP($M12,#REF!,2,0)))</f>
        <v/>
      </c>
      <c r="R12" s="100">
        <f t="shared" si="5"/>
        <v>0</v>
      </c>
      <c r="S12" s="100">
        <f t="shared" si="6"/>
        <v>0</v>
      </c>
      <c r="T12" s="120" t="str">
        <f t="shared" si="7"/>
        <v/>
      </c>
      <c r="U12" s="124"/>
      <c r="V12" s="129" t="s">
        <v>164</v>
      </c>
      <c r="W12" s="131"/>
      <c r="X12" s="75" t="str">
        <f>IF(COUNTIF($M12,"*LED*"),"LED設置済",IF(COUNTIF($M12,"*不明*"),"該当不明",IF(ISERROR(VLOOKUP($M12,#REF!,4,0)),"",VLOOKUP($M12,#REF!,4,0))))</f>
        <v/>
      </c>
      <c r="Y12" s="139">
        <f t="shared" si="8"/>
        <v>0</v>
      </c>
      <c r="Z12" s="144" t="str">
        <f>IF(ISERROR(VLOOKUP($M12,#REF!,5,0)),"",VLOOKUP($M12,#REF!,5,0))</f>
        <v/>
      </c>
      <c r="AA12" s="147" t="str">
        <f t="shared" si="9"/>
        <v/>
      </c>
      <c r="AB12" s="147" t="str">
        <f t="shared" si="10"/>
        <v/>
      </c>
      <c r="AC12" s="147" t="str">
        <f>IF(ISERROR(VLOOKUP($M12,#REF!,6,0)),"",VLOOKUP($M12,#REF!,6,0))</f>
        <v/>
      </c>
      <c r="AD12" s="147" t="str">
        <f>IF(ISERROR(VLOOKUP($M12,#REF!,8,0)),"",VLOOKUP($M12,#REF!,8,0))</f>
        <v/>
      </c>
      <c r="AE12" s="152" t="str">
        <f t="shared" si="11"/>
        <v/>
      </c>
      <c r="AF12" s="155" t="str">
        <f t="shared" si="12"/>
        <v/>
      </c>
      <c r="AG12" s="146" t="str">
        <f t="shared" si="13"/>
        <v/>
      </c>
      <c r="AH12" s="146" t="str">
        <f>IF(ISERROR(VLOOKUP($M12,#REF!,9,0)),"",VLOOKUP($M12,#REF!,9,0))</f>
        <v/>
      </c>
      <c r="AI12" s="146" t="str">
        <f t="shared" si="14"/>
        <v/>
      </c>
      <c r="AJ12" s="168">
        <f t="shared" si="15"/>
        <v>0</v>
      </c>
      <c r="AK12" s="171"/>
      <c r="AL12" s="174" t="str">
        <f t="shared" si="16"/>
        <v/>
      </c>
      <c r="AM12" s="179" t="str">
        <f t="shared" si="17"/>
        <v/>
      </c>
      <c r="AN12" s="183" t="str">
        <f t="shared" si="18"/>
        <v>未入力セル</v>
      </c>
      <c r="AO12" s="186" t="str">
        <f t="shared" si="19"/>
        <v/>
      </c>
      <c r="AP12" s="186" t="str">
        <f t="shared" si="20"/>
        <v/>
      </c>
      <c r="AQ12" s="39">
        <f t="shared" si="21"/>
        <v>0</v>
      </c>
      <c r="AR12" s="39" t="str">
        <f>IF(ISERROR(VLOOKUP($M12,#REF!,16,0)),"",VLOOKUP($M12,#REF!,16,0))</f>
        <v/>
      </c>
      <c r="AS12" s="196" t="str">
        <f>IF(ISERROR(VLOOKUP($M12,#REF!,7,0)),"",VLOOKUP($M12,#REF!,7,0))</f>
        <v/>
      </c>
      <c r="AT12" s="203">
        <f t="shared" si="22"/>
        <v>0</v>
      </c>
      <c r="AU12" s="208" t="str">
        <f t="shared" si="23"/>
        <v/>
      </c>
      <c r="AW12" s="208" t="str">
        <f>IF(ISERROR(VLOOKUP($M12,#REF!,10,0)),"",VLOOKUP($M12,#REF!,10,0))</f>
        <v/>
      </c>
      <c r="AX12" s="203">
        <f t="shared" si="24"/>
        <v>0</v>
      </c>
      <c r="AY12" s="208" t="str">
        <f t="shared" si="25"/>
        <v/>
      </c>
      <c r="BA12" s="225" t="str">
        <f t="shared" si="26"/>
        <v/>
      </c>
      <c r="BB12" s="225" t="str">
        <f t="shared" si="27"/>
        <v/>
      </c>
    </row>
    <row r="13" spans="1:54" s="39" customFormat="1" ht="25.2" customHeight="1" x14ac:dyDescent="0.2">
      <c r="A13" s="45"/>
      <c r="B13" s="48"/>
      <c r="C13" s="48"/>
      <c r="D13" s="53"/>
      <c r="E13" s="53"/>
      <c r="F13" s="55"/>
      <c r="G13" s="55"/>
      <c r="H13" s="60"/>
      <c r="I13" s="66"/>
      <c r="J13" s="68"/>
      <c r="L13" s="73">
        <f t="shared" si="0"/>
        <v>0</v>
      </c>
      <c r="M13" s="73" t="str">
        <f t="shared" si="1"/>
        <v xml:space="preserve"> </v>
      </c>
      <c r="N13" s="100">
        <f t="shared" si="2"/>
        <v>0</v>
      </c>
      <c r="O13" s="100">
        <f t="shared" si="3"/>
        <v>0</v>
      </c>
      <c r="P13" s="108">
        <f t="shared" si="4"/>
        <v>0</v>
      </c>
      <c r="Q13" s="108" t="str">
        <f>IF(OR($C13="LED",$C13="不明"),"",IF(ISERROR(VLOOKUP($M13,#REF!,2,0)),"",VLOOKUP($M13,#REF!,2,0)))</f>
        <v/>
      </c>
      <c r="R13" s="100">
        <f t="shared" si="5"/>
        <v>0</v>
      </c>
      <c r="S13" s="100">
        <f t="shared" si="6"/>
        <v>0</v>
      </c>
      <c r="T13" s="120" t="str">
        <f t="shared" si="7"/>
        <v/>
      </c>
      <c r="U13" s="124"/>
      <c r="V13" s="129" t="s">
        <v>164</v>
      </c>
      <c r="W13" s="131"/>
      <c r="X13" s="75" t="str">
        <f>IF(COUNTIF($M13,"*LED*"),"LED設置済",IF(COUNTIF($M13,"*不明*"),"該当不明",IF(ISERROR(VLOOKUP($M13,#REF!,4,0)),"",VLOOKUP($M13,#REF!,4,0))))</f>
        <v/>
      </c>
      <c r="Y13" s="139">
        <f t="shared" si="8"/>
        <v>0</v>
      </c>
      <c r="Z13" s="144" t="str">
        <f>IF(ISERROR(VLOOKUP($M13,#REF!,5,0)),"",VLOOKUP($M13,#REF!,5,0))</f>
        <v/>
      </c>
      <c r="AA13" s="147" t="str">
        <f t="shared" si="9"/>
        <v/>
      </c>
      <c r="AB13" s="147" t="str">
        <f t="shared" si="10"/>
        <v/>
      </c>
      <c r="AC13" s="147" t="str">
        <f>IF(ISERROR(VLOOKUP($M13,#REF!,6,0)),"",VLOOKUP($M13,#REF!,6,0))</f>
        <v/>
      </c>
      <c r="AD13" s="147" t="str">
        <f>IF(ISERROR(VLOOKUP($M13,#REF!,8,0)),"",VLOOKUP($M13,#REF!,8,0))</f>
        <v/>
      </c>
      <c r="AE13" s="152" t="str">
        <f t="shared" si="11"/>
        <v/>
      </c>
      <c r="AF13" s="155" t="str">
        <f t="shared" si="12"/>
        <v/>
      </c>
      <c r="AG13" s="146" t="str">
        <f t="shared" si="13"/>
        <v/>
      </c>
      <c r="AH13" s="146" t="str">
        <f>IF(ISERROR(VLOOKUP($M13,#REF!,9,0)),"",VLOOKUP($M13,#REF!,9,0))</f>
        <v/>
      </c>
      <c r="AI13" s="146" t="str">
        <f t="shared" si="14"/>
        <v/>
      </c>
      <c r="AJ13" s="168">
        <f t="shared" si="15"/>
        <v>0</v>
      </c>
      <c r="AK13" s="171"/>
      <c r="AL13" s="174" t="str">
        <f t="shared" si="16"/>
        <v/>
      </c>
      <c r="AM13" s="179" t="str">
        <f t="shared" si="17"/>
        <v/>
      </c>
      <c r="AN13" s="183" t="str">
        <f t="shared" si="18"/>
        <v>未入力セル</v>
      </c>
      <c r="AO13" s="186" t="str">
        <f t="shared" si="19"/>
        <v/>
      </c>
      <c r="AP13" s="186" t="str">
        <f t="shared" si="20"/>
        <v/>
      </c>
      <c r="AQ13" s="39">
        <f t="shared" si="21"/>
        <v>0</v>
      </c>
      <c r="AR13" s="39" t="str">
        <f>IF(ISERROR(VLOOKUP($M13,#REF!,16,0)),"",VLOOKUP($M13,#REF!,16,0))</f>
        <v/>
      </c>
      <c r="AS13" s="196" t="str">
        <f>IF(ISERROR(VLOOKUP($M13,#REF!,7,0)),"",VLOOKUP($M13,#REF!,7,0))</f>
        <v/>
      </c>
      <c r="AT13" s="203">
        <f t="shared" si="22"/>
        <v>0</v>
      </c>
      <c r="AU13" s="208" t="str">
        <f t="shared" si="23"/>
        <v/>
      </c>
      <c r="AW13" s="208" t="str">
        <f>IF(ISERROR(VLOOKUP($M13,#REF!,10,0)),"",VLOOKUP($M13,#REF!,10,0))</f>
        <v/>
      </c>
      <c r="AX13" s="203">
        <f t="shared" si="24"/>
        <v>0</v>
      </c>
      <c r="AY13" s="208" t="str">
        <f t="shared" si="25"/>
        <v/>
      </c>
      <c r="BA13" s="225" t="str">
        <f t="shared" si="26"/>
        <v/>
      </c>
      <c r="BB13" s="225" t="str">
        <f t="shared" si="27"/>
        <v/>
      </c>
    </row>
    <row r="14" spans="1:54" s="39" customFormat="1" ht="25.2" customHeight="1" x14ac:dyDescent="0.2">
      <c r="A14" s="45"/>
      <c r="B14" s="48"/>
      <c r="C14" s="48"/>
      <c r="D14" s="53"/>
      <c r="E14" s="53"/>
      <c r="F14" s="55"/>
      <c r="G14" s="55"/>
      <c r="H14" s="60"/>
      <c r="I14" s="66"/>
      <c r="J14" s="68"/>
      <c r="L14" s="73">
        <f t="shared" si="0"/>
        <v>0</v>
      </c>
      <c r="M14" s="73" t="str">
        <f t="shared" si="1"/>
        <v xml:space="preserve"> </v>
      </c>
      <c r="N14" s="100">
        <f t="shared" si="2"/>
        <v>0</v>
      </c>
      <c r="O14" s="100">
        <f t="shared" si="3"/>
        <v>0</v>
      </c>
      <c r="P14" s="108">
        <f t="shared" si="4"/>
        <v>0</v>
      </c>
      <c r="Q14" s="108" t="str">
        <f>IF(OR($C14="LED",$C14="不明"),"",IF(ISERROR(VLOOKUP($M14,#REF!,2,0)),"",VLOOKUP($M14,#REF!,2,0)))</f>
        <v/>
      </c>
      <c r="R14" s="100">
        <f t="shared" si="5"/>
        <v>0</v>
      </c>
      <c r="S14" s="100">
        <f t="shared" si="6"/>
        <v>0</v>
      </c>
      <c r="T14" s="120" t="str">
        <f t="shared" si="7"/>
        <v/>
      </c>
      <c r="U14" s="124"/>
      <c r="V14" s="129" t="s">
        <v>164</v>
      </c>
      <c r="W14" s="131"/>
      <c r="X14" s="75" t="str">
        <f>IF(COUNTIF($M14,"*LED*"),"LED設置済",IF(COUNTIF($M14,"*不明*"),"該当不明",IF(ISERROR(VLOOKUP($M14,#REF!,4,0)),"",VLOOKUP($M14,#REF!,4,0))))</f>
        <v/>
      </c>
      <c r="Y14" s="139">
        <f t="shared" si="8"/>
        <v>0</v>
      </c>
      <c r="Z14" s="144" t="str">
        <f>IF(ISERROR(VLOOKUP($M14,#REF!,5,0)),"",VLOOKUP($M14,#REF!,5,0))</f>
        <v/>
      </c>
      <c r="AA14" s="147" t="str">
        <f t="shared" si="9"/>
        <v/>
      </c>
      <c r="AB14" s="147" t="str">
        <f t="shared" si="10"/>
        <v/>
      </c>
      <c r="AC14" s="147" t="str">
        <f>IF(ISERROR(VLOOKUP($M14,#REF!,6,0)),"",VLOOKUP($M14,#REF!,6,0))</f>
        <v/>
      </c>
      <c r="AD14" s="147" t="str">
        <f>IF(ISERROR(VLOOKUP($M14,#REF!,8,0)),"",VLOOKUP($M14,#REF!,8,0))</f>
        <v/>
      </c>
      <c r="AE14" s="152" t="str">
        <f t="shared" si="11"/>
        <v/>
      </c>
      <c r="AF14" s="155" t="str">
        <f t="shared" si="12"/>
        <v/>
      </c>
      <c r="AG14" s="146" t="str">
        <f t="shared" si="13"/>
        <v/>
      </c>
      <c r="AH14" s="146" t="str">
        <f>IF(ISERROR(VLOOKUP($M14,#REF!,9,0)),"",VLOOKUP($M14,#REF!,9,0))</f>
        <v/>
      </c>
      <c r="AI14" s="146" t="str">
        <f t="shared" si="14"/>
        <v/>
      </c>
      <c r="AJ14" s="168">
        <f t="shared" si="15"/>
        <v>0</v>
      </c>
      <c r="AK14" s="171"/>
      <c r="AL14" s="174" t="str">
        <f t="shared" si="16"/>
        <v/>
      </c>
      <c r="AM14" s="179" t="str">
        <f t="shared" si="17"/>
        <v/>
      </c>
      <c r="AN14" s="183" t="str">
        <f t="shared" si="18"/>
        <v>未入力セル</v>
      </c>
      <c r="AO14" s="186" t="str">
        <f t="shared" si="19"/>
        <v/>
      </c>
      <c r="AP14" s="186" t="str">
        <f t="shared" si="20"/>
        <v/>
      </c>
      <c r="AQ14" s="39">
        <f t="shared" si="21"/>
        <v>0</v>
      </c>
      <c r="AR14" s="39" t="str">
        <f>IF(ISERROR(VLOOKUP($M14,#REF!,16,0)),"",VLOOKUP($M14,#REF!,16,0))</f>
        <v/>
      </c>
      <c r="AS14" s="196" t="str">
        <f>IF(ISERROR(VLOOKUP($M14,#REF!,7,0)),"",VLOOKUP($M14,#REF!,7,0))</f>
        <v/>
      </c>
      <c r="AT14" s="203">
        <f t="shared" si="22"/>
        <v>0</v>
      </c>
      <c r="AU14" s="208" t="str">
        <f t="shared" si="23"/>
        <v/>
      </c>
      <c r="AW14" s="208" t="str">
        <f>IF(ISERROR(VLOOKUP($M14,#REF!,10,0)),"",VLOOKUP($M14,#REF!,10,0))</f>
        <v/>
      </c>
      <c r="AX14" s="203">
        <f t="shared" si="24"/>
        <v>0</v>
      </c>
      <c r="AY14" s="208" t="str">
        <f t="shared" si="25"/>
        <v/>
      </c>
      <c r="BA14" s="225" t="str">
        <f t="shared" si="26"/>
        <v/>
      </c>
      <c r="BB14" s="225" t="str">
        <f t="shared" si="27"/>
        <v/>
      </c>
    </row>
    <row r="15" spans="1:54" s="39" customFormat="1" ht="25.2" customHeight="1" x14ac:dyDescent="0.2">
      <c r="A15" s="45"/>
      <c r="B15" s="48"/>
      <c r="C15" s="48"/>
      <c r="D15" s="53"/>
      <c r="E15" s="53"/>
      <c r="F15" s="55"/>
      <c r="G15" s="55"/>
      <c r="H15" s="60"/>
      <c r="I15" s="66"/>
      <c r="J15" s="68"/>
      <c r="L15" s="73">
        <f t="shared" si="0"/>
        <v>0</v>
      </c>
      <c r="M15" s="73" t="str">
        <f t="shared" si="1"/>
        <v xml:space="preserve"> </v>
      </c>
      <c r="N15" s="100">
        <f t="shared" si="2"/>
        <v>0</v>
      </c>
      <c r="O15" s="100">
        <f t="shared" si="3"/>
        <v>0</v>
      </c>
      <c r="P15" s="108">
        <f t="shared" si="4"/>
        <v>0</v>
      </c>
      <c r="Q15" s="108" t="str">
        <f>IF(OR($C15="LED",$C15="不明"),"",IF(ISERROR(VLOOKUP($M15,#REF!,2,0)),"",VLOOKUP($M15,#REF!,2,0)))</f>
        <v/>
      </c>
      <c r="R15" s="100">
        <f t="shared" si="5"/>
        <v>0</v>
      </c>
      <c r="S15" s="100">
        <f t="shared" si="6"/>
        <v>0</v>
      </c>
      <c r="T15" s="120" t="str">
        <f t="shared" si="7"/>
        <v/>
      </c>
      <c r="U15" s="124"/>
      <c r="V15" s="129" t="s">
        <v>164</v>
      </c>
      <c r="W15" s="131"/>
      <c r="X15" s="75" t="str">
        <f>IF(COUNTIF($M15,"*LED*"),"LED設置済",IF(COUNTIF($M15,"*不明*"),"該当不明",IF(ISERROR(VLOOKUP($M15,#REF!,4,0)),"",VLOOKUP($M15,#REF!,4,0))))</f>
        <v/>
      </c>
      <c r="Y15" s="139">
        <f t="shared" si="8"/>
        <v>0</v>
      </c>
      <c r="Z15" s="144" t="str">
        <f>IF(ISERROR(VLOOKUP($M15,#REF!,5,0)),"",VLOOKUP($M15,#REF!,5,0))</f>
        <v/>
      </c>
      <c r="AA15" s="147" t="str">
        <f t="shared" si="9"/>
        <v/>
      </c>
      <c r="AB15" s="147" t="str">
        <f t="shared" si="10"/>
        <v/>
      </c>
      <c r="AC15" s="147" t="str">
        <f>IF(ISERROR(VLOOKUP($M15,#REF!,6,0)),"",VLOOKUP($M15,#REF!,6,0))</f>
        <v/>
      </c>
      <c r="AD15" s="147" t="str">
        <f>IF(ISERROR(VLOOKUP($M15,#REF!,8,0)),"",VLOOKUP($M15,#REF!,8,0))</f>
        <v/>
      </c>
      <c r="AE15" s="152" t="str">
        <f t="shared" si="11"/>
        <v/>
      </c>
      <c r="AF15" s="155" t="str">
        <f t="shared" si="12"/>
        <v/>
      </c>
      <c r="AG15" s="146" t="str">
        <f t="shared" si="13"/>
        <v/>
      </c>
      <c r="AH15" s="146" t="str">
        <f>IF(ISERROR(VLOOKUP($M15,#REF!,9,0)),"",VLOOKUP($M15,#REF!,9,0))</f>
        <v/>
      </c>
      <c r="AI15" s="146" t="str">
        <f t="shared" si="14"/>
        <v/>
      </c>
      <c r="AJ15" s="168">
        <f t="shared" si="15"/>
        <v>0</v>
      </c>
      <c r="AK15" s="171"/>
      <c r="AL15" s="174" t="str">
        <f t="shared" si="16"/>
        <v/>
      </c>
      <c r="AM15" s="179" t="str">
        <f t="shared" si="17"/>
        <v/>
      </c>
      <c r="AN15" s="183" t="str">
        <f t="shared" si="18"/>
        <v>未入力セル</v>
      </c>
      <c r="AO15" s="186" t="str">
        <f t="shared" si="19"/>
        <v/>
      </c>
      <c r="AP15" s="186" t="str">
        <f t="shared" si="20"/>
        <v/>
      </c>
      <c r="AQ15" s="39">
        <f t="shared" si="21"/>
        <v>0</v>
      </c>
      <c r="AR15" s="39" t="str">
        <f>IF(ISERROR(VLOOKUP($M15,#REF!,16,0)),"",VLOOKUP($M15,#REF!,16,0))</f>
        <v/>
      </c>
      <c r="AS15" s="196" t="str">
        <f>IF(ISERROR(VLOOKUP($M15,#REF!,7,0)),"",VLOOKUP($M15,#REF!,7,0))</f>
        <v/>
      </c>
      <c r="AT15" s="203">
        <f t="shared" si="22"/>
        <v>0</v>
      </c>
      <c r="AU15" s="208" t="str">
        <f t="shared" si="23"/>
        <v/>
      </c>
      <c r="AW15" s="208" t="str">
        <f>IF(ISERROR(VLOOKUP($M15,#REF!,10,0)),"",VLOOKUP($M15,#REF!,10,0))</f>
        <v/>
      </c>
      <c r="AX15" s="203">
        <f t="shared" si="24"/>
        <v>0</v>
      </c>
      <c r="AY15" s="208" t="str">
        <f t="shared" si="25"/>
        <v/>
      </c>
      <c r="BA15" s="225" t="str">
        <f t="shared" si="26"/>
        <v/>
      </c>
      <c r="BB15" s="225" t="str">
        <f t="shared" si="27"/>
        <v/>
      </c>
    </row>
    <row r="16" spans="1:54" s="39" customFormat="1" ht="25.2" customHeight="1" x14ac:dyDescent="0.2">
      <c r="A16" s="45"/>
      <c r="B16" s="48"/>
      <c r="C16" s="48"/>
      <c r="D16" s="53"/>
      <c r="E16" s="53"/>
      <c r="F16" s="55"/>
      <c r="G16" s="55"/>
      <c r="H16" s="60"/>
      <c r="I16" s="66"/>
      <c r="J16" s="68"/>
      <c r="L16" s="73">
        <f t="shared" si="0"/>
        <v>0</v>
      </c>
      <c r="M16" s="73" t="str">
        <f t="shared" si="1"/>
        <v xml:space="preserve"> </v>
      </c>
      <c r="N16" s="100">
        <f t="shared" si="2"/>
        <v>0</v>
      </c>
      <c r="O16" s="100">
        <f t="shared" si="3"/>
        <v>0</v>
      </c>
      <c r="P16" s="108">
        <f t="shared" si="4"/>
        <v>0</v>
      </c>
      <c r="Q16" s="108" t="str">
        <f>IF(OR($C16="LED",$C16="不明"),"",IF(ISERROR(VLOOKUP($M16,#REF!,2,0)),"",VLOOKUP($M16,#REF!,2,0)))</f>
        <v/>
      </c>
      <c r="R16" s="100">
        <f t="shared" si="5"/>
        <v>0</v>
      </c>
      <c r="S16" s="100">
        <f t="shared" si="6"/>
        <v>0</v>
      </c>
      <c r="T16" s="120" t="str">
        <f t="shared" si="7"/>
        <v/>
      </c>
      <c r="U16" s="124"/>
      <c r="V16" s="129" t="s">
        <v>164</v>
      </c>
      <c r="W16" s="131"/>
      <c r="X16" s="75" t="str">
        <f>IF(COUNTIF($M16,"*LED*"),"LED設置済",IF(COUNTIF($M16,"*不明*"),"該当不明",IF(ISERROR(VLOOKUP($M16,#REF!,4,0)),"",VLOOKUP($M16,#REF!,4,0))))</f>
        <v/>
      </c>
      <c r="Y16" s="139">
        <f t="shared" si="8"/>
        <v>0</v>
      </c>
      <c r="Z16" s="144" t="str">
        <f>IF(ISERROR(VLOOKUP($M16,#REF!,5,0)),"",VLOOKUP($M16,#REF!,5,0))</f>
        <v/>
      </c>
      <c r="AA16" s="147" t="str">
        <f t="shared" si="9"/>
        <v/>
      </c>
      <c r="AB16" s="147" t="str">
        <f t="shared" si="10"/>
        <v/>
      </c>
      <c r="AC16" s="147" t="str">
        <f>IF(ISERROR(VLOOKUP($M16,#REF!,6,0)),"",VLOOKUP($M16,#REF!,6,0))</f>
        <v/>
      </c>
      <c r="AD16" s="147" t="str">
        <f>IF(ISERROR(VLOOKUP($M16,#REF!,8,0)),"",VLOOKUP($M16,#REF!,8,0))</f>
        <v/>
      </c>
      <c r="AE16" s="152" t="str">
        <f t="shared" si="11"/>
        <v/>
      </c>
      <c r="AF16" s="155" t="str">
        <f t="shared" si="12"/>
        <v/>
      </c>
      <c r="AG16" s="146" t="str">
        <f t="shared" si="13"/>
        <v/>
      </c>
      <c r="AH16" s="146" t="str">
        <f>IF(ISERROR(VLOOKUP($M16,#REF!,9,0)),"",VLOOKUP($M16,#REF!,9,0))</f>
        <v/>
      </c>
      <c r="AI16" s="146" t="str">
        <f t="shared" si="14"/>
        <v/>
      </c>
      <c r="AJ16" s="168">
        <f t="shared" si="15"/>
        <v>0</v>
      </c>
      <c r="AK16" s="171"/>
      <c r="AL16" s="174" t="str">
        <f t="shared" si="16"/>
        <v/>
      </c>
      <c r="AM16" s="179" t="str">
        <f t="shared" si="17"/>
        <v/>
      </c>
      <c r="AN16" s="183" t="str">
        <f t="shared" si="18"/>
        <v>未入力セル</v>
      </c>
      <c r="AO16" s="186" t="str">
        <f t="shared" si="19"/>
        <v/>
      </c>
      <c r="AP16" s="186" t="str">
        <f t="shared" si="20"/>
        <v/>
      </c>
      <c r="AQ16" s="39">
        <f t="shared" si="21"/>
        <v>0</v>
      </c>
      <c r="AR16" s="39" t="str">
        <f>IF(ISERROR(VLOOKUP($M16,#REF!,16,0)),"",VLOOKUP($M16,#REF!,16,0))</f>
        <v/>
      </c>
      <c r="AS16" s="196" t="str">
        <f>IF(ISERROR(VLOOKUP($M16,#REF!,7,0)),"",VLOOKUP($M16,#REF!,7,0))</f>
        <v/>
      </c>
      <c r="AT16" s="203">
        <f t="shared" si="22"/>
        <v>0</v>
      </c>
      <c r="AU16" s="208" t="str">
        <f t="shared" si="23"/>
        <v/>
      </c>
      <c r="AW16" s="208" t="str">
        <f>IF(ISERROR(VLOOKUP($M16,#REF!,10,0)),"",VLOOKUP($M16,#REF!,10,0))</f>
        <v/>
      </c>
      <c r="AX16" s="203">
        <f t="shared" si="24"/>
        <v>0</v>
      </c>
      <c r="AY16" s="208" t="str">
        <f t="shared" si="25"/>
        <v/>
      </c>
      <c r="BA16" s="225" t="str">
        <f t="shared" si="26"/>
        <v/>
      </c>
      <c r="BB16" s="225" t="str">
        <f t="shared" si="27"/>
        <v/>
      </c>
    </row>
    <row r="17" spans="1:54" s="39" customFormat="1" ht="25.2" customHeight="1" x14ac:dyDescent="0.2">
      <c r="A17" s="45"/>
      <c r="B17" s="48"/>
      <c r="C17" s="48"/>
      <c r="D17" s="53"/>
      <c r="E17" s="53"/>
      <c r="F17" s="55"/>
      <c r="G17" s="55"/>
      <c r="H17" s="60"/>
      <c r="I17" s="66"/>
      <c r="J17" s="68"/>
      <c r="L17" s="73">
        <f t="shared" si="0"/>
        <v>0</v>
      </c>
      <c r="M17" s="73" t="str">
        <f t="shared" si="1"/>
        <v xml:space="preserve"> </v>
      </c>
      <c r="N17" s="100">
        <f t="shared" si="2"/>
        <v>0</v>
      </c>
      <c r="O17" s="100">
        <f t="shared" si="3"/>
        <v>0</v>
      </c>
      <c r="P17" s="108">
        <f t="shared" si="4"/>
        <v>0</v>
      </c>
      <c r="Q17" s="108" t="str">
        <f>IF(OR($C17="LED",$C17="不明"),"",IF(ISERROR(VLOOKUP($M17,#REF!,2,0)),"",VLOOKUP($M17,#REF!,2,0)))</f>
        <v/>
      </c>
      <c r="R17" s="100">
        <f t="shared" si="5"/>
        <v>0</v>
      </c>
      <c r="S17" s="100">
        <f t="shared" si="6"/>
        <v>0</v>
      </c>
      <c r="T17" s="120" t="str">
        <f t="shared" si="7"/>
        <v/>
      </c>
      <c r="U17" s="124"/>
      <c r="V17" s="129" t="s">
        <v>164</v>
      </c>
      <c r="W17" s="131"/>
      <c r="X17" s="75" t="str">
        <f>IF(COUNTIF($M17,"*LED*"),"LED設置済",IF(COUNTIF($M17,"*不明*"),"該当不明",IF(ISERROR(VLOOKUP($M17,#REF!,4,0)),"",VLOOKUP($M17,#REF!,4,0))))</f>
        <v/>
      </c>
      <c r="Y17" s="139">
        <f t="shared" si="8"/>
        <v>0</v>
      </c>
      <c r="Z17" s="144" t="str">
        <f>IF(ISERROR(VLOOKUP($M17,#REF!,5,0)),"",VLOOKUP($M17,#REF!,5,0))</f>
        <v/>
      </c>
      <c r="AA17" s="147" t="str">
        <f t="shared" si="9"/>
        <v/>
      </c>
      <c r="AB17" s="147" t="str">
        <f t="shared" si="10"/>
        <v/>
      </c>
      <c r="AC17" s="147" t="str">
        <f>IF(ISERROR(VLOOKUP($M17,#REF!,6,0)),"",VLOOKUP($M17,#REF!,6,0))</f>
        <v/>
      </c>
      <c r="AD17" s="147" t="str">
        <f>IF(ISERROR(VLOOKUP($M17,#REF!,8,0)),"",VLOOKUP($M17,#REF!,8,0))</f>
        <v/>
      </c>
      <c r="AE17" s="152" t="str">
        <f t="shared" si="11"/>
        <v/>
      </c>
      <c r="AF17" s="155" t="str">
        <f t="shared" si="12"/>
        <v/>
      </c>
      <c r="AG17" s="146" t="str">
        <f t="shared" si="13"/>
        <v/>
      </c>
      <c r="AH17" s="146" t="str">
        <f>IF(ISERROR(VLOOKUP($M17,#REF!,9,0)),"",VLOOKUP($M17,#REF!,9,0))</f>
        <v/>
      </c>
      <c r="AI17" s="146" t="str">
        <f t="shared" si="14"/>
        <v/>
      </c>
      <c r="AJ17" s="168">
        <f t="shared" si="15"/>
        <v>0</v>
      </c>
      <c r="AK17" s="171"/>
      <c r="AL17" s="174" t="str">
        <f t="shared" si="16"/>
        <v/>
      </c>
      <c r="AM17" s="179" t="str">
        <f t="shared" si="17"/>
        <v/>
      </c>
      <c r="AN17" s="183" t="str">
        <f t="shared" si="18"/>
        <v>未入力セル</v>
      </c>
      <c r="AO17" s="186"/>
      <c r="AP17" s="186"/>
      <c r="AQ17" s="39">
        <f t="shared" si="21"/>
        <v>0</v>
      </c>
      <c r="AR17" s="39" t="str">
        <f>IF(ISERROR(VLOOKUP($M17,#REF!,16,0)),"",VLOOKUP($M17,#REF!,16,0))</f>
        <v/>
      </c>
      <c r="AS17" s="196" t="str">
        <f>IF(ISERROR(VLOOKUP($M17,#REF!,7,0)),"",VLOOKUP($M17,#REF!,7,0))</f>
        <v/>
      </c>
      <c r="AT17" s="203">
        <f t="shared" si="22"/>
        <v>0</v>
      </c>
      <c r="AU17" s="208" t="str">
        <f t="shared" si="23"/>
        <v/>
      </c>
      <c r="AW17" s="208" t="str">
        <f>IF(ISERROR(VLOOKUP($M17,#REF!,10,0)),"",VLOOKUP($M17,#REF!,10,0))</f>
        <v/>
      </c>
      <c r="AX17" s="203">
        <f t="shared" si="24"/>
        <v>0</v>
      </c>
      <c r="AY17" s="208" t="str">
        <f t="shared" si="25"/>
        <v/>
      </c>
      <c r="BA17" s="225" t="str">
        <f t="shared" si="26"/>
        <v/>
      </c>
      <c r="BB17" s="225" t="str">
        <f t="shared" si="27"/>
        <v/>
      </c>
    </row>
    <row r="18" spans="1:54" s="39" customFormat="1" ht="25.2" customHeight="1" x14ac:dyDescent="0.2">
      <c r="A18" s="45"/>
      <c r="B18" s="48"/>
      <c r="C18" s="48"/>
      <c r="D18" s="53"/>
      <c r="E18" s="53"/>
      <c r="F18" s="55"/>
      <c r="G18" s="55"/>
      <c r="H18" s="60"/>
      <c r="I18" s="66"/>
      <c r="J18" s="68"/>
      <c r="L18" s="73">
        <f t="shared" si="0"/>
        <v>0</v>
      </c>
      <c r="M18" s="73" t="str">
        <f t="shared" si="1"/>
        <v xml:space="preserve"> </v>
      </c>
      <c r="N18" s="100">
        <f t="shared" si="2"/>
        <v>0</v>
      </c>
      <c r="O18" s="100">
        <f t="shared" si="3"/>
        <v>0</v>
      </c>
      <c r="P18" s="108">
        <f t="shared" si="4"/>
        <v>0</v>
      </c>
      <c r="Q18" s="108" t="str">
        <f>IF(OR($C18="LED",$C18="不明"),"",IF(ISERROR(VLOOKUP($M18,#REF!,2,0)),"",VLOOKUP($M18,#REF!,2,0)))</f>
        <v/>
      </c>
      <c r="R18" s="100">
        <f t="shared" si="5"/>
        <v>0</v>
      </c>
      <c r="S18" s="100">
        <f t="shared" si="6"/>
        <v>0</v>
      </c>
      <c r="T18" s="120" t="str">
        <f t="shared" si="7"/>
        <v/>
      </c>
      <c r="U18" s="124"/>
      <c r="V18" s="129" t="s">
        <v>164</v>
      </c>
      <c r="W18" s="131"/>
      <c r="X18" s="75" t="str">
        <f>IF(COUNTIF($M18,"*LED*"),"LED設置済",IF(COUNTIF($M18,"*不明*"),"該当不明",IF(ISERROR(VLOOKUP($M18,#REF!,4,0)),"",VLOOKUP($M18,#REF!,4,0))))</f>
        <v/>
      </c>
      <c r="Y18" s="139">
        <f t="shared" si="8"/>
        <v>0</v>
      </c>
      <c r="Z18" s="144" t="str">
        <f>IF(ISERROR(VLOOKUP($M18,#REF!,5,0)),"",VLOOKUP($M18,#REF!,5,0))</f>
        <v/>
      </c>
      <c r="AA18" s="147" t="str">
        <f t="shared" si="9"/>
        <v/>
      </c>
      <c r="AB18" s="147" t="str">
        <f t="shared" si="10"/>
        <v/>
      </c>
      <c r="AC18" s="147" t="str">
        <f>IF(ISERROR(VLOOKUP($M18,#REF!,6,0)),"",VLOOKUP($M18,#REF!,6,0))</f>
        <v/>
      </c>
      <c r="AD18" s="147" t="str">
        <f>IF(ISERROR(VLOOKUP($M18,#REF!,8,0)),"",VLOOKUP($M18,#REF!,8,0))</f>
        <v/>
      </c>
      <c r="AE18" s="152" t="str">
        <f t="shared" si="11"/>
        <v/>
      </c>
      <c r="AF18" s="155" t="str">
        <f t="shared" si="12"/>
        <v/>
      </c>
      <c r="AG18" s="146" t="str">
        <f t="shared" si="13"/>
        <v/>
      </c>
      <c r="AH18" s="146" t="str">
        <f>IF(ISERROR(VLOOKUP($M18,#REF!,9,0)),"",VLOOKUP($M18,#REF!,9,0))</f>
        <v/>
      </c>
      <c r="AI18" s="146" t="str">
        <f t="shared" si="14"/>
        <v/>
      </c>
      <c r="AJ18" s="168">
        <f t="shared" si="15"/>
        <v>0</v>
      </c>
      <c r="AK18" s="171"/>
      <c r="AL18" s="174" t="str">
        <f t="shared" si="16"/>
        <v/>
      </c>
      <c r="AM18" s="179" t="str">
        <f t="shared" si="17"/>
        <v/>
      </c>
      <c r="AN18" s="183" t="str">
        <f t="shared" si="18"/>
        <v>未入力セル</v>
      </c>
      <c r="AO18" s="186" t="str">
        <f t="shared" ref="AO18:AO29" si="28">IF(ISERROR((Q18*Y18)/1000),"",((Q18*Y18)/1000))</f>
        <v/>
      </c>
      <c r="AP18" s="186" t="str">
        <f t="shared" ref="AP18:AP29" si="29">IF(ISERROR((Z18*Y18)/1000),"",((Z18*Y18)/1000))</f>
        <v/>
      </c>
      <c r="AQ18" s="39">
        <f t="shared" si="21"/>
        <v>0</v>
      </c>
      <c r="AR18" s="39" t="str">
        <f>IF(ISERROR(VLOOKUP($M18,#REF!,16,0)),"",VLOOKUP($M18,#REF!,16,0))</f>
        <v/>
      </c>
      <c r="AS18" s="196" t="str">
        <f>IF(ISERROR(VLOOKUP($M18,#REF!,7,0)),"",VLOOKUP($M18,#REF!,7,0))</f>
        <v/>
      </c>
      <c r="AT18" s="203">
        <f t="shared" si="22"/>
        <v>0</v>
      </c>
      <c r="AU18" s="208" t="str">
        <f t="shared" si="23"/>
        <v/>
      </c>
      <c r="AW18" s="208" t="str">
        <f>IF(ISERROR(VLOOKUP($M18,#REF!,10,0)),"",VLOOKUP($M18,#REF!,10,0))</f>
        <v/>
      </c>
      <c r="AX18" s="203">
        <f t="shared" si="24"/>
        <v>0</v>
      </c>
      <c r="AY18" s="208" t="str">
        <f t="shared" si="25"/>
        <v/>
      </c>
      <c r="BA18" s="225" t="str">
        <f t="shared" si="26"/>
        <v/>
      </c>
      <c r="BB18" s="225" t="str">
        <f t="shared" si="27"/>
        <v/>
      </c>
    </row>
    <row r="19" spans="1:54" s="39" customFormat="1" ht="25.2" customHeight="1" x14ac:dyDescent="0.2">
      <c r="A19" s="45"/>
      <c r="B19" s="48"/>
      <c r="C19" s="48"/>
      <c r="D19" s="53"/>
      <c r="E19" s="53"/>
      <c r="F19" s="55"/>
      <c r="G19" s="55"/>
      <c r="H19" s="60"/>
      <c r="I19" s="66"/>
      <c r="J19" s="68"/>
      <c r="L19" s="73">
        <f t="shared" si="0"/>
        <v>0</v>
      </c>
      <c r="M19" s="73" t="str">
        <f t="shared" si="1"/>
        <v xml:space="preserve"> </v>
      </c>
      <c r="N19" s="100">
        <f t="shared" si="2"/>
        <v>0</v>
      </c>
      <c r="O19" s="100">
        <f t="shared" si="3"/>
        <v>0</v>
      </c>
      <c r="P19" s="108">
        <f t="shared" si="4"/>
        <v>0</v>
      </c>
      <c r="Q19" s="108" t="str">
        <f>IF(OR($C19="LED",$C19="不明"),"",IF(ISERROR(VLOOKUP($M19,#REF!,2,0)),"",VLOOKUP($M19,#REF!,2,0)))</f>
        <v/>
      </c>
      <c r="R19" s="100">
        <f t="shared" si="5"/>
        <v>0</v>
      </c>
      <c r="S19" s="100">
        <f t="shared" si="6"/>
        <v>0</v>
      </c>
      <c r="T19" s="120" t="str">
        <f t="shared" si="7"/>
        <v/>
      </c>
      <c r="U19" s="124"/>
      <c r="V19" s="129" t="s">
        <v>164</v>
      </c>
      <c r="W19" s="131"/>
      <c r="X19" s="75" t="str">
        <f>IF(COUNTIF($M19,"*LED*"),"LED設置済",IF(COUNTIF($M19,"*不明*"),"該当不明",IF(ISERROR(VLOOKUP($M19,#REF!,4,0)),"",VLOOKUP($M19,#REF!,4,0))))</f>
        <v/>
      </c>
      <c r="Y19" s="139">
        <f t="shared" si="8"/>
        <v>0</v>
      </c>
      <c r="Z19" s="144" t="str">
        <f>IF(ISERROR(VLOOKUP($M19,#REF!,5,0)),"",VLOOKUP($M19,#REF!,5,0))</f>
        <v/>
      </c>
      <c r="AA19" s="147" t="str">
        <f t="shared" si="9"/>
        <v/>
      </c>
      <c r="AB19" s="147" t="str">
        <f t="shared" si="10"/>
        <v/>
      </c>
      <c r="AC19" s="147" t="str">
        <f>IF(ISERROR(VLOOKUP($M19,#REF!,6,0)),"",VLOOKUP($M19,#REF!,6,0))</f>
        <v/>
      </c>
      <c r="AD19" s="147" t="str">
        <f>IF(ISERROR(VLOOKUP($M19,#REF!,8,0)),"",VLOOKUP($M19,#REF!,8,0))</f>
        <v/>
      </c>
      <c r="AE19" s="152" t="str">
        <f t="shared" si="11"/>
        <v/>
      </c>
      <c r="AF19" s="155" t="str">
        <f t="shared" si="12"/>
        <v/>
      </c>
      <c r="AG19" s="146" t="str">
        <f t="shared" si="13"/>
        <v/>
      </c>
      <c r="AH19" s="146" t="str">
        <f>IF(ISERROR(VLOOKUP($M19,#REF!,9,0)),"",VLOOKUP($M19,#REF!,9,0))</f>
        <v/>
      </c>
      <c r="AI19" s="146" t="str">
        <f t="shared" si="14"/>
        <v/>
      </c>
      <c r="AJ19" s="168">
        <f t="shared" si="15"/>
        <v>0</v>
      </c>
      <c r="AK19" s="171"/>
      <c r="AL19" s="174" t="str">
        <f t="shared" si="16"/>
        <v/>
      </c>
      <c r="AM19" s="179" t="str">
        <f t="shared" si="17"/>
        <v/>
      </c>
      <c r="AN19" s="183" t="str">
        <f t="shared" si="18"/>
        <v>未入力セル</v>
      </c>
      <c r="AO19" s="186" t="str">
        <f t="shared" si="28"/>
        <v/>
      </c>
      <c r="AP19" s="186" t="str">
        <f t="shared" si="29"/>
        <v/>
      </c>
      <c r="AQ19" s="39">
        <f t="shared" si="21"/>
        <v>0</v>
      </c>
      <c r="AR19" s="39" t="str">
        <f>IF(ISERROR(VLOOKUP($M19,#REF!,16,0)),"",VLOOKUP($M19,#REF!,16,0))</f>
        <v/>
      </c>
      <c r="AS19" s="196" t="str">
        <f>IF(ISERROR(VLOOKUP($M19,#REF!,7,0)),"",VLOOKUP($M19,#REF!,7,0))</f>
        <v/>
      </c>
      <c r="AT19" s="203">
        <f t="shared" si="22"/>
        <v>0</v>
      </c>
      <c r="AU19" s="208" t="str">
        <f t="shared" si="23"/>
        <v/>
      </c>
      <c r="AW19" s="208" t="str">
        <f>IF(ISERROR(VLOOKUP($M19,#REF!,10,0)),"",VLOOKUP($M19,#REF!,10,0))</f>
        <v/>
      </c>
      <c r="AX19" s="203">
        <f t="shared" si="24"/>
        <v>0</v>
      </c>
      <c r="AY19" s="208" t="str">
        <f t="shared" si="25"/>
        <v/>
      </c>
      <c r="BA19" s="225" t="str">
        <f t="shared" si="26"/>
        <v/>
      </c>
      <c r="BB19" s="225" t="str">
        <f t="shared" si="27"/>
        <v/>
      </c>
    </row>
    <row r="20" spans="1:54" s="39" customFormat="1" ht="25.2" customHeight="1" x14ac:dyDescent="0.2">
      <c r="A20" s="45"/>
      <c r="B20" s="48"/>
      <c r="C20" s="48"/>
      <c r="D20" s="53"/>
      <c r="E20" s="53"/>
      <c r="F20" s="55"/>
      <c r="G20" s="55"/>
      <c r="H20" s="60"/>
      <c r="I20" s="66"/>
      <c r="J20" s="68"/>
      <c r="L20" s="73">
        <f t="shared" si="0"/>
        <v>0</v>
      </c>
      <c r="M20" s="73" t="str">
        <f t="shared" si="1"/>
        <v xml:space="preserve"> </v>
      </c>
      <c r="N20" s="100">
        <f t="shared" si="2"/>
        <v>0</v>
      </c>
      <c r="O20" s="100">
        <f t="shared" si="3"/>
        <v>0</v>
      </c>
      <c r="P20" s="108">
        <f t="shared" si="4"/>
        <v>0</v>
      </c>
      <c r="Q20" s="108" t="str">
        <f>IF(OR($C20="LED",$C20="不明"),"",IF(ISERROR(VLOOKUP($M20,#REF!,2,0)),"",VLOOKUP($M20,#REF!,2,0)))</f>
        <v/>
      </c>
      <c r="R20" s="100">
        <f t="shared" si="5"/>
        <v>0</v>
      </c>
      <c r="S20" s="100">
        <f t="shared" si="6"/>
        <v>0</v>
      </c>
      <c r="T20" s="120" t="str">
        <f t="shared" si="7"/>
        <v/>
      </c>
      <c r="U20" s="124"/>
      <c r="V20" s="129" t="s">
        <v>164</v>
      </c>
      <c r="W20" s="131"/>
      <c r="X20" s="75" t="str">
        <f>IF(COUNTIF($M20,"*LED*"),"LED設置済",IF(COUNTIF($M20,"*不明*"),"該当不明",IF(ISERROR(VLOOKUP($M20,#REF!,4,0)),"",VLOOKUP($M20,#REF!,4,0))))</f>
        <v/>
      </c>
      <c r="Y20" s="139">
        <f t="shared" si="8"/>
        <v>0</v>
      </c>
      <c r="Z20" s="144" t="str">
        <f>IF(ISERROR(VLOOKUP($M20,#REF!,5,0)),"",VLOOKUP($M20,#REF!,5,0))</f>
        <v/>
      </c>
      <c r="AA20" s="147" t="str">
        <f t="shared" si="9"/>
        <v/>
      </c>
      <c r="AB20" s="147" t="str">
        <f t="shared" si="10"/>
        <v/>
      </c>
      <c r="AC20" s="147" t="str">
        <f>IF(ISERROR(VLOOKUP($M20,#REF!,6,0)),"",VLOOKUP($M20,#REF!,6,0))</f>
        <v/>
      </c>
      <c r="AD20" s="147" t="str">
        <f>IF(ISERROR(VLOOKUP($M20,#REF!,8,0)),"",VLOOKUP($M20,#REF!,8,0))</f>
        <v/>
      </c>
      <c r="AE20" s="152" t="str">
        <f t="shared" si="11"/>
        <v/>
      </c>
      <c r="AF20" s="155" t="str">
        <f t="shared" si="12"/>
        <v/>
      </c>
      <c r="AG20" s="146" t="str">
        <f t="shared" si="13"/>
        <v/>
      </c>
      <c r="AH20" s="146" t="str">
        <f>IF(ISERROR(VLOOKUP($M20,#REF!,9,0)),"",VLOOKUP($M20,#REF!,9,0))</f>
        <v/>
      </c>
      <c r="AI20" s="146" t="str">
        <f t="shared" si="14"/>
        <v/>
      </c>
      <c r="AJ20" s="168">
        <f t="shared" si="15"/>
        <v>0</v>
      </c>
      <c r="AK20" s="171"/>
      <c r="AL20" s="174" t="str">
        <f t="shared" si="16"/>
        <v/>
      </c>
      <c r="AM20" s="179" t="str">
        <f t="shared" si="17"/>
        <v/>
      </c>
      <c r="AN20" s="183" t="str">
        <f t="shared" si="18"/>
        <v>未入力セル</v>
      </c>
      <c r="AO20" s="186" t="str">
        <f t="shared" si="28"/>
        <v/>
      </c>
      <c r="AP20" s="186" t="str">
        <f t="shared" si="29"/>
        <v/>
      </c>
      <c r="AQ20" s="39">
        <f t="shared" si="21"/>
        <v>0</v>
      </c>
      <c r="AR20" s="39" t="str">
        <f>IF(ISERROR(VLOOKUP($M20,#REF!,16,0)),"",VLOOKUP($M20,#REF!,16,0))</f>
        <v/>
      </c>
      <c r="AS20" s="196" t="str">
        <f>IF(ISERROR(VLOOKUP($M20,#REF!,7,0)),"",VLOOKUP($M20,#REF!,7,0))</f>
        <v/>
      </c>
      <c r="AT20" s="203">
        <f t="shared" si="22"/>
        <v>0</v>
      </c>
      <c r="AU20" s="208" t="str">
        <f t="shared" si="23"/>
        <v/>
      </c>
      <c r="AW20" s="208" t="str">
        <f>IF(ISERROR(VLOOKUP($M20,#REF!,10,0)),"",VLOOKUP($M20,#REF!,10,0))</f>
        <v/>
      </c>
      <c r="AX20" s="203">
        <f t="shared" si="24"/>
        <v>0</v>
      </c>
      <c r="AY20" s="208" t="str">
        <f t="shared" si="25"/>
        <v/>
      </c>
      <c r="BA20" s="225" t="str">
        <f t="shared" si="26"/>
        <v/>
      </c>
      <c r="BB20" s="225" t="str">
        <f t="shared" si="27"/>
        <v/>
      </c>
    </row>
    <row r="21" spans="1:54" s="39" customFormat="1" ht="25.2" customHeight="1" x14ac:dyDescent="0.2">
      <c r="A21" s="45"/>
      <c r="B21" s="48"/>
      <c r="C21" s="48"/>
      <c r="D21" s="53"/>
      <c r="E21" s="53"/>
      <c r="F21" s="55"/>
      <c r="G21" s="55"/>
      <c r="H21" s="60"/>
      <c r="I21" s="66"/>
      <c r="J21" s="68"/>
      <c r="L21" s="73">
        <f t="shared" si="0"/>
        <v>0</v>
      </c>
      <c r="M21" s="73" t="str">
        <f t="shared" si="1"/>
        <v xml:space="preserve"> </v>
      </c>
      <c r="N21" s="100">
        <f t="shared" si="2"/>
        <v>0</v>
      </c>
      <c r="O21" s="100">
        <f t="shared" si="3"/>
        <v>0</v>
      </c>
      <c r="P21" s="108">
        <f t="shared" si="4"/>
        <v>0</v>
      </c>
      <c r="Q21" s="108" t="str">
        <f>IF(OR($C21="LED",$C21="不明"),"",IF(ISERROR(VLOOKUP($M21,#REF!,2,0)),"",VLOOKUP($M21,#REF!,2,0)))</f>
        <v/>
      </c>
      <c r="R21" s="100">
        <f t="shared" si="5"/>
        <v>0</v>
      </c>
      <c r="S21" s="100">
        <f t="shared" si="6"/>
        <v>0</v>
      </c>
      <c r="T21" s="120" t="str">
        <f t="shared" si="7"/>
        <v/>
      </c>
      <c r="U21" s="124"/>
      <c r="V21" s="129" t="s">
        <v>164</v>
      </c>
      <c r="W21" s="131"/>
      <c r="X21" s="75" t="str">
        <f>IF(COUNTIF($M21,"*LED*"),"LED設置済",IF(COUNTIF($M21,"*不明*"),"該当不明",IF(ISERROR(VLOOKUP($M21,#REF!,4,0)),"",VLOOKUP($M21,#REF!,4,0))))</f>
        <v/>
      </c>
      <c r="Y21" s="139">
        <f t="shared" si="8"/>
        <v>0</v>
      </c>
      <c r="Z21" s="144" t="str">
        <f>IF(ISERROR(VLOOKUP($M21,#REF!,5,0)),"",VLOOKUP($M21,#REF!,5,0))</f>
        <v/>
      </c>
      <c r="AA21" s="147" t="str">
        <f t="shared" si="9"/>
        <v/>
      </c>
      <c r="AB21" s="147" t="str">
        <f t="shared" si="10"/>
        <v/>
      </c>
      <c r="AC21" s="147" t="str">
        <f>IF(ISERROR(VLOOKUP($M21,#REF!,6,0)),"",VLOOKUP($M21,#REF!,6,0))</f>
        <v/>
      </c>
      <c r="AD21" s="147" t="str">
        <f>IF(ISERROR(VLOOKUP($M21,#REF!,8,0)),"",VLOOKUP($M21,#REF!,8,0))</f>
        <v/>
      </c>
      <c r="AE21" s="152" t="str">
        <f t="shared" si="11"/>
        <v/>
      </c>
      <c r="AF21" s="155" t="str">
        <f t="shared" si="12"/>
        <v/>
      </c>
      <c r="AG21" s="146" t="str">
        <f t="shared" si="13"/>
        <v/>
      </c>
      <c r="AH21" s="146" t="str">
        <f>IF(ISERROR(VLOOKUP($M21,#REF!,9,0)),"",VLOOKUP($M21,#REF!,9,0))</f>
        <v/>
      </c>
      <c r="AI21" s="146" t="str">
        <f t="shared" si="14"/>
        <v/>
      </c>
      <c r="AJ21" s="168">
        <f t="shared" si="15"/>
        <v>0</v>
      </c>
      <c r="AK21" s="171"/>
      <c r="AL21" s="174" t="str">
        <f t="shared" si="16"/>
        <v/>
      </c>
      <c r="AM21" s="179" t="str">
        <f t="shared" si="17"/>
        <v/>
      </c>
      <c r="AN21" s="183" t="str">
        <f t="shared" si="18"/>
        <v>未入力セル</v>
      </c>
      <c r="AO21" s="186" t="str">
        <f t="shared" si="28"/>
        <v/>
      </c>
      <c r="AP21" s="186" t="str">
        <f t="shared" si="29"/>
        <v/>
      </c>
      <c r="AQ21" s="39">
        <f t="shared" si="21"/>
        <v>0</v>
      </c>
      <c r="AR21" s="39" t="str">
        <f>IF(ISERROR(VLOOKUP($M21,#REF!,16,0)),"",VLOOKUP($M21,#REF!,16,0))</f>
        <v/>
      </c>
      <c r="AS21" s="196" t="str">
        <f>IF(ISERROR(VLOOKUP($M21,#REF!,7,0)),"",VLOOKUP($M21,#REF!,7,0))</f>
        <v/>
      </c>
      <c r="AT21" s="203">
        <f t="shared" si="22"/>
        <v>0</v>
      </c>
      <c r="AU21" s="208" t="str">
        <f t="shared" si="23"/>
        <v/>
      </c>
      <c r="AW21" s="208" t="str">
        <f>IF(ISERROR(VLOOKUP($M21,#REF!,10,0)),"",VLOOKUP($M21,#REF!,10,0))</f>
        <v/>
      </c>
      <c r="AX21" s="203">
        <f t="shared" si="24"/>
        <v>0</v>
      </c>
      <c r="AY21" s="208" t="str">
        <f t="shared" si="25"/>
        <v/>
      </c>
      <c r="BA21" s="225" t="str">
        <f t="shared" si="26"/>
        <v/>
      </c>
      <c r="BB21" s="225" t="str">
        <f t="shared" si="27"/>
        <v/>
      </c>
    </row>
    <row r="22" spans="1:54" s="39" customFormat="1" ht="25.2" customHeight="1" x14ac:dyDescent="0.2">
      <c r="A22" s="45"/>
      <c r="B22" s="48"/>
      <c r="C22" s="48"/>
      <c r="D22" s="53"/>
      <c r="E22" s="53"/>
      <c r="F22" s="55"/>
      <c r="G22" s="55"/>
      <c r="H22" s="60"/>
      <c r="I22" s="66"/>
      <c r="J22" s="68"/>
      <c r="L22" s="73">
        <f t="shared" si="0"/>
        <v>0</v>
      </c>
      <c r="M22" s="73" t="str">
        <f t="shared" si="1"/>
        <v xml:space="preserve"> </v>
      </c>
      <c r="N22" s="100">
        <f t="shared" si="2"/>
        <v>0</v>
      </c>
      <c r="O22" s="100">
        <f t="shared" si="3"/>
        <v>0</v>
      </c>
      <c r="P22" s="108">
        <f t="shared" si="4"/>
        <v>0</v>
      </c>
      <c r="Q22" s="108" t="str">
        <f>IF(OR($C22="LED",$C22="不明"),"",IF(ISERROR(VLOOKUP($M22,#REF!,2,0)),"",VLOOKUP($M22,#REF!,2,0)))</f>
        <v/>
      </c>
      <c r="R22" s="100">
        <f t="shared" si="5"/>
        <v>0</v>
      </c>
      <c r="S22" s="100">
        <f t="shared" si="6"/>
        <v>0</v>
      </c>
      <c r="T22" s="120" t="str">
        <f t="shared" si="7"/>
        <v/>
      </c>
      <c r="U22" s="124"/>
      <c r="V22" s="129" t="s">
        <v>164</v>
      </c>
      <c r="W22" s="131"/>
      <c r="X22" s="75" t="str">
        <f>IF(COUNTIF($M22,"*LED*"),"LED設置済",IF(COUNTIF($M22,"*不明*"),"該当不明",IF(ISERROR(VLOOKUP($M22,#REF!,4,0)),"",VLOOKUP($M22,#REF!,4,0))))</f>
        <v/>
      </c>
      <c r="Y22" s="139">
        <f t="shared" si="8"/>
        <v>0</v>
      </c>
      <c r="Z22" s="144" t="str">
        <f>IF(ISERROR(VLOOKUP($M22,#REF!,5,0)),"",VLOOKUP($M22,#REF!,5,0))</f>
        <v/>
      </c>
      <c r="AA22" s="147" t="str">
        <f t="shared" si="9"/>
        <v/>
      </c>
      <c r="AB22" s="147" t="str">
        <f t="shared" si="10"/>
        <v/>
      </c>
      <c r="AC22" s="147" t="str">
        <f>IF(ISERROR(VLOOKUP($M22,#REF!,6,0)),"",VLOOKUP($M22,#REF!,6,0))</f>
        <v/>
      </c>
      <c r="AD22" s="147" t="str">
        <f>IF(ISERROR(VLOOKUP($M22,#REF!,8,0)),"",VLOOKUP($M22,#REF!,8,0))</f>
        <v/>
      </c>
      <c r="AE22" s="152" t="str">
        <f t="shared" si="11"/>
        <v/>
      </c>
      <c r="AF22" s="155" t="str">
        <f t="shared" si="12"/>
        <v/>
      </c>
      <c r="AG22" s="146" t="str">
        <f t="shared" si="13"/>
        <v/>
      </c>
      <c r="AH22" s="146" t="str">
        <f>IF(ISERROR(VLOOKUP($M22,#REF!,9,0)),"",VLOOKUP($M22,#REF!,9,0))</f>
        <v/>
      </c>
      <c r="AI22" s="146" t="str">
        <f t="shared" si="14"/>
        <v/>
      </c>
      <c r="AJ22" s="168">
        <f t="shared" si="15"/>
        <v>0</v>
      </c>
      <c r="AK22" s="171"/>
      <c r="AL22" s="174" t="str">
        <f t="shared" si="16"/>
        <v/>
      </c>
      <c r="AM22" s="179" t="str">
        <f t="shared" si="17"/>
        <v/>
      </c>
      <c r="AN22" s="183" t="str">
        <f t="shared" si="18"/>
        <v>未入力セル</v>
      </c>
      <c r="AO22" s="186" t="str">
        <f t="shared" si="28"/>
        <v/>
      </c>
      <c r="AP22" s="186" t="str">
        <f t="shared" si="29"/>
        <v/>
      </c>
      <c r="AQ22" s="39">
        <f t="shared" si="21"/>
        <v>0</v>
      </c>
      <c r="AR22" s="39" t="str">
        <f>IF(ISERROR(VLOOKUP($M22,#REF!,16,0)),"",VLOOKUP($M22,#REF!,16,0))</f>
        <v/>
      </c>
      <c r="AS22" s="196" t="str">
        <f>IF(ISERROR(VLOOKUP($M22,#REF!,7,0)),"",VLOOKUP($M22,#REF!,7,0))</f>
        <v/>
      </c>
      <c r="AT22" s="203">
        <f t="shared" si="22"/>
        <v>0</v>
      </c>
      <c r="AU22" s="208" t="str">
        <f t="shared" si="23"/>
        <v/>
      </c>
      <c r="AW22" s="208" t="str">
        <f>IF(ISERROR(VLOOKUP($M22,#REF!,10,0)),"",VLOOKUP($M22,#REF!,10,0))</f>
        <v/>
      </c>
      <c r="AX22" s="203">
        <f t="shared" si="24"/>
        <v>0</v>
      </c>
      <c r="AY22" s="208" t="str">
        <f t="shared" si="25"/>
        <v/>
      </c>
      <c r="BA22" s="225" t="str">
        <f t="shared" si="26"/>
        <v/>
      </c>
      <c r="BB22" s="225" t="str">
        <f t="shared" si="27"/>
        <v/>
      </c>
    </row>
    <row r="23" spans="1:54" s="39" customFormat="1" ht="25.2" customHeight="1" x14ac:dyDescent="0.2">
      <c r="A23" s="45"/>
      <c r="B23" s="48"/>
      <c r="C23" s="48"/>
      <c r="D23" s="53"/>
      <c r="E23" s="53"/>
      <c r="F23" s="55"/>
      <c r="G23" s="55"/>
      <c r="H23" s="60"/>
      <c r="I23" s="66"/>
      <c r="J23" s="68"/>
      <c r="L23" s="73">
        <f t="shared" si="0"/>
        <v>0</v>
      </c>
      <c r="M23" s="73" t="str">
        <f t="shared" si="1"/>
        <v xml:space="preserve"> </v>
      </c>
      <c r="N23" s="100">
        <f t="shared" si="2"/>
        <v>0</v>
      </c>
      <c r="O23" s="100">
        <f t="shared" si="3"/>
        <v>0</v>
      </c>
      <c r="P23" s="108">
        <f t="shared" si="4"/>
        <v>0</v>
      </c>
      <c r="Q23" s="108" t="str">
        <f>IF(OR($C23="LED",$C23="不明"),"",IF(ISERROR(VLOOKUP($M23,#REF!,2,0)),"",VLOOKUP($M23,#REF!,2,0)))</f>
        <v/>
      </c>
      <c r="R23" s="100">
        <f t="shared" si="5"/>
        <v>0</v>
      </c>
      <c r="S23" s="100">
        <f t="shared" si="6"/>
        <v>0</v>
      </c>
      <c r="T23" s="120" t="str">
        <f t="shared" si="7"/>
        <v/>
      </c>
      <c r="U23" s="124"/>
      <c r="V23" s="129" t="s">
        <v>164</v>
      </c>
      <c r="W23" s="131"/>
      <c r="X23" s="75" t="str">
        <f>IF(COUNTIF($M23,"*LED*"),"LED設置済",IF(COUNTIF($M23,"*不明*"),"該当不明",IF(ISERROR(VLOOKUP($M23,#REF!,4,0)),"",VLOOKUP($M23,#REF!,4,0))))</f>
        <v/>
      </c>
      <c r="Y23" s="139">
        <f t="shared" si="8"/>
        <v>0</v>
      </c>
      <c r="Z23" s="144" t="str">
        <f>IF(ISERROR(VLOOKUP($M23,#REF!,5,0)),"",VLOOKUP($M23,#REF!,5,0))</f>
        <v/>
      </c>
      <c r="AA23" s="147" t="str">
        <f t="shared" si="9"/>
        <v/>
      </c>
      <c r="AB23" s="147" t="str">
        <f t="shared" si="10"/>
        <v/>
      </c>
      <c r="AC23" s="147" t="str">
        <f>IF(ISERROR(VLOOKUP($M23,#REF!,6,0)),"",VLOOKUP($M23,#REF!,6,0))</f>
        <v/>
      </c>
      <c r="AD23" s="147" t="str">
        <f>IF(ISERROR(VLOOKUP($M23,#REF!,8,0)),"",VLOOKUP($M23,#REF!,8,0))</f>
        <v/>
      </c>
      <c r="AE23" s="152" t="str">
        <f t="shared" si="11"/>
        <v/>
      </c>
      <c r="AF23" s="155" t="str">
        <f t="shared" si="12"/>
        <v/>
      </c>
      <c r="AG23" s="146" t="str">
        <f t="shared" si="13"/>
        <v/>
      </c>
      <c r="AH23" s="146" t="str">
        <f>IF(ISERROR(VLOOKUP($M23,#REF!,9,0)),"",VLOOKUP($M23,#REF!,9,0))</f>
        <v/>
      </c>
      <c r="AI23" s="146" t="str">
        <f t="shared" si="14"/>
        <v/>
      </c>
      <c r="AJ23" s="168">
        <f t="shared" si="15"/>
        <v>0</v>
      </c>
      <c r="AK23" s="171"/>
      <c r="AL23" s="174" t="str">
        <f t="shared" si="16"/>
        <v/>
      </c>
      <c r="AM23" s="179" t="str">
        <f t="shared" si="17"/>
        <v/>
      </c>
      <c r="AN23" s="183" t="str">
        <f t="shared" si="18"/>
        <v>未入力セル</v>
      </c>
      <c r="AO23" s="186" t="str">
        <f t="shared" si="28"/>
        <v/>
      </c>
      <c r="AP23" s="186" t="str">
        <f t="shared" si="29"/>
        <v/>
      </c>
      <c r="AQ23" s="39">
        <f t="shared" si="21"/>
        <v>0</v>
      </c>
      <c r="AR23" s="39" t="str">
        <f>IF(ISERROR(VLOOKUP($M23,#REF!,16,0)),"",VLOOKUP($M23,#REF!,16,0))</f>
        <v/>
      </c>
      <c r="AS23" s="196" t="str">
        <f>IF(ISERROR(VLOOKUP($M23,#REF!,7,0)),"",VLOOKUP($M23,#REF!,7,0))</f>
        <v/>
      </c>
      <c r="AT23" s="203">
        <f t="shared" si="22"/>
        <v>0</v>
      </c>
      <c r="AU23" s="208" t="str">
        <f t="shared" si="23"/>
        <v/>
      </c>
      <c r="AW23" s="208" t="str">
        <f>IF(ISERROR(VLOOKUP($M23,#REF!,10,0)),"",VLOOKUP($M23,#REF!,10,0))</f>
        <v/>
      </c>
      <c r="AX23" s="203">
        <f t="shared" si="24"/>
        <v>0</v>
      </c>
      <c r="AY23" s="208" t="str">
        <f t="shared" si="25"/>
        <v/>
      </c>
      <c r="BA23" s="225" t="str">
        <f t="shared" si="26"/>
        <v/>
      </c>
      <c r="BB23" s="225" t="str">
        <f t="shared" si="27"/>
        <v/>
      </c>
    </row>
    <row r="24" spans="1:54" s="39" customFormat="1" ht="25.2" customHeight="1" x14ac:dyDescent="0.2">
      <c r="A24" s="45"/>
      <c r="B24" s="48"/>
      <c r="C24" s="48"/>
      <c r="D24" s="53"/>
      <c r="E24" s="53"/>
      <c r="F24" s="55"/>
      <c r="G24" s="55"/>
      <c r="H24" s="60"/>
      <c r="I24" s="66"/>
      <c r="J24" s="68"/>
      <c r="L24" s="73">
        <f t="shared" si="0"/>
        <v>0</v>
      </c>
      <c r="M24" s="73" t="str">
        <f t="shared" si="1"/>
        <v xml:space="preserve"> </v>
      </c>
      <c r="N24" s="100">
        <f t="shared" si="2"/>
        <v>0</v>
      </c>
      <c r="O24" s="100">
        <f t="shared" si="3"/>
        <v>0</v>
      </c>
      <c r="P24" s="108">
        <f t="shared" si="4"/>
        <v>0</v>
      </c>
      <c r="Q24" s="108" t="str">
        <f>IF(OR($C24="LED",$C24="不明"),"",IF(ISERROR(VLOOKUP($M24,#REF!,2,0)),"",VLOOKUP($M24,#REF!,2,0)))</f>
        <v/>
      </c>
      <c r="R24" s="100">
        <f t="shared" si="5"/>
        <v>0</v>
      </c>
      <c r="S24" s="100">
        <f t="shared" si="6"/>
        <v>0</v>
      </c>
      <c r="T24" s="120" t="str">
        <f t="shared" si="7"/>
        <v/>
      </c>
      <c r="U24" s="124"/>
      <c r="V24" s="129" t="s">
        <v>164</v>
      </c>
      <c r="W24" s="131"/>
      <c r="X24" s="75" t="str">
        <f>IF(COUNTIF($M24,"*LED*"),"LED設置済",IF(COUNTIF($M24,"*不明*"),"該当不明",IF(ISERROR(VLOOKUP($M24,#REF!,4,0)),"",VLOOKUP($M24,#REF!,4,0))))</f>
        <v/>
      </c>
      <c r="Y24" s="139">
        <f t="shared" si="8"/>
        <v>0</v>
      </c>
      <c r="Z24" s="144" t="str">
        <f>IF(ISERROR(VLOOKUP($M24,#REF!,5,0)),"",VLOOKUP($M24,#REF!,5,0))</f>
        <v/>
      </c>
      <c r="AA24" s="147" t="str">
        <f t="shared" si="9"/>
        <v/>
      </c>
      <c r="AB24" s="147" t="str">
        <f t="shared" si="10"/>
        <v/>
      </c>
      <c r="AC24" s="147" t="str">
        <f>IF(ISERROR(VLOOKUP($M24,#REF!,6,0)),"",VLOOKUP($M24,#REF!,6,0))</f>
        <v/>
      </c>
      <c r="AD24" s="147" t="str">
        <f>IF(ISERROR(VLOOKUP($M24,#REF!,8,0)),"",VLOOKUP($M24,#REF!,8,0))</f>
        <v/>
      </c>
      <c r="AE24" s="152" t="str">
        <f t="shared" si="11"/>
        <v/>
      </c>
      <c r="AF24" s="155" t="str">
        <f t="shared" si="12"/>
        <v/>
      </c>
      <c r="AG24" s="146" t="str">
        <f t="shared" si="13"/>
        <v/>
      </c>
      <c r="AH24" s="146" t="str">
        <f>IF(ISERROR(VLOOKUP($M24,#REF!,9,0)),"",VLOOKUP($M24,#REF!,9,0))</f>
        <v/>
      </c>
      <c r="AI24" s="146" t="str">
        <f t="shared" si="14"/>
        <v/>
      </c>
      <c r="AJ24" s="168">
        <f t="shared" si="15"/>
        <v>0</v>
      </c>
      <c r="AK24" s="171"/>
      <c r="AL24" s="174" t="str">
        <f t="shared" si="16"/>
        <v/>
      </c>
      <c r="AM24" s="179" t="str">
        <f t="shared" si="17"/>
        <v/>
      </c>
      <c r="AN24" s="183" t="str">
        <f t="shared" si="18"/>
        <v>未入力セル</v>
      </c>
      <c r="AO24" s="186" t="str">
        <f t="shared" si="28"/>
        <v/>
      </c>
      <c r="AP24" s="186" t="str">
        <f t="shared" si="29"/>
        <v/>
      </c>
      <c r="AQ24" s="39">
        <f t="shared" si="21"/>
        <v>0</v>
      </c>
      <c r="AR24" s="39" t="str">
        <f>IF(ISERROR(VLOOKUP($M24,#REF!,16,0)),"",VLOOKUP($M24,#REF!,16,0))</f>
        <v/>
      </c>
      <c r="AS24" s="196" t="str">
        <f>IF(ISERROR(VLOOKUP($M24,#REF!,7,0)),"",VLOOKUP($M24,#REF!,7,0))</f>
        <v/>
      </c>
      <c r="AT24" s="203">
        <f t="shared" si="22"/>
        <v>0</v>
      </c>
      <c r="AU24" s="208" t="str">
        <f t="shared" si="23"/>
        <v/>
      </c>
      <c r="AW24" s="208" t="str">
        <f>IF(ISERROR(VLOOKUP($M24,#REF!,10,0)),"",VLOOKUP($M24,#REF!,10,0))</f>
        <v/>
      </c>
      <c r="AX24" s="203">
        <f t="shared" si="24"/>
        <v>0</v>
      </c>
      <c r="AY24" s="208" t="str">
        <f t="shared" si="25"/>
        <v/>
      </c>
      <c r="BA24" s="225" t="str">
        <f t="shared" si="26"/>
        <v/>
      </c>
      <c r="BB24" s="225" t="str">
        <f t="shared" si="27"/>
        <v/>
      </c>
    </row>
    <row r="25" spans="1:54" s="39" customFormat="1" ht="25.2" customHeight="1" x14ac:dyDescent="0.2">
      <c r="A25" s="45"/>
      <c r="B25" s="48"/>
      <c r="C25" s="48"/>
      <c r="D25" s="53"/>
      <c r="E25" s="53"/>
      <c r="F25" s="55"/>
      <c r="G25" s="55"/>
      <c r="H25" s="60"/>
      <c r="I25" s="66"/>
      <c r="J25" s="68"/>
      <c r="L25" s="73">
        <f t="shared" si="0"/>
        <v>0</v>
      </c>
      <c r="M25" s="73" t="str">
        <f t="shared" si="1"/>
        <v xml:space="preserve"> </v>
      </c>
      <c r="N25" s="100">
        <f t="shared" si="2"/>
        <v>0</v>
      </c>
      <c r="O25" s="100">
        <f t="shared" si="3"/>
        <v>0</v>
      </c>
      <c r="P25" s="108">
        <f t="shared" si="4"/>
        <v>0</v>
      </c>
      <c r="Q25" s="108" t="str">
        <f>IF(OR($C25="LED",$C25="不明"),"",IF(ISERROR(VLOOKUP($M25,#REF!,2,0)),"",VLOOKUP($M25,#REF!,2,0)))</f>
        <v/>
      </c>
      <c r="R25" s="100">
        <f t="shared" si="5"/>
        <v>0</v>
      </c>
      <c r="S25" s="100">
        <f t="shared" si="6"/>
        <v>0</v>
      </c>
      <c r="T25" s="120" t="str">
        <f t="shared" si="7"/>
        <v/>
      </c>
      <c r="U25" s="124"/>
      <c r="V25" s="129" t="s">
        <v>164</v>
      </c>
      <c r="W25" s="131"/>
      <c r="X25" s="75" t="str">
        <f>IF(COUNTIF($M25,"*LED*"),"LED設置済",IF(COUNTIF($M25,"*不明*"),"該当不明",IF(ISERROR(VLOOKUP($M25,#REF!,4,0)),"",VLOOKUP($M25,#REF!,4,0))))</f>
        <v/>
      </c>
      <c r="Y25" s="139">
        <f t="shared" si="8"/>
        <v>0</v>
      </c>
      <c r="Z25" s="144" t="str">
        <f>IF(ISERROR(VLOOKUP($M25,#REF!,5,0)),"",VLOOKUP($M25,#REF!,5,0))</f>
        <v/>
      </c>
      <c r="AA25" s="147" t="str">
        <f t="shared" si="9"/>
        <v/>
      </c>
      <c r="AB25" s="147" t="str">
        <f t="shared" si="10"/>
        <v/>
      </c>
      <c r="AC25" s="147" t="str">
        <f>IF(ISERROR(VLOOKUP($M25,#REF!,6,0)),"",VLOOKUP($M25,#REF!,6,0))</f>
        <v/>
      </c>
      <c r="AD25" s="147" t="str">
        <f>IF(ISERROR(VLOOKUP($M25,#REF!,8,0)),"",VLOOKUP($M25,#REF!,8,0))</f>
        <v/>
      </c>
      <c r="AE25" s="152" t="str">
        <f t="shared" si="11"/>
        <v/>
      </c>
      <c r="AF25" s="155" t="str">
        <f t="shared" si="12"/>
        <v/>
      </c>
      <c r="AG25" s="146" t="str">
        <f t="shared" si="13"/>
        <v/>
      </c>
      <c r="AH25" s="146" t="str">
        <f>IF(ISERROR(VLOOKUP($M25,#REF!,9,0)),"",VLOOKUP($M25,#REF!,9,0))</f>
        <v/>
      </c>
      <c r="AI25" s="146" t="str">
        <f t="shared" si="14"/>
        <v/>
      </c>
      <c r="AJ25" s="168">
        <f t="shared" si="15"/>
        <v>0</v>
      </c>
      <c r="AK25" s="171"/>
      <c r="AL25" s="174" t="str">
        <f t="shared" si="16"/>
        <v/>
      </c>
      <c r="AM25" s="179" t="str">
        <f t="shared" si="17"/>
        <v/>
      </c>
      <c r="AN25" s="183" t="str">
        <f t="shared" si="18"/>
        <v>未入力セル</v>
      </c>
      <c r="AO25" s="186" t="str">
        <f t="shared" si="28"/>
        <v/>
      </c>
      <c r="AP25" s="186" t="str">
        <f t="shared" si="29"/>
        <v/>
      </c>
      <c r="AQ25" s="39">
        <f t="shared" si="21"/>
        <v>0</v>
      </c>
      <c r="AR25" s="39" t="str">
        <f>IF(ISERROR(VLOOKUP($M25,#REF!,16,0)),"",VLOOKUP($M25,#REF!,16,0))</f>
        <v/>
      </c>
      <c r="AS25" s="196" t="str">
        <f>IF(ISERROR(VLOOKUP($M25,#REF!,7,0)),"",VLOOKUP($M25,#REF!,7,0))</f>
        <v/>
      </c>
      <c r="AT25" s="203">
        <f t="shared" si="22"/>
        <v>0</v>
      </c>
      <c r="AU25" s="208" t="str">
        <f t="shared" si="23"/>
        <v/>
      </c>
      <c r="AW25" s="208" t="str">
        <f>IF(ISERROR(VLOOKUP($M25,#REF!,10,0)),"",VLOOKUP($M25,#REF!,10,0))</f>
        <v/>
      </c>
      <c r="AX25" s="203">
        <f t="shared" si="24"/>
        <v>0</v>
      </c>
      <c r="AY25" s="208" t="str">
        <f t="shared" si="25"/>
        <v/>
      </c>
      <c r="BA25" s="225" t="str">
        <f t="shared" si="26"/>
        <v/>
      </c>
      <c r="BB25" s="225" t="str">
        <f t="shared" si="27"/>
        <v/>
      </c>
    </row>
    <row r="26" spans="1:54" s="39" customFormat="1" ht="25.2" customHeight="1" x14ac:dyDescent="0.2">
      <c r="A26" s="45"/>
      <c r="B26" s="48"/>
      <c r="C26" s="48"/>
      <c r="D26" s="53"/>
      <c r="E26" s="53"/>
      <c r="F26" s="55"/>
      <c r="G26" s="55"/>
      <c r="H26" s="60"/>
      <c r="I26" s="66"/>
      <c r="J26" s="68"/>
      <c r="L26" s="73">
        <f t="shared" si="0"/>
        <v>0</v>
      </c>
      <c r="M26" s="73" t="str">
        <f t="shared" si="1"/>
        <v xml:space="preserve"> </v>
      </c>
      <c r="N26" s="100">
        <f t="shared" si="2"/>
        <v>0</v>
      </c>
      <c r="O26" s="100">
        <f t="shared" si="3"/>
        <v>0</v>
      </c>
      <c r="P26" s="108">
        <f t="shared" si="4"/>
        <v>0</v>
      </c>
      <c r="Q26" s="108" t="str">
        <f>IF(OR($C26="LED",$C26="不明"),"",IF(ISERROR(VLOOKUP($M26,#REF!,2,0)),"",VLOOKUP($M26,#REF!,2,0)))</f>
        <v/>
      </c>
      <c r="R26" s="100">
        <f t="shared" si="5"/>
        <v>0</v>
      </c>
      <c r="S26" s="100">
        <f t="shared" si="6"/>
        <v>0</v>
      </c>
      <c r="T26" s="120" t="str">
        <f t="shared" si="7"/>
        <v/>
      </c>
      <c r="U26" s="124"/>
      <c r="V26" s="129" t="s">
        <v>164</v>
      </c>
      <c r="W26" s="131"/>
      <c r="X26" s="75" t="str">
        <f>IF(COUNTIF($M26,"*LED*"),"LED設置済",IF(COUNTIF($M26,"*不明*"),"該当不明",IF(ISERROR(VLOOKUP($M26,#REF!,4,0)),"",VLOOKUP($M26,#REF!,4,0))))</f>
        <v/>
      </c>
      <c r="Y26" s="139">
        <f t="shared" si="8"/>
        <v>0</v>
      </c>
      <c r="Z26" s="144" t="str">
        <f>IF(ISERROR(VLOOKUP($M26,#REF!,5,0)),"",VLOOKUP($M26,#REF!,5,0))</f>
        <v/>
      </c>
      <c r="AA26" s="147" t="str">
        <f t="shared" si="9"/>
        <v/>
      </c>
      <c r="AB26" s="147" t="str">
        <f t="shared" si="10"/>
        <v/>
      </c>
      <c r="AC26" s="147" t="str">
        <f>IF(ISERROR(VLOOKUP($M26,#REF!,6,0)),"",VLOOKUP($M26,#REF!,6,0))</f>
        <v/>
      </c>
      <c r="AD26" s="147" t="str">
        <f>IF(ISERROR(VLOOKUP($M26,#REF!,8,0)),"",VLOOKUP($M26,#REF!,8,0))</f>
        <v/>
      </c>
      <c r="AE26" s="152" t="str">
        <f t="shared" si="11"/>
        <v/>
      </c>
      <c r="AF26" s="155" t="str">
        <f t="shared" si="12"/>
        <v/>
      </c>
      <c r="AG26" s="146" t="str">
        <f t="shared" si="13"/>
        <v/>
      </c>
      <c r="AH26" s="146" t="str">
        <f>IF(ISERROR(VLOOKUP($M26,#REF!,9,0)),"",VLOOKUP($M26,#REF!,9,0))</f>
        <v/>
      </c>
      <c r="AI26" s="146" t="str">
        <f t="shared" si="14"/>
        <v/>
      </c>
      <c r="AJ26" s="168">
        <f t="shared" si="15"/>
        <v>0</v>
      </c>
      <c r="AK26" s="171"/>
      <c r="AL26" s="174" t="str">
        <f t="shared" si="16"/>
        <v/>
      </c>
      <c r="AM26" s="179" t="str">
        <f t="shared" si="17"/>
        <v/>
      </c>
      <c r="AN26" s="183" t="str">
        <f t="shared" si="18"/>
        <v>未入力セル</v>
      </c>
      <c r="AO26" s="186" t="str">
        <f t="shared" si="28"/>
        <v/>
      </c>
      <c r="AP26" s="186" t="str">
        <f t="shared" si="29"/>
        <v/>
      </c>
      <c r="AQ26" s="39">
        <f t="shared" si="21"/>
        <v>0</v>
      </c>
      <c r="AR26" s="39" t="str">
        <f>IF(ISERROR(VLOOKUP($M26,#REF!,16,0)),"",VLOOKUP($M26,#REF!,16,0))</f>
        <v/>
      </c>
      <c r="AS26" s="196" t="str">
        <f>IF(ISERROR(VLOOKUP($M26,#REF!,7,0)),"",VLOOKUP($M26,#REF!,7,0))</f>
        <v/>
      </c>
      <c r="AT26" s="203">
        <f t="shared" si="22"/>
        <v>0</v>
      </c>
      <c r="AU26" s="208" t="str">
        <f t="shared" si="23"/>
        <v/>
      </c>
      <c r="AW26" s="208" t="str">
        <f>IF(ISERROR(VLOOKUP($M26,#REF!,10,0)),"",VLOOKUP($M26,#REF!,10,0))</f>
        <v/>
      </c>
      <c r="AX26" s="203">
        <f t="shared" si="24"/>
        <v>0</v>
      </c>
      <c r="AY26" s="208" t="str">
        <f t="shared" si="25"/>
        <v/>
      </c>
      <c r="BA26" s="225" t="str">
        <f t="shared" si="26"/>
        <v/>
      </c>
      <c r="BB26" s="225" t="str">
        <f t="shared" si="27"/>
        <v/>
      </c>
    </row>
    <row r="27" spans="1:54" s="39" customFormat="1" ht="25.2" customHeight="1" x14ac:dyDescent="0.2">
      <c r="A27" s="45"/>
      <c r="B27" s="48"/>
      <c r="C27" s="48"/>
      <c r="D27" s="53"/>
      <c r="E27" s="53"/>
      <c r="F27" s="55"/>
      <c r="G27" s="55"/>
      <c r="H27" s="60"/>
      <c r="I27" s="66"/>
      <c r="J27" s="68"/>
      <c r="L27" s="73">
        <f t="shared" si="0"/>
        <v>0</v>
      </c>
      <c r="M27" s="73" t="str">
        <f t="shared" si="1"/>
        <v xml:space="preserve"> </v>
      </c>
      <c r="N27" s="100">
        <f t="shared" si="2"/>
        <v>0</v>
      </c>
      <c r="O27" s="100">
        <f t="shared" si="3"/>
        <v>0</v>
      </c>
      <c r="P27" s="108">
        <f t="shared" si="4"/>
        <v>0</v>
      </c>
      <c r="Q27" s="108" t="str">
        <f>IF(OR($C27="LED",$C27="不明"),"",IF(ISERROR(VLOOKUP($M27,#REF!,2,0)),"",VLOOKUP($M27,#REF!,2,0)))</f>
        <v/>
      </c>
      <c r="R27" s="100">
        <f t="shared" si="5"/>
        <v>0</v>
      </c>
      <c r="S27" s="100">
        <f t="shared" si="6"/>
        <v>0</v>
      </c>
      <c r="T27" s="120" t="str">
        <f t="shared" si="7"/>
        <v/>
      </c>
      <c r="U27" s="124"/>
      <c r="V27" s="129" t="s">
        <v>164</v>
      </c>
      <c r="W27" s="131"/>
      <c r="X27" s="75" t="str">
        <f>IF(COUNTIF($M27,"*LED*"),"LED設置済",IF(COUNTIF($M27,"*不明*"),"該当不明",IF(ISERROR(VLOOKUP($M27,#REF!,4,0)),"",VLOOKUP($M27,#REF!,4,0))))</f>
        <v/>
      </c>
      <c r="Y27" s="139">
        <f t="shared" si="8"/>
        <v>0</v>
      </c>
      <c r="Z27" s="144" t="str">
        <f>IF(ISERROR(VLOOKUP($M27,#REF!,5,0)),"",VLOOKUP($M27,#REF!,5,0))</f>
        <v/>
      </c>
      <c r="AA27" s="147" t="str">
        <f t="shared" si="9"/>
        <v/>
      </c>
      <c r="AB27" s="147" t="str">
        <f t="shared" si="10"/>
        <v/>
      </c>
      <c r="AC27" s="147" t="str">
        <f>IF(ISERROR(VLOOKUP($M27,#REF!,6,0)),"",VLOOKUP($M27,#REF!,6,0))</f>
        <v/>
      </c>
      <c r="AD27" s="147" t="str">
        <f>IF(ISERROR(VLOOKUP($M27,#REF!,8,0)),"",VLOOKUP($M27,#REF!,8,0))</f>
        <v/>
      </c>
      <c r="AE27" s="152" t="str">
        <f t="shared" si="11"/>
        <v/>
      </c>
      <c r="AF27" s="155" t="str">
        <f t="shared" si="12"/>
        <v/>
      </c>
      <c r="AG27" s="146" t="str">
        <f t="shared" si="13"/>
        <v/>
      </c>
      <c r="AH27" s="146" t="str">
        <f>IF(ISERROR(VLOOKUP($M27,#REF!,9,0)),"",VLOOKUP($M27,#REF!,9,0))</f>
        <v/>
      </c>
      <c r="AI27" s="146" t="str">
        <f t="shared" si="14"/>
        <v/>
      </c>
      <c r="AJ27" s="168">
        <f t="shared" si="15"/>
        <v>0</v>
      </c>
      <c r="AK27" s="171"/>
      <c r="AL27" s="174" t="str">
        <f t="shared" si="16"/>
        <v/>
      </c>
      <c r="AM27" s="179" t="str">
        <f t="shared" si="17"/>
        <v/>
      </c>
      <c r="AN27" s="183" t="str">
        <f t="shared" si="18"/>
        <v>未入力セル</v>
      </c>
      <c r="AO27" s="186" t="str">
        <f t="shared" si="28"/>
        <v/>
      </c>
      <c r="AP27" s="186" t="str">
        <f t="shared" si="29"/>
        <v/>
      </c>
      <c r="AQ27" s="39">
        <f t="shared" si="21"/>
        <v>0</v>
      </c>
      <c r="AR27" s="39" t="str">
        <f>IF(ISERROR(VLOOKUP($M27,#REF!,16,0)),"",VLOOKUP($M27,#REF!,16,0))</f>
        <v/>
      </c>
      <c r="AS27" s="196" t="str">
        <f>IF(ISERROR(VLOOKUP($M27,#REF!,7,0)),"",VLOOKUP($M27,#REF!,7,0))</f>
        <v/>
      </c>
      <c r="AT27" s="203">
        <f t="shared" si="22"/>
        <v>0</v>
      </c>
      <c r="AU27" s="208" t="str">
        <f t="shared" si="23"/>
        <v/>
      </c>
      <c r="AW27" s="208" t="str">
        <f>IF(ISERROR(VLOOKUP($M27,#REF!,10,0)),"",VLOOKUP($M27,#REF!,10,0))</f>
        <v/>
      </c>
      <c r="AX27" s="203">
        <f t="shared" si="24"/>
        <v>0</v>
      </c>
      <c r="AY27" s="208" t="str">
        <f t="shared" si="25"/>
        <v/>
      </c>
      <c r="BA27" s="225" t="str">
        <f t="shared" si="26"/>
        <v/>
      </c>
      <c r="BB27" s="225" t="str">
        <f t="shared" si="27"/>
        <v/>
      </c>
    </row>
    <row r="28" spans="1:54" s="39" customFormat="1" ht="25.2" customHeight="1" x14ac:dyDescent="0.2">
      <c r="A28" s="45"/>
      <c r="B28" s="48"/>
      <c r="C28" s="48"/>
      <c r="D28" s="53"/>
      <c r="E28" s="53"/>
      <c r="F28" s="55"/>
      <c r="G28" s="55"/>
      <c r="H28" s="60"/>
      <c r="I28" s="66"/>
      <c r="J28" s="68"/>
      <c r="L28" s="73">
        <f t="shared" si="0"/>
        <v>0</v>
      </c>
      <c r="M28" s="73" t="str">
        <f t="shared" si="1"/>
        <v xml:space="preserve"> </v>
      </c>
      <c r="N28" s="100">
        <f t="shared" si="2"/>
        <v>0</v>
      </c>
      <c r="O28" s="100">
        <f t="shared" si="3"/>
        <v>0</v>
      </c>
      <c r="P28" s="108">
        <f t="shared" si="4"/>
        <v>0</v>
      </c>
      <c r="Q28" s="108" t="str">
        <f>IF(OR($C28="LED",$C28="不明"),"",IF(ISERROR(VLOOKUP($M28,#REF!,2,0)),"",VLOOKUP($M28,#REF!,2,0)))</f>
        <v/>
      </c>
      <c r="R28" s="100">
        <f t="shared" si="5"/>
        <v>0</v>
      </c>
      <c r="S28" s="100">
        <f t="shared" si="6"/>
        <v>0</v>
      </c>
      <c r="T28" s="120" t="str">
        <f t="shared" si="7"/>
        <v/>
      </c>
      <c r="U28" s="124"/>
      <c r="V28" s="129" t="s">
        <v>164</v>
      </c>
      <c r="W28" s="131"/>
      <c r="X28" s="75" t="str">
        <f>IF(COUNTIF($M28,"*LED*"),"LED設置済",IF(COUNTIF($M28,"*不明*"),"該当不明",IF(ISERROR(VLOOKUP($M28,#REF!,4,0)),"",VLOOKUP($M28,#REF!,4,0))))</f>
        <v/>
      </c>
      <c r="Y28" s="139">
        <f t="shared" si="8"/>
        <v>0</v>
      </c>
      <c r="Z28" s="144" t="str">
        <f>IF(ISERROR(VLOOKUP($M28,#REF!,5,0)),"",VLOOKUP($M28,#REF!,5,0))</f>
        <v/>
      </c>
      <c r="AA28" s="147" t="str">
        <f t="shared" si="9"/>
        <v/>
      </c>
      <c r="AB28" s="147" t="str">
        <f t="shared" si="10"/>
        <v/>
      </c>
      <c r="AC28" s="147" t="str">
        <f>IF(ISERROR(VLOOKUP($M28,#REF!,6,0)),"",VLOOKUP($M28,#REF!,6,0))</f>
        <v/>
      </c>
      <c r="AD28" s="147" t="str">
        <f>IF(ISERROR(VLOOKUP($M28,#REF!,8,0)),"",VLOOKUP($M28,#REF!,8,0))</f>
        <v/>
      </c>
      <c r="AE28" s="152" t="str">
        <f t="shared" si="11"/>
        <v/>
      </c>
      <c r="AF28" s="155" t="str">
        <f t="shared" si="12"/>
        <v/>
      </c>
      <c r="AG28" s="146" t="str">
        <f t="shared" si="13"/>
        <v/>
      </c>
      <c r="AH28" s="146" t="str">
        <f>IF(ISERROR(VLOOKUP($M28,#REF!,9,0)),"",VLOOKUP($M28,#REF!,9,0))</f>
        <v/>
      </c>
      <c r="AI28" s="146" t="str">
        <f t="shared" si="14"/>
        <v/>
      </c>
      <c r="AJ28" s="168">
        <f t="shared" si="15"/>
        <v>0</v>
      </c>
      <c r="AK28" s="171"/>
      <c r="AL28" s="174" t="str">
        <f t="shared" si="16"/>
        <v/>
      </c>
      <c r="AM28" s="179" t="str">
        <f t="shared" si="17"/>
        <v/>
      </c>
      <c r="AN28" s="183" t="str">
        <f t="shared" si="18"/>
        <v>未入力セル</v>
      </c>
      <c r="AO28" s="186" t="str">
        <f t="shared" si="28"/>
        <v/>
      </c>
      <c r="AP28" s="186" t="str">
        <f t="shared" si="29"/>
        <v/>
      </c>
      <c r="AQ28" s="39">
        <f t="shared" si="21"/>
        <v>0</v>
      </c>
      <c r="AR28" s="39" t="str">
        <f>IF(ISERROR(VLOOKUP($M28,#REF!,16,0)),"",VLOOKUP($M28,#REF!,16,0))</f>
        <v/>
      </c>
      <c r="AS28" s="196" t="str">
        <f>IF(ISERROR(VLOOKUP($M28,#REF!,7,0)),"",VLOOKUP($M28,#REF!,7,0))</f>
        <v/>
      </c>
      <c r="AT28" s="203">
        <f t="shared" si="22"/>
        <v>0</v>
      </c>
      <c r="AU28" s="208" t="str">
        <f t="shared" si="23"/>
        <v/>
      </c>
      <c r="AW28" s="208" t="str">
        <f>IF(ISERROR(VLOOKUP($M28,#REF!,10,0)),"",VLOOKUP($M28,#REF!,10,0))</f>
        <v/>
      </c>
      <c r="AX28" s="203">
        <f t="shared" si="24"/>
        <v>0</v>
      </c>
      <c r="AY28" s="208" t="str">
        <f t="shared" si="25"/>
        <v/>
      </c>
      <c r="BA28" s="225" t="str">
        <f t="shared" si="26"/>
        <v/>
      </c>
      <c r="BB28" s="225" t="str">
        <f t="shared" si="27"/>
        <v/>
      </c>
    </row>
    <row r="29" spans="1:54" s="39" customFormat="1" ht="25.2" customHeight="1" x14ac:dyDescent="0.2">
      <c r="A29" s="45"/>
      <c r="B29" s="48"/>
      <c r="C29" s="48"/>
      <c r="D29" s="53"/>
      <c r="E29" s="53"/>
      <c r="F29" s="55"/>
      <c r="G29" s="55"/>
      <c r="H29" s="60"/>
      <c r="I29" s="66"/>
      <c r="J29" s="68"/>
      <c r="L29" s="73">
        <f t="shared" si="0"/>
        <v>0</v>
      </c>
      <c r="M29" s="73" t="str">
        <f t="shared" si="1"/>
        <v xml:space="preserve"> </v>
      </c>
      <c r="N29" s="100">
        <f t="shared" si="2"/>
        <v>0</v>
      </c>
      <c r="O29" s="100">
        <f t="shared" si="3"/>
        <v>0</v>
      </c>
      <c r="P29" s="108">
        <f t="shared" si="4"/>
        <v>0</v>
      </c>
      <c r="Q29" s="108" t="str">
        <f>IF(OR($C29="LED",$C29="不明"),"",IF(ISERROR(VLOOKUP($M29,#REF!,2,0)),"",VLOOKUP($M29,#REF!,2,0)))</f>
        <v/>
      </c>
      <c r="R29" s="100">
        <f t="shared" si="5"/>
        <v>0</v>
      </c>
      <c r="S29" s="100">
        <f t="shared" si="6"/>
        <v>0</v>
      </c>
      <c r="T29" s="120" t="str">
        <f t="shared" si="7"/>
        <v/>
      </c>
      <c r="U29" s="124"/>
      <c r="V29" s="129" t="s">
        <v>164</v>
      </c>
      <c r="W29" s="131"/>
      <c r="X29" s="75" t="str">
        <f>IF(COUNTIF($M29,"*LED*"),"LED設置済",IF(COUNTIF($M29,"*不明*"),"該当不明",IF(ISERROR(VLOOKUP($M29,#REF!,4,0)),"",VLOOKUP($M29,#REF!,4,0))))</f>
        <v/>
      </c>
      <c r="Y29" s="139">
        <f t="shared" si="8"/>
        <v>0</v>
      </c>
      <c r="Z29" s="144" t="str">
        <f>IF(ISERROR(VLOOKUP($M29,#REF!,5,0)),"",VLOOKUP($M29,#REF!,5,0))</f>
        <v/>
      </c>
      <c r="AA29" s="147" t="str">
        <f t="shared" si="9"/>
        <v/>
      </c>
      <c r="AB29" s="147" t="str">
        <f t="shared" si="10"/>
        <v/>
      </c>
      <c r="AC29" s="147" t="str">
        <f>IF(ISERROR(VLOOKUP($M29,#REF!,6,0)),"",VLOOKUP($M29,#REF!,6,0))</f>
        <v/>
      </c>
      <c r="AD29" s="147" t="str">
        <f>IF(ISERROR(VLOOKUP($M29,#REF!,8,0)),"",VLOOKUP($M29,#REF!,8,0))</f>
        <v/>
      </c>
      <c r="AE29" s="152" t="str">
        <f t="shared" si="11"/>
        <v/>
      </c>
      <c r="AF29" s="155" t="str">
        <f t="shared" si="12"/>
        <v/>
      </c>
      <c r="AG29" s="146" t="str">
        <f t="shared" si="13"/>
        <v/>
      </c>
      <c r="AH29" s="146" t="str">
        <f>IF(ISERROR(VLOOKUP($M29,#REF!,9,0)),"",VLOOKUP($M29,#REF!,9,0))</f>
        <v/>
      </c>
      <c r="AI29" s="146" t="str">
        <f t="shared" si="14"/>
        <v/>
      </c>
      <c r="AJ29" s="168">
        <f t="shared" si="15"/>
        <v>0</v>
      </c>
      <c r="AK29" s="171"/>
      <c r="AL29" s="174" t="str">
        <f t="shared" si="16"/>
        <v/>
      </c>
      <c r="AM29" s="179" t="str">
        <f t="shared" si="17"/>
        <v/>
      </c>
      <c r="AN29" s="183" t="str">
        <f t="shared" si="18"/>
        <v>未入力セル</v>
      </c>
      <c r="AO29" s="186" t="str">
        <f t="shared" si="28"/>
        <v/>
      </c>
      <c r="AP29" s="186" t="str">
        <f t="shared" si="29"/>
        <v/>
      </c>
      <c r="AQ29" s="39">
        <f t="shared" si="21"/>
        <v>0</v>
      </c>
      <c r="AR29" s="39" t="str">
        <f>IF(ISERROR(VLOOKUP($M29,#REF!,16,0)),"",VLOOKUP($M29,#REF!,16,0))</f>
        <v/>
      </c>
      <c r="AS29" s="196" t="str">
        <f>IF(ISERROR(VLOOKUP($M29,#REF!,7,0)),"",VLOOKUP($M29,#REF!,7,0))</f>
        <v/>
      </c>
      <c r="AT29" s="203">
        <f t="shared" si="22"/>
        <v>0</v>
      </c>
      <c r="AU29" s="208" t="str">
        <f t="shared" si="23"/>
        <v/>
      </c>
      <c r="AW29" s="208" t="str">
        <f>IF(ISERROR(VLOOKUP($M29,#REF!,10,0)),"",VLOOKUP($M29,#REF!,10,0))</f>
        <v/>
      </c>
      <c r="AX29" s="203">
        <f t="shared" si="24"/>
        <v>0</v>
      </c>
      <c r="AY29" s="208" t="str">
        <f t="shared" si="25"/>
        <v/>
      </c>
      <c r="BA29" s="225" t="str">
        <f t="shared" si="26"/>
        <v/>
      </c>
      <c r="BB29" s="225" t="str">
        <f t="shared" si="27"/>
        <v/>
      </c>
    </row>
    <row r="30" spans="1:54" s="39" customFormat="1" ht="25.2" customHeight="1" x14ac:dyDescent="0.2">
      <c r="A30" s="45"/>
      <c r="B30" s="48"/>
      <c r="C30" s="48"/>
      <c r="D30" s="53"/>
      <c r="E30" s="53"/>
      <c r="F30" s="55"/>
      <c r="G30" s="55"/>
      <c r="H30" s="60"/>
      <c r="I30" s="66"/>
      <c r="J30" s="68"/>
      <c r="L30" s="73">
        <f t="shared" si="0"/>
        <v>0</v>
      </c>
      <c r="M30" s="73" t="str">
        <f t="shared" si="1"/>
        <v xml:space="preserve"> </v>
      </c>
      <c r="N30" s="100">
        <f t="shared" si="2"/>
        <v>0</v>
      </c>
      <c r="O30" s="100">
        <f t="shared" si="3"/>
        <v>0</v>
      </c>
      <c r="P30" s="108">
        <f t="shared" si="4"/>
        <v>0</v>
      </c>
      <c r="Q30" s="108" t="str">
        <f>IF(OR($C30="LED",$C30="不明"),"",IF(ISERROR(VLOOKUP($M30,#REF!,2,0)),"",VLOOKUP($M30,#REF!,2,0)))</f>
        <v/>
      </c>
      <c r="R30" s="100">
        <f t="shared" si="5"/>
        <v>0</v>
      </c>
      <c r="S30" s="100">
        <f t="shared" si="6"/>
        <v>0</v>
      </c>
      <c r="T30" s="120" t="str">
        <f t="shared" si="7"/>
        <v/>
      </c>
      <c r="U30" s="124"/>
      <c r="V30" s="129" t="s">
        <v>164</v>
      </c>
      <c r="W30" s="131"/>
      <c r="X30" s="75" t="str">
        <f>IF(COUNTIF($M30,"*LED*"),"LED設置済",IF(COUNTIF($M30,"*不明*"),"該当不明",IF(ISERROR(VLOOKUP($M30,#REF!,4,0)),"",VLOOKUP($M30,#REF!,4,0))))</f>
        <v/>
      </c>
      <c r="Y30" s="139">
        <f t="shared" si="8"/>
        <v>0</v>
      </c>
      <c r="Z30" s="144" t="str">
        <f>IF(ISERROR(VLOOKUP($M30,#REF!,5,0)),"",VLOOKUP($M30,#REF!,5,0))</f>
        <v/>
      </c>
      <c r="AA30" s="147" t="str">
        <f t="shared" si="9"/>
        <v/>
      </c>
      <c r="AB30" s="147" t="str">
        <f t="shared" si="10"/>
        <v/>
      </c>
      <c r="AC30" s="147" t="str">
        <f>IF(ISERROR(VLOOKUP($M30,#REF!,6,0)),"",VLOOKUP($M30,#REF!,6,0))</f>
        <v/>
      </c>
      <c r="AD30" s="147" t="str">
        <f>IF(ISERROR(VLOOKUP($M30,#REF!,8,0)),"",VLOOKUP($M30,#REF!,8,0))</f>
        <v/>
      </c>
      <c r="AE30" s="152" t="str">
        <f t="shared" si="11"/>
        <v/>
      </c>
      <c r="AF30" s="155" t="str">
        <f t="shared" si="12"/>
        <v/>
      </c>
      <c r="AG30" s="146" t="str">
        <f t="shared" si="13"/>
        <v/>
      </c>
      <c r="AH30" s="146" t="str">
        <f>IF(ISERROR(VLOOKUP($M30,#REF!,9,0)),"",VLOOKUP($M30,#REF!,9,0))</f>
        <v/>
      </c>
      <c r="AI30" s="146" t="str">
        <f t="shared" si="14"/>
        <v/>
      </c>
      <c r="AJ30" s="168">
        <f t="shared" si="15"/>
        <v>0</v>
      </c>
      <c r="AK30" s="171"/>
      <c r="AL30" s="174" t="str">
        <f t="shared" si="16"/>
        <v/>
      </c>
      <c r="AM30" s="179" t="str">
        <f t="shared" si="17"/>
        <v/>
      </c>
      <c r="AN30" s="183" t="str">
        <f t="shared" si="18"/>
        <v>未入力セル</v>
      </c>
      <c r="AO30" s="186"/>
      <c r="AP30" s="186"/>
      <c r="AR30" s="39" t="str">
        <f>IF(ISERROR(VLOOKUP($M30,#REF!,16,0)),"",VLOOKUP($M30,#REF!,16,0))</f>
        <v/>
      </c>
      <c r="AS30" s="196" t="str">
        <f>IF(ISERROR(VLOOKUP($M30,#REF!,7,0)),"",VLOOKUP($M30,#REF!,7,0))</f>
        <v/>
      </c>
      <c r="AT30" s="203">
        <f t="shared" si="22"/>
        <v>0</v>
      </c>
      <c r="AU30" s="208" t="str">
        <f t="shared" si="23"/>
        <v/>
      </c>
      <c r="AW30" s="208" t="str">
        <f>IF(ISERROR(VLOOKUP($M30,#REF!,10,0)),"",VLOOKUP($M30,#REF!,10,0))</f>
        <v/>
      </c>
      <c r="AX30" s="203">
        <f t="shared" si="24"/>
        <v>0</v>
      </c>
      <c r="AY30" s="208" t="str">
        <f t="shared" si="25"/>
        <v/>
      </c>
      <c r="BA30" s="225" t="str">
        <f t="shared" si="26"/>
        <v/>
      </c>
      <c r="BB30" s="225" t="str">
        <f t="shared" si="27"/>
        <v/>
      </c>
    </row>
    <row r="31" spans="1:54" s="39" customFormat="1" ht="25.2" customHeight="1" x14ac:dyDescent="0.2">
      <c r="A31" s="45"/>
      <c r="B31" s="48"/>
      <c r="C31" s="48"/>
      <c r="D31" s="53"/>
      <c r="E31" s="53"/>
      <c r="F31" s="55"/>
      <c r="G31" s="55"/>
      <c r="H31" s="60"/>
      <c r="I31" s="66"/>
      <c r="J31" s="68"/>
      <c r="L31" s="73">
        <f t="shared" si="0"/>
        <v>0</v>
      </c>
      <c r="M31" s="73" t="str">
        <f t="shared" si="1"/>
        <v xml:space="preserve"> </v>
      </c>
      <c r="N31" s="100">
        <f t="shared" si="2"/>
        <v>0</v>
      </c>
      <c r="O31" s="100">
        <f t="shared" si="3"/>
        <v>0</v>
      </c>
      <c r="P31" s="108">
        <f t="shared" si="4"/>
        <v>0</v>
      </c>
      <c r="Q31" s="108" t="str">
        <f>IF(OR($C31="LED",$C31="不明"),"",IF(ISERROR(VLOOKUP($M31,#REF!,2,0)),"",VLOOKUP($M31,#REF!,2,0)))</f>
        <v/>
      </c>
      <c r="R31" s="100">
        <f t="shared" si="5"/>
        <v>0</v>
      </c>
      <c r="S31" s="100">
        <f t="shared" si="6"/>
        <v>0</v>
      </c>
      <c r="T31" s="120" t="str">
        <f t="shared" si="7"/>
        <v/>
      </c>
      <c r="U31" s="124"/>
      <c r="V31" s="129" t="s">
        <v>164</v>
      </c>
      <c r="W31" s="131"/>
      <c r="X31" s="75" t="str">
        <f>IF(COUNTIF($M31,"*LED*"),"LED設置済",IF(COUNTIF($M31,"*不明*"),"該当不明",IF(ISERROR(VLOOKUP($M31,#REF!,4,0)),"",VLOOKUP($M31,#REF!,4,0))))</f>
        <v/>
      </c>
      <c r="Y31" s="139">
        <f t="shared" si="8"/>
        <v>0</v>
      </c>
      <c r="Z31" s="144" t="str">
        <f>IF(ISERROR(VLOOKUP($M31,#REF!,5,0)),"",VLOOKUP($M31,#REF!,5,0))</f>
        <v/>
      </c>
      <c r="AA31" s="147" t="str">
        <f t="shared" si="9"/>
        <v/>
      </c>
      <c r="AB31" s="147" t="str">
        <f t="shared" si="10"/>
        <v/>
      </c>
      <c r="AC31" s="147" t="str">
        <f>IF(ISERROR(VLOOKUP($M31,#REF!,6,0)),"",VLOOKUP($M31,#REF!,6,0))</f>
        <v/>
      </c>
      <c r="AD31" s="147" t="str">
        <f>IF(ISERROR(VLOOKUP($M31,#REF!,8,0)),"",VLOOKUP($M31,#REF!,8,0))</f>
        <v/>
      </c>
      <c r="AE31" s="152" t="str">
        <f t="shared" si="11"/>
        <v/>
      </c>
      <c r="AF31" s="155" t="str">
        <f t="shared" si="12"/>
        <v/>
      </c>
      <c r="AG31" s="146" t="str">
        <f t="shared" si="13"/>
        <v/>
      </c>
      <c r="AH31" s="146" t="str">
        <f>IF(ISERROR(VLOOKUP($M31,#REF!,9,0)),"",VLOOKUP($M31,#REF!,9,0))</f>
        <v/>
      </c>
      <c r="AI31" s="146" t="str">
        <f t="shared" si="14"/>
        <v/>
      </c>
      <c r="AJ31" s="168">
        <f t="shared" si="15"/>
        <v>0</v>
      </c>
      <c r="AK31" s="171"/>
      <c r="AL31" s="174" t="str">
        <f t="shared" si="16"/>
        <v/>
      </c>
      <c r="AM31" s="179" t="str">
        <f t="shared" si="17"/>
        <v/>
      </c>
      <c r="AN31" s="183" t="str">
        <f t="shared" si="18"/>
        <v>未入力セル</v>
      </c>
      <c r="AO31" s="186" t="str">
        <f t="shared" ref="AO31:AO63" si="30">IF(ISERROR((Q31*Y31)/1000),"",((Q31*Y31)/1000))</f>
        <v/>
      </c>
      <c r="AP31" s="186" t="str">
        <f t="shared" ref="AP31:AP63" si="31">IF(ISERROR((Z31*Y31)/1000),"",((Z31*Y31)/1000))</f>
        <v/>
      </c>
      <c r="AQ31" s="39">
        <f t="shared" ref="AQ31:AQ94" si="32">R31*S31*N31</f>
        <v>0</v>
      </c>
      <c r="AR31" s="39" t="str">
        <f>IF(ISERROR(VLOOKUP($M31,#REF!,16,0)),"",VLOOKUP($M31,#REF!,16,0))</f>
        <v/>
      </c>
      <c r="AS31" s="196" t="str">
        <f>IF(ISERROR(VLOOKUP($M31,#REF!,7,0)),"",VLOOKUP($M31,#REF!,7,0))</f>
        <v/>
      </c>
      <c r="AT31" s="203">
        <f t="shared" si="22"/>
        <v>0</v>
      </c>
      <c r="AU31" s="208" t="str">
        <f t="shared" si="23"/>
        <v/>
      </c>
      <c r="AW31" s="208" t="str">
        <f>IF(ISERROR(VLOOKUP($M31,#REF!,10,0)),"",VLOOKUP($M31,#REF!,10,0))</f>
        <v/>
      </c>
      <c r="AX31" s="203">
        <f t="shared" si="24"/>
        <v>0</v>
      </c>
      <c r="AY31" s="208" t="str">
        <f t="shared" si="25"/>
        <v/>
      </c>
      <c r="BA31" s="225" t="str">
        <f t="shared" si="26"/>
        <v/>
      </c>
      <c r="BB31" s="225" t="str">
        <f t="shared" si="27"/>
        <v/>
      </c>
    </row>
    <row r="32" spans="1:54" s="39" customFormat="1" ht="25.2" customHeight="1" x14ac:dyDescent="0.2">
      <c r="A32" s="45"/>
      <c r="B32" s="48"/>
      <c r="C32" s="48"/>
      <c r="D32" s="53"/>
      <c r="E32" s="53"/>
      <c r="F32" s="55"/>
      <c r="G32" s="55"/>
      <c r="H32" s="60"/>
      <c r="I32" s="66"/>
      <c r="J32" s="68"/>
      <c r="L32" s="73">
        <f t="shared" si="0"/>
        <v>0</v>
      </c>
      <c r="M32" s="73" t="str">
        <f t="shared" si="1"/>
        <v xml:space="preserve"> </v>
      </c>
      <c r="N32" s="100">
        <f t="shared" si="2"/>
        <v>0</v>
      </c>
      <c r="O32" s="100">
        <f t="shared" si="3"/>
        <v>0</v>
      </c>
      <c r="P32" s="108">
        <f t="shared" si="4"/>
        <v>0</v>
      </c>
      <c r="Q32" s="108" t="str">
        <f>IF(OR($C32="LED",$C32="不明"),"",IF(ISERROR(VLOOKUP($M32,#REF!,2,0)),"",VLOOKUP($M32,#REF!,2,0)))</f>
        <v/>
      </c>
      <c r="R32" s="100">
        <f t="shared" si="5"/>
        <v>0</v>
      </c>
      <c r="S32" s="100">
        <f t="shared" si="6"/>
        <v>0</v>
      </c>
      <c r="T32" s="120" t="str">
        <f t="shared" si="7"/>
        <v/>
      </c>
      <c r="U32" s="124"/>
      <c r="V32" s="129" t="s">
        <v>164</v>
      </c>
      <c r="W32" s="131"/>
      <c r="X32" s="75" t="str">
        <f>IF(COUNTIF($M32,"*LED*"),"LED設置済",IF(COUNTIF($M32,"*不明*"),"該当不明",IF(ISERROR(VLOOKUP($M32,#REF!,4,0)),"",VLOOKUP($M32,#REF!,4,0))))</f>
        <v/>
      </c>
      <c r="Y32" s="139">
        <f t="shared" si="8"/>
        <v>0</v>
      </c>
      <c r="Z32" s="144" t="str">
        <f>IF(ISERROR(VLOOKUP($M32,#REF!,5,0)),"",VLOOKUP($M32,#REF!,5,0))</f>
        <v/>
      </c>
      <c r="AA32" s="147" t="str">
        <f t="shared" si="9"/>
        <v/>
      </c>
      <c r="AB32" s="147" t="str">
        <f t="shared" si="10"/>
        <v/>
      </c>
      <c r="AC32" s="147" t="str">
        <f>IF(ISERROR(VLOOKUP($M32,#REF!,6,0)),"",VLOOKUP($M32,#REF!,6,0))</f>
        <v/>
      </c>
      <c r="AD32" s="147" t="str">
        <f>IF(ISERROR(VLOOKUP($M32,#REF!,8,0)),"",VLOOKUP($M32,#REF!,8,0))</f>
        <v/>
      </c>
      <c r="AE32" s="152" t="str">
        <f t="shared" si="11"/>
        <v/>
      </c>
      <c r="AF32" s="155" t="str">
        <f t="shared" si="12"/>
        <v/>
      </c>
      <c r="AG32" s="146" t="str">
        <f t="shared" si="13"/>
        <v/>
      </c>
      <c r="AH32" s="146" t="str">
        <f>IF(ISERROR(VLOOKUP($M32,#REF!,9,0)),"",VLOOKUP($M32,#REF!,9,0))</f>
        <v/>
      </c>
      <c r="AI32" s="146" t="str">
        <f t="shared" si="14"/>
        <v/>
      </c>
      <c r="AJ32" s="168">
        <f t="shared" si="15"/>
        <v>0</v>
      </c>
      <c r="AK32" s="171"/>
      <c r="AL32" s="174" t="str">
        <f t="shared" si="16"/>
        <v/>
      </c>
      <c r="AM32" s="179" t="str">
        <f t="shared" si="17"/>
        <v/>
      </c>
      <c r="AN32" s="183" t="str">
        <f t="shared" si="18"/>
        <v>未入力セル</v>
      </c>
      <c r="AO32" s="186" t="str">
        <f t="shared" si="30"/>
        <v/>
      </c>
      <c r="AP32" s="186" t="str">
        <f t="shared" si="31"/>
        <v/>
      </c>
      <c r="AQ32" s="39">
        <f t="shared" si="32"/>
        <v>0</v>
      </c>
      <c r="AR32" s="39" t="str">
        <f>IF(ISERROR(VLOOKUP($M32,#REF!,16,0)),"",VLOOKUP($M32,#REF!,16,0))</f>
        <v/>
      </c>
      <c r="AS32" s="196" t="str">
        <f>IF(ISERROR(VLOOKUP($M32,#REF!,7,0)),"",VLOOKUP($M32,#REF!,7,0))</f>
        <v/>
      </c>
      <c r="AT32" s="203">
        <f t="shared" si="22"/>
        <v>0</v>
      </c>
      <c r="AU32" s="208" t="str">
        <f t="shared" si="23"/>
        <v/>
      </c>
      <c r="AW32" s="208" t="str">
        <f>IF(ISERROR(VLOOKUP($M32,#REF!,10,0)),"",VLOOKUP($M32,#REF!,10,0))</f>
        <v/>
      </c>
      <c r="AX32" s="203">
        <f t="shared" si="24"/>
        <v>0</v>
      </c>
      <c r="AY32" s="208" t="str">
        <f t="shared" si="25"/>
        <v/>
      </c>
      <c r="BA32" s="225" t="str">
        <f t="shared" si="26"/>
        <v/>
      </c>
      <c r="BB32" s="225" t="str">
        <f t="shared" si="27"/>
        <v/>
      </c>
    </row>
    <row r="33" spans="1:54" s="39" customFormat="1" ht="25.2" customHeight="1" x14ac:dyDescent="0.2">
      <c r="A33" s="45"/>
      <c r="B33" s="48"/>
      <c r="C33" s="48"/>
      <c r="D33" s="53"/>
      <c r="E33" s="53"/>
      <c r="F33" s="55"/>
      <c r="G33" s="55"/>
      <c r="H33" s="60"/>
      <c r="I33" s="66"/>
      <c r="J33" s="68"/>
      <c r="L33" s="73">
        <f t="shared" si="0"/>
        <v>0</v>
      </c>
      <c r="M33" s="73" t="str">
        <f t="shared" si="1"/>
        <v xml:space="preserve"> </v>
      </c>
      <c r="N33" s="100">
        <f t="shared" si="2"/>
        <v>0</v>
      </c>
      <c r="O33" s="100">
        <f t="shared" si="3"/>
        <v>0</v>
      </c>
      <c r="P33" s="108">
        <f t="shared" si="4"/>
        <v>0</v>
      </c>
      <c r="Q33" s="108" t="str">
        <f>IF(OR($C33="LED",$C33="不明"),"",IF(ISERROR(VLOOKUP($M33,#REF!,2,0)),"",VLOOKUP($M33,#REF!,2,0)))</f>
        <v/>
      </c>
      <c r="R33" s="100">
        <f t="shared" si="5"/>
        <v>0</v>
      </c>
      <c r="S33" s="100">
        <f t="shared" si="6"/>
        <v>0</v>
      </c>
      <c r="T33" s="120" t="str">
        <f t="shared" si="7"/>
        <v/>
      </c>
      <c r="U33" s="124"/>
      <c r="V33" s="129" t="s">
        <v>164</v>
      </c>
      <c r="W33" s="131"/>
      <c r="X33" s="75" t="str">
        <f>IF(COUNTIF($M33,"*LED*"),"LED設置済",IF(COUNTIF($M33,"*不明*"),"該当不明",IF(ISERROR(VLOOKUP($M33,#REF!,4,0)),"",VLOOKUP($M33,#REF!,4,0))))</f>
        <v/>
      </c>
      <c r="Y33" s="139">
        <f t="shared" si="8"/>
        <v>0</v>
      </c>
      <c r="Z33" s="144" t="str">
        <f>IF(ISERROR(VLOOKUP($M33,#REF!,5,0)),"",VLOOKUP($M33,#REF!,5,0))</f>
        <v/>
      </c>
      <c r="AA33" s="147" t="str">
        <f t="shared" si="9"/>
        <v/>
      </c>
      <c r="AB33" s="147" t="str">
        <f t="shared" si="10"/>
        <v/>
      </c>
      <c r="AC33" s="147" t="str">
        <f>IF(ISERROR(VLOOKUP($M33,#REF!,6,0)),"",VLOOKUP($M33,#REF!,6,0))</f>
        <v/>
      </c>
      <c r="AD33" s="147" t="str">
        <f>IF(ISERROR(VLOOKUP($M33,#REF!,8,0)),"",VLOOKUP($M33,#REF!,8,0))</f>
        <v/>
      </c>
      <c r="AE33" s="152" t="str">
        <f t="shared" si="11"/>
        <v/>
      </c>
      <c r="AF33" s="155" t="str">
        <f t="shared" si="12"/>
        <v/>
      </c>
      <c r="AG33" s="146" t="str">
        <f t="shared" si="13"/>
        <v/>
      </c>
      <c r="AH33" s="146" t="str">
        <f>IF(ISERROR(VLOOKUP($M33,#REF!,9,0)),"",VLOOKUP($M33,#REF!,9,0))</f>
        <v/>
      </c>
      <c r="AI33" s="146" t="str">
        <f t="shared" si="14"/>
        <v/>
      </c>
      <c r="AJ33" s="168">
        <f t="shared" si="15"/>
        <v>0</v>
      </c>
      <c r="AK33" s="171"/>
      <c r="AL33" s="174" t="str">
        <f t="shared" si="16"/>
        <v/>
      </c>
      <c r="AM33" s="179" t="str">
        <f t="shared" si="17"/>
        <v/>
      </c>
      <c r="AN33" s="183" t="str">
        <f t="shared" si="18"/>
        <v>未入力セル</v>
      </c>
      <c r="AO33" s="186" t="str">
        <f t="shared" si="30"/>
        <v/>
      </c>
      <c r="AP33" s="186" t="str">
        <f t="shared" si="31"/>
        <v/>
      </c>
      <c r="AQ33" s="39">
        <f t="shared" si="32"/>
        <v>0</v>
      </c>
      <c r="AR33" s="39" t="str">
        <f>IF(ISERROR(VLOOKUP($M33,#REF!,16,0)),"",VLOOKUP($M33,#REF!,16,0))</f>
        <v/>
      </c>
      <c r="AS33" s="196" t="str">
        <f>IF(ISERROR(VLOOKUP($M33,#REF!,7,0)),"",VLOOKUP($M33,#REF!,7,0))</f>
        <v/>
      </c>
      <c r="AT33" s="203">
        <f t="shared" si="22"/>
        <v>0</v>
      </c>
      <c r="AU33" s="208" t="str">
        <f t="shared" si="23"/>
        <v/>
      </c>
      <c r="AW33" s="208" t="str">
        <f>IF(ISERROR(VLOOKUP($M33,#REF!,10,0)),"",VLOOKUP($M33,#REF!,10,0))</f>
        <v/>
      </c>
      <c r="AX33" s="203">
        <f t="shared" si="24"/>
        <v>0</v>
      </c>
      <c r="AY33" s="208" t="str">
        <f t="shared" si="25"/>
        <v/>
      </c>
      <c r="BA33" s="225" t="str">
        <f t="shared" si="26"/>
        <v/>
      </c>
      <c r="BB33" s="225" t="str">
        <f t="shared" si="27"/>
        <v/>
      </c>
    </row>
    <row r="34" spans="1:54" s="39" customFormat="1" ht="25.2" customHeight="1" x14ac:dyDescent="0.2">
      <c r="A34" s="45"/>
      <c r="B34" s="48"/>
      <c r="C34" s="48"/>
      <c r="D34" s="53"/>
      <c r="E34" s="53"/>
      <c r="F34" s="55"/>
      <c r="G34" s="55"/>
      <c r="H34" s="60"/>
      <c r="I34" s="66"/>
      <c r="J34" s="68"/>
      <c r="L34" s="73">
        <f t="shared" si="0"/>
        <v>0</v>
      </c>
      <c r="M34" s="73" t="str">
        <f t="shared" si="1"/>
        <v xml:space="preserve"> </v>
      </c>
      <c r="N34" s="100">
        <f t="shared" si="2"/>
        <v>0</v>
      </c>
      <c r="O34" s="100">
        <f t="shared" si="3"/>
        <v>0</v>
      </c>
      <c r="P34" s="108">
        <f t="shared" si="4"/>
        <v>0</v>
      </c>
      <c r="Q34" s="108" t="str">
        <f>IF(OR($C34="LED",$C34="不明"),"",IF(ISERROR(VLOOKUP($M34,#REF!,2,0)),"",VLOOKUP($M34,#REF!,2,0)))</f>
        <v/>
      </c>
      <c r="R34" s="100">
        <f t="shared" si="5"/>
        <v>0</v>
      </c>
      <c r="S34" s="100">
        <f t="shared" si="6"/>
        <v>0</v>
      </c>
      <c r="T34" s="120" t="str">
        <f t="shared" si="7"/>
        <v/>
      </c>
      <c r="U34" s="124"/>
      <c r="V34" s="129" t="s">
        <v>164</v>
      </c>
      <c r="W34" s="131"/>
      <c r="X34" s="75" t="str">
        <f>IF(COUNTIF($M34,"*LED*"),"LED設置済",IF(COUNTIF($M34,"*不明*"),"該当不明",IF(ISERROR(VLOOKUP($M34,#REF!,4,0)),"",VLOOKUP($M34,#REF!,4,0))))</f>
        <v/>
      </c>
      <c r="Y34" s="139">
        <f t="shared" si="8"/>
        <v>0</v>
      </c>
      <c r="Z34" s="144" t="str">
        <f>IF(ISERROR(VLOOKUP($M34,#REF!,5,0)),"",VLOOKUP($M34,#REF!,5,0))</f>
        <v/>
      </c>
      <c r="AA34" s="147" t="str">
        <f t="shared" si="9"/>
        <v/>
      </c>
      <c r="AB34" s="147" t="str">
        <f t="shared" si="10"/>
        <v/>
      </c>
      <c r="AC34" s="147" t="str">
        <f>IF(ISERROR(VLOOKUP($M34,#REF!,6,0)),"",VLOOKUP($M34,#REF!,6,0))</f>
        <v/>
      </c>
      <c r="AD34" s="147" t="str">
        <f>IF(ISERROR(VLOOKUP($M34,#REF!,8,0)),"",VLOOKUP($M34,#REF!,8,0))</f>
        <v/>
      </c>
      <c r="AE34" s="152" t="str">
        <f t="shared" si="11"/>
        <v/>
      </c>
      <c r="AF34" s="155" t="str">
        <f t="shared" si="12"/>
        <v/>
      </c>
      <c r="AG34" s="146" t="str">
        <f t="shared" si="13"/>
        <v/>
      </c>
      <c r="AH34" s="146" t="str">
        <f>IF(ISERROR(VLOOKUP($M34,#REF!,9,0)),"",VLOOKUP($M34,#REF!,9,0))</f>
        <v/>
      </c>
      <c r="AI34" s="146" t="str">
        <f t="shared" si="14"/>
        <v/>
      </c>
      <c r="AJ34" s="168">
        <f t="shared" si="15"/>
        <v>0</v>
      </c>
      <c r="AK34" s="171"/>
      <c r="AL34" s="174" t="str">
        <f t="shared" si="16"/>
        <v/>
      </c>
      <c r="AM34" s="179" t="str">
        <f t="shared" si="17"/>
        <v/>
      </c>
      <c r="AN34" s="183" t="str">
        <f t="shared" si="18"/>
        <v>未入力セル</v>
      </c>
      <c r="AO34" s="186" t="str">
        <f t="shared" si="30"/>
        <v/>
      </c>
      <c r="AP34" s="186" t="str">
        <f t="shared" si="31"/>
        <v/>
      </c>
      <c r="AQ34" s="39">
        <f t="shared" si="32"/>
        <v>0</v>
      </c>
      <c r="AR34" s="39" t="str">
        <f>IF(ISERROR(VLOOKUP($M34,#REF!,16,0)),"",VLOOKUP($M34,#REF!,16,0))</f>
        <v/>
      </c>
      <c r="AS34" s="196" t="str">
        <f>IF(ISERROR(VLOOKUP($M34,#REF!,7,0)),"",VLOOKUP($M34,#REF!,7,0))</f>
        <v/>
      </c>
      <c r="AT34" s="203">
        <f t="shared" si="22"/>
        <v>0</v>
      </c>
      <c r="AU34" s="208" t="str">
        <f t="shared" si="23"/>
        <v/>
      </c>
      <c r="AW34" s="208" t="str">
        <f>IF(ISERROR(VLOOKUP($M34,#REF!,10,0)),"",VLOOKUP($M34,#REF!,10,0))</f>
        <v/>
      </c>
      <c r="AX34" s="203">
        <f t="shared" si="24"/>
        <v>0</v>
      </c>
      <c r="AY34" s="208" t="str">
        <f t="shared" si="25"/>
        <v/>
      </c>
      <c r="BA34" s="225" t="str">
        <f t="shared" si="26"/>
        <v/>
      </c>
      <c r="BB34" s="225" t="str">
        <f t="shared" si="27"/>
        <v/>
      </c>
    </row>
    <row r="35" spans="1:54" s="39" customFormat="1" ht="25.2" customHeight="1" x14ac:dyDescent="0.2">
      <c r="A35" s="45"/>
      <c r="B35" s="48"/>
      <c r="C35" s="48"/>
      <c r="D35" s="53"/>
      <c r="E35" s="53"/>
      <c r="F35" s="55"/>
      <c r="G35" s="55"/>
      <c r="H35" s="60"/>
      <c r="I35" s="66"/>
      <c r="J35" s="68"/>
      <c r="L35" s="73">
        <f t="shared" si="0"/>
        <v>0</v>
      </c>
      <c r="M35" s="73" t="str">
        <f t="shared" si="1"/>
        <v xml:space="preserve"> </v>
      </c>
      <c r="N35" s="100">
        <f t="shared" si="2"/>
        <v>0</v>
      </c>
      <c r="O35" s="100">
        <f t="shared" si="3"/>
        <v>0</v>
      </c>
      <c r="P35" s="108">
        <f t="shared" si="4"/>
        <v>0</v>
      </c>
      <c r="Q35" s="108" t="str">
        <f>IF(OR($C35="LED",$C35="不明"),"",IF(ISERROR(VLOOKUP($M35,#REF!,2,0)),"",VLOOKUP($M35,#REF!,2,0)))</f>
        <v/>
      </c>
      <c r="R35" s="100">
        <f t="shared" si="5"/>
        <v>0</v>
      </c>
      <c r="S35" s="100">
        <f t="shared" si="6"/>
        <v>0</v>
      </c>
      <c r="T35" s="120" t="str">
        <f t="shared" si="7"/>
        <v/>
      </c>
      <c r="U35" s="124"/>
      <c r="V35" s="129" t="s">
        <v>164</v>
      </c>
      <c r="W35" s="131"/>
      <c r="X35" s="75" t="str">
        <f>IF(COUNTIF($M35,"*LED*"),"LED設置済",IF(COUNTIF($M35,"*不明*"),"該当不明",IF(ISERROR(VLOOKUP($M35,#REF!,4,0)),"",VLOOKUP($M35,#REF!,4,0))))</f>
        <v/>
      </c>
      <c r="Y35" s="139">
        <f t="shared" si="8"/>
        <v>0</v>
      </c>
      <c r="Z35" s="144" t="str">
        <f>IF(ISERROR(VLOOKUP($M35,#REF!,5,0)),"",VLOOKUP($M35,#REF!,5,0))</f>
        <v/>
      </c>
      <c r="AA35" s="147" t="str">
        <f t="shared" si="9"/>
        <v/>
      </c>
      <c r="AB35" s="147" t="str">
        <f t="shared" si="10"/>
        <v/>
      </c>
      <c r="AC35" s="147" t="str">
        <f>IF(ISERROR(VLOOKUP($M35,#REF!,6,0)),"",VLOOKUP($M35,#REF!,6,0))</f>
        <v/>
      </c>
      <c r="AD35" s="147" t="str">
        <f>IF(ISERROR(VLOOKUP($M35,#REF!,8,0)),"",VLOOKUP($M35,#REF!,8,0))</f>
        <v/>
      </c>
      <c r="AE35" s="152" t="str">
        <f t="shared" si="11"/>
        <v/>
      </c>
      <c r="AF35" s="155" t="str">
        <f t="shared" si="12"/>
        <v/>
      </c>
      <c r="AG35" s="146" t="str">
        <f t="shared" si="13"/>
        <v/>
      </c>
      <c r="AH35" s="146" t="str">
        <f>IF(ISERROR(VLOOKUP($M35,#REF!,9,0)),"",VLOOKUP($M35,#REF!,9,0))</f>
        <v/>
      </c>
      <c r="AI35" s="146" t="str">
        <f t="shared" si="14"/>
        <v/>
      </c>
      <c r="AJ35" s="168">
        <f t="shared" si="15"/>
        <v>0</v>
      </c>
      <c r="AK35" s="171"/>
      <c r="AL35" s="174" t="str">
        <f t="shared" si="16"/>
        <v/>
      </c>
      <c r="AM35" s="179" t="str">
        <f t="shared" si="17"/>
        <v/>
      </c>
      <c r="AN35" s="183" t="str">
        <f t="shared" si="18"/>
        <v>未入力セル</v>
      </c>
      <c r="AO35" s="186" t="str">
        <f t="shared" si="30"/>
        <v/>
      </c>
      <c r="AP35" s="186" t="str">
        <f t="shared" si="31"/>
        <v/>
      </c>
      <c r="AQ35" s="39">
        <f t="shared" si="32"/>
        <v>0</v>
      </c>
      <c r="AR35" s="39" t="str">
        <f>IF(ISERROR(VLOOKUP($M35,#REF!,16,0)),"",VLOOKUP($M35,#REF!,16,0))</f>
        <v/>
      </c>
      <c r="AS35" s="196" t="str">
        <f>IF(ISERROR(VLOOKUP($M35,#REF!,7,0)),"",VLOOKUP($M35,#REF!,7,0))</f>
        <v/>
      </c>
      <c r="AT35" s="203">
        <f t="shared" si="22"/>
        <v>0</v>
      </c>
      <c r="AU35" s="208" t="str">
        <f t="shared" si="23"/>
        <v/>
      </c>
      <c r="AW35" s="208" t="str">
        <f>IF(ISERROR(VLOOKUP($M35,#REF!,10,0)),"",VLOOKUP($M35,#REF!,10,0))</f>
        <v/>
      </c>
      <c r="AX35" s="203">
        <f t="shared" si="24"/>
        <v>0</v>
      </c>
      <c r="AY35" s="208" t="str">
        <f t="shared" si="25"/>
        <v/>
      </c>
      <c r="BA35" s="225" t="str">
        <f t="shared" si="26"/>
        <v/>
      </c>
      <c r="BB35" s="225" t="str">
        <f t="shared" si="27"/>
        <v/>
      </c>
    </row>
    <row r="36" spans="1:54" s="39" customFormat="1" ht="25.2" customHeight="1" x14ac:dyDescent="0.2">
      <c r="A36" s="45"/>
      <c r="B36" s="48"/>
      <c r="C36" s="48"/>
      <c r="D36" s="53"/>
      <c r="E36" s="53"/>
      <c r="F36" s="55"/>
      <c r="G36" s="55"/>
      <c r="H36" s="60"/>
      <c r="I36" s="66"/>
      <c r="J36" s="68"/>
      <c r="L36" s="73">
        <f t="shared" si="0"/>
        <v>0</v>
      </c>
      <c r="M36" s="73" t="str">
        <f t="shared" si="1"/>
        <v xml:space="preserve"> </v>
      </c>
      <c r="N36" s="100">
        <f t="shared" si="2"/>
        <v>0</v>
      </c>
      <c r="O36" s="100">
        <f t="shared" si="3"/>
        <v>0</v>
      </c>
      <c r="P36" s="108">
        <f t="shared" si="4"/>
        <v>0</v>
      </c>
      <c r="Q36" s="108" t="str">
        <f>IF(OR($C36="LED",$C36="不明"),"",IF(ISERROR(VLOOKUP($M36,#REF!,2,0)),"",VLOOKUP($M36,#REF!,2,0)))</f>
        <v/>
      </c>
      <c r="R36" s="100">
        <f t="shared" si="5"/>
        <v>0</v>
      </c>
      <c r="S36" s="100">
        <f t="shared" si="6"/>
        <v>0</v>
      </c>
      <c r="T36" s="120" t="str">
        <f t="shared" si="7"/>
        <v/>
      </c>
      <c r="U36" s="124"/>
      <c r="V36" s="129" t="s">
        <v>164</v>
      </c>
      <c r="W36" s="131"/>
      <c r="X36" s="75" t="str">
        <f>IF(COUNTIF($M36,"*LED*"),"LED設置済",IF(COUNTIF($M36,"*不明*"),"該当不明",IF(ISERROR(VLOOKUP($M36,#REF!,4,0)),"",VLOOKUP($M36,#REF!,4,0))))</f>
        <v/>
      </c>
      <c r="Y36" s="139">
        <f t="shared" si="8"/>
        <v>0</v>
      </c>
      <c r="Z36" s="144" t="str">
        <f>IF(ISERROR(VLOOKUP($M36,#REF!,5,0)),"",VLOOKUP($M36,#REF!,5,0))</f>
        <v/>
      </c>
      <c r="AA36" s="147" t="str">
        <f t="shared" si="9"/>
        <v/>
      </c>
      <c r="AB36" s="147" t="str">
        <f t="shared" si="10"/>
        <v/>
      </c>
      <c r="AC36" s="147" t="str">
        <f>IF(ISERROR(VLOOKUP($M36,#REF!,6,0)),"",VLOOKUP($M36,#REF!,6,0))</f>
        <v/>
      </c>
      <c r="AD36" s="147" t="str">
        <f>IF(ISERROR(VLOOKUP($M36,#REF!,8,0)),"",VLOOKUP($M36,#REF!,8,0))</f>
        <v/>
      </c>
      <c r="AE36" s="152" t="str">
        <f t="shared" si="11"/>
        <v/>
      </c>
      <c r="AF36" s="155" t="str">
        <f t="shared" si="12"/>
        <v/>
      </c>
      <c r="AG36" s="146" t="str">
        <f t="shared" si="13"/>
        <v/>
      </c>
      <c r="AH36" s="146" t="str">
        <f>IF(ISERROR(VLOOKUP($M36,#REF!,9,0)),"",VLOOKUP($M36,#REF!,9,0))</f>
        <v/>
      </c>
      <c r="AI36" s="146" t="str">
        <f t="shared" si="14"/>
        <v/>
      </c>
      <c r="AJ36" s="168">
        <f t="shared" si="15"/>
        <v>0</v>
      </c>
      <c r="AK36" s="171"/>
      <c r="AL36" s="174" t="str">
        <f t="shared" si="16"/>
        <v/>
      </c>
      <c r="AM36" s="179" t="str">
        <f t="shared" si="17"/>
        <v/>
      </c>
      <c r="AN36" s="183" t="str">
        <f t="shared" si="18"/>
        <v>未入力セル</v>
      </c>
      <c r="AO36" s="186" t="str">
        <f t="shared" si="30"/>
        <v/>
      </c>
      <c r="AP36" s="186" t="str">
        <f t="shared" si="31"/>
        <v/>
      </c>
      <c r="AQ36" s="39">
        <f t="shared" si="32"/>
        <v>0</v>
      </c>
      <c r="AR36" s="39" t="str">
        <f>IF(ISERROR(VLOOKUP($M36,#REF!,16,0)),"",VLOOKUP($M36,#REF!,16,0))</f>
        <v/>
      </c>
      <c r="AS36" s="196" t="str">
        <f>IF(ISERROR(VLOOKUP($M36,#REF!,7,0)),"",VLOOKUP($M36,#REF!,7,0))</f>
        <v/>
      </c>
      <c r="AT36" s="203">
        <f t="shared" si="22"/>
        <v>0</v>
      </c>
      <c r="AU36" s="208" t="str">
        <f t="shared" si="23"/>
        <v/>
      </c>
      <c r="AW36" s="208" t="str">
        <f>IF(ISERROR(VLOOKUP($M36,#REF!,10,0)),"",VLOOKUP($M36,#REF!,10,0))</f>
        <v/>
      </c>
      <c r="AX36" s="203">
        <f t="shared" si="24"/>
        <v>0</v>
      </c>
      <c r="AY36" s="208" t="str">
        <f t="shared" si="25"/>
        <v/>
      </c>
      <c r="BA36" s="225" t="str">
        <f t="shared" si="26"/>
        <v/>
      </c>
      <c r="BB36" s="225" t="str">
        <f t="shared" si="27"/>
        <v/>
      </c>
    </row>
    <row r="37" spans="1:54" s="39" customFormat="1" ht="25.2" customHeight="1" x14ac:dyDescent="0.2">
      <c r="A37" s="45"/>
      <c r="B37" s="48"/>
      <c r="C37" s="48"/>
      <c r="D37" s="53"/>
      <c r="E37" s="53"/>
      <c r="F37" s="55"/>
      <c r="G37" s="55"/>
      <c r="H37" s="60"/>
      <c r="I37" s="66"/>
      <c r="J37" s="68"/>
      <c r="L37" s="73">
        <f t="shared" si="0"/>
        <v>0</v>
      </c>
      <c r="M37" s="73" t="str">
        <f t="shared" si="1"/>
        <v xml:space="preserve"> </v>
      </c>
      <c r="N37" s="100">
        <f t="shared" si="2"/>
        <v>0</v>
      </c>
      <c r="O37" s="100">
        <f t="shared" si="3"/>
        <v>0</v>
      </c>
      <c r="P37" s="108">
        <f t="shared" si="4"/>
        <v>0</v>
      </c>
      <c r="Q37" s="108" t="str">
        <f>IF(OR($C37="LED",$C37="不明"),"",IF(ISERROR(VLOOKUP($M37,#REF!,2,0)),"",VLOOKUP($M37,#REF!,2,0)))</f>
        <v/>
      </c>
      <c r="R37" s="100">
        <f t="shared" si="5"/>
        <v>0</v>
      </c>
      <c r="S37" s="100">
        <f t="shared" si="6"/>
        <v>0</v>
      </c>
      <c r="T37" s="120" t="str">
        <f t="shared" si="7"/>
        <v/>
      </c>
      <c r="U37" s="124"/>
      <c r="V37" s="129" t="s">
        <v>164</v>
      </c>
      <c r="W37" s="131"/>
      <c r="X37" s="75" t="str">
        <f>IF(COUNTIF($M37,"*LED*"),"LED設置済",IF(COUNTIF($M37,"*不明*"),"該当不明",IF(ISERROR(VLOOKUP($M37,#REF!,4,0)),"",VLOOKUP($M37,#REF!,4,0))))</f>
        <v/>
      </c>
      <c r="Y37" s="139">
        <f t="shared" si="8"/>
        <v>0</v>
      </c>
      <c r="Z37" s="144" t="str">
        <f>IF(ISERROR(VLOOKUP($M37,#REF!,5,0)),"",VLOOKUP($M37,#REF!,5,0))</f>
        <v/>
      </c>
      <c r="AA37" s="147" t="str">
        <f t="shared" si="9"/>
        <v/>
      </c>
      <c r="AB37" s="147" t="str">
        <f t="shared" si="10"/>
        <v/>
      </c>
      <c r="AC37" s="147" t="str">
        <f>IF(ISERROR(VLOOKUP($M37,#REF!,6,0)),"",VLOOKUP($M37,#REF!,6,0))</f>
        <v/>
      </c>
      <c r="AD37" s="147" t="str">
        <f>IF(ISERROR(VLOOKUP($M37,#REF!,8,0)),"",VLOOKUP($M37,#REF!,8,0))</f>
        <v/>
      </c>
      <c r="AE37" s="152" t="str">
        <f t="shared" si="11"/>
        <v/>
      </c>
      <c r="AF37" s="155" t="str">
        <f t="shared" si="12"/>
        <v/>
      </c>
      <c r="AG37" s="146" t="str">
        <f t="shared" si="13"/>
        <v/>
      </c>
      <c r="AH37" s="146" t="str">
        <f>IF(ISERROR(VLOOKUP($M37,#REF!,9,0)),"",VLOOKUP($M37,#REF!,9,0))</f>
        <v/>
      </c>
      <c r="AI37" s="146" t="str">
        <f t="shared" si="14"/>
        <v/>
      </c>
      <c r="AJ37" s="168">
        <f t="shared" si="15"/>
        <v>0</v>
      </c>
      <c r="AK37" s="171"/>
      <c r="AL37" s="174" t="str">
        <f t="shared" si="16"/>
        <v/>
      </c>
      <c r="AM37" s="179" t="str">
        <f t="shared" si="17"/>
        <v/>
      </c>
      <c r="AN37" s="183" t="str">
        <f t="shared" si="18"/>
        <v>未入力セル</v>
      </c>
      <c r="AO37" s="186" t="str">
        <f t="shared" si="30"/>
        <v/>
      </c>
      <c r="AP37" s="186" t="str">
        <f t="shared" si="31"/>
        <v/>
      </c>
      <c r="AQ37" s="39">
        <f t="shared" si="32"/>
        <v>0</v>
      </c>
      <c r="AR37" s="39" t="str">
        <f>IF(ISERROR(VLOOKUP($M37,#REF!,16,0)),"",VLOOKUP($M37,#REF!,16,0))</f>
        <v/>
      </c>
      <c r="AS37" s="196" t="str">
        <f>IF(ISERROR(VLOOKUP($M37,#REF!,7,0)),"",VLOOKUP($M37,#REF!,7,0))</f>
        <v/>
      </c>
      <c r="AT37" s="203">
        <f t="shared" si="22"/>
        <v>0</v>
      </c>
      <c r="AU37" s="208" t="str">
        <f t="shared" si="23"/>
        <v/>
      </c>
      <c r="AW37" s="208" t="str">
        <f>IF(ISERROR(VLOOKUP($M37,#REF!,10,0)),"",VLOOKUP($M37,#REF!,10,0))</f>
        <v/>
      </c>
      <c r="AX37" s="203">
        <f t="shared" si="24"/>
        <v>0</v>
      </c>
      <c r="AY37" s="208" t="str">
        <f t="shared" si="25"/>
        <v/>
      </c>
      <c r="BA37" s="225" t="str">
        <f t="shared" si="26"/>
        <v/>
      </c>
      <c r="BB37" s="225" t="str">
        <f t="shared" si="27"/>
        <v/>
      </c>
    </row>
    <row r="38" spans="1:54" s="39" customFormat="1" ht="25.2" customHeight="1" x14ac:dyDescent="0.2">
      <c r="A38" s="45"/>
      <c r="B38" s="48"/>
      <c r="C38" s="48"/>
      <c r="D38" s="53"/>
      <c r="E38" s="53"/>
      <c r="F38" s="55"/>
      <c r="G38" s="55"/>
      <c r="H38" s="60"/>
      <c r="I38" s="66"/>
      <c r="J38" s="68"/>
      <c r="L38" s="73">
        <f t="shared" si="0"/>
        <v>0</v>
      </c>
      <c r="M38" s="73" t="str">
        <f t="shared" si="1"/>
        <v xml:space="preserve"> </v>
      </c>
      <c r="N38" s="100">
        <f t="shared" si="2"/>
        <v>0</v>
      </c>
      <c r="O38" s="100">
        <f t="shared" si="3"/>
        <v>0</v>
      </c>
      <c r="P38" s="108">
        <f t="shared" si="4"/>
        <v>0</v>
      </c>
      <c r="Q38" s="108" t="str">
        <f>IF(OR($C38="LED",$C38="不明"),"",IF(ISERROR(VLOOKUP($M38,#REF!,2,0)),"",VLOOKUP($M38,#REF!,2,0)))</f>
        <v/>
      </c>
      <c r="R38" s="100">
        <f t="shared" si="5"/>
        <v>0</v>
      </c>
      <c r="S38" s="100">
        <f t="shared" si="6"/>
        <v>0</v>
      </c>
      <c r="T38" s="120" t="str">
        <f t="shared" si="7"/>
        <v/>
      </c>
      <c r="U38" s="124"/>
      <c r="V38" s="129" t="s">
        <v>164</v>
      </c>
      <c r="W38" s="131"/>
      <c r="X38" s="75" t="str">
        <f>IF(COUNTIF($M38,"*LED*"),"LED設置済",IF(COUNTIF($M38,"*不明*"),"該当不明",IF(ISERROR(VLOOKUP($M38,#REF!,4,0)),"",VLOOKUP($M38,#REF!,4,0))))</f>
        <v/>
      </c>
      <c r="Y38" s="139">
        <f t="shared" si="8"/>
        <v>0</v>
      </c>
      <c r="Z38" s="144" t="str">
        <f>IF(ISERROR(VLOOKUP($M38,#REF!,5,0)),"",VLOOKUP($M38,#REF!,5,0))</f>
        <v/>
      </c>
      <c r="AA38" s="147" t="str">
        <f t="shared" si="9"/>
        <v/>
      </c>
      <c r="AB38" s="147" t="str">
        <f t="shared" si="10"/>
        <v/>
      </c>
      <c r="AC38" s="147" t="str">
        <f>IF(ISERROR(VLOOKUP($M38,#REF!,6,0)),"",VLOOKUP($M38,#REF!,6,0))</f>
        <v/>
      </c>
      <c r="AD38" s="147" t="str">
        <f>IF(ISERROR(VLOOKUP($M38,#REF!,8,0)),"",VLOOKUP($M38,#REF!,8,0))</f>
        <v/>
      </c>
      <c r="AE38" s="152" t="str">
        <f t="shared" si="11"/>
        <v/>
      </c>
      <c r="AF38" s="155" t="str">
        <f t="shared" si="12"/>
        <v/>
      </c>
      <c r="AG38" s="146" t="str">
        <f t="shared" si="13"/>
        <v/>
      </c>
      <c r="AH38" s="146" t="str">
        <f>IF(ISERROR(VLOOKUP($M38,#REF!,9,0)),"",VLOOKUP($M38,#REF!,9,0))</f>
        <v/>
      </c>
      <c r="AI38" s="146" t="str">
        <f t="shared" si="14"/>
        <v/>
      </c>
      <c r="AJ38" s="168">
        <f t="shared" si="15"/>
        <v>0</v>
      </c>
      <c r="AK38" s="171"/>
      <c r="AL38" s="174" t="str">
        <f t="shared" si="16"/>
        <v/>
      </c>
      <c r="AM38" s="179" t="str">
        <f t="shared" si="17"/>
        <v/>
      </c>
      <c r="AN38" s="183" t="str">
        <f t="shared" si="18"/>
        <v>未入力セル</v>
      </c>
      <c r="AO38" s="186" t="str">
        <f t="shared" si="30"/>
        <v/>
      </c>
      <c r="AP38" s="186" t="str">
        <f t="shared" si="31"/>
        <v/>
      </c>
      <c r="AQ38" s="39">
        <f t="shared" si="32"/>
        <v>0</v>
      </c>
      <c r="AR38" s="39" t="str">
        <f>IF(ISERROR(VLOOKUP($M38,#REF!,16,0)),"",VLOOKUP($M38,#REF!,16,0))</f>
        <v/>
      </c>
      <c r="AS38" s="196" t="str">
        <f>IF(ISERROR(VLOOKUP($M38,#REF!,7,0)),"",VLOOKUP($M38,#REF!,7,0))</f>
        <v/>
      </c>
      <c r="AT38" s="203">
        <f t="shared" si="22"/>
        <v>0</v>
      </c>
      <c r="AU38" s="208" t="str">
        <f t="shared" si="23"/>
        <v/>
      </c>
      <c r="AW38" s="208" t="str">
        <f>IF(ISERROR(VLOOKUP($M38,#REF!,10,0)),"",VLOOKUP($M38,#REF!,10,0))</f>
        <v/>
      </c>
      <c r="AX38" s="203">
        <f t="shared" si="24"/>
        <v>0</v>
      </c>
      <c r="AY38" s="208" t="str">
        <f t="shared" si="25"/>
        <v/>
      </c>
      <c r="BA38" s="225" t="str">
        <f t="shared" si="26"/>
        <v/>
      </c>
      <c r="BB38" s="225" t="str">
        <f t="shared" si="27"/>
        <v/>
      </c>
    </row>
    <row r="39" spans="1:54" s="39" customFormat="1" ht="25.2" customHeight="1" x14ac:dyDescent="0.2">
      <c r="A39" s="45"/>
      <c r="B39" s="48"/>
      <c r="C39" s="48"/>
      <c r="D39" s="53"/>
      <c r="E39" s="53"/>
      <c r="F39" s="55"/>
      <c r="G39" s="55"/>
      <c r="H39" s="60"/>
      <c r="I39" s="66"/>
      <c r="J39" s="68"/>
      <c r="L39" s="73">
        <f t="shared" si="0"/>
        <v>0</v>
      </c>
      <c r="M39" s="73" t="str">
        <f t="shared" si="1"/>
        <v xml:space="preserve"> </v>
      </c>
      <c r="N39" s="100">
        <f t="shared" si="2"/>
        <v>0</v>
      </c>
      <c r="O39" s="100">
        <f t="shared" si="3"/>
        <v>0</v>
      </c>
      <c r="P39" s="108">
        <f t="shared" si="4"/>
        <v>0</v>
      </c>
      <c r="Q39" s="108" t="str">
        <f>IF(OR($C39="LED",$C39="不明"),"",IF(ISERROR(VLOOKUP($M39,#REF!,2,0)),"",VLOOKUP($M39,#REF!,2,0)))</f>
        <v/>
      </c>
      <c r="R39" s="100">
        <f t="shared" si="5"/>
        <v>0</v>
      </c>
      <c r="S39" s="100">
        <f t="shared" si="6"/>
        <v>0</v>
      </c>
      <c r="T39" s="120" t="str">
        <f t="shared" si="7"/>
        <v/>
      </c>
      <c r="U39" s="124"/>
      <c r="V39" s="129" t="s">
        <v>164</v>
      </c>
      <c r="W39" s="131"/>
      <c r="X39" s="75" t="str">
        <f>IF(COUNTIF($M39,"*LED*"),"LED設置済",IF(COUNTIF($M39,"*不明*"),"該当不明",IF(ISERROR(VLOOKUP($M39,#REF!,4,0)),"",VLOOKUP($M39,#REF!,4,0))))</f>
        <v/>
      </c>
      <c r="Y39" s="139">
        <f t="shared" si="8"/>
        <v>0</v>
      </c>
      <c r="Z39" s="144" t="str">
        <f>IF(ISERROR(VLOOKUP($M39,#REF!,5,0)),"",VLOOKUP($M39,#REF!,5,0))</f>
        <v/>
      </c>
      <c r="AA39" s="147" t="str">
        <f t="shared" si="9"/>
        <v/>
      </c>
      <c r="AB39" s="147" t="str">
        <f t="shared" si="10"/>
        <v/>
      </c>
      <c r="AC39" s="147" t="str">
        <f>IF(ISERROR(VLOOKUP($M39,#REF!,6,0)),"",VLOOKUP($M39,#REF!,6,0))</f>
        <v/>
      </c>
      <c r="AD39" s="147" t="str">
        <f>IF(ISERROR(VLOOKUP($M39,#REF!,8,0)),"",VLOOKUP($M39,#REF!,8,0))</f>
        <v/>
      </c>
      <c r="AE39" s="152" t="str">
        <f t="shared" si="11"/>
        <v/>
      </c>
      <c r="AF39" s="155" t="str">
        <f t="shared" si="12"/>
        <v/>
      </c>
      <c r="AG39" s="146" t="str">
        <f t="shared" si="13"/>
        <v/>
      </c>
      <c r="AH39" s="146" t="str">
        <f>IF(ISERROR(VLOOKUP($M39,#REF!,9,0)),"",VLOOKUP($M39,#REF!,9,0))</f>
        <v/>
      </c>
      <c r="AI39" s="146" t="str">
        <f t="shared" si="14"/>
        <v/>
      </c>
      <c r="AJ39" s="168">
        <f t="shared" si="15"/>
        <v>0</v>
      </c>
      <c r="AK39" s="171"/>
      <c r="AL39" s="174" t="str">
        <f t="shared" si="16"/>
        <v/>
      </c>
      <c r="AM39" s="179" t="str">
        <f t="shared" si="17"/>
        <v/>
      </c>
      <c r="AN39" s="183" t="str">
        <f t="shared" si="18"/>
        <v>未入力セル</v>
      </c>
      <c r="AO39" s="186" t="str">
        <f t="shared" si="30"/>
        <v/>
      </c>
      <c r="AP39" s="186" t="str">
        <f t="shared" si="31"/>
        <v/>
      </c>
      <c r="AQ39" s="39">
        <f t="shared" si="32"/>
        <v>0</v>
      </c>
      <c r="AR39" s="39" t="str">
        <f>IF(ISERROR(VLOOKUP($M39,#REF!,16,0)),"",VLOOKUP($M39,#REF!,16,0))</f>
        <v/>
      </c>
      <c r="AS39" s="196" t="str">
        <f>IF(ISERROR(VLOOKUP($M39,#REF!,7,0)),"",VLOOKUP($M39,#REF!,7,0))</f>
        <v/>
      </c>
      <c r="AT39" s="203">
        <f t="shared" si="22"/>
        <v>0</v>
      </c>
      <c r="AU39" s="208" t="str">
        <f t="shared" si="23"/>
        <v/>
      </c>
      <c r="AW39" s="208" t="str">
        <f>IF(ISERROR(VLOOKUP($M39,#REF!,10,0)),"",VLOOKUP($M39,#REF!,10,0))</f>
        <v/>
      </c>
      <c r="AX39" s="203">
        <f t="shared" si="24"/>
        <v>0</v>
      </c>
      <c r="AY39" s="208" t="str">
        <f t="shared" si="25"/>
        <v/>
      </c>
      <c r="BA39" s="225" t="str">
        <f t="shared" si="26"/>
        <v/>
      </c>
      <c r="BB39" s="225" t="str">
        <f t="shared" si="27"/>
        <v/>
      </c>
    </row>
    <row r="40" spans="1:54" s="39" customFormat="1" ht="25.2" customHeight="1" x14ac:dyDescent="0.2">
      <c r="A40" s="45"/>
      <c r="B40" s="48"/>
      <c r="C40" s="48"/>
      <c r="D40" s="53"/>
      <c r="E40" s="53"/>
      <c r="F40" s="55"/>
      <c r="G40" s="55"/>
      <c r="H40" s="60"/>
      <c r="I40" s="66"/>
      <c r="J40" s="68"/>
      <c r="L40" s="73">
        <f t="shared" si="0"/>
        <v>0</v>
      </c>
      <c r="M40" s="73" t="str">
        <f t="shared" si="1"/>
        <v xml:space="preserve"> </v>
      </c>
      <c r="N40" s="100">
        <f t="shared" si="2"/>
        <v>0</v>
      </c>
      <c r="O40" s="100">
        <f t="shared" si="3"/>
        <v>0</v>
      </c>
      <c r="P40" s="108">
        <f t="shared" si="4"/>
        <v>0</v>
      </c>
      <c r="Q40" s="108" t="str">
        <f>IF(OR($C40="LED",$C40="不明"),"",IF(ISERROR(VLOOKUP($M40,#REF!,2,0)),"",VLOOKUP($M40,#REF!,2,0)))</f>
        <v/>
      </c>
      <c r="R40" s="100">
        <f t="shared" si="5"/>
        <v>0</v>
      </c>
      <c r="S40" s="100">
        <f t="shared" si="6"/>
        <v>0</v>
      </c>
      <c r="T40" s="120" t="str">
        <f t="shared" si="7"/>
        <v/>
      </c>
      <c r="U40" s="124"/>
      <c r="V40" s="129" t="s">
        <v>164</v>
      </c>
      <c r="W40" s="131"/>
      <c r="X40" s="75" t="str">
        <f>IF(COUNTIF($M40,"*LED*"),"LED設置済",IF(COUNTIF($M40,"*不明*"),"該当不明",IF(ISERROR(VLOOKUP($M40,#REF!,4,0)),"",VLOOKUP($M40,#REF!,4,0))))</f>
        <v/>
      </c>
      <c r="Y40" s="139">
        <f t="shared" si="8"/>
        <v>0</v>
      </c>
      <c r="Z40" s="144" t="str">
        <f>IF(ISERROR(VLOOKUP($M40,#REF!,5,0)),"",VLOOKUP($M40,#REF!,5,0))</f>
        <v/>
      </c>
      <c r="AA40" s="147" t="str">
        <f t="shared" si="9"/>
        <v/>
      </c>
      <c r="AB40" s="147" t="str">
        <f t="shared" si="10"/>
        <v/>
      </c>
      <c r="AC40" s="147" t="str">
        <f>IF(ISERROR(VLOOKUP($M40,#REF!,6,0)),"",VLOOKUP($M40,#REF!,6,0))</f>
        <v/>
      </c>
      <c r="AD40" s="147" t="str">
        <f>IF(ISERROR(VLOOKUP($M40,#REF!,8,0)),"",VLOOKUP($M40,#REF!,8,0))</f>
        <v/>
      </c>
      <c r="AE40" s="152" t="str">
        <f t="shared" si="11"/>
        <v/>
      </c>
      <c r="AF40" s="155" t="str">
        <f t="shared" si="12"/>
        <v/>
      </c>
      <c r="AG40" s="146" t="str">
        <f t="shared" si="13"/>
        <v/>
      </c>
      <c r="AH40" s="146" t="str">
        <f>IF(ISERROR(VLOOKUP($M40,#REF!,9,0)),"",VLOOKUP($M40,#REF!,9,0))</f>
        <v/>
      </c>
      <c r="AI40" s="146" t="str">
        <f t="shared" si="14"/>
        <v/>
      </c>
      <c r="AJ40" s="168">
        <f t="shared" si="15"/>
        <v>0</v>
      </c>
      <c r="AK40" s="171"/>
      <c r="AL40" s="174" t="str">
        <f t="shared" si="16"/>
        <v/>
      </c>
      <c r="AM40" s="179" t="str">
        <f t="shared" si="17"/>
        <v/>
      </c>
      <c r="AN40" s="183" t="str">
        <f t="shared" si="18"/>
        <v>未入力セル</v>
      </c>
      <c r="AO40" s="186" t="str">
        <f t="shared" si="30"/>
        <v/>
      </c>
      <c r="AP40" s="186" t="str">
        <f t="shared" si="31"/>
        <v/>
      </c>
      <c r="AQ40" s="39">
        <f t="shared" si="32"/>
        <v>0</v>
      </c>
      <c r="AR40" s="39" t="str">
        <f>IF(ISERROR(VLOOKUP($M40,#REF!,16,0)),"",VLOOKUP($M40,#REF!,16,0))</f>
        <v/>
      </c>
      <c r="AS40" s="196" t="str">
        <f>IF(ISERROR(VLOOKUP($M40,#REF!,7,0)),"",VLOOKUP($M40,#REF!,7,0))</f>
        <v/>
      </c>
      <c r="AT40" s="203">
        <f t="shared" si="22"/>
        <v>0</v>
      </c>
      <c r="AU40" s="208" t="str">
        <f t="shared" si="23"/>
        <v/>
      </c>
      <c r="AW40" s="208" t="str">
        <f>IF(ISERROR(VLOOKUP($M40,#REF!,10,0)),"",VLOOKUP($M40,#REF!,10,0))</f>
        <v/>
      </c>
      <c r="AX40" s="203">
        <f t="shared" si="24"/>
        <v>0</v>
      </c>
      <c r="AY40" s="208" t="str">
        <f t="shared" si="25"/>
        <v/>
      </c>
      <c r="BA40" s="225" t="str">
        <f t="shared" si="26"/>
        <v/>
      </c>
      <c r="BB40" s="225" t="str">
        <f t="shared" si="27"/>
        <v/>
      </c>
    </row>
    <row r="41" spans="1:54" s="39" customFormat="1" ht="25.2" customHeight="1" x14ac:dyDescent="0.2">
      <c r="A41" s="45"/>
      <c r="B41" s="48"/>
      <c r="C41" s="48"/>
      <c r="D41" s="53"/>
      <c r="E41" s="53"/>
      <c r="F41" s="55"/>
      <c r="G41" s="55"/>
      <c r="H41" s="60"/>
      <c r="I41" s="66"/>
      <c r="J41" s="68"/>
      <c r="L41" s="73">
        <f t="shared" si="0"/>
        <v>0</v>
      </c>
      <c r="M41" s="73" t="str">
        <f t="shared" si="1"/>
        <v xml:space="preserve"> </v>
      </c>
      <c r="N41" s="100">
        <f t="shared" si="2"/>
        <v>0</v>
      </c>
      <c r="O41" s="100">
        <f t="shared" si="3"/>
        <v>0</v>
      </c>
      <c r="P41" s="108">
        <f t="shared" si="4"/>
        <v>0</v>
      </c>
      <c r="Q41" s="108" t="str">
        <f>IF(OR($C41="LED",$C41="不明"),"",IF(ISERROR(VLOOKUP($M41,#REF!,2,0)),"",VLOOKUP($M41,#REF!,2,0)))</f>
        <v/>
      </c>
      <c r="R41" s="100">
        <f t="shared" si="5"/>
        <v>0</v>
      </c>
      <c r="S41" s="100">
        <f t="shared" si="6"/>
        <v>0</v>
      </c>
      <c r="T41" s="120" t="str">
        <f t="shared" si="7"/>
        <v/>
      </c>
      <c r="U41" s="124"/>
      <c r="V41" s="129" t="s">
        <v>164</v>
      </c>
      <c r="W41" s="131"/>
      <c r="X41" s="75" t="str">
        <f>IF(COUNTIF($M41,"*LED*"),"LED設置済",IF(COUNTIF($M41,"*不明*"),"該当不明",IF(ISERROR(VLOOKUP($M41,#REF!,4,0)),"",VLOOKUP($M41,#REF!,4,0))))</f>
        <v/>
      </c>
      <c r="Y41" s="139">
        <f t="shared" si="8"/>
        <v>0</v>
      </c>
      <c r="Z41" s="144" t="str">
        <f>IF(ISERROR(VLOOKUP($M41,#REF!,5,0)),"",VLOOKUP($M41,#REF!,5,0))</f>
        <v/>
      </c>
      <c r="AA41" s="147" t="str">
        <f t="shared" si="9"/>
        <v/>
      </c>
      <c r="AB41" s="147" t="str">
        <f t="shared" si="10"/>
        <v/>
      </c>
      <c r="AC41" s="147" t="str">
        <f>IF(ISERROR(VLOOKUP($M41,#REF!,6,0)),"",VLOOKUP($M41,#REF!,6,0))</f>
        <v/>
      </c>
      <c r="AD41" s="147" t="str">
        <f>IF(ISERROR(VLOOKUP($M41,#REF!,8,0)),"",VLOOKUP($M41,#REF!,8,0))</f>
        <v/>
      </c>
      <c r="AE41" s="152" t="str">
        <f t="shared" si="11"/>
        <v/>
      </c>
      <c r="AF41" s="155" t="str">
        <f t="shared" si="12"/>
        <v/>
      </c>
      <c r="AG41" s="146" t="str">
        <f t="shared" si="13"/>
        <v/>
      </c>
      <c r="AH41" s="146" t="str">
        <f>IF(ISERROR(VLOOKUP($M41,#REF!,9,0)),"",VLOOKUP($M41,#REF!,9,0))</f>
        <v/>
      </c>
      <c r="AI41" s="146" t="str">
        <f t="shared" si="14"/>
        <v/>
      </c>
      <c r="AJ41" s="168">
        <f t="shared" si="15"/>
        <v>0</v>
      </c>
      <c r="AK41" s="171"/>
      <c r="AL41" s="174" t="str">
        <f t="shared" si="16"/>
        <v/>
      </c>
      <c r="AM41" s="179" t="str">
        <f t="shared" si="17"/>
        <v/>
      </c>
      <c r="AN41" s="183" t="str">
        <f t="shared" si="18"/>
        <v>未入力セル</v>
      </c>
      <c r="AO41" s="186" t="str">
        <f t="shared" si="30"/>
        <v/>
      </c>
      <c r="AP41" s="186" t="str">
        <f t="shared" si="31"/>
        <v/>
      </c>
      <c r="AQ41" s="39">
        <f t="shared" si="32"/>
        <v>0</v>
      </c>
      <c r="AR41" s="39" t="str">
        <f>IF(ISERROR(VLOOKUP($M41,#REF!,16,0)),"",VLOOKUP($M41,#REF!,16,0))</f>
        <v/>
      </c>
      <c r="AS41" s="196" t="str">
        <f>IF(ISERROR(VLOOKUP($M41,#REF!,7,0)),"",VLOOKUP($M41,#REF!,7,0))</f>
        <v/>
      </c>
      <c r="AT41" s="203">
        <f t="shared" si="22"/>
        <v>0</v>
      </c>
      <c r="AU41" s="208" t="str">
        <f t="shared" si="23"/>
        <v/>
      </c>
      <c r="AW41" s="208" t="str">
        <f>IF(ISERROR(VLOOKUP($M41,#REF!,10,0)),"",VLOOKUP($M41,#REF!,10,0))</f>
        <v/>
      </c>
      <c r="AX41" s="203">
        <f t="shared" si="24"/>
        <v>0</v>
      </c>
      <c r="AY41" s="208" t="str">
        <f t="shared" si="25"/>
        <v/>
      </c>
      <c r="BA41" s="225" t="str">
        <f t="shared" si="26"/>
        <v/>
      </c>
      <c r="BB41" s="225" t="str">
        <f t="shared" si="27"/>
        <v/>
      </c>
    </row>
    <row r="42" spans="1:54" s="39" customFormat="1" ht="25.2" customHeight="1" x14ac:dyDescent="0.2">
      <c r="A42" s="45"/>
      <c r="B42" s="48"/>
      <c r="C42" s="48"/>
      <c r="D42" s="53"/>
      <c r="E42" s="53"/>
      <c r="F42" s="55"/>
      <c r="G42" s="55"/>
      <c r="H42" s="60"/>
      <c r="I42" s="66"/>
      <c r="J42" s="68"/>
      <c r="L42" s="73">
        <f t="shared" si="0"/>
        <v>0</v>
      </c>
      <c r="M42" s="73" t="str">
        <f t="shared" si="1"/>
        <v xml:space="preserve"> </v>
      </c>
      <c r="N42" s="100">
        <f t="shared" si="2"/>
        <v>0</v>
      </c>
      <c r="O42" s="100">
        <f t="shared" si="3"/>
        <v>0</v>
      </c>
      <c r="P42" s="108">
        <f t="shared" si="4"/>
        <v>0</v>
      </c>
      <c r="Q42" s="108" t="str">
        <f>IF(OR($C42="LED",$C42="不明"),"",IF(ISERROR(VLOOKUP($M42,#REF!,2,0)),"",VLOOKUP($M42,#REF!,2,0)))</f>
        <v/>
      </c>
      <c r="R42" s="100">
        <f t="shared" si="5"/>
        <v>0</v>
      </c>
      <c r="S42" s="100">
        <f t="shared" si="6"/>
        <v>0</v>
      </c>
      <c r="T42" s="120" t="str">
        <f t="shared" si="7"/>
        <v/>
      </c>
      <c r="U42" s="124"/>
      <c r="V42" s="129" t="s">
        <v>164</v>
      </c>
      <c r="W42" s="131"/>
      <c r="X42" s="75" t="str">
        <f>IF(COUNTIF($M42,"*LED*"),"LED設置済",IF(COUNTIF($M42,"*不明*"),"該当不明",IF(ISERROR(VLOOKUP($M42,#REF!,4,0)),"",VLOOKUP($M42,#REF!,4,0))))</f>
        <v/>
      </c>
      <c r="Y42" s="139">
        <f t="shared" si="8"/>
        <v>0</v>
      </c>
      <c r="Z42" s="144" t="str">
        <f>IF(ISERROR(VLOOKUP($M42,#REF!,5,0)),"",VLOOKUP($M42,#REF!,5,0))</f>
        <v/>
      </c>
      <c r="AA42" s="147" t="str">
        <f t="shared" si="9"/>
        <v/>
      </c>
      <c r="AB42" s="147" t="str">
        <f t="shared" si="10"/>
        <v/>
      </c>
      <c r="AC42" s="147" t="str">
        <f>IF(ISERROR(VLOOKUP($M42,#REF!,6,0)),"",VLOOKUP($M42,#REF!,6,0))</f>
        <v/>
      </c>
      <c r="AD42" s="147" t="str">
        <f>IF(ISERROR(VLOOKUP($M42,#REF!,8,0)),"",VLOOKUP($M42,#REF!,8,0))</f>
        <v/>
      </c>
      <c r="AE42" s="152" t="str">
        <f t="shared" si="11"/>
        <v/>
      </c>
      <c r="AF42" s="155" t="str">
        <f t="shared" si="12"/>
        <v/>
      </c>
      <c r="AG42" s="146" t="str">
        <f t="shared" si="13"/>
        <v/>
      </c>
      <c r="AH42" s="146" t="str">
        <f>IF(ISERROR(VLOOKUP($M42,#REF!,9,0)),"",VLOOKUP($M42,#REF!,9,0))</f>
        <v/>
      </c>
      <c r="AI42" s="146" t="str">
        <f t="shared" si="14"/>
        <v/>
      </c>
      <c r="AJ42" s="168">
        <f t="shared" si="15"/>
        <v>0</v>
      </c>
      <c r="AK42" s="171"/>
      <c r="AL42" s="174" t="str">
        <f t="shared" si="16"/>
        <v/>
      </c>
      <c r="AM42" s="179" t="str">
        <f t="shared" si="17"/>
        <v/>
      </c>
      <c r="AN42" s="183" t="str">
        <f t="shared" si="18"/>
        <v>未入力セル</v>
      </c>
      <c r="AO42" s="186" t="str">
        <f t="shared" si="30"/>
        <v/>
      </c>
      <c r="AP42" s="186" t="str">
        <f t="shared" si="31"/>
        <v/>
      </c>
      <c r="AQ42" s="39">
        <f t="shared" si="32"/>
        <v>0</v>
      </c>
      <c r="AR42" s="39" t="str">
        <f>IF(ISERROR(VLOOKUP($M42,#REF!,16,0)),"",VLOOKUP($M42,#REF!,16,0))</f>
        <v/>
      </c>
      <c r="AS42" s="196" t="str">
        <f>IF(ISERROR(VLOOKUP($M42,#REF!,7,0)),"",VLOOKUP($M42,#REF!,7,0))</f>
        <v/>
      </c>
      <c r="AT42" s="203">
        <f t="shared" si="22"/>
        <v>0</v>
      </c>
      <c r="AU42" s="208" t="str">
        <f t="shared" si="23"/>
        <v/>
      </c>
      <c r="AW42" s="208" t="str">
        <f>IF(ISERROR(VLOOKUP($M42,#REF!,10,0)),"",VLOOKUP($M42,#REF!,10,0))</f>
        <v/>
      </c>
      <c r="AX42" s="203">
        <f t="shared" si="24"/>
        <v>0</v>
      </c>
      <c r="AY42" s="208" t="str">
        <f t="shared" si="25"/>
        <v/>
      </c>
      <c r="BA42" s="225" t="str">
        <f t="shared" si="26"/>
        <v/>
      </c>
      <c r="BB42" s="225" t="str">
        <f t="shared" si="27"/>
        <v/>
      </c>
    </row>
    <row r="43" spans="1:54" s="39" customFormat="1" ht="25.2" customHeight="1" x14ac:dyDescent="0.2">
      <c r="A43" s="45"/>
      <c r="B43" s="48"/>
      <c r="C43" s="48"/>
      <c r="D43" s="53"/>
      <c r="E43" s="53"/>
      <c r="F43" s="55"/>
      <c r="G43" s="55"/>
      <c r="H43" s="60"/>
      <c r="I43" s="66"/>
      <c r="J43" s="68"/>
      <c r="L43" s="73">
        <f t="shared" si="0"/>
        <v>0</v>
      </c>
      <c r="M43" s="73" t="str">
        <f t="shared" si="1"/>
        <v xml:space="preserve"> </v>
      </c>
      <c r="N43" s="100">
        <f t="shared" si="2"/>
        <v>0</v>
      </c>
      <c r="O43" s="100">
        <f t="shared" si="3"/>
        <v>0</v>
      </c>
      <c r="P43" s="108">
        <f t="shared" si="4"/>
        <v>0</v>
      </c>
      <c r="Q43" s="108" t="str">
        <f>IF(OR($C43="LED",$C43="不明"),"",IF(ISERROR(VLOOKUP($M43,#REF!,2,0)),"",VLOOKUP($M43,#REF!,2,0)))</f>
        <v/>
      </c>
      <c r="R43" s="100">
        <f t="shared" si="5"/>
        <v>0</v>
      </c>
      <c r="S43" s="100">
        <f t="shared" si="6"/>
        <v>0</v>
      </c>
      <c r="T43" s="120" t="str">
        <f t="shared" si="7"/>
        <v/>
      </c>
      <c r="U43" s="124"/>
      <c r="V43" s="129" t="s">
        <v>164</v>
      </c>
      <c r="W43" s="131"/>
      <c r="X43" s="75" t="str">
        <f>IF(COUNTIF($M43,"*LED*"),"LED設置済",IF(COUNTIF($M43,"*不明*"),"該当不明",IF(ISERROR(VLOOKUP($M43,#REF!,4,0)),"",VLOOKUP($M43,#REF!,4,0))))</f>
        <v/>
      </c>
      <c r="Y43" s="139">
        <f t="shared" si="8"/>
        <v>0</v>
      </c>
      <c r="Z43" s="144" t="str">
        <f>IF(ISERROR(VLOOKUP($M43,#REF!,5,0)),"",VLOOKUP($M43,#REF!,5,0))</f>
        <v/>
      </c>
      <c r="AA43" s="147" t="str">
        <f t="shared" si="9"/>
        <v/>
      </c>
      <c r="AB43" s="147" t="str">
        <f t="shared" si="10"/>
        <v/>
      </c>
      <c r="AC43" s="147" t="str">
        <f>IF(ISERROR(VLOOKUP($M43,#REF!,6,0)),"",VLOOKUP($M43,#REF!,6,0))</f>
        <v/>
      </c>
      <c r="AD43" s="147" t="str">
        <f>IF(ISERROR(VLOOKUP($M43,#REF!,8,0)),"",VLOOKUP($M43,#REF!,8,0))</f>
        <v/>
      </c>
      <c r="AE43" s="152" t="str">
        <f t="shared" si="11"/>
        <v/>
      </c>
      <c r="AF43" s="155" t="str">
        <f t="shared" si="12"/>
        <v/>
      </c>
      <c r="AG43" s="146" t="str">
        <f t="shared" si="13"/>
        <v/>
      </c>
      <c r="AH43" s="146" t="str">
        <f>IF(ISERROR(VLOOKUP($M43,#REF!,9,0)),"",VLOOKUP($M43,#REF!,9,0))</f>
        <v/>
      </c>
      <c r="AI43" s="146" t="str">
        <f t="shared" si="14"/>
        <v/>
      </c>
      <c r="AJ43" s="168">
        <f t="shared" si="15"/>
        <v>0</v>
      </c>
      <c r="AK43" s="171"/>
      <c r="AL43" s="174" t="str">
        <f t="shared" si="16"/>
        <v/>
      </c>
      <c r="AM43" s="179" t="str">
        <f t="shared" si="17"/>
        <v/>
      </c>
      <c r="AN43" s="183" t="str">
        <f t="shared" si="18"/>
        <v>未入力セル</v>
      </c>
      <c r="AO43" s="186" t="str">
        <f t="shared" si="30"/>
        <v/>
      </c>
      <c r="AP43" s="186" t="str">
        <f t="shared" si="31"/>
        <v/>
      </c>
      <c r="AQ43" s="39">
        <f t="shared" si="32"/>
        <v>0</v>
      </c>
      <c r="AR43" s="39" t="str">
        <f>IF(ISERROR(VLOOKUP($M43,#REF!,16,0)),"",VLOOKUP($M43,#REF!,16,0))</f>
        <v/>
      </c>
      <c r="AS43" s="196" t="str">
        <f>IF(ISERROR(VLOOKUP($M43,#REF!,7,0)),"",VLOOKUP($M43,#REF!,7,0))</f>
        <v/>
      </c>
      <c r="AT43" s="203">
        <f t="shared" si="22"/>
        <v>0</v>
      </c>
      <c r="AU43" s="208" t="str">
        <f t="shared" si="23"/>
        <v/>
      </c>
      <c r="AW43" s="208" t="str">
        <f>IF(ISERROR(VLOOKUP($M43,#REF!,10,0)),"",VLOOKUP($M43,#REF!,10,0))</f>
        <v/>
      </c>
      <c r="AX43" s="203">
        <f t="shared" si="24"/>
        <v>0</v>
      </c>
      <c r="AY43" s="208" t="str">
        <f t="shared" si="25"/>
        <v/>
      </c>
      <c r="BA43" s="225" t="str">
        <f t="shared" si="26"/>
        <v/>
      </c>
      <c r="BB43" s="225" t="str">
        <f t="shared" si="27"/>
        <v/>
      </c>
    </row>
    <row r="44" spans="1:54" s="39" customFormat="1" ht="25.2" customHeight="1" x14ac:dyDescent="0.2">
      <c r="A44" s="45"/>
      <c r="B44" s="48"/>
      <c r="C44" s="48"/>
      <c r="D44" s="53"/>
      <c r="E44" s="53"/>
      <c r="F44" s="55"/>
      <c r="G44" s="55"/>
      <c r="H44" s="60"/>
      <c r="I44" s="66"/>
      <c r="J44" s="68"/>
      <c r="L44" s="73">
        <f t="shared" si="0"/>
        <v>0</v>
      </c>
      <c r="M44" s="73" t="str">
        <f t="shared" si="1"/>
        <v xml:space="preserve"> </v>
      </c>
      <c r="N44" s="100">
        <f t="shared" si="2"/>
        <v>0</v>
      </c>
      <c r="O44" s="100">
        <f t="shared" si="3"/>
        <v>0</v>
      </c>
      <c r="P44" s="108">
        <f t="shared" si="4"/>
        <v>0</v>
      </c>
      <c r="Q44" s="108" t="str">
        <f>IF(OR($C44="LED",$C44="不明"),"",IF(ISERROR(VLOOKUP($M44,#REF!,2,0)),"",VLOOKUP($M44,#REF!,2,0)))</f>
        <v/>
      </c>
      <c r="R44" s="100">
        <f t="shared" si="5"/>
        <v>0</v>
      </c>
      <c r="S44" s="100">
        <f t="shared" si="6"/>
        <v>0</v>
      </c>
      <c r="T44" s="120" t="str">
        <f t="shared" si="7"/>
        <v/>
      </c>
      <c r="U44" s="124"/>
      <c r="V44" s="129" t="s">
        <v>164</v>
      </c>
      <c r="W44" s="131"/>
      <c r="X44" s="75" t="str">
        <f>IF(COUNTIF($M44,"*LED*"),"LED設置済",IF(COUNTIF($M44,"*不明*"),"該当不明",IF(ISERROR(VLOOKUP($M44,#REF!,4,0)),"",VLOOKUP($M44,#REF!,4,0))))</f>
        <v/>
      </c>
      <c r="Y44" s="139">
        <f t="shared" si="8"/>
        <v>0</v>
      </c>
      <c r="Z44" s="144" t="str">
        <f>IF(ISERROR(VLOOKUP($M44,#REF!,5,0)),"",VLOOKUP($M44,#REF!,5,0))</f>
        <v/>
      </c>
      <c r="AA44" s="147" t="str">
        <f t="shared" si="9"/>
        <v/>
      </c>
      <c r="AB44" s="147" t="str">
        <f t="shared" si="10"/>
        <v/>
      </c>
      <c r="AC44" s="147" t="str">
        <f>IF(ISERROR(VLOOKUP($M44,#REF!,6,0)),"",VLOOKUP($M44,#REF!,6,0))</f>
        <v/>
      </c>
      <c r="AD44" s="147" t="str">
        <f>IF(ISERROR(VLOOKUP($M44,#REF!,8,0)),"",VLOOKUP($M44,#REF!,8,0))</f>
        <v/>
      </c>
      <c r="AE44" s="152" t="str">
        <f t="shared" si="11"/>
        <v/>
      </c>
      <c r="AF44" s="155" t="str">
        <f t="shared" si="12"/>
        <v/>
      </c>
      <c r="AG44" s="146" t="str">
        <f t="shared" si="13"/>
        <v/>
      </c>
      <c r="AH44" s="146" t="str">
        <f>IF(ISERROR(VLOOKUP($M44,#REF!,9,0)),"",VLOOKUP($M44,#REF!,9,0))</f>
        <v/>
      </c>
      <c r="AI44" s="146" t="str">
        <f t="shared" si="14"/>
        <v/>
      </c>
      <c r="AJ44" s="168">
        <f t="shared" si="15"/>
        <v>0</v>
      </c>
      <c r="AK44" s="171"/>
      <c r="AL44" s="174" t="str">
        <f t="shared" si="16"/>
        <v/>
      </c>
      <c r="AM44" s="179" t="str">
        <f t="shared" si="17"/>
        <v/>
      </c>
      <c r="AN44" s="183" t="str">
        <f t="shared" si="18"/>
        <v>未入力セル</v>
      </c>
      <c r="AO44" s="186" t="str">
        <f t="shared" si="30"/>
        <v/>
      </c>
      <c r="AP44" s="186" t="str">
        <f t="shared" si="31"/>
        <v/>
      </c>
      <c r="AQ44" s="39">
        <f t="shared" si="32"/>
        <v>0</v>
      </c>
      <c r="AR44" s="39" t="str">
        <f>IF(ISERROR(VLOOKUP($M44,#REF!,16,0)),"",VLOOKUP($M44,#REF!,16,0))</f>
        <v/>
      </c>
      <c r="AS44" s="196" t="str">
        <f>IF(ISERROR(VLOOKUP($M44,#REF!,7,0)),"",VLOOKUP($M44,#REF!,7,0))</f>
        <v/>
      </c>
      <c r="AT44" s="203">
        <f t="shared" si="22"/>
        <v>0</v>
      </c>
      <c r="AU44" s="208" t="str">
        <f t="shared" si="23"/>
        <v/>
      </c>
      <c r="AW44" s="208" t="str">
        <f>IF(ISERROR(VLOOKUP($M44,#REF!,10,0)),"",VLOOKUP($M44,#REF!,10,0))</f>
        <v/>
      </c>
      <c r="AX44" s="203">
        <f t="shared" si="24"/>
        <v>0</v>
      </c>
      <c r="AY44" s="208" t="str">
        <f t="shared" si="25"/>
        <v/>
      </c>
      <c r="BA44" s="225" t="str">
        <f t="shared" si="26"/>
        <v/>
      </c>
      <c r="BB44" s="225" t="str">
        <f t="shared" si="27"/>
        <v/>
      </c>
    </row>
    <row r="45" spans="1:54" s="39" customFormat="1" ht="25.2" customHeight="1" x14ac:dyDescent="0.2">
      <c r="A45" s="45"/>
      <c r="B45" s="48"/>
      <c r="C45" s="48"/>
      <c r="D45" s="53"/>
      <c r="E45" s="53"/>
      <c r="F45" s="55"/>
      <c r="G45" s="55"/>
      <c r="H45" s="60"/>
      <c r="I45" s="66"/>
      <c r="J45" s="68"/>
      <c r="L45" s="73">
        <f t="shared" si="0"/>
        <v>0</v>
      </c>
      <c r="M45" s="73" t="str">
        <f t="shared" si="1"/>
        <v xml:space="preserve"> </v>
      </c>
      <c r="N45" s="100">
        <f t="shared" si="2"/>
        <v>0</v>
      </c>
      <c r="O45" s="100">
        <f t="shared" si="3"/>
        <v>0</v>
      </c>
      <c r="P45" s="108">
        <f t="shared" si="4"/>
        <v>0</v>
      </c>
      <c r="Q45" s="108" t="str">
        <f>IF(OR($C45="LED",$C45="不明"),"",IF(ISERROR(VLOOKUP($M45,#REF!,2,0)),"",VLOOKUP($M45,#REF!,2,0)))</f>
        <v/>
      </c>
      <c r="R45" s="100">
        <f t="shared" si="5"/>
        <v>0</v>
      </c>
      <c r="S45" s="100">
        <f t="shared" si="6"/>
        <v>0</v>
      </c>
      <c r="T45" s="120" t="str">
        <f t="shared" si="7"/>
        <v/>
      </c>
      <c r="U45" s="124"/>
      <c r="V45" s="129" t="s">
        <v>164</v>
      </c>
      <c r="W45" s="131"/>
      <c r="X45" s="75" t="str">
        <f>IF(COUNTIF($M45,"*LED*"),"LED設置済",IF(COUNTIF($M45,"*不明*"),"該当不明",IF(ISERROR(VLOOKUP($M45,#REF!,4,0)),"",VLOOKUP($M45,#REF!,4,0))))</f>
        <v/>
      </c>
      <c r="Y45" s="139">
        <f t="shared" si="8"/>
        <v>0</v>
      </c>
      <c r="Z45" s="144" t="str">
        <f>IF(ISERROR(VLOOKUP($M45,#REF!,5,0)),"",VLOOKUP($M45,#REF!,5,0))</f>
        <v/>
      </c>
      <c r="AA45" s="147" t="str">
        <f t="shared" si="9"/>
        <v/>
      </c>
      <c r="AB45" s="147" t="str">
        <f t="shared" si="10"/>
        <v/>
      </c>
      <c r="AC45" s="147" t="str">
        <f>IF(ISERROR(VLOOKUP($M45,#REF!,6,0)),"",VLOOKUP($M45,#REF!,6,0))</f>
        <v/>
      </c>
      <c r="AD45" s="147" t="str">
        <f>IF(ISERROR(VLOOKUP($M45,#REF!,8,0)),"",VLOOKUP($M45,#REF!,8,0))</f>
        <v/>
      </c>
      <c r="AE45" s="152" t="str">
        <f t="shared" si="11"/>
        <v/>
      </c>
      <c r="AF45" s="155" t="str">
        <f t="shared" si="12"/>
        <v/>
      </c>
      <c r="AG45" s="146" t="str">
        <f t="shared" si="13"/>
        <v/>
      </c>
      <c r="AH45" s="146" t="str">
        <f>IF(ISERROR(VLOOKUP($M45,#REF!,9,0)),"",VLOOKUP($M45,#REF!,9,0))</f>
        <v/>
      </c>
      <c r="AI45" s="146" t="str">
        <f t="shared" si="14"/>
        <v/>
      </c>
      <c r="AJ45" s="168">
        <f t="shared" si="15"/>
        <v>0</v>
      </c>
      <c r="AK45" s="171"/>
      <c r="AL45" s="174" t="str">
        <f t="shared" si="16"/>
        <v/>
      </c>
      <c r="AM45" s="179" t="str">
        <f t="shared" si="17"/>
        <v/>
      </c>
      <c r="AN45" s="183" t="str">
        <f t="shared" si="18"/>
        <v>未入力セル</v>
      </c>
      <c r="AO45" s="186" t="str">
        <f t="shared" si="30"/>
        <v/>
      </c>
      <c r="AP45" s="186" t="str">
        <f t="shared" si="31"/>
        <v/>
      </c>
      <c r="AQ45" s="39">
        <f t="shared" si="32"/>
        <v>0</v>
      </c>
      <c r="AR45" s="39" t="str">
        <f>IF(ISERROR(VLOOKUP($M45,#REF!,16,0)),"",VLOOKUP($M45,#REF!,16,0))</f>
        <v/>
      </c>
      <c r="AS45" s="196" t="str">
        <f>IF(ISERROR(VLOOKUP($M45,#REF!,7,0)),"",VLOOKUP($M45,#REF!,7,0))</f>
        <v/>
      </c>
      <c r="AT45" s="203">
        <f t="shared" si="22"/>
        <v>0</v>
      </c>
      <c r="AU45" s="208" t="str">
        <f t="shared" si="23"/>
        <v/>
      </c>
      <c r="AW45" s="208" t="str">
        <f>IF(ISERROR(VLOOKUP($M45,#REF!,10,0)),"",VLOOKUP($M45,#REF!,10,0))</f>
        <v/>
      </c>
      <c r="AX45" s="203">
        <f t="shared" si="24"/>
        <v>0</v>
      </c>
      <c r="AY45" s="208" t="str">
        <f t="shared" si="25"/>
        <v/>
      </c>
      <c r="BA45" s="225" t="str">
        <f t="shared" si="26"/>
        <v/>
      </c>
      <c r="BB45" s="225" t="str">
        <f t="shared" si="27"/>
        <v/>
      </c>
    </row>
    <row r="46" spans="1:54" s="39" customFormat="1" ht="25.2" customHeight="1" x14ac:dyDescent="0.2">
      <c r="A46" s="45"/>
      <c r="B46" s="48"/>
      <c r="C46" s="48"/>
      <c r="D46" s="53"/>
      <c r="E46" s="53"/>
      <c r="F46" s="55"/>
      <c r="G46" s="55"/>
      <c r="H46" s="60"/>
      <c r="I46" s="66"/>
      <c r="J46" s="68"/>
      <c r="L46" s="73">
        <f t="shared" si="0"/>
        <v>0</v>
      </c>
      <c r="M46" s="73" t="str">
        <f t="shared" si="1"/>
        <v xml:space="preserve"> </v>
      </c>
      <c r="N46" s="100">
        <f t="shared" si="2"/>
        <v>0</v>
      </c>
      <c r="O46" s="100">
        <f t="shared" si="3"/>
        <v>0</v>
      </c>
      <c r="P46" s="108">
        <f t="shared" si="4"/>
        <v>0</v>
      </c>
      <c r="Q46" s="108" t="str">
        <f>IF(OR($C46="LED",$C46="不明"),"",IF(ISERROR(VLOOKUP($M46,#REF!,2,0)),"",VLOOKUP($M46,#REF!,2,0)))</f>
        <v/>
      </c>
      <c r="R46" s="100">
        <f t="shared" si="5"/>
        <v>0</v>
      </c>
      <c r="S46" s="100">
        <f t="shared" si="6"/>
        <v>0</v>
      </c>
      <c r="T46" s="120" t="str">
        <f t="shared" si="7"/>
        <v/>
      </c>
      <c r="U46" s="124"/>
      <c r="V46" s="129" t="s">
        <v>164</v>
      </c>
      <c r="W46" s="131"/>
      <c r="X46" s="75" t="str">
        <f>IF(COUNTIF($M46,"*LED*"),"LED設置済",IF(COUNTIF($M46,"*不明*"),"該当不明",IF(ISERROR(VLOOKUP($M46,#REF!,4,0)),"",VLOOKUP($M46,#REF!,4,0))))</f>
        <v/>
      </c>
      <c r="Y46" s="139">
        <f t="shared" si="8"/>
        <v>0</v>
      </c>
      <c r="Z46" s="144" t="str">
        <f>IF(ISERROR(VLOOKUP($M46,#REF!,5,0)),"",VLOOKUP($M46,#REF!,5,0))</f>
        <v/>
      </c>
      <c r="AA46" s="147" t="str">
        <f t="shared" si="9"/>
        <v/>
      </c>
      <c r="AB46" s="147" t="str">
        <f t="shared" si="10"/>
        <v/>
      </c>
      <c r="AC46" s="147" t="str">
        <f>IF(ISERROR(VLOOKUP($M46,#REF!,6,0)),"",VLOOKUP($M46,#REF!,6,0))</f>
        <v/>
      </c>
      <c r="AD46" s="147" t="str">
        <f>IF(ISERROR(VLOOKUP($M46,#REF!,8,0)),"",VLOOKUP($M46,#REF!,8,0))</f>
        <v/>
      </c>
      <c r="AE46" s="152" t="str">
        <f t="shared" si="11"/>
        <v/>
      </c>
      <c r="AF46" s="155" t="str">
        <f t="shared" si="12"/>
        <v/>
      </c>
      <c r="AG46" s="146" t="str">
        <f t="shared" si="13"/>
        <v/>
      </c>
      <c r="AH46" s="146" t="str">
        <f>IF(ISERROR(VLOOKUP($M46,#REF!,9,0)),"",VLOOKUP($M46,#REF!,9,0))</f>
        <v/>
      </c>
      <c r="AI46" s="146" t="str">
        <f t="shared" si="14"/>
        <v/>
      </c>
      <c r="AJ46" s="168">
        <f t="shared" si="15"/>
        <v>0</v>
      </c>
      <c r="AK46" s="171"/>
      <c r="AL46" s="174" t="str">
        <f t="shared" si="16"/>
        <v/>
      </c>
      <c r="AM46" s="179" t="str">
        <f t="shared" si="17"/>
        <v/>
      </c>
      <c r="AN46" s="183" t="str">
        <f t="shared" si="18"/>
        <v>未入力セル</v>
      </c>
      <c r="AO46" s="186" t="str">
        <f t="shared" si="30"/>
        <v/>
      </c>
      <c r="AP46" s="186" t="str">
        <f t="shared" si="31"/>
        <v/>
      </c>
      <c r="AQ46" s="39">
        <f t="shared" si="32"/>
        <v>0</v>
      </c>
      <c r="AR46" s="39" t="str">
        <f>IF(ISERROR(VLOOKUP($M46,#REF!,16,0)),"",VLOOKUP($M46,#REF!,16,0))</f>
        <v/>
      </c>
      <c r="AS46" s="196" t="str">
        <f>IF(ISERROR(VLOOKUP($M46,#REF!,7,0)),"",VLOOKUP($M46,#REF!,7,0))</f>
        <v/>
      </c>
      <c r="AT46" s="203">
        <f t="shared" si="22"/>
        <v>0</v>
      </c>
      <c r="AU46" s="208" t="str">
        <f t="shared" si="23"/>
        <v/>
      </c>
      <c r="AW46" s="208" t="str">
        <f>IF(ISERROR(VLOOKUP($M46,#REF!,10,0)),"",VLOOKUP($M46,#REF!,10,0))</f>
        <v/>
      </c>
      <c r="AX46" s="203">
        <f t="shared" si="24"/>
        <v>0</v>
      </c>
      <c r="AY46" s="208" t="str">
        <f t="shared" si="25"/>
        <v/>
      </c>
      <c r="BA46" s="225" t="str">
        <f t="shared" si="26"/>
        <v/>
      </c>
      <c r="BB46" s="225" t="str">
        <f t="shared" si="27"/>
        <v/>
      </c>
    </row>
    <row r="47" spans="1:54" s="39" customFormat="1" ht="25.2" customHeight="1" x14ac:dyDescent="0.2">
      <c r="A47" s="45"/>
      <c r="B47" s="48"/>
      <c r="C47" s="48"/>
      <c r="D47" s="53"/>
      <c r="E47" s="53"/>
      <c r="F47" s="55"/>
      <c r="G47" s="55"/>
      <c r="H47" s="60"/>
      <c r="I47" s="66"/>
      <c r="J47" s="68"/>
      <c r="L47" s="73">
        <f t="shared" si="0"/>
        <v>0</v>
      </c>
      <c r="M47" s="73" t="str">
        <f t="shared" si="1"/>
        <v xml:space="preserve"> </v>
      </c>
      <c r="N47" s="100">
        <f t="shared" si="2"/>
        <v>0</v>
      </c>
      <c r="O47" s="100">
        <f t="shared" si="3"/>
        <v>0</v>
      </c>
      <c r="P47" s="108">
        <f t="shared" si="4"/>
        <v>0</v>
      </c>
      <c r="Q47" s="108" t="str">
        <f>IF(OR($C47="LED",$C47="不明"),"",IF(ISERROR(VLOOKUP($M47,#REF!,2,0)),"",VLOOKUP($M47,#REF!,2,0)))</f>
        <v/>
      </c>
      <c r="R47" s="100">
        <f t="shared" si="5"/>
        <v>0</v>
      </c>
      <c r="S47" s="100">
        <f t="shared" si="6"/>
        <v>0</v>
      </c>
      <c r="T47" s="120" t="str">
        <f t="shared" si="7"/>
        <v/>
      </c>
      <c r="U47" s="124"/>
      <c r="V47" s="129" t="s">
        <v>164</v>
      </c>
      <c r="W47" s="131"/>
      <c r="X47" s="75" t="str">
        <f>IF(COUNTIF($M47,"*LED*"),"LED設置済",IF(COUNTIF($M47,"*不明*"),"該当不明",IF(ISERROR(VLOOKUP($M47,#REF!,4,0)),"",VLOOKUP($M47,#REF!,4,0))))</f>
        <v/>
      </c>
      <c r="Y47" s="139">
        <f t="shared" si="8"/>
        <v>0</v>
      </c>
      <c r="Z47" s="144" t="str">
        <f>IF(ISERROR(VLOOKUP($M47,#REF!,5,0)),"",VLOOKUP($M47,#REF!,5,0))</f>
        <v/>
      </c>
      <c r="AA47" s="147" t="str">
        <f t="shared" si="9"/>
        <v/>
      </c>
      <c r="AB47" s="147" t="str">
        <f t="shared" si="10"/>
        <v/>
      </c>
      <c r="AC47" s="147" t="str">
        <f>IF(ISERROR(VLOOKUP($M47,#REF!,6,0)),"",VLOOKUP($M47,#REF!,6,0))</f>
        <v/>
      </c>
      <c r="AD47" s="147" t="str">
        <f>IF(ISERROR(VLOOKUP($M47,#REF!,8,0)),"",VLOOKUP($M47,#REF!,8,0))</f>
        <v/>
      </c>
      <c r="AE47" s="152" t="str">
        <f t="shared" si="11"/>
        <v/>
      </c>
      <c r="AF47" s="155" t="str">
        <f t="shared" si="12"/>
        <v/>
      </c>
      <c r="AG47" s="146" t="str">
        <f t="shared" si="13"/>
        <v/>
      </c>
      <c r="AH47" s="146" t="str">
        <f>IF(ISERROR(VLOOKUP($M47,#REF!,9,0)),"",VLOOKUP($M47,#REF!,9,0))</f>
        <v/>
      </c>
      <c r="AI47" s="146" t="str">
        <f t="shared" si="14"/>
        <v/>
      </c>
      <c r="AJ47" s="168">
        <f t="shared" si="15"/>
        <v>0</v>
      </c>
      <c r="AK47" s="171"/>
      <c r="AL47" s="174" t="str">
        <f t="shared" si="16"/>
        <v/>
      </c>
      <c r="AM47" s="179" t="str">
        <f t="shared" si="17"/>
        <v/>
      </c>
      <c r="AN47" s="183" t="str">
        <f t="shared" si="18"/>
        <v>未入力セル</v>
      </c>
      <c r="AO47" s="186" t="str">
        <f t="shared" si="30"/>
        <v/>
      </c>
      <c r="AP47" s="186" t="str">
        <f t="shared" si="31"/>
        <v/>
      </c>
      <c r="AQ47" s="39">
        <f t="shared" si="32"/>
        <v>0</v>
      </c>
      <c r="AR47" s="39" t="str">
        <f>IF(ISERROR(VLOOKUP($M47,#REF!,16,0)),"",VLOOKUP($M47,#REF!,16,0))</f>
        <v/>
      </c>
      <c r="AS47" s="196" t="str">
        <f>IF(ISERROR(VLOOKUP($M47,#REF!,7,0)),"",VLOOKUP($M47,#REF!,7,0))</f>
        <v/>
      </c>
      <c r="AT47" s="203">
        <f t="shared" si="22"/>
        <v>0</v>
      </c>
      <c r="AU47" s="208" t="str">
        <f t="shared" si="23"/>
        <v/>
      </c>
      <c r="AW47" s="208" t="str">
        <f>IF(ISERROR(VLOOKUP($M47,#REF!,10,0)),"",VLOOKUP($M47,#REF!,10,0))</f>
        <v/>
      </c>
      <c r="AX47" s="203">
        <f t="shared" si="24"/>
        <v>0</v>
      </c>
      <c r="AY47" s="208" t="str">
        <f t="shared" si="25"/>
        <v/>
      </c>
      <c r="BA47" s="225" t="str">
        <f t="shared" si="26"/>
        <v/>
      </c>
      <c r="BB47" s="225" t="str">
        <f t="shared" si="27"/>
        <v/>
      </c>
    </row>
    <row r="48" spans="1:54" s="39" customFormat="1" ht="25.2" customHeight="1" x14ac:dyDescent="0.2">
      <c r="A48" s="45"/>
      <c r="B48" s="48"/>
      <c r="C48" s="48"/>
      <c r="D48" s="53"/>
      <c r="E48" s="53"/>
      <c r="F48" s="55"/>
      <c r="G48" s="55"/>
      <c r="H48" s="60"/>
      <c r="I48" s="66"/>
      <c r="J48" s="68"/>
      <c r="L48" s="73">
        <f t="shared" si="0"/>
        <v>0</v>
      </c>
      <c r="M48" s="73" t="str">
        <f t="shared" si="1"/>
        <v xml:space="preserve"> </v>
      </c>
      <c r="N48" s="100">
        <f t="shared" si="2"/>
        <v>0</v>
      </c>
      <c r="O48" s="100">
        <f t="shared" si="3"/>
        <v>0</v>
      </c>
      <c r="P48" s="108">
        <f t="shared" si="4"/>
        <v>0</v>
      </c>
      <c r="Q48" s="108" t="str">
        <f>IF(OR($C48="LED",$C48="不明"),"",IF(ISERROR(VLOOKUP($M48,#REF!,2,0)),"",VLOOKUP($M48,#REF!,2,0)))</f>
        <v/>
      </c>
      <c r="R48" s="100">
        <f t="shared" si="5"/>
        <v>0</v>
      </c>
      <c r="S48" s="100">
        <f t="shared" si="6"/>
        <v>0</v>
      </c>
      <c r="T48" s="120" t="str">
        <f t="shared" si="7"/>
        <v/>
      </c>
      <c r="U48" s="124"/>
      <c r="V48" s="129" t="s">
        <v>164</v>
      </c>
      <c r="W48" s="131"/>
      <c r="X48" s="75" t="str">
        <f>IF(COUNTIF($M48,"*LED*"),"LED設置済",IF(COUNTIF($M48,"*不明*"),"該当不明",IF(ISERROR(VLOOKUP($M48,#REF!,4,0)),"",VLOOKUP($M48,#REF!,4,0))))</f>
        <v/>
      </c>
      <c r="Y48" s="139">
        <f t="shared" si="8"/>
        <v>0</v>
      </c>
      <c r="Z48" s="144" t="str">
        <f>IF(ISERROR(VLOOKUP($M48,#REF!,5,0)),"",VLOOKUP($M48,#REF!,5,0))</f>
        <v/>
      </c>
      <c r="AA48" s="147" t="str">
        <f t="shared" si="9"/>
        <v/>
      </c>
      <c r="AB48" s="147" t="str">
        <f t="shared" si="10"/>
        <v/>
      </c>
      <c r="AC48" s="147" t="str">
        <f>IF(ISERROR(VLOOKUP($M48,#REF!,6,0)),"",VLOOKUP($M48,#REF!,6,0))</f>
        <v/>
      </c>
      <c r="AD48" s="147" t="str">
        <f>IF(ISERROR(VLOOKUP($M48,#REF!,8,0)),"",VLOOKUP($M48,#REF!,8,0))</f>
        <v/>
      </c>
      <c r="AE48" s="152" t="str">
        <f t="shared" si="11"/>
        <v/>
      </c>
      <c r="AF48" s="155" t="str">
        <f t="shared" si="12"/>
        <v/>
      </c>
      <c r="AG48" s="146" t="str">
        <f t="shared" si="13"/>
        <v/>
      </c>
      <c r="AH48" s="146" t="str">
        <f>IF(ISERROR(VLOOKUP($M48,#REF!,9,0)),"",VLOOKUP($M48,#REF!,9,0))</f>
        <v/>
      </c>
      <c r="AI48" s="146" t="str">
        <f t="shared" si="14"/>
        <v/>
      </c>
      <c r="AJ48" s="168">
        <f t="shared" si="15"/>
        <v>0</v>
      </c>
      <c r="AK48" s="171"/>
      <c r="AL48" s="174" t="str">
        <f t="shared" si="16"/>
        <v/>
      </c>
      <c r="AM48" s="179" t="str">
        <f t="shared" si="17"/>
        <v/>
      </c>
      <c r="AN48" s="183" t="str">
        <f t="shared" si="18"/>
        <v>未入力セル</v>
      </c>
      <c r="AO48" s="186" t="str">
        <f t="shared" si="30"/>
        <v/>
      </c>
      <c r="AP48" s="186" t="str">
        <f t="shared" si="31"/>
        <v/>
      </c>
      <c r="AQ48" s="39">
        <f t="shared" si="32"/>
        <v>0</v>
      </c>
      <c r="AR48" s="39" t="str">
        <f>IF(ISERROR(VLOOKUP($M48,#REF!,16,0)),"",VLOOKUP($M48,#REF!,16,0))</f>
        <v/>
      </c>
      <c r="AS48" s="196" t="str">
        <f>IF(ISERROR(VLOOKUP($M48,#REF!,7,0)),"",VLOOKUP($M48,#REF!,7,0))</f>
        <v/>
      </c>
      <c r="AT48" s="203">
        <f t="shared" si="22"/>
        <v>0</v>
      </c>
      <c r="AU48" s="208" t="str">
        <f t="shared" si="23"/>
        <v/>
      </c>
      <c r="AW48" s="208" t="str">
        <f>IF(ISERROR(VLOOKUP($M48,#REF!,10,0)),"",VLOOKUP($M48,#REF!,10,0))</f>
        <v/>
      </c>
      <c r="AX48" s="203">
        <f t="shared" si="24"/>
        <v>0</v>
      </c>
      <c r="AY48" s="208" t="str">
        <f t="shared" si="25"/>
        <v/>
      </c>
      <c r="BA48" s="225" t="str">
        <f t="shared" si="26"/>
        <v/>
      </c>
      <c r="BB48" s="225" t="str">
        <f t="shared" si="27"/>
        <v/>
      </c>
    </row>
    <row r="49" spans="1:54" s="39" customFormat="1" ht="25.2" customHeight="1" x14ac:dyDescent="0.2">
      <c r="A49" s="45"/>
      <c r="B49" s="48"/>
      <c r="C49" s="48"/>
      <c r="D49" s="53"/>
      <c r="E49" s="53"/>
      <c r="F49" s="55"/>
      <c r="G49" s="55"/>
      <c r="H49" s="60"/>
      <c r="I49" s="66"/>
      <c r="J49" s="68"/>
      <c r="L49" s="73">
        <f t="shared" si="0"/>
        <v>0</v>
      </c>
      <c r="M49" s="73" t="str">
        <f t="shared" si="1"/>
        <v xml:space="preserve"> </v>
      </c>
      <c r="N49" s="100">
        <f t="shared" si="2"/>
        <v>0</v>
      </c>
      <c r="O49" s="100">
        <f t="shared" si="3"/>
        <v>0</v>
      </c>
      <c r="P49" s="108">
        <f t="shared" si="4"/>
        <v>0</v>
      </c>
      <c r="Q49" s="108" t="str">
        <f>IF(OR($C49="LED",$C49="不明"),"",IF(ISERROR(VLOOKUP($M49,#REF!,2,0)),"",VLOOKUP($M49,#REF!,2,0)))</f>
        <v/>
      </c>
      <c r="R49" s="100">
        <f t="shared" si="5"/>
        <v>0</v>
      </c>
      <c r="S49" s="100">
        <f t="shared" si="6"/>
        <v>0</v>
      </c>
      <c r="T49" s="120" t="str">
        <f t="shared" si="7"/>
        <v/>
      </c>
      <c r="U49" s="124"/>
      <c r="V49" s="129" t="s">
        <v>164</v>
      </c>
      <c r="W49" s="131"/>
      <c r="X49" s="75" t="str">
        <f>IF(COUNTIF($M49,"*LED*"),"LED設置済",IF(COUNTIF($M49,"*不明*"),"該当不明",IF(ISERROR(VLOOKUP($M49,#REF!,4,0)),"",VLOOKUP($M49,#REF!,4,0))))</f>
        <v/>
      </c>
      <c r="Y49" s="139">
        <f t="shared" si="8"/>
        <v>0</v>
      </c>
      <c r="Z49" s="144" t="str">
        <f>IF(ISERROR(VLOOKUP($M49,#REF!,5,0)),"",VLOOKUP($M49,#REF!,5,0))</f>
        <v/>
      </c>
      <c r="AA49" s="147" t="str">
        <f t="shared" si="9"/>
        <v/>
      </c>
      <c r="AB49" s="147" t="str">
        <f t="shared" si="10"/>
        <v/>
      </c>
      <c r="AC49" s="147" t="str">
        <f>IF(ISERROR(VLOOKUP($M49,#REF!,6,0)),"",VLOOKUP($M49,#REF!,6,0))</f>
        <v/>
      </c>
      <c r="AD49" s="147" t="str">
        <f>IF(ISERROR(VLOOKUP($M49,#REF!,8,0)),"",VLOOKUP($M49,#REF!,8,0))</f>
        <v/>
      </c>
      <c r="AE49" s="152" t="str">
        <f t="shared" si="11"/>
        <v/>
      </c>
      <c r="AF49" s="155" t="str">
        <f t="shared" si="12"/>
        <v/>
      </c>
      <c r="AG49" s="146" t="str">
        <f t="shared" si="13"/>
        <v/>
      </c>
      <c r="AH49" s="146" t="str">
        <f>IF(ISERROR(VLOOKUP($M49,#REF!,9,0)),"",VLOOKUP($M49,#REF!,9,0))</f>
        <v/>
      </c>
      <c r="AI49" s="146" t="str">
        <f t="shared" si="14"/>
        <v/>
      </c>
      <c r="AJ49" s="168">
        <f t="shared" si="15"/>
        <v>0</v>
      </c>
      <c r="AK49" s="171"/>
      <c r="AL49" s="174" t="str">
        <f t="shared" si="16"/>
        <v/>
      </c>
      <c r="AM49" s="179" t="str">
        <f t="shared" si="17"/>
        <v/>
      </c>
      <c r="AN49" s="183" t="str">
        <f t="shared" si="18"/>
        <v>未入力セル</v>
      </c>
      <c r="AO49" s="186" t="str">
        <f t="shared" si="30"/>
        <v/>
      </c>
      <c r="AP49" s="186" t="str">
        <f t="shared" si="31"/>
        <v/>
      </c>
      <c r="AQ49" s="39">
        <f t="shared" si="32"/>
        <v>0</v>
      </c>
      <c r="AR49" s="39" t="str">
        <f>IF(ISERROR(VLOOKUP($M49,#REF!,16,0)),"",VLOOKUP($M49,#REF!,16,0))</f>
        <v/>
      </c>
      <c r="AS49" s="196" t="str">
        <f>IF(ISERROR(VLOOKUP($M49,#REF!,7,0)),"",VLOOKUP($M49,#REF!,7,0))</f>
        <v/>
      </c>
      <c r="AT49" s="203">
        <f t="shared" si="22"/>
        <v>0</v>
      </c>
      <c r="AU49" s="208" t="str">
        <f t="shared" si="23"/>
        <v/>
      </c>
      <c r="AW49" s="208" t="str">
        <f>IF(ISERROR(VLOOKUP($M49,#REF!,10,0)),"",VLOOKUP($M49,#REF!,10,0))</f>
        <v/>
      </c>
      <c r="AX49" s="203">
        <f t="shared" si="24"/>
        <v>0</v>
      </c>
      <c r="AY49" s="208" t="str">
        <f t="shared" si="25"/>
        <v/>
      </c>
      <c r="BA49" s="225" t="str">
        <f t="shared" si="26"/>
        <v/>
      </c>
      <c r="BB49" s="225" t="str">
        <f t="shared" si="27"/>
        <v/>
      </c>
    </row>
    <row r="50" spans="1:54" s="39" customFormat="1" ht="25.2" customHeight="1" x14ac:dyDescent="0.2">
      <c r="A50" s="45"/>
      <c r="B50" s="48"/>
      <c r="C50" s="48"/>
      <c r="D50" s="53"/>
      <c r="E50" s="53"/>
      <c r="F50" s="55"/>
      <c r="G50" s="55"/>
      <c r="H50" s="60"/>
      <c r="I50" s="66"/>
      <c r="J50" s="68"/>
      <c r="L50" s="73">
        <f t="shared" si="0"/>
        <v>0</v>
      </c>
      <c r="M50" s="73" t="str">
        <f t="shared" si="1"/>
        <v xml:space="preserve"> </v>
      </c>
      <c r="N50" s="100">
        <f t="shared" si="2"/>
        <v>0</v>
      </c>
      <c r="O50" s="100">
        <f t="shared" si="3"/>
        <v>0</v>
      </c>
      <c r="P50" s="108">
        <f t="shared" si="4"/>
        <v>0</v>
      </c>
      <c r="Q50" s="108" t="str">
        <f>IF(OR($C50="LED",$C50="不明"),"",IF(ISERROR(VLOOKUP($M50,#REF!,2,0)),"",VLOOKUP($M50,#REF!,2,0)))</f>
        <v/>
      </c>
      <c r="R50" s="100">
        <f t="shared" si="5"/>
        <v>0</v>
      </c>
      <c r="S50" s="100">
        <f t="shared" si="6"/>
        <v>0</v>
      </c>
      <c r="T50" s="120" t="str">
        <f t="shared" si="7"/>
        <v/>
      </c>
      <c r="U50" s="124"/>
      <c r="V50" s="129" t="s">
        <v>164</v>
      </c>
      <c r="W50" s="131"/>
      <c r="X50" s="75" t="str">
        <f>IF(COUNTIF($M50,"*LED*"),"LED設置済",IF(COUNTIF($M50,"*不明*"),"該当不明",IF(ISERROR(VLOOKUP($M50,#REF!,4,0)),"",VLOOKUP($M50,#REF!,4,0))))</f>
        <v/>
      </c>
      <c r="Y50" s="139">
        <f t="shared" si="8"/>
        <v>0</v>
      </c>
      <c r="Z50" s="144" t="str">
        <f>IF(ISERROR(VLOOKUP($M50,#REF!,5,0)),"",VLOOKUP($M50,#REF!,5,0))</f>
        <v/>
      </c>
      <c r="AA50" s="147" t="str">
        <f t="shared" si="9"/>
        <v/>
      </c>
      <c r="AB50" s="147" t="str">
        <f t="shared" si="10"/>
        <v/>
      </c>
      <c r="AC50" s="147" t="str">
        <f>IF(ISERROR(VLOOKUP($M50,#REF!,6,0)),"",VLOOKUP($M50,#REF!,6,0))</f>
        <v/>
      </c>
      <c r="AD50" s="147" t="str">
        <f>IF(ISERROR(VLOOKUP($M50,#REF!,8,0)),"",VLOOKUP($M50,#REF!,8,0))</f>
        <v/>
      </c>
      <c r="AE50" s="152" t="str">
        <f t="shared" si="11"/>
        <v/>
      </c>
      <c r="AF50" s="155" t="str">
        <f t="shared" si="12"/>
        <v/>
      </c>
      <c r="AG50" s="146" t="str">
        <f t="shared" si="13"/>
        <v/>
      </c>
      <c r="AH50" s="146" t="str">
        <f>IF(ISERROR(VLOOKUP($M50,#REF!,9,0)),"",VLOOKUP($M50,#REF!,9,0))</f>
        <v/>
      </c>
      <c r="AI50" s="146" t="str">
        <f t="shared" si="14"/>
        <v/>
      </c>
      <c r="AJ50" s="168">
        <f t="shared" si="15"/>
        <v>0</v>
      </c>
      <c r="AK50" s="171"/>
      <c r="AL50" s="174" t="str">
        <f t="shared" si="16"/>
        <v/>
      </c>
      <c r="AM50" s="179" t="str">
        <f t="shared" si="17"/>
        <v/>
      </c>
      <c r="AN50" s="183" t="str">
        <f t="shared" si="18"/>
        <v>未入力セル</v>
      </c>
      <c r="AO50" s="186" t="str">
        <f t="shared" si="30"/>
        <v/>
      </c>
      <c r="AP50" s="186" t="str">
        <f t="shared" si="31"/>
        <v/>
      </c>
      <c r="AQ50" s="39">
        <f t="shared" si="32"/>
        <v>0</v>
      </c>
      <c r="AR50" s="39" t="str">
        <f>IF(ISERROR(VLOOKUP($M50,#REF!,16,0)),"",VLOOKUP($M50,#REF!,16,0))</f>
        <v/>
      </c>
      <c r="AS50" s="196" t="str">
        <f>IF(ISERROR(VLOOKUP($M50,#REF!,7,0)),"",VLOOKUP($M50,#REF!,7,0))</f>
        <v/>
      </c>
      <c r="AT50" s="203">
        <f t="shared" si="22"/>
        <v>0</v>
      </c>
      <c r="AU50" s="208" t="str">
        <f t="shared" si="23"/>
        <v/>
      </c>
      <c r="AW50" s="208" t="str">
        <f>IF(ISERROR(VLOOKUP($M50,#REF!,10,0)),"",VLOOKUP($M50,#REF!,10,0))</f>
        <v/>
      </c>
      <c r="AX50" s="203">
        <f t="shared" si="24"/>
        <v>0</v>
      </c>
      <c r="AY50" s="208" t="str">
        <f t="shared" si="25"/>
        <v/>
      </c>
      <c r="BA50" s="225" t="str">
        <f t="shared" si="26"/>
        <v/>
      </c>
      <c r="BB50" s="225" t="str">
        <f t="shared" si="27"/>
        <v/>
      </c>
    </row>
    <row r="51" spans="1:54" s="39" customFormat="1" ht="25.2" customHeight="1" x14ac:dyDescent="0.2">
      <c r="A51" s="45"/>
      <c r="B51" s="48"/>
      <c r="C51" s="48"/>
      <c r="D51" s="53"/>
      <c r="E51" s="53"/>
      <c r="F51" s="55"/>
      <c r="G51" s="55"/>
      <c r="H51" s="60"/>
      <c r="I51" s="66"/>
      <c r="J51" s="68"/>
      <c r="L51" s="73">
        <f t="shared" si="0"/>
        <v>0</v>
      </c>
      <c r="M51" s="73" t="str">
        <f t="shared" si="1"/>
        <v xml:space="preserve"> </v>
      </c>
      <c r="N51" s="100">
        <f t="shared" si="2"/>
        <v>0</v>
      </c>
      <c r="O51" s="100">
        <f t="shared" si="3"/>
        <v>0</v>
      </c>
      <c r="P51" s="108">
        <f t="shared" si="4"/>
        <v>0</v>
      </c>
      <c r="Q51" s="108" t="str">
        <f>IF(OR($C51="LED",$C51="不明"),"",IF(ISERROR(VLOOKUP($M51,#REF!,2,0)),"",VLOOKUP($M51,#REF!,2,0)))</f>
        <v/>
      </c>
      <c r="R51" s="100">
        <f t="shared" si="5"/>
        <v>0</v>
      </c>
      <c r="S51" s="100">
        <f t="shared" si="6"/>
        <v>0</v>
      </c>
      <c r="T51" s="120" t="str">
        <f t="shared" si="7"/>
        <v/>
      </c>
      <c r="U51" s="124"/>
      <c r="V51" s="129" t="s">
        <v>164</v>
      </c>
      <c r="W51" s="131"/>
      <c r="X51" s="75" t="str">
        <f>IF(COUNTIF($M51,"*LED*"),"LED設置済",IF(COUNTIF($M51,"*不明*"),"該当不明",IF(ISERROR(VLOOKUP($M51,#REF!,4,0)),"",VLOOKUP($M51,#REF!,4,0))))</f>
        <v/>
      </c>
      <c r="Y51" s="139">
        <f t="shared" si="8"/>
        <v>0</v>
      </c>
      <c r="Z51" s="144" t="str">
        <f>IF(ISERROR(VLOOKUP($M51,#REF!,5,0)),"",VLOOKUP($M51,#REF!,5,0))</f>
        <v/>
      </c>
      <c r="AA51" s="147" t="str">
        <f t="shared" si="9"/>
        <v/>
      </c>
      <c r="AB51" s="147" t="str">
        <f t="shared" si="10"/>
        <v/>
      </c>
      <c r="AC51" s="147" t="str">
        <f>IF(ISERROR(VLOOKUP($M51,#REF!,6,0)),"",VLOOKUP($M51,#REF!,6,0))</f>
        <v/>
      </c>
      <c r="AD51" s="147" t="str">
        <f>IF(ISERROR(VLOOKUP($M51,#REF!,8,0)),"",VLOOKUP($M51,#REF!,8,0))</f>
        <v/>
      </c>
      <c r="AE51" s="152" t="str">
        <f t="shared" si="11"/>
        <v/>
      </c>
      <c r="AF51" s="155" t="str">
        <f t="shared" si="12"/>
        <v/>
      </c>
      <c r="AG51" s="146" t="str">
        <f t="shared" si="13"/>
        <v/>
      </c>
      <c r="AH51" s="146" t="str">
        <f>IF(ISERROR(VLOOKUP($M51,#REF!,9,0)),"",VLOOKUP($M51,#REF!,9,0))</f>
        <v/>
      </c>
      <c r="AI51" s="146" t="str">
        <f t="shared" si="14"/>
        <v/>
      </c>
      <c r="AJ51" s="168">
        <f t="shared" si="15"/>
        <v>0</v>
      </c>
      <c r="AK51" s="171"/>
      <c r="AL51" s="174" t="str">
        <f t="shared" si="16"/>
        <v/>
      </c>
      <c r="AM51" s="179" t="str">
        <f t="shared" si="17"/>
        <v/>
      </c>
      <c r="AN51" s="183" t="str">
        <f t="shared" si="18"/>
        <v>未入力セル</v>
      </c>
      <c r="AO51" s="186" t="str">
        <f t="shared" si="30"/>
        <v/>
      </c>
      <c r="AP51" s="186" t="str">
        <f t="shared" si="31"/>
        <v/>
      </c>
      <c r="AQ51" s="39">
        <f t="shared" si="32"/>
        <v>0</v>
      </c>
      <c r="AR51" s="39" t="str">
        <f>IF(ISERROR(VLOOKUP($M51,#REF!,16,0)),"",VLOOKUP($M51,#REF!,16,0))</f>
        <v/>
      </c>
      <c r="AS51" s="196" t="str">
        <f>IF(ISERROR(VLOOKUP($M51,#REF!,7,0)),"",VLOOKUP($M51,#REF!,7,0))</f>
        <v/>
      </c>
      <c r="AT51" s="203">
        <f t="shared" si="22"/>
        <v>0</v>
      </c>
      <c r="AU51" s="208" t="str">
        <f t="shared" si="23"/>
        <v/>
      </c>
      <c r="AW51" s="208" t="str">
        <f>IF(ISERROR(VLOOKUP($M51,#REF!,10,0)),"",VLOOKUP($M51,#REF!,10,0))</f>
        <v/>
      </c>
      <c r="AX51" s="203">
        <f t="shared" si="24"/>
        <v>0</v>
      </c>
      <c r="AY51" s="208" t="str">
        <f t="shared" si="25"/>
        <v/>
      </c>
      <c r="BA51" s="225" t="str">
        <f t="shared" si="26"/>
        <v/>
      </c>
      <c r="BB51" s="225" t="str">
        <f t="shared" si="27"/>
        <v/>
      </c>
    </row>
    <row r="52" spans="1:54" s="39" customFormat="1" ht="25.2" customHeight="1" x14ac:dyDescent="0.2">
      <c r="A52" s="45"/>
      <c r="B52" s="48"/>
      <c r="C52" s="48"/>
      <c r="D52" s="53"/>
      <c r="E52" s="53"/>
      <c r="F52" s="55"/>
      <c r="G52" s="55"/>
      <c r="H52" s="60"/>
      <c r="I52" s="66"/>
      <c r="J52" s="68"/>
      <c r="L52" s="73">
        <f t="shared" si="0"/>
        <v>0</v>
      </c>
      <c r="M52" s="73" t="str">
        <f t="shared" si="1"/>
        <v xml:space="preserve"> </v>
      </c>
      <c r="N52" s="100">
        <f t="shared" si="2"/>
        <v>0</v>
      </c>
      <c r="O52" s="100">
        <f t="shared" si="3"/>
        <v>0</v>
      </c>
      <c r="P52" s="108">
        <f t="shared" si="4"/>
        <v>0</v>
      </c>
      <c r="Q52" s="108" t="str">
        <f>IF(OR($C52="LED",$C52="不明"),"",IF(ISERROR(VLOOKUP($M52,#REF!,2,0)),"",VLOOKUP($M52,#REF!,2,0)))</f>
        <v/>
      </c>
      <c r="R52" s="100">
        <f t="shared" si="5"/>
        <v>0</v>
      </c>
      <c r="S52" s="100">
        <f t="shared" si="6"/>
        <v>0</v>
      </c>
      <c r="T52" s="120" t="str">
        <f t="shared" si="7"/>
        <v/>
      </c>
      <c r="U52" s="124"/>
      <c r="V52" s="129" t="s">
        <v>164</v>
      </c>
      <c r="W52" s="131"/>
      <c r="X52" s="75" t="str">
        <f>IF(COUNTIF($M52,"*LED*"),"LED設置済",IF(COUNTIF($M52,"*不明*"),"該当不明",IF(ISERROR(VLOOKUP($M52,#REF!,4,0)),"",VLOOKUP($M52,#REF!,4,0))))</f>
        <v/>
      </c>
      <c r="Y52" s="139">
        <f t="shared" si="8"/>
        <v>0</v>
      </c>
      <c r="Z52" s="144" t="str">
        <f>IF(ISERROR(VLOOKUP($M52,#REF!,5,0)),"",VLOOKUP($M52,#REF!,5,0))</f>
        <v/>
      </c>
      <c r="AA52" s="147" t="str">
        <f t="shared" si="9"/>
        <v/>
      </c>
      <c r="AB52" s="147" t="str">
        <f t="shared" si="10"/>
        <v/>
      </c>
      <c r="AC52" s="147" t="str">
        <f>IF(ISERROR(VLOOKUP($M52,#REF!,6,0)),"",VLOOKUP($M52,#REF!,6,0))</f>
        <v/>
      </c>
      <c r="AD52" s="147" t="str">
        <f>IF(ISERROR(VLOOKUP($M52,#REF!,8,0)),"",VLOOKUP($M52,#REF!,8,0))</f>
        <v/>
      </c>
      <c r="AE52" s="152" t="str">
        <f t="shared" si="11"/>
        <v/>
      </c>
      <c r="AF52" s="155" t="str">
        <f t="shared" si="12"/>
        <v/>
      </c>
      <c r="AG52" s="146" t="str">
        <f t="shared" si="13"/>
        <v/>
      </c>
      <c r="AH52" s="146" t="str">
        <f>IF(ISERROR(VLOOKUP($M52,#REF!,9,0)),"",VLOOKUP($M52,#REF!,9,0))</f>
        <v/>
      </c>
      <c r="AI52" s="146" t="str">
        <f t="shared" si="14"/>
        <v/>
      </c>
      <c r="AJ52" s="168">
        <f t="shared" si="15"/>
        <v>0</v>
      </c>
      <c r="AK52" s="171"/>
      <c r="AL52" s="174" t="str">
        <f t="shared" si="16"/>
        <v/>
      </c>
      <c r="AM52" s="179" t="str">
        <f t="shared" si="17"/>
        <v/>
      </c>
      <c r="AN52" s="183" t="str">
        <f t="shared" si="18"/>
        <v>未入力セル</v>
      </c>
      <c r="AO52" s="186" t="str">
        <f t="shared" si="30"/>
        <v/>
      </c>
      <c r="AP52" s="186" t="str">
        <f t="shared" si="31"/>
        <v/>
      </c>
      <c r="AQ52" s="39">
        <f t="shared" si="32"/>
        <v>0</v>
      </c>
      <c r="AR52" s="39" t="str">
        <f>IF(ISERROR(VLOOKUP($M52,#REF!,16,0)),"",VLOOKUP($M52,#REF!,16,0))</f>
        <v/>
      </c>
      <c r="AS52" s="196" t="str">
        <f>IF(ISERROR(VLOOKUP($M52,#REF!,7,0)),"",VLOOKUP($M52,#REF!,7,0))</f>
        <v/>
      </c>
      <c r="AT52" s="203">
        <f t="shared" si="22"/>
        <v>0</v>
      </c>
      <c r="AU52" s="208" t="str">
        <f t="shared" si="23"/>
        <v/>
      </c>
      <c r="AW52" s="208" t="str">
        <f>IF(ISERROR(VLOOKUP($M52,#REF!,10,0)),"",VLOOKUP($M52,#REF!,10,0))</f>
        <v/>
      </c>
      <c r="AX52" s="203">
        <f t="shared" si="24"/>
        <v>0</v>
      </c>
      <c r="AY52" s="208" t="str">
        <f t="shared" si="25"/>
        <v/>
      </c>
      <c r="BA52" s="225" t="str">
        <f t="shared" si="26"/>
        <v/>
      </c>
      <c r="BB52" s="225" t="str">
        <f t="shared" si="27"/>
        <v/>
      </c>
    </row>
    <row r="53" spans="1:54" s="39" customFormat="1" ht="25.2" customHeight="1" x14ac:dyDescent="0.2">
      <c r="A53" s="45"/>
      <c r="B53" s="48"/>
      <c r="C53" s="48"/>
      <c r="D53" s="53"/>
      <c r="E53" s="53"/>
      <c r="F53" s="55"/>
      <c r="G53" s="55"/>
      <c r="H53" s="60"/>
      <c r="I53" s="66"/>
      <c r="J53" s="68"/>
      <c r="L53" s="73">
        <f t="shared" si="0"/>
        <v>0</v>
      </c>
      <c r="M53" s="73" t="str">
        <f t="shared" si="1"/>
        <v xml:space="preserve"> </v>
      </c>
      <c r="N53" s="100">
        <f t="shared" si="2"/>
        <v>0</v>
      </c>
      <c r="O53" s="100">
        <f t="shared" si="3"/>
        <v>0</v>
      </c>
      <c r="P53" s="108">
        <f t="shared" si="4"/>
        <v>0</v>
      </c>
      <c r="Q53" s="108" t="str">
        <f>IF(OR($C53="LED",$C53="不明"),"",IF(ISERROR(VLOOKUP($M53,#REF!,2,0)),"",VLOOKUP($M53,#REF!,2,0)))</f>
        <v/>
      </c>
      <c r="R53" s="100">
        <f t="shared" si="5"/>
        <v>0</v>
      </c>
      <c r="S53" s="100">
        <f t="shared" si="6"/>
        <v>0</v>
      </c>
      <c r="T53" s="120" t="str">
        <f t="shared" si="7"/>
        <v/>
      </c>
      <c r="U53" s="124"/>
      <c r="V53" s="129" t="s">
        <v>164</v>
      </c>
      <c r="W53" s="131"/>
      <c r="X53" s="75" t="str">
        <f>IF(COUNTIF($M53,"*LED*"),"LED設置済",IF(COUNTIF($M53,"*不明*"),"該当不明",IF(ISERROR(VLOOKUP($M53,#REF!,4,0)),"",VLOOKUP($M53,#REF!,4,0))))</f>
        <v/>
      </c>
      <c r="Y53" s="139">
        <f t="shared" si="8"/>
        <v>0</v>
      </c>
      <c r="Z53" s="144" t="str">
        <f>IF(ISERROR(VLOOKUP($M53,#REF!,5,0)),"",VLOOKUP($M53,#REF!,5,0))</f>
        <v/>
      </c>
      <c r="AA53" s="147" t="str">
        <f t="shared" si="9"/>
        <v/>
      </c>
      <c r="AB53" s="147" t="str">
        <f t="shared" si="10"/>
        <v/>
      </c>
      <c r="AC53" s="147" t="str">
        <f>IF(ISERROR(VLOOKUP($M53,#REF!,6,0)),"",VLOOKUP($M53,#REF!,6,0))</f>
        <v/>
      </c>
      <c r="AD53" s="147" t="str">
        <f>IF(ISERROR(VLOOKUP($M53,#REF!,8,0)),"",VLOOKUP($M53,#REF!,8,0))</f>
        <v/>
      </c>
      <c r="AE53" s="152" t="str">
        <f t="shared" si="11"/>
        <v/>
      </c>
      <c r="AF53" s="155" t="str">
        <f t="shared" si="12"/>
        <v/>
      </c>
      <c r="AG53" s="146" t="str">
        <f t="shared" si="13"/>
        <v/>
      </c>
      <c r="AH53" s="146" t="str">
        <f>IF(ISERROR(VLOOKUP($M53,#REF!,9,0)),"",VLOOKUP($M53,#REF!,9,0))</f>
        <v/>
      </c>
      <c r="AI53" s="146" t="str">
        <f t="shared" si="14"/>
        <v/>
      </c>
      <c r="AJ53" s="168">
        <f t="shared" si="15"/>
        <v>0</v>
      </c>
      <c r="AK53" s="171"/>
      <c r="AL53" s="174" t="str">
        <f t="shared" si="16"/>
        <v/>
      </c>
      <c r="AM53" s="179" t="str">
        <f t="shared" si="17"/>
        <v/>
      </c>
      <c r="AN53" s="183" t="str">
        <f t="shared" si="18"/>
        <v>未入力セル</v>
      </c>
      <c r="AO53" s="186" t="str">
        <f t="shared" si="30"/>
        <v/>
      </c>
      <c r="AP53" s="186" t="str">
        <f t="shared" si="31"/>
        <v/>
      </c>
      <c r="AQ53" s="39">
        <f t="shared" si="32"/>
        <v>0</v>
      </c>
      <c r="AR53" s="39" t="str">
        <f>IF(ISERROR(VLOOKUP($M53,#REF!,16,0)),"",VLOOKUP($M53,#REF!,16,0))</f>
        <v/>
      </c>
      <c r="AS53" s="196" t="str">
        <f>IF(ISERROR(VLOOKUP($M53,#REF!,7,0)),"",VLOOKUP($M53,#REF!,7,0))</f>
        <v/>
      </c>
      <c r="AT53" s="203">
        <f t="shared" si="22"/>
        <v>0</v>
      </c>
      <c r="AU53" s="208" t="str">
        <f t="shared" si="23"/>
        <v/>
      </c>
      <c r="AW53" s="208" t="str">
        <f>IF(ISERROR(VLOOKUP($M53,#REF!,10,0)),"",VLOOKUP($M53,#REF!,10,0))</f>
        <v/>
      </c>
      <c r="AX53" s="203">
        <f t="shared" si="24"/>
        <v>0</v>
      </c>
      <c r="AY53" s="208" t="str">
        <f t="shared" si="25"/>
        <v/>
      </c>
      <c r="BA53" s="225" t="str">
        <f t="shared" si="26"/>
        <v/>
      </c>
      <c r="BB53" s="225" t="str">
        <f t="shared" si="27"/>
        <v/>
      </c>
    </row>
    <row r="54" spans="1:54" s="39" customFormat="1" ht="25.2" customHeight="1" x14ac:dyDescent="0.2">
      <c r="A54" s="45"/>
      <c r="B54" s="48"/>
      <c r="C54" s="48"/>
      <c r="D54" s="53"/>
      <c r="E54" s="53"/>
      <c r="F54" s="55"/>
      <c r="G54" s="55"/>
      <c r="H54" s="60"/>
      <c r="I54" s="66"/>
      <c r="J54" s="68"/>
      <c r="L54" s="73">
        <f t="shared" si="0"/>
        <v>0</v>
      </c>
      <c r="M54" s="73" t="str">
        <f t="shared" si="1"/>
        <v xml:space="preserve"> </v>
      </c>
      <c r="N54" s="100">
        <f t="shared" si="2"/>
        <v>0</v>
      </c>
      <c r="O54" s="100">
        <f t="shared" si="3"/>
        <v>0</v>
      </c>
      <c r="P54" s="108">
        <f t="shared" si="4"/>
        <v>0</v>
      </c>
      <c r="Q54" s="108" t="str">
        <f>IF(OR($C54="LED",$C54="不明"),"",IF(ISERROR(VLOOKUP($M54,#REF!,2,0)),"",VLOOKUP($M54,#REF!,2,0)))</f>
        <v/>
      </c>
      <c r="R54" s="100">
        <f t="shared" si="5"/>
        <v>0</v>
      </c>
      <c r="S54" s="100">
        <f t="shared" si="6"/>
        <v>0</v>
      </c>
      <c r="T54" s="120" t="str">
        <f t="shared" si="7"/>
        <v/>
      </c>
      <c r="U54" s="124"/>
      <c r="V54" s="129" t="s">
        <v>164</v>
      </c>
      <c r="W54" s="131"/>
      <c r="X54" s="75" t="str">
        <f>IF(COUNTIF($M54,"*LED*"),"LED設置済",IF(COUNTIF($M54,"*不明*"),"該当不明",IF(ISERROR(VLOOKUP($M54,#REF!,4,0)),"",VLOOKUP($M54,#REF!,4,0))))</f>
        <v/>
      </c>
      <c r="Y54" s="139">
        <f t="shared" si="8"/>
        <v>0</v>
      </c>
      <c r="Z54" s="144" t="str">
        <f>IF(ISERROR(VLOOKUP($M54,#REF!,5,0)),"",VLOOKUP($M54,#REF!,5,0))</f>
        <v/>
      </c>
      <c r="AA54" s="147" t="str">
        <f t="shared" si="9"/>
        <v/>
      </c>
      <c r="AB54" s="147" t="str">
        <f t="shared" si="10"/>
        <v/>
      </c>
      <c r="AC54" s="147" t="str">
        <f>IF(ISERROR(VLOOKUP($M54,#REF!,6,0)),"",VLOOKUP($M54,#REF!,6,0))</f>
        <v/>
      </c>
      <c r="AD54" s="147" t="str">
        <f>IF(ISERROR(VLOOKUP($M54,#REF!,8,0)),"",VLOOKUP($M54,#REF!,8,0))</f>
        <v/>
      </c>
      <c r="AE54" s="152" t="str">
        <f t="shared" si="11"/>
        <v/>
      </c>
      <c r="AF54" s="155" t="str">
        <f t="shared" si="12"/>
        <v/>
      </c>
      <c r="AG54" s="146" t="str">
        <f t="shared" si="13"/>
        <v/>
      </c>
      <c r="AH54" s="146" t="str">
        <f>IF(ISERROR(VLOOKUP($M54,#REF!,9,0)),"",VLOOKUP($M54,#REF!,9,0))</f>
        <v/>
      </c>
      <c r="AI54" s="146" t="str">
        <f t="shared" si="14"/>
        <v/>
      </c>
      <c r="AJ54" s="168">
        <f t="shared" si="15"/>
        <v>0</v>
      </c>
      <c r="AK54" s="171"/>
      <c r="AL54" s="174" t="str">
        <f t="shared" si="16"/>
        <v/>
      </c>
      <c r="AM54" s="179" t="str">
        <f t="shared" si="17"/>
        <v/>
      </c>
      <c r="AN54" s="183" t="str">
        <f t="shared" si="18"/>
        <v>未入力セル</v>
      </c>
      <c r="AO54" s="186" t="str">
        <f t="shared" si="30"/>
        <v/>
      </c>
      <c r="AP54" s="186" t="str">
        <f t="shared" si="31"/>
        <v/>
      </c>
      <c r="AQ54" s="39">
        <f t="shared" si="32"/>
        <v>0</v>
      </c>
      <c r="AR54" s="39" t="str">
        <f>IF(ISERROR(VLOOKUP($M54,#REF!,16,0)),"",VLOOKUP($M54,#REF!,16,0))</f>
        <v/>
      </c>
      <c r="AS54" s="196" t="str">
        <f>IF(ISERROR(VLOOKUP($M54,#REF!,7,0)),"",VLOOKUP($M54,#REF!,7,0))</f>
        <v/>
      </c>
      <c r="AT54" s="203">
        <f t="shared" si="22"/>
        <v>0</v>
      </c>
      <c r="AU54" s="208" t="str">
        <f t="shared" si="23"/>
        <v/>
      </c>
      <c r="AW54" s="208" t="str">
        <f>IF(ISERROR(VLOOKUP($M54,#REF!,10,0)),"",VLOOKUP($M54,#REF!,10,0))</f>
        <v/>
      </c>
      <c r="AX54" s="203">
        <f t="shared" si="24"/>
        <v>0</v>
      </c>
      <c r="AY54" s="208" t="str">
        <f t="shared" si="25"/>
        <v/>
      </c>
      <c r="BA54" s="225" t="str">
        <f t="shared" si="26"/>
        <v/>
      </c>
      <c r="BB54" s="225" t="str">
        <f t="shared" si="27"/>
        <v/>
      </c>
    </row>
    <row r="55" spans="1:54" s="39" customFormat="1" ht="25.2" customHeight="1" x14ac:dyDescent="0.2">
      <c r="A55" s="45"/>
      <c r="B55" s="48"/>
      <c r="C55" s="48"/>
      <c r="D55" s="53"/>
      <c r="E55" s="53"/>
      <c r="F55" s="55"/>
      <c r="G55" s="55"/>
      <c r="H55" s="60"/>
      <c r="I55" s="66"/>
      <c r="J55" s="68"/>
      <c r="L55" s="73">
        <f t="shared" si="0"/>
        <v>0</v>
      </c>
      <c r="M55" s="73" t="str">
        <f t="shared" si="1"/>
        <v xml:space="preserve"> </v>
      </c>
      <c r="N55" s="100">
        <f t="shared" si="2"/>
        <v>0</v>
      </c>
      <c r="O55" s="100">
        <f t="shared" si="3"/>
        <v>0</v>
      </c>
      <c r="P55" s="108">
        <f t="shared" si="4"/>
        <v>0</v>
      </c>
      <c r="Q55" s="108" t="str">
        <f>IF(OR($C55="LED",$C55="不明"),"",IF(ISERROR(VLOOKUP($M55,#REF!,2,0)),"",VLOOKUP($M55,#REF!,2,0)))</f>
        <v/>
      </c>
      <c r="R55" s="100">
        <f t="shared" si="5"/>
        <v>0</v>
      </c>
      <c r="S55" s="100">
        <f t="shared" si="6"/>
        <v>0</v>
      </c>
      <c r="T55" s="120" t="str">
        <f t="shared" si="7"/>
        <v/>
      </c>
      <c r="U55" s="124"/>
      <c r="V55" s="129" t="s">
        <v>164</v>
      </c>
      <c r="W55" s="131"/>
      <c r="X55" s="75" t="str">
        <f>IF(COUNTIF($M55,"*LED*"),"LED設置済",IF(COUNTIF($M55,"*不明*"),"該当不明",IF(ISERROR(VLOOKUP($M55,#REF!,4,0)),"",VLOOKUP($M55,#REF!,4,0))))</f>
        <v/>
      </c>
      <c r="Y55" s="139">
        <f t="shared" si="8"/>
        <v>0</v>
      </c>
      <c r="Z55" s="144" t="str">
        <f>IF(ISERROR(VLOOKUP($M55,#REF!,5,0)),"",VLOOKUP($M55,#REF!,5,0))</f>
        <v/>
      </c>
      <c r="AA55" s="147" t="str">
        <f t="shared" si="9"/>
        <v/>
      </c>
      <c r="AB55" s="147" t="str">
        <f t="shared" si="10"/>
        <v/>
      </c>
      <c r="AC55" s="147" t="str">
        <f>IF(ISERROR(VLOOKUP($M55,#REF!,6,0)),"",VLOOKUP($M55,#REF!,6,0))</f>
        <v/>
      </c>
      <c r="AD55" s="147" t="str">
        <f>IF(ISERROR(VLOOKUP($M55,#REF!,8,0)),"",VLOOKUP($M55,#REF!,8,0))</f>
        <v/>
      </c>
      <c r="AE55" s="152" t="str">
        <f t="shared" si="11"/>
        <v/>
      </c>
      <c r="AF55" s="155" t="str">
        <f t="shared" si="12"/>
        <v/>
      </c>
      <c r="AG55" s="146" t="str">
        <f t="shared" si="13"/>
        <v/>
      </c>
      <c r="AH55" s="146" t="str">
        <f>IF(ISERROR(VLOOKUP($M55,#REF!,9,0)),"",VLOOKUP($M55,#REF!,9,0))</f>
        <v/>
      </c>
      <c r="AI55" s="146" t="str">
        <f t="shared" si="14"/>
        <v/>
      </c>
      <c r="AJ55" s="168">
        <f t="shared" si="15"/>
        <v>0</v>
      </c>
      <c r="AK55" s="171"/>
      <c r="AL55" s="174" t="str">
        <f t="shared" si="16"/>
        <v/>
      </c>
      <c r="AM55" s="179" t="str">
        <f t="shared" si="17"/>
        <v/>
      </c>
      <c r="AN55" s="183" t="str">
        <f t="shared" si="18"/>
        <v>未入力セル</v>
      </c>
      <c r="AO55" s="186" t="str">
        <f t="shared" si="30"/>
        <v/>
      </c>
      <c r="AP55" s="186" t="str">
        <f t="shared" si="31"/>
        <v/>
      </c>
      <c r="AQ55" s="39">
        <f t="shared" si="32"/>
        <v>0</v>
      </c>
      <c r="AR55" s="39" t="str">
        <f>IF(ISERROR(VLOOKUP($M55,#REF!,16,0)),"",VLOOKUP($M55,#REF!,16,0))</f>
        <v/>
      </c>
      <c r="AS55" s="196" t="str">
        <f>IF(ISERROR(VLOOKUP($M55,#REF!,7,0)),"",VLOOKUP($M55,#REF!,7,0))</f>
        <v/>
      </c>
      <c r="AT55" s="203">
        <f t="shared" si="22"/>
        <v>0</v>
      </c>
      <c r="AU55" s="208" t="str">
        <f t="shared" si="23"/>
        <v/>
      </c>
      <c r="AW55" s="208" t="str">
        <f>IF(ISERROR(VLOOKUP($M55,#REF!,10,0)),"",VLOOKUP($M55,#REF!,10,0))</f>
        <v/>
      </c>
      <c r="AX55" s="203">
        <f t="shared" si="24"/>
        <v>0</v>
      </c>
      <c r="AY55" s="208" t="str">
        <f t="shared" si="25"/>
        <v/>
      </c>
      <c r="BA55" s="225" t="str">
        <f t="shared" si="26"/>
        <v/>
      </c>
      <c r="BB55" s="225" t="str">
        <f t="shared" si="27"/>
        <v/>
      </c>
    </row>
    <row r="56" spans="1:54" s="39" customFormat="1" ht="25.2" customHeight="1" x14ac:dyDescent="0.2">
      <c r="A56" s="45"/>
      <c r="B56" s="48"/>
      <c r="C56" s="48"/>
      <c r="D56" s="53"/>
      <c r="E56" s="53"/>
      <c r="F56" s="55"/>
      <c r="G56" s="55"/>
      <c r="H56" s="60"/>
      <c r="I56" s="66"/>
      <c r="J56" s="68"/>
      <c r="L56" s="73">
        <f t="shared" si="0"/>
        <v>0</v>
      </c>
      <c r="M56" s="73" t="str">
        <f t="shared" si="1"/>
        <v xml:space="preserve"> </v>
      </c>
      <c r="N56" s="100">
        <f t="shared" si="2"/>
        <v>0</v>
      </c>
      <c r="O56" s="100">
        <f t="shared" si="3"/>
        <v>0</v>
      </c>
      <c r="P56" s="108">
        <f t="shared" si="4"/>
        <v>0</v>
      </c>
      <c r="Q56" s="108" t="str">
        <f>IF(OR($C56="LED",$C56="不明"),"",IF(ISERROR(VLOOKUP($M56,#REF!,2,0)),"",VLOOKUP($M56,#REF!,2,0)))</f>
        <v/>
      </c>
      <c r="R56" s="100">
        <f t="shared" si="5"/>
        <v>0</v>
      </c>
      <c r="S56" s="100">
        <f t="shared" si="6"/>
        <v>0</v>
      </c>
      <c r="T56" s="120" t="str">
        <f t="shared" si="7"/>
        <v/>
      </c>
      <c r="U56" s="124"/>
      <c r="V56" s="129" t="s">
        <v>164</v>
      </c>
      <c r="W56" s="131"/>
      <c r="X56" s="75" t="str">
        <f>IF(COUNTIF($M56,"*LED*"),"LED設置済",IF(COUNTIF($M56,"*不明*"),"該当不明",IF(ISERROR(VLOOKUP($M56,#REF!,4,0)),"",VLOOKUP($M56,#REF!,4,0))))</f>
        <v/>
      </c>
      <c r="Y56" s="139">
        <f t="shared" si="8"/>
        <v>0</v>
      </c>
      <c r="Z56" s="144" t="str">
        <f>IF(ISERROR(VLOOKUP($M56,#REF!,5,0)),"",VLOOKUP($M56,#REF!,5,0))</f>
        <v/>
      </c>
      <c r="AA56" s="147" t="str">
        <f t="shared" si="9"/>
        <v/>
      </c>
      <c r="AB56" s="147" t="str">
        <f t="shared" si="10"/>
        <v/>
      </c>
      <c r="AC56" s="147" t="str">
        <f>IF(ISERROR(VLOOKUP($M56,#REF!,6,0)),"",VLOOKUP($M56,#REF!,6,0))</f>
        <v/>
      </c>
      <c r="AD56" s="147" t="str">
        <f>IF(ISERROR(VLOOKUP($M56,#REF!,8,0)),"",VLOOKUP($M56,#REF!,8,0))</f>
        <v/>
      </c>
      <c r="AE56" s="152" t="str">
        <f t="shared" si="11"/>
        <v/>
      </c>
      <c r="AF56" s="155" t="str">
        <f t="shared" si="12"/>
        <v/>
      </c>
      <c r="AG56" s="146" t="str">
        <f t="shared" si="13"/>
        <v/>
      </c>
      <c r="AH56" s="146" t="str">
        <f>IF(ISERROR(VLOOKUP($M56,#REF!,9,0)),"",VLOOKUP($M56,#REF!,9,0))</f>
        <v/>
      </c>
      <c r="AI56" s="146" t="str">
        <f t="shared" si="14"/>
        <v/>
      </c>
      <c r="AJ56" s="168">
        <f t="shared" si="15"/>
        <v>0</v>
      </c>
      <c r="AK56" s="171"/>
      <c r="AL56" s="174" t="str">
        <f t="shared" si="16"/>
        <v/>
      </c>
      <c r="AM56" s="179" t="str">
        <f t="shared" si="17"/>
        <v/>
      </c>
      <c r="AN56" s="183" t="str">
        <f t="shared" si="18"/>
        <v>未入力セル</v>
      </c>
      <c r="AO56" s="186" t="str">
        <f t="shared" si="30"/>
        <v/>
      </c>
      <c r="AP56" s="186" t="str">
        <f t="shared" si="31"/>
        <v/>
      </c>
      <c r="AQ56" s="39">
        <f t="shared" si="32"/>
        <v>0</v>
      </c>
      <c r="AR56" s="39" t="str">
        <f>IF(ISERROR(VLOOKUP($M56,#REF!,16,0)),"",VLOOKUP($M56,#REF!,16,0))</f>
        <v/>
      </c>
      <c r="AS56" s="196" t="str">
        <f>IF(ISERROR(VLOOKUP($M56,#REF!,7,0)),"",VLOOKUP($M56,#REF!,7,0))</f>
        <v/>
      </c>
      <c r="AT56" s="203">
        <f t="shared" si="22"/>
        <v>0</v>
      </c>
      <c r="AU56" s="208" t="str">
        <f t="shared" si="23"/>
        <v/>
      </c>
      <c r="AW56" s="208" t="str">
        <f>IF(ISERROR(VLOOKUP($M56,#REF!,10,0)),"",VLOOKUP($M56,#REF!,10,0))</f>
        <v/>
      </c>
      <c r="AX56" s="203">
        <f t="shared" si="24"/>
        <v>0</v>
      </c>
      <c r="AY56" s="208" t="str">
        <f t="shared" si="25"/>
        <v/>
      </c>
      <c r="BA56" s="225" t="str">
        <f t="shared" si="26"/>
        <v/>
      </c>
      <c r="BB56" s="225" t="str">
        <f t="shared" si="27"/>
        <v/>
      </c>
    </row>
    <row r="57" spans="1:54" s="39" customFormat="1" ht="25.2" customHeight="1" x14ac:dyDescent="0.2">
      <c r="A57" s="45"/>
      <c r="B57" s="48"/>
      <c r="C57" s="48"/>
      <c r="D57" s="53"/>
      <c r="E57" s="53"/>
      <c r="F57" s="55"/>
      <c r="G57" s="55"/>
      <c r="H57" s="60"/>
      <c r="I57" s="66"/>
      <c r="J57" s="68"/>
      <c r="L57" s="73">
        <f t="shared" si="0"/>
        <v>0</v>
      </c>
      <c r="M57" s="73" t="str">
        <f t="shared" si="1"/>
        <v xml:space="preserve"> </v>
      </c>
      <c r="N57" s="100">
        <f t="shared" si="2"/>
        <v>0</v>
      </c>
      <c r="O57" s="100">
        <f t="shared" si="3"/>
        <v>0</v>
      </c>
      <c r="P57" s="108">
        <f t="shared" si="4"/>
        <v>0</v>
      </c>
      <c r="Q57" s="108" t="str">
        <f>IF(OR($C57="LED",$C57="不明"),"",IF(ISERROR(VLOOKUP($M57,#REF!,2,0)),"",VLOOKUP($M57,#REF!,2,0)))</f>
        <v/>
      </c>
      <c r="R57" s="100">
        <f t="shared" si="5"/>
        <v>0</v>
      </c>
      <c r="S57" s="100">
        <f t="shared" si="6"/>
        <v>0</v>
      </c>
      <c r="T57" s="120" t="str">
        <f t="shared" si="7"/>
        <v/>
      </c>
      <c r="U57" s="124"/>
      <c r="V57" s="129" t="s">
        <v>164</v>
      </c>
      <c r="W57" s="131"/>
      <c r="X57" s="75" t="str">
        <f>IF(COUNTIF($M57,"*LED*"),"LED設置済",IF(COUNTIF($M57,"*不明*"),"該当不明",IF(ISERROR(VLOOKUP($M57,#REF!,4,0)),"",VLOOKUP($M57,#REF!,4,0))))</f>
        <v/>
      </c>
      <c r="Y57" s="139">
        <f t="shared" si="8"/>
        <v>0</v>
      </c>
      <c r="Z57" s="144" t="str">
        <f>IF(ISERROR(VLOOKUP($M57,#REF!,5,0)),"",VLOOKUP($M57,#REF!,5,0))</f>
        <v/>
      </c>
      <c r="AA57" s="147" t="str">
        <f t="shared" si="9"/>
        <v/>
      </c>
      <c r="AB57" s="147" t="str">
        <f t="shared" si="10"/>
        <v/>
      </c>
      <c r="AC57" s="147" t="str">
        <f>IF(ISERROR(VLOOKUP($M57,#REF!,6,0)),"",VLOOKUP($M57,#REF!,6,0))</f>
        <v/>
      </c>
      <c r="AD57" s="147" t="str">
        <f>IF(ISERROR(VLOOKUP($M57,#REF!,8,0)),"",VLOOKUP($M57,#REF!,8,0))</f>
        <v/>
      </c>
      <c r="AE57" s="152" t="str">
        <f t="shared" si="11"/>
        <v/>
      </c>
      <c r="AF57" s="155" t="str">
        <f t="shared" si="12"/>
        <v/>
      </c>
      <c r="AG57" s="146" t="str">
        <f t="shared" si="13"/>
        <v/>
      </c>
      <c r="AH57" s="146" t="str">
        <f>IF(ISERROR(VLOOKUP($M57,#REF!,9,0)),"",VLOOKUP($M57,#REF!,9,0))</f>
        <v/>
      </c>
      <c r="AI57" s="146" t="str">
        <f t="shared" si="14"/>
        <v/>
      </c>
      <c r="AJ57" s="168">
        <f t="shared" si="15"/>
        <v>0</v>
      </c>
      <c r="AK57" s="171"/>
      <c r="AL57" s="174" t="str">
        <f t="shared" si="16"/>
        <v/>
      </c>
      <c r="AM57" s="179" t="str">
        <f t="shared" si="17"/>
        <v/>
      </c>
      <c r="AN57" s="183" t="str">
        <f t="shared" si="18"/>
        <v>未入力セル</v>
      </c>
      <c r="AO57" s="186" t="str">
        <f t="shared" si="30"/>
        <v/>
      </c>
      <c r="AP57" s="186" t="str">
        <f t="shared" si="31"/>
        <v/>
      </c>
      <c r="AQ57" s="39">
        <f t="shared" si="32"/>
        <v>0</v>
      </c>
      <c r="AR57" s="39" t="str">
        <f>IF(ISERROR(VLOOKUP($M57,#REF!,16,0)),"",VLOOKUP($M57,#REF!,16,0))</f>
        <v/>
      </c>
      <c r="AS57" s="196" t="str">
        <f>IF(ISERROR(VLOOKUP($M57,#REF!,7,0)),"",VLOOKUP($M57,#REF!,7,0))</f>
        <v/>
      </c>
      <c r="AT57" s="203">
        <f t="shared" si="22"/>
        <v>0</v>
      </c>
      <c r="AU57" s="208" t="str">
        <f t="shared" si="23"/>
        <v/>
      </c>
      <c r="AW57" s="208" t="str">
        <f>IF(ISERROR(VLOOKUP($M57,#REF!,10,0)),"",VLOOKUP($M57,#REF!,10,0))</f>
        <v/>
      </c>
      <c r="AX57" s="203">
        <f t="shared" si="24"/>
        <v>0</v>
      </c>
      <c r="AY57" s="208" t="str">
        <f t="shared" si="25"/>
        <v/>
      </c>
      <c r="BA57" s="225" t="str">
        <f t="shared" si="26"/>
        <v/>
      </c>
      <c r="BB57" s="225" t="str">
        <f t="shared" si="27"/>
        <v/>
      </c>
    </row>
    <row r="58" spans="1:54" s="39" customFormat="1" ht="25.2" customHeight="1" x14ac:dyDescent="0.2">
      <c r="A58" s="45"/>
      <c r="B58" s="48"/>
      <c r="C58" s="48"/>
      <c r="D58" s="53"/>
      <c r="E58" s="53"/>
      <c r="F58" s="55"/>
      <c r="G58" s="55"/>
      <c r="H58" s="60"/>
      <c r="I58" s="66"/>
      <c r="J58" s="68"/>
      <c r="L58" s="73">
        <f t="shared" si="0"/>
        <v>0</v>
      </c>
      <c r="M58" s="73" t="str">
        <f t="shared" si="1"/>
        <v xml:space="preserve"> </v>
      </c>
      <c r="N58" s="100">
        <f t="shared" si="2"/>
        <v>0</v>
      </c>
      <c r="O58" s="100">
        <f t="shared" si="3"/>
        <v>0</v>
      </c>
      <c r="P58" s="108">
        <f t="shared" si="4"/>
        <v>0</v>
      </c>
      <c r="Q58" s="108" t="str">
        <f>IF(OR($C58="LED",$C58="不明"),"",IF(ISERROR(VLOOKUP($M58,#REF!,2,0)),"",VLOOKUP($M58,#REF!,2,0)))</f>
        <v/>
      </c>
      <c r="R58" s="100">
        <f t="shared" si="5"/>
        <v>0</v>
      </c>
      <c r="S58" s="100">
        <f t="shared" si="6"/>
        <v>0</v>
      </c>
      <c r="T58" s="120" t="str">
        <f t="shared" si="7"/>
        <v/>
      </c>
      <c r="U58" s="124"/>
      <c r="V58" s="129" t="s">
        <v>164</v>
      </c>
      <c r="W58" s="131"/>
      <c r="X58" s="75" t="str">
        <f>IF(COUNTIF($M58,"*LED*"),"LED設置済",IF(COUNTIF($M58,"*不明*"),"該当不明",IF(ISERROR(VLOOKUP($M58,#REF!,4,0)),"",VLOOKUP($M58,#REF!,4,0))))</f>
        <v/>
      </c>
      <c r="Y58" s="139">
        <f t="shared" si="8"/>
        <v>0</v>
      </c>
      <c r="Z58" s="144" t="str">
        <f>IF(ISERROR(VLOOKUP($M58,#REF!,5,0)),"",VLOOKUP($M58,#REF!,5,0))</f>
        <v/>
      </c>
      <c r="AA58" s="147" t="str">
        <f t="shared" si="9"/>
        <v/>
      </c>
      <c r="AB58" s="147" t="str">
        <f t="shared" si="10"/>
        <v/>
      </c>
      <c r="AC58" s="147" t="str">
        <f>IF(ISERROR(VLOOKUP($M58,#REF!,6,0)),"",VLOOKUP($M58,#REF!,6,0))</f>
        <v/>
      </c>
      <c r="AD58" s="147" t="str">
        <f>IF(ISERROR(VLOOKUP($M58,#REF!,8,0)),"",VLOOKUP($M58,#REF!,8,0))</f>
        <v/>
      </c>
      <c r="AE58" s="152" t="str">
        <f t="shared" si="11"/>
        <v/>
      </c>
      <c r="AF58" s="155" t="str">
        <f t="shared" si="12"/>
        <v/>
      </c>
      <c r="AG58" s="146" t="str">
        <f t="shared" si="13"/>
        <v/>
      </c>
      <c r="AH58" s="146" t="str">
        <f>IF(ISERROR(VLOOKUP($M58,#REF!,9,0)),"",VLOOKUP($M58,#REF!,9,0))</f>
        <v/>
      </c>
      <c r="AI58" s="146" t="str">
        <f t="shared" si="14"/>
        <v/>
      </c>
      <c r="AJ58" s="168">
        <f t="shared" si="15"/>
        <v>0</v>
      </c>
      <c r="AK58" s="171"/>
      <c r="AL58" s="174" t="str">
        <f t="shared" si="16"/>
        <v/>
      </c>
      <c r="AM58" s="179" t="str">
        <f t="shared" si="17"/>
        <v/>
      </c>
      <c r="AN58" s="183" t="str">
        <f t="shared" si="18"/>
        <v>未入力セル</v>
      </c>
      <c r="AO58" s="186" t="str">
        <f t="shared" si="30"/>
        <v/>
      </c>
      <c r="AP58" s="186" t="str">
        <f t="shared" si="31"/>
        <v/>
      </c>
      <c r="AQ58" s="39">
        <f t="shared" si="32"/>
        <v>0</v>
      </c>
      <c r="AR58" s="39" t="str">
        <f>IF(ISERROR(VLOOKUP($M58,#REF!,16,0)),"",VLOOKUP($M58,#REF!,16,0))</f>
        <v/>
      </c>
      <c r="AS58" s="196" t="str">
        <f>IF(ISERROR(VLOOKUP($M58,#REF!,7,0)),"",VLOOKUP($M58,#REF!,7,0))</f>
        <v/>
      </c>
      <c r="AT58" s="203">
        <f t="shared" si="22"/>
        <v>0</v>
      </c>
      <c r="AU58" s="208" t="str">
        <f t="shared" si="23"/>
        <v/>
      </c>
      <c r="AW58" s="208" t="str">
        <f>IF(ISERROR(VLOOKUP($M58,#REF!,10,0)),"",VLOOKUP($M58,#REF!,10,0))</f>
        <v/>
      </c>
      <c r="AX58" s="203">
        <f t="shared" si="24"/>
        <v>0</v>
      </c>
      <c r="AY58" s="208" t="str">
        <f t="shared" si="25"/>
        <v/>
      </c>
      <c r="BA58" s="225" t="str">
        <f t="shared" si="26"/>
        <v/>
      </c>
      <c r="BB58" s="225" t="str">
        <f t="shared" si="27"/>
        <v/>
      </c>
    </row>
    <row r="59" spans="1:54" s="39" customFormat="1" ht="25.2" customHeight="1" x14ac:dyDescent="0.2">
      <c r="A59" s="45"/>
      <c r="B59" s="48"/>
      <c r="C59" s="48"/>
      <c r="D59" s="53"/>
      <c r="E59" s="53"/>
      <c r="F59" s="55"/>
      <c r="G59" s="55"/>
      <c r="H59" s="60"/>
      <c r="I59" s="66"/>
      <c r="J59" s="68"/>
      <c r="L59" s="73">
        <f t="shared" si="0"/>
        <v>0</v>
      </c>
      <c r="M59" s="73" t="str">
        <f t="shared" si="1"/>
        <v xml:space="preserve"> </v>
      </c>
      <c r="N59" s="100">
        <f t="shared" si="2"/>
        <v>0</v>
      </c>
      <c r="O59" s="100">
        <f t="shared" si="3"/>
        <v>0</v>
      </c>
      <c r="P59" s="108">
        <f t="shared" si="4"/>
        <v>0</v>
      </c>
      <c r="Q59" s="108" t="str">
        <f>IF(OR($C59="LED",$C59="不明"),"",IF(ISERROR(VLOOKUP($M59,#REF!,2,0)),"",VLOOKUP($M59,#REF!,2,0)))</f>
        <v/>
      </c>
      <c r="R59" s="100">
        <f t="shared" si="5"/>
        <v>0</v>
      </c>
      <c r="S59" s="100">
        <f t="shared" si="6"/>
        <v>0</v>
      </c>
      <c r="T59" s="120" t="str">
        <f t="shared" si="7"/>
        <v/>
      </c>
      <c r="U59" s="124"/>
      <c r="V59" s="129" t="s">
        <v>164</v>
      </c>
      <c r="W59" s="131"/>
      <c r="X59" s="75" t="str">
        <f>IF(COUNTIF($M59,"*LED*"),"LED設置済",IF(COUNTIF($M59,"*不明*"),"該当不明",IF(ISERROR(VLOOKUP($M59,#REF!,4,0)),"",VLOOKUP($M59,#REF!,4,0))))</f>
        <v/>
      </c>
      <c r="Y59" s="139">
        <f t="shared" si="8"/>
        <v>0</v>
      </c>
      <c r="Z59" s="144" t="str">
        <f>IF(ISERROR(VLOOKUP($M59,#REF!,5,0)),"",VLOOKUP($M59,#REF!,5,0))</f>
        <v/>
      </c>
      <c r="AA59" s="147" t="str">
        <f t="shared" si="9"/>
        <v/>
      </c>
      <c r="AB59" s="147" t="str">
        <f t="shared" si="10"/>
        <v/>
      </c>
      <c r="AC59" s="147" t="str">
        <f>IF(ISERROR(VLOOKUP($M59,#REF!,6,0)),"",VLOOKUP($M59,#REF!,6,0))</f>
        <v/>
      </c>
      <c r="AD59" s="147" t="str">
        <f>IF(ISERROR(VLOOKUP($M59,#REF!,8,0)),"",VLOOKUP($M59,#REF!,8,0))</f>
        <v/>
      </c>
      <c r="AE59" s="152" t="str">
        <f t="shared" si="11"/>
        <v/>
      </c>
      <c r="AF59" s="155" t="str">
        <f t="shared" si="12"/>
        <v/>
      </c>
      <c r="AG59" s="146" t="str">
        <f t="shared" si="13"/>
        <v/>
      </c>
      <c r="AH59" s="146" t="str">
        <f>IF(ISERROR(VLOOKUP($M59,#REF!,9,0)),"",VLOOKUP($M59,#REF!,9,0))</f>
        <v/>
      </c>
      <c r="AI59" s="146" t="str">
        <f t="shared" si="14"/>
        <v/>
      </c>
      <c r="AJ59" s="168">
        <f t="shared" si="15"/>
        <v>0</v>
      </c>
      <c r="AK59" s="171"/>
      <c r="AL59" s="174" t="str">
        <f t="shared" si="16"/>
        <v/>
      </c>
      <c r="AM59" s="179" t="str">
        <f t="shared" si="17"/>
        <v/>
      </c>
      <c r="AN59" s="183" t="str">
        <f t="shared" si="18"/>
        <v>未入力セル</v>
      </c>
      <c r="AO59" s="186" t="str">
        <f t="shared" si="30"/>
        <v/>
      </c>
      <c r="AP59" s="186" t="str">
        <f t="shared" si="31"/>
        <v/>
      </c>
      <c r="AQ59" s="39">
        <f t="shared" si="32"/>
        <v>0</v>
      </c>
      <c r="AR59" s="39" t="str">
        <f>IF(ISERROR(VLOOKUP($M59,#REF!,16,0)),"",VLOOKUP($M59,#REF!,16,0))</f>
        <v/>
      </c>
      <c r="AS59" s="196" t="str">
        <f>IF(ISERROR(VLOOKUP($M59,#REF!,7,0)),"",VLOOKUP($M59,#REF!,7,0))</f>
        <v/>
      </c>
      <c r="AT59" s="203">
        <f t="shared" si="22"/>
        <v>0</v>
      </c>
      <c r="AU59" s="208" t="str">
        <f t="shared" si="23"/>
        <v/>
      </c>
      <c r="AW59" s="208" t="str">
        <f>IF(ISERROR(VLOOKUP($M59,#REF!,10,0)),"",VLOOKUP($M59,#REF!,10,0))</f>
        <v/>
      </c>
      <c r="AX59" s="203">
        <f t="shared" si="24"/>
        <v>0</v>
      </c>
      <c r="AY59" s="208" t="str">
        <f t="shared" si="25"/>
        <v/>
      </c>
      <c r="BA59" s="225" t="str">
        <f t="shared" si="26"/>
        <v/>
      </c>
      <c r="BB59" s="225" t="str">
        <f t="shared" si="27"/>
        <v/>
      </c>
    </row>
    <row r="60" spans="1:54" s="39" customFormat="1" ht="25.2" customHeight="1" x14ac:dyDescent="0.2">
      <c r="A60" s="45"/>
      <c r="B60" s="48"/>
      <c r="C60" s="48"/>
      <c r="D60" s="53"/>
      <c r="E60" s="53"/>
      <c r="F60" s="55"/>
      <c r="G60" s="55"/>
      <c r="H60" s="60"/>
      <c r="I60" s="66"/>
      <c r="J60" s="68"/>
      <c r="L60" s="73">
        <f t="shared" si="0"/>
        <v>0</v>
      </c>
      <c r="M60" s="73" t="str">
        <f t="shared" si="1"/>
        <v xml:space="preserve"> </v>
      </c>
      <c r="N60" s="100">
        <f t="shared" si="2"/>
        <v>0</v>
      </c>
      <c r="O60" s="100">
        <f t="shared" si="3"/>
        <v>0</v>
      </c>
      <c r="P60" s="108">
        <f t="shared" si="4"/>
        <v>0</v>
      </c>
      <c r="Q60" s="108" t="str">
        <f>IF(OR($C60="LED",$C60="不明"),"",IF(ISERROR(VLOOKUP($M60,#REF!,2,0)),"",VLOOKUP($M60,#REF!,2,0)))</f>
        <v/>
      </c>
      <c r="R60" s="100">
        <f t="shared" si="5"/>
        <v>0</v>
      </c>
      <c r="S60" s="100">
        <f t="shared" si="6"/>
        <v>0</v>
      </c>
      <c r="T60" s="120" t="str">
        <f t="shared" si="7"/>
        <v/>
      </c>
      <c r="U60" s="124"/>
      <c r="V60" s="129" t="s">
        <v>164</v>
      </c>
      <c r="W60" s="131"/>
      <c r="X60" s="75" t="str">
        <f>IF(COUNTIF($M60,"*LED*"),"LED設置済",IF(COUNTIF($M60,"*不明*"),"該当不明",IF(ISERROR(VLOOKUP($M60,#REF!,4,0)),"",VLOOKUP($M60,#REF!,4,0))))</f>
        <v/>
      </c>
      <c r="Y60" s="139">
        <f t="shared" si="8"/>
        <v>0</v>
      </c>
      <c r="Z60" s="144" t="str">
        <f>IF(ISERROR(VLOOKUP($M60,#REF!,5,0)),"",VLOOKUP($M60,#REF!,5,0))</f>
        <v/>
      </c>
      <c r="AA60" s="147" t="str">
        <f t="shared" si="9"/>
        <v/>
      </c>
      <c r="AB60" s="147" t="str">
        <f t="shared" si="10"/>
        <v/>
      </c>
      <c r="AC60" s="147" t="str">
        <f>IF(ISERROR(VLOOKUP($M60,#REF!,6,0)),"",VLOOKUP($M60,#REF!,6,0))</f>
        <v/>
      </c>
      <c r="AD60" s="147" t="str">
        <f>IF(ISERROR(VLOOKUP($M60,#REF!,8,0)),"",VLOOKUP($M60,#REF!,8,0))</f>
        <v/>
      </c>
      <c r="AE60" s="152" t="str">
        <f t="shared" si="11"/>
        <v/>
      </c>
      <c r="AF60" s="155" t="str">
        <f t="shared" si="12"/>
        <v/>
      </c>
      <c r="AG60" s="146" t="str">
        <f t="shared" si="13"/>
        <v/>
      </c>
      <c r="AH60" s="146" t="str">
        <f>IF(ISERROR(VLOOKUP($M60,#REF!,9,0)),"",VLOOKUP($M60,#REF!,9,0))</f>
        <v/>
      </c>
      <c r="AI60" s="146" t="str">
        <f t="shared" si="14"/>
        <v/>
      </c>
      <c r="AJ60" s="168">
        <f t="shared" si="15"/>
        <v>0</v>
      </c>
      <c r="AK60" s="171"/>
      <c r="AL60" s="174" t="str">
        <f t="shared" si="16"/>
        <v/>
      </c>
      <c r="AM60" s="179" t="str">
        <f t="shared" si="17"/>
        <v/>
      </c>
      <c r="AN60" s="183" t="str">
        <f t="shared" si="18"/>
        <v>未入力セル</v>
      </c>
      <c r="AO60" s="186" t="str">
        <f t="shared" si="30"/>
        <v/>
      </c>
      <c r="AP60" s="186" t="str">
        <f t="shared" si="31"/>
        <v/>
      </c>
      <c r="AQ60" s="39">
        <f t="shared" si="32"/>
        <v>0</v>
      </c>
      <c r="AR60" s="39" t="str">
        <f>IF(ISERROR(VLOOKUP($M60,#REF!,16,0)),"",VLOOKUP($M60,#REF!,16,0))</f>
        <v/>
      </c>
      <c r="AS60" s="196" t="str">
        <f>IF(ISERROR(VLOOKUP($M60,#REF!,7,0)),"",VLOOKUP($M60,#REF!,7,0))</f>
        <v/>
      </c>
      <c r="AT60" s="203">
        <f t="shared" si="22"/>
        <v>0</v>
      </c>
      <c r="AU60" s="208" t="str">
        <f t="shared" si="23"/>
        <v/>
      </c>
      <c r="AW60" s="208" t="str">
        <f>IF(ISERROR(VLOOKUP($M60,#REF!,10,0)),"",VLOOKUP($M60,#REF!,10,0))</f>
        <v/>
      </c>
      <c r="AX60" s="203">
        <f t="shared" si="24"/>
        <v>0</v>
      </c>
      <c r="AY60" s="208" t="str">
        <f t="shared" si="25"/>
        <v/>
      </c>
      <c r="BA60" s="225" t="str">
        <f t="shared" si="26"/>
        <v/>
      </c>
      <c r="BB60" s="225" t="str">
        <f t="shared" si="27"/>
        <v/>
      </c>
    </row>
    <row r="61" spans="1:54" s="39" customFormat="1" ht="25.2" customHeight="1" x14ac:dyDescent="0.2">
      <c r="A61" s="45"/>
      <c r="B61" s="48"/>
      <c r="C61" s="48"/>
      <c r="D61" s="53"/>
      <c r="E61" s="53"/>
      <c r="F61" s="55"/>
      <c r="G61" s="55"/>
      <c r="H61" s="60"/>
      <c r="I61" s="66"/>
      <c r="J61" s="68"/>
      <c r="L61" s="73">
        <f t="shared" si="0"/>
        <v>0</v>
      </c>
      <c r="M61" s="73" t="str">
        <f t="shared" si="1"/>
        <v xml:space="preserve"> </v>
      </c>
      <c r="N61" s="100">
        <f t="shared" si="2"/>
        <v>0</v>
      </c>
      <c r="O61" s="100">
        <f t="shared" si="3"/>
        <v>0</v>
      </c>
      <c r="P61" s="108">
        <f t="shared" si="4"/>
        <v>0</v>
      </c>
      <c r="Q61" s="108" t="str">
        <f>IF(OR($C61="LED",$C61="不明"),"",IF(ISERROR(VLOOKUP($M61,#REF!,2,0)),"",VLOOKUP($M61,#REF!,2,0)))</f>
        <v/>
      </c>
      <c r="R61" s="100">
        <f t="shared" si="5"/>
        <v>0</v>
      </c>
      <c r="S61" s="100">
        <f t="shared" si="6"/>
        <v>0</v>
      </c>
      <c r="T61" s="120" t="str">
        <f t="shared" si="7"/>
        <v/>
      </c>
      <c r="U61" s="124"/>
      <c r="V61" s="129" t="s">
        <v>164</v>
      </c>
      <c r="W61" s="131"/>
      <c r="X61" s="75" t="str">
        <f>IF(COUNTIF($M61,"*LED*"),"LED設置済",IF(COUNTIF($M61,"*不明*"),"該当不明",IF(ISERROR(VLOOKUP($M61,#REF!,4,0)),"",VLOOKUP($M61,#REF!,4,0))))</f>
        <v/>
      </c>
      <c r="Y61" s="139">
        <f t="shared" si="8"/>
        <v>0</v>
      </c>
      <c r="Z61" s="144" t="str">
        <f>IF(ISERROR(VLOOKUP($M61,#REF!,5,0)),"",VLOOKUP($M61,#REF!,5,0))</f>
        <v/>
      </c>
      <c r="AA61" s="147" t="str">
        <f t="shared" si="9"/>
        <v/>
      </c>
      <c r="AB61" s="147" t="str">
        <f t="shared" si="10"/>
        <v/>
      </c>
      <c r="AC61" s="147" t="str">
        <f>IF(ISERROR(VLOOKUP($M61,#REF!,6,0)),"",VLOOKUP($M61,#REF!,6,0))</f>
        <v/>
      </c>
      <c r="AD61" s="147" t="str">
        <f>IF(ISERROR(VLOOKUP($M61,#REF!,8,0)),"",VLOOKUP($M61,#REF!,8,0))</f>
        <v/>
      </c>
      <c r="AE61" s="152" t="str">
        <f t="shared" si="11"/>
        <v/>
      </c>
      <c r="AF61" s="155" t="str">
        <f t="shared" si="12"/>
        <v/>
      </c>
      <c r="AG61" s="146" t="str">
        <f t="shared" si="13"/>
        <v/>
      </c>
      <c r="AH61" s="146" t="str">
        <f>IF(ISERROR(VLOOKUP($M61,#REF!,9,0)),"",VLOOKUP($M61,#REF!,9,0))</f>
        <v/>
      </c>
      <c r="AI61" s="146" t="str">
        <f t="shared" si="14"/>
        <v/>
      </c>
      <c r="AJ61" s="168">
        <f t="shared" si="15"/>
        <v>0</v>
      </c>
      <c r="AK61" s="171"/>
      <c r="AL61" s="174" t="str">
        <f t="shared" si="16"/>
        <v/>
      </c>
      <c r="AM61" s="179" t="str">
        <f t="shared" si="17"/>
        <v/>
      </c>
      <c r="AN61" s="183" t="str">
        <f t="shared" si="18"/>
        <v>未入力セル</v>
      </c>
      <c r="AO61" s="186" t="str">
        <f t="shared" si="30"/>
        <v/>
      </c>
      <c r="AP61" s="186" t="str">
        <f t="shared" si="31"/>
        <v/>
      </c>
      <c r="AQ61" s="39">
        <f t="shared" si="32"/>
        <v>0</v>
      </c>
      <c r="AR61" s="39" t="str">
        <f>IF(ISERROR(VLOOKUP($M61,#REF!,16,0)),"",VLOOKUP($M61,#REF!,16,0))</f>
        <v/>
      </c>
      <c r="AS61" s="196" t="str">
        <f>IF(ISERROR(VLOOKUP($M61,#REF!,7,0)),"",VLOOKUP($M61,#REF!,7,0))</f>
        <v/>
      </c>
      <c r="AT61" s="203">
        <f t="shared" si="22"/>
        <v>0</v>
      </c>
      <c r="AU61" s="208" t="str">
        <f t="shared" si="23"/>
        <v/>
      </c>
      <c r="AW61" s="208" t="str">
        <f>IF(ISERROR(VLOOKUP($M61,#REF!,10,0)),"",VLOOKUP($M61,#REF!,10,0))</f>
        <v/>
      </c>
      <c r="AX61" s="203">
        <f t="shared" si="24"/>
        <v>0</v>
      </c>
      <c r="AY61" s="208" t="str">
        <f t="shared" si="25"/>
        <v/>
      </c>
      <c r="BA61" s="225" t="str">
        <f t="shared" si="26"/>
        <v/>
      </c>
      <c r="BB61" s="225" t="str">
        <f t="shared" si="27"/>
        <v/>
      </c>
    </row>
    <row r="62" spans="1:54" s="39" customFormat="1" ht="25.2" customHeight="1" x14ac:dyDescent="0.2">
      <c r="A62" s="45"/>
      <c r="B62" s="48"/>
      <c r="C62" s="48"/>
      <c r="D62" s="53"/>
      <c r="E62" s="53"/>
      <c r="F62" s="55"/>
      <c r="G62" s="55"/>
      <c r="H62" s="60"/>
      <c r="I62" s="66"/>
      <c r="J62" s="68"/>
      <c r="L62" s="73">
        <f t="shared" si="0"/>
        <v>0</v>
      </c>
      <c r="M62" s="73" t="str">
        <f t="shared" si="1"/>
        <v xml:space="preserve"> </v>
      </c>
      <c r="N62" s="100">
        <f t="shared" si="2"/>
        <v>0</v>
      </c>
      <c r="O62" s="100">
        <f t="shared" si="3"/>
        <v>0</v>
      </c>
      <c r="P62" s="108">
        <f t="shared" si="4"/>
        <v>0</v>
      </c>
      <c r="Q62" s="108" t="str">
        <f>IF(OR($C62="LED",$C62="不明"),"",IF(ISERROR(VLOOKUP($M62,#REF!,2,0)),"",VLOOKUP($M62,#REF!,2,0)))</f>
        <v/>
      </c>
      <c r="R62" s="100">
        <f t="shared" si="5"/>
        <v>0</v>
      </c>
      <c r="S62" s="100">
        <f t="shared" si="6"/>
        <v>0</v>
      </c>
      <c r="T62" s="120" t="str">
        <f t="shared" si="7"/>
        <v/>
      </c>
      <c r="U62" s="124"/>
      <c r="V62" s="129" t="s">
        <v>164</v>
      </c>
      <c r="W62" s="131"/>
      <c r="X62" s="75" t="str">
        <f>IF(COUNTIF($M62,"*LED*"),"LED設置済",IF(COUNTIF($M62,"*不明*"),"該当不明",IF(ISERROR(VLOOKUP($M62,#REF!,4,0)),"",VLOOKUP($M62,#REF!,4,0))))</f>
        <v/>
      </c>
      <c r="Y62" s="139">
        <f t="shared" si="8"/>
        <v>0</v>
      </c>
      <c r="Z62" s="144" t="str">
        <f>IF(ISERROR(VLOOKUP($M62,#REF!,5,0)),"",VLOOKUP($M62,#REF!,5,0))</f>
        <v/>
      </c>
      <c r="AA62" s="147" t="str">
        <f t="shared" si="9"/>
        <v/>
      </c>
      <c r="AB62" s="147" t="str">
        <f t="shared" si="10"/>
        <v/>
      </c>
      <c r="AC62" s="147" t="str">
        <f>IF(ISERROR(VLOOKUP($M62,#REF!,6,0)),"",VLOOKUP($M62,#REF!,6,0))</f>
        <v/>
      </c>
      <c r="AD62" s="147" t="str">
        <f>IF(ISERROR(VLOOKUP($M62,#REF!,8,0)),"",VLOOKUP($M62,#REF!,8,0))</f>
        <v/>
      </c>
      <c r="AE62" s="152" t="str">
        <f t="shared" si="11"/>
        <v/>
      </c>
      <c r="AF62" s="155" t="str">
        <f t="shared" si="12"/>
        <v/>
      </c>
      <c r="AG62" s="146" t="str">
        <f t="shared" si="13"/>
        <v/>
      </c>
      <c r="AH62" s="146" t="str">
        <f>IF(ISERROR(VLOOKUP($M62,#REF!,9,0)),"",VLOOKUP($M62,#REF!,9,0))</f>
        <v/>
      </c>
      <c r="AI62" s="146" t="str">
        <f t="shared" si="14"/>
        <v/>
      </c>
      <c r="AJ62" s="168">
        <f t="shared" si="15"/>
        <v>0</v>
      </c>
      <c r="AK62" s="171"/>
      <c r="AL62" s="174" t="str">
        <f t="shared" si="16"/>
        <v/>
      </c>
      <c r="AM62" s="179" t="str">
        <f t="shared" si="17"/>
        <v/>
      </c>
      <c r="AN62" s="183" t="str">
        <f t="shared" si="18"/>
        <v>未入力セル</v>
      </c>
      <c r="AO62" s="186" t="str">
        <f t="shared" si="30"/>
        <v/>
      </c>
      <c r="AP62" s="186" t="str">
        <f t="shared" si="31"/>
        <v/>
      </c>
      <c r="AQ62" s="39">
        <f t="shared" si="32"/>
        <v>0</v>
      </c>
      <c r="AR62" s="39" t="str">
        <f>IF(ISERROR(VLOOKUP($M62,#REF!,16,0)),"",VLOOKUP($M62,#REF!,16,0))</f>
        <v/>
      </c>
      <c r="AS62" s="196" t="str">
        <f>IF(ISERROR(VLOOKUP($M62,#REF!,7,0)),"",VLOOKUP($M62,#REF!,7,0))</f>
        <v/>
      </c>
      <c r="AT62" s="203">
        <f t="shared" si="22"/>
        <v>0</v>
      </c>
      <c r="AU62" s="208" t="str">
        <f t="shared" si="23"/>
        <v/>
      </c>
      <c r="AW62" s="208" t="str">
        <f>IF(ISERROR(VLOOKUP($M62,#REF!,10,0)),"",VLOOKUP($M62,#REF!,10,0))</f>
        <v/>
      </c>
      <c r="AX62" s="203">
        <f t="shared" si="24"/>
        <v>0</v>
      </c>
      <c r="AY62" s="208" t="str">
        <f t="shared" si="25"/>
        <v/>
      </c>
      <c r="BA62" s="225" t="str">
        <f t="shared" si="26"/>
        <v/>
      </c>
      <c r="BB62" s="225" t="str">
        <f t="shared" si="27"/>
        <v/>
      </c>
    </row>
    <row r="63" spans="1:54" s="39" customFormat="1" ht="25.2" customHeight="1" x14ac:dyDescent="0.2">
      <c r="A63" s="45"/>
      <c r="B63" s="48"/>
      <c r="C63" s="48"/>
      <c r="D63" s="53"/>
      <c r="E63" s="53"/>
      <c r="F63" s="55"/>
      <c r="G63" s="55"/>
      <c r="H63" s="60"/>
      <c r="I63" s="66"/>
      <c r="J63" s="68"/>
      <c r="L63" s="73">
        <f t="shared" si="0"/>
        <v>0</v>
      </c>
      <c r="M63" s="73" t="str">
        <f t="shared" si="1"/>
        <v xml:space="preserve"> </v>
      </c>
      <c r="N63" s="100">
        <f t="shared" si="2"/>
        <v>0</v>
      </c>
      <c r="O63" s="100">
        <f t="shared" si="3"/>
        <v>0</v>
      </c>
      <c r="P63" s="108">
        <f t="shared" si="4"/>
        <v>0</v>
      </c>
      <c r="Q63" s="108" t="str">
        <f>IF(OR($C63="LED",$C63="不明"),"",IF(ISERROR(VLOOKUP($M63,#REF!,2,0)),"",VLOOKUP($M63,#REF!,2,0)))</f>
        <v/>
      </c>
      <c r="R63" s="100">
        <f t="shared" si="5"/>
        <v>0</v>
      </c>
      <c r="S63" s="100">
        <f t="shared" si="6"/>
        <v>0</v>
      </c>
      <c r="T63" s="120" t="str">
        <f t="shared" si="7"/>
        <v/>
      </c>
      <c r="U63" s="124"/>
      <c r="V63" s="129" t="s">
        <v>164</v>
      </c>
      <c r="W63" s="131"/>
      <c r="X63" s="75" t="str">
        <f>IF(COUNTIF($M63,"*LED*"),"LED設置済",IF(COUNTIF($M63,"*不明*"),"該当不明",IF(ISERROR(VLOOKUP($M63,#REF!,4,0)),"",VLOOKUP($M63,#REF!,4,0))))</f>
        <v/>
      </c>
      <c r="Y63" s="139">
        <f t="shared" si="8"/>
        <v>0</v>
      </c>
      <c r="Z63" s="144" t="str">
        <f>IF(ISERROR(VLOOKUP($M63,#REF!,5,0)),"",VLOOKUP($M63,#REF!,5,0))</f>
        <v/>
      </c>
      <c r="AA63" s="147" t="str">
        <f t="shared" si="9"/>
        <v/>
      </c>
      <c r="AB63" s="147" t="str">
        <f t="shared" si="10"/>
        <v/>
      </c>
      <c r="AC63" s="147" t="str">
        <f>IF(ISERROR(VLOOKUP($M63,#REF!,6,0)),"",VLOOKUP($M63,#REF!,6,0))</f>
        <v/>
      </c>
      <c r="AD63" s="147" t="str">
        <f>IF(ISERROR(VLOOKUP($M63,#REF!,8,0)),"",VLOOKUP($M63,#REF!,8,0))</f>
        <v/>
      </c>
      <c r="AE63" s="152" t="str">
        <f t="shared" si="11"/>
        <v/>
      </c>
      <c r="AF63" s="155" t="str">
        <f t="shared" si="12"/>
        <v/>
      </c>
      <c r="AG63" s="146" t="str">
        <f t="shared" si="13"/>
        <v/>
      </c>
      <c r="AH63" s="146" t="str">
        <f>IF(ISERROR(VLOOKUP($M63,#REF!,9,0)),"",VLOOKUP($M63,#REF!,9,0))</f>
        <v/>
      </c>
      <c r="AI63" s="146" t="str">
        <f t="shared" si="14"/>
        <v/>
      </c>
      <c r="AJ63" s="168">
        <f t="shared" si="15"/>
        <v>0</v>
      </c>
      <c r="AK63" s="171"/>
      <c r="AL63" s="174" t="str">
        <f t="shared" si="16"/>
        <v/>
      </c>
      <c r="AM63" s="179" t="str">
        <f t="shared" si="17"/>
        <v/>
      </c>
      <c r="AN63" s="183" t="str">
        <f t="shared" si="18"/>
        <v>未入力セル</v>
      </c>
      <c r="AO63" s="186" t="str">
        <f t="shared" si="30"/>
        <v/>
      </c>
      <c r="AP63" s="186" t="str">
        <f t="shared" si="31"/>
        <v/>
      </c>
      <c r="AQ63" s="39">
        <f t="shared" si="32"/>
        <v>0</v>
      </c>
      <c r="AR63" s="39" t="str">
        <f>IF(ISERROR(VLOOKUP($M63,#REF!,16,0)),"",VLOOKUP($M63,#REF!,16,0))</f>
        <v/>
      </c>
      <c r="AS63" s="196" t="str">
        <f>IF(ISERROR(VLOOKUP($M63,#REF!,7,0)),"",VLOOKUP($M63,#REF!,7,0))</f>
        <v/>
      </c>
      <c r="AT63" s="203">
        <f t="shared" si="22"/>
        <v>0</v>
      </c>
      <c r="AU63" s="208" t="str">
        <f t="shared" si="23"/>
        <v/>
      </c>
      <c r="AW63" s="208" t="str">
        <f>IF(ISERROR(VLOOKUP($M63,#REF!,10,0)),"",VLOOKUP($M63,#REF!,10,0))</f>
        <v/>
      </c>
      <c r="AX63" s="203">
        <f t="shared" si="24"/>
        <v>0</v>
      </c>
      <c r="AY63" s="208" t="str">
        <f t="shared" si="25"/>
        <v/>
      </c>
      <c r="BA63" s="225" t="str">
        <f t="shared" si="26"/>
        <v/>
      </c>
      <c r="BB63" s="225" t="str">
        <f t="shared" si="27"/>
        <v/>
      </c>
    </row>
    <row r="64" spans="1:54" s="39" customFormat="1" ht="25.2" customHeight="1" x14ac:dyDescent="0.2">
      <c r="A64" s="45"/>
      <c r="B64" s="48"/>
      <c r="C64" s="48"/>
      <c r="D64" s="53"/>
      <c r="E64" s="53"/>
      <c r="F64" s="55"/>
      <c r="G64" s="55"/>
      <c r="H64" s="60"/>
      <c r="I64" s="66"/>
      <c r="J64" s="68"/>
      <c r="L64" s="73">
        <f t="shared" si="0"/>
        <v>0</v>
      </c>
      <c r="M64" s="73" t="str">
        <f t="shared" si="1"/>
        <v xml:space="preserve"> </v>
      </c>
      <c r="N64" s="100">
        <f t="shared" si="2"/>
        <v>0</v>
      </c>
      <c r="O64" s="100">
        <f t="shared" si="3"/>
        <v>0</v>
      </c>
      <c r="P64" s="108">
        <f t="shared" si="4"/>
        <v>0</v>
      </c>
      <c r="Q64" s="108" t="str">
        <f>IF(OR($C64="LED",$C64="不明"),"",IF(ISERROR(VLOOKUP($M64,#REF!,2,0)),"",VLOOKUP($M64,#REF!,2,0)))</f>
        <v/>
      </c>
      <c r="R64" s="100">
        <f t="shared" si="5"/>
        <v>0</v>
      </c>
      <c r="S64" s="100">
        <f t="shared" si="6"/>
        <v>0</v>
      </c>
      <c r="T64" s="120" t="str">
        <f t="shared" si="7"/>
        <v/>
      </c>
      <c r="U64" s="124"/>
      <c r="V64" s="129" t="s">
        <v>164</v>
      </c>
      <c r="W64" s="131"/>
      <c r="X64" s="75" t="str">
        <f>IF(COUNTIF($M64,"*LED*"),"LED設置済",IF(COUNTIF($M64,"*不明*"),"該当不明",IF(ISERROR(VLOOKUP($M64,#REF!,4,0)),"",VLOOKUP($M64,#REF!,4,0))))</f>
        <v/>
      </c>
      <c r="Y64" s="139">
        <f t="shared" si="8"/>
        <v>0</v>
      </c>
      <c r="Z64" s="144" t="str">
        <f>IF(ISERROR(VLOOKUP($M64,#REF!,5,0)),"",VLOOKUP($M64,#REF!,5,0))</f>
        <v/>
      </c>
      <c r="AA64" s="147" t="str">
        <f t="shared" si="9"/>
        <v/>
      </c>
      <c r="AB64" s="147" t="str">
        <f t="shared" si="10"/>
        <v/>
      </c>
      <c r="AC64" s="147" t="str">
        <f>IF(ISERROR(VLOOKUP($M64,#REF!,6,0)),"",VLOOKUP($M64,#REF!,6,0))</f>
        <v/>
      </c>
      <c r="AD64" s="147" t="str">
        <f>IF(ISERROR(VLOOKUP($M64,#REF!,8,0)),"",VLOOKUP($M64,#REF!,8,0))</f>
        <v/>
      </c>
      <c r="AE64" s="152" t="str">
        <f t="shared" si="11"/>
        <v/>
      </c>
      <c r="AF64" s="155" t="str">
        <f t="shared" si="12"/>
        <v/>
      </c>
      <c r="AG64" s="146" t="str">
        <f t="shared" si="13"/>
        <v/>
      </c>
      <c r="AH64" s="146" t="str">
        <f>IF(ISERROR(VLOOKUP($M64,#REF!,9,0)),"",VLOOKUP($M64,#REF!,9,0))</f>
        <v/>
      </c>
      <c r="AI64" s="146" t="str">
        <f t="shared" si="14"/>
        <v/>
      </c>
      <c r="AJ64" s="168">
        <f t="shared" si="15"/>
        <v>0</v>
      </c>
      <c r="AK64" s="171"/>
      <c r="AL64" s="174" t="str">
        <f t="shared" si="16"/>
        <v/>
      </c>
      <c r="AM64" s="179" t="str">
        <f t="shared" si="17"/>
        <v/>
      </c>
      <c r="AN64" s="183" t="str">
        <f t="shared" si="18"/>
        <v>未入力セル</v>
      </c>
      <c r="AO64" s="186"/>
      <c r="AP64" s="186"/>
      <c r="AQ64" s="39">
        <f t="shared" si="32"/>
        <v>0</v>
      </c>
      <c r="AR64" s="39" t="str">
        <f>IF(ISERROR(VLOOKUP($M64,#REF!,16,0)),"",VLOOKUP($M64,#REF!,16,0))</f>
        <v/>
      </c>
      <c r="AS64" s="196" t="str">
        <f>IF(ISERROR(VLOOKUP($M64,#REF!,7,0)),"",VLOOKUP($M64,#REF!,7,0))</f>
        <v/>
      </c>
      <c r="AT64" s="203">
        <f t="shared" si="22"/>
        <v>0</v>
      </c>
      <c r="AU64" s="208" t="str">
        <f t="shared" si="23"/>
        <v/>
      </c>
      <c r="AW64" s="208" t="str">
        <f>IF(ISERROR(VLOOKUP($M64,#REF!,10,0)),"",VLOOKUP($M64,#REF!,10,0))</f>
        <v/>
      </c>
      <c r="AX64" s="203">
        <f t="shared" si="24"/>
        <v>0</v>
      </c>
      <c r="AY64" s="208" t="str">
        <f t="shared" si="25"/>
        <v/>
      </c>
      <c r="BA64" s="225" t="str">
        <f t="shared" si="26"/>
        <v/>
      </c>
      <c r="BB64" s="225" t="str">
        <f t="shared" si="27"/>
        <v/>
      </c>
    </row>
    <row r="65" spans="1:54" s="39" customFormat="1" ht="25.2" customHeight="1" x14ac:dyDescent="0.2">
      <c r="A65" s="45"/>
      <c r="B65" s="48"/>
      <c r="C65" s="48"/>
      <c r="D65" s="53"/>
      <c r="E65" s="53"/>
      <c r="F65" s="55"/>
      <c r="G65" s="55"/>
      <c r="H65" s="60"/>
      <c r="I65" s="66"/>
      <c r="J65" s="68"/>
      <c r="L65" s="73">
        <f t="shared" si="0"/>
        <v>0</v>
      </c>
      <c r="M65" s="73" t="str">
        <f t="shared" si="1"/>
        <v xml:space="preserve"> </v>
      </c>
      <c r="N65" s="100">
        <f t="shared" si="2"/>
        <v>0</v>
      </c>
      <c r="O65" s="100">
        <f t="shared" si="3"/>
        <v>0</v>
      </c>
      <c r="P65" s="108">
        <f t="shared" si="4"/>
        <v>0</v>
      </c>
      <c r="Q65" s="108" t="str">
        <f>IF(OR($C65="LED",$C65="不明"),"",IF(ISERROR(VLOOKUP($M65,#REF!,2,0)),"",VLOOKUP($M65,#REF!,2,0)))</f>
        <v/>
      </c>
      <c r="R65" s="100">
        <f t="shared" si="5"/>
        <v>0</v>
      </c>
      <c r="S65" s="100">
        <f t="shared" si="6"/>
        <v>0</v>
      </c>
      <c r="T65" s="120" t="str">
        <f t="shared" si="7"/>
        <v/>
      </c>
      <c r="U65" s="124"/>
      <c r="V65" s="129" t="s">
        <v>164</v>
      </c>
      <c r="W65" s="131"/>
      <c r="X65" s="75" t="str">
        <f>IF(COUNTIF($M65,"*LED*"),"LED設置済",IF(COUNTIF($M65,"*不明*"),"該当不明",IF(ISERROR(VLOOKUP($M65,#REF!,4,0)),"",VLOOKUP($M65,#REF!,4,0))))</f>
        <v/>
      </c>
      <c r="Y65" s="139">
        <f t="shared" si="8"/>
        <v>0</v>
      </c>
      <c r="Z65" s="144" t="str">
        <f>IF(ISERROR(VLOOKUP($M65,#REF!,5,0)),"",VLOOKUP($M65,#REF!,5,0))</f>
        <v/>
      </c>
      <c r="AA65" s="147" t="str">
        <f t="shared" si="9"/>
        <v/>
      </c>
      <c r="AB65" s="147" t="str">
        <f t="shared" si="10"/>
        <v/>
      </c>
      <c r="AC65" s="147" t="str">
        <f>IF(ISERROR(VLOOKUP($M65,#REF!,6,0)),"",VLOOKUP($M65,#REF!,6,0))</f>
        <v/>
      </c>
      <c r="AD65" s="147" t="str">
        <f>IF(ISERROR(VLOOKUP($M65,#REF!,8,0)),"",VLOOKUP($M65,#REF!,8,0))</f>
        <v/>
      </c>
      <c r="AE65" s="152" t="str">
        <f t="shared" si="11"/>
        <v/>
      </c>
      <c r="AF65" s="155" t="str">
        <f t="shared" si="12"/>
        <v/>
      </c>
      <c r="AG65" s="146" t="str">
        <f t="shared" si="13"/>
        <v/>
      </c>
      <c r="AH65" s="146" t="str">
        <f>IF(ISERROR(VLOOKUP($M65,#REF!,9,0)),"",VLOOKUP($M65,#REF!,9,0))</f>
        <v/>
      </c>
      <c r="AI65" s="146" t="str">
        <f t="shared" si="14"/>
        <v/>
      </c>
      <c r="AJ65" s="168">
        <f t="shared" si="15"/>
        <v>0</v>
      </c>
      <c r="AK65" s="171"/>
      <c r="AL65" s="174" t="str">
        <f t="shared" si="16"/>
        <v/>
      </c>
      <c r="AM65" s="179" t="str">
        <f t="shared" si="17"/>
        <v/>
      </c>
      <c r="AN65" s="183" t="str">
        <f t="shared" si="18"/>
        <v>未入力セル</v>
      </c>
      <c r="AO65" s="186" t="str">
        <f t="shared" ref="AO65:AO128" si="33">IF(ISERROR((Q65*Y65)/1000),"",((Q65*Y65)/1000))</f>
        <v/>
      </c>
      <c r="AP65" s="186" t="str">
        <f t="shared" ref="AP65:AP128" si="34">IF(ISERROR((Z65*Y65)/1000),"",((Z65*Y65)/1000))</f>
        <v/>
      </c>
      <c r="AQ65" s="39">
        <f t="shared" si="32"/>
        <v>0</v>
      </c>
      <c r="AR65" s="39" t="str">
        <f>IF(ISERROR(VLOOKUP($M65,#REF!,16,0)),"",VLOOKUP($M65,#REF!,16,0))</f>
        <v/>
      </c>
      <c r="AS65" s="196" t="str">
        <f>IF(ISERROR(VLOOKUP($M65,#REF!,7,0)),"",VLOOKUP($M65,#REF!,7,0))</f>
        <v/>
      </c>
      <c r="AT65" s="203">
        <f t="shared" si="22"/>
        <v>0</v>
      </c>
      <c r="AU65" s="208" t="str">
        <f t="shared" si="23"/>
        <v/>
      </c>
      <c r="AW65" s="208" t="str">
        <f>IF(ISERROR(VLOOKUP($M65,#REF!,10,0)),"",VLOOKUP($M65,#REF!,10,0))</f>
        <v/>
      </c>
      <c r="AX65" s="203">
        <f t="shared" si="24"/>
        <v>0</v>
      </c>
      <c r="AY65" s="208" t="str">
        <f t="shared" si="25"/>
        <v/>
      </c>
      <c r="BA65" s="225" t="str">
        <f t="shared" si="26"/>
        <v/>
      </c>
      <c r="BB65" s="225" t="str">
        <f t="shared" si="27"/>
        <v/>
      </c>
    </row>
    <row r="66" spans="1:54" s="39" customFormat="1" ht="25.2" customHeight="1" x14ac:dyDescent="0.2">
      <c r="A66" s="45"/>
      <c r="B66" s="48"/>
      <c r="C66" s="48"/>
      <c r="D66" s="53"/>
      <c r="E66" s="53"/>
      <c r="F66" s="55"/>
      <c r="G66" s="55"/>
      <c r="H66" s="60"/>
      <c r="I66" s="66"/>
      <c r="J66" s="68"/>
      <c r="L66" s="73">
        <f t="shared" si="0"/>
        <v>0</v>
      </c>
      <c r="M66" s="73" t="str">
        <f t="shared" si="1"/>
        <v xml:space="preserve"> </v>
      </c>
      <c r="N66" s="100">
        <f t="shared" si="2"/>
        <v>0</v>
      </c>
      <c r="O66" s="100">
        <f t="shared" si="3"/>
        <v>0</v>
      </c>
      <c r="P66" s="108">
        <f t="shared" si="4"/>
        <v>0</v>
      </c>
      <c r="Q66" s="108" t="str">
        <f>IF(OR($C66="LED",$C66="不明"),"",IF(ISERROR(VLOOKUP($M66,#REF!,2,0)),"",VLOOKUP($M66,#REF!,2,0)))</f>
        <v/>
      </c>
      <c r="R66" s="100">
        <f t="shared" si="5"/>
        <v>0</v>
      </c>
      <c r="S66" s="100">
        <f t="shared" si="6"/>
        <v>0</v>
      </c>
      <c r="T66" s="120" t="str">
        <f t="shared" si="7"/>
        <v/>
      </c>
      <c r="U66" s="124"/>
      <c r="V66" s="129" t="s">
        <v>164</v>
      </c>
      <c r="W66" s="131"/>
      <c r="X66" s="75" t="str">
        <f>IF(COUNTIF($M66,"*LED*"),"LED設置済",IF(COUNTIF($M66,"*不明*"),"該当不明",IF(ISERROR(VLOOKUP($M66,#REF!,4,0)),"",VLOOKUP($M66,#REF!,4,0))))</f>
        <v/>
      </c>
      <c r="Y66" s="139">
        <f t="shared" si="8"/>
        <v>0</v>
      </c>
      <c r="Z66" s="144" t="str">
        <f>IF(ISERROR(VLOOKUP($M66,#REF!,5,0)),"",VLOOKUP($M66,#REF!,5,0))</f>
        <v/>
      </c>
      <c r="AA66" s="147" t="str">
        <f t="shared" si="9"/>
        <v/>
      </c>
      <c r="AB66" s="147" t="str">
        <f t="shared" si="10"/>
        <v/>
      </c>
      <c r="AC66" s="147" t="str">
        <f>IF(ISERROR(VLOOKUP($M66,#REF!,6,0)),"",VLOOKUP($M66,#REF!,6,0))</f>
        <v/>
      </c>
      <c r="AD66" s="147" t="str">
        <f>IF(ISERROR(VLOOKUP($M66,#REF!,8,0)),"",VLOOKUP($M66,#REF!,8,0))</f>
        <v/>
      </c>
      <c r="AE66" s="152" t="str">
        <f t="shared" si="11"/>
        <v/>
      </c>
      <c r="AF66" s="155" t="str">
        <f t="shared" si="12"/>
        <v/>
      </c>
      <c r="AG66" s="146" t="str">
        <f t="shared" si="13"/>
        <v/>
      </c>
      <c r="AH66" s="146" t="str">
        <f>IF(ISERROR(VLOOKUP($M66,#REF!,9,0)),"",VLOOKUP($M66,#REF!,9,0))</f>
        <v/>
      </c>
      <c r="AI66" s="146" t="str">
        <f t="shared" si="14"/>
        <v/>
      </c>
      <c r="AJ66" s="168">
        <f t="shared" si="15"/>
        <v>0</v>
      </c>
      <c r="AK66" s="171"/>
      <c r="AL66" s="174" t="str">
        <f t="shared" si="16"/>
        <v/>
      </c>
      <c r="AM66" s="179" t="str">
        <f t="shared" si="17"/>
        <v/>
      </c>
      <c r="AN66" s="183" t="str">
        <f t="shared" si="18"/>
        <v>未入力セル</v>
      </c>
      <c r="AO66" s="186" t="str">
        <f t="shared" si="33"/>
        <v/>
      </c>
      <c r="AP66" s="186" t="str">
        <f t="shared" si="34"/>
        <v/>
      </c>
      <c r="AQ66" s="39">
        <f t="shared" si="32"/>
        <v>0</v>
      </c>
      <c r="AR66" s="39" t="str">
        <f>IF(ISERROR(VLOOKUP($M66,#REF!,16,0)),"",VLOOKUP($M66,#REF!,16,0))</f>
        <v/>
      </c>
      <c r="AS66" s="196" t="str">
        <f>IF(ISERROR(VLOOKUP($M66,#REF!,7,0)),"",VLOOKUP($M66,#REF!,7,0))</f>
        <v/>
      </c>
      <c r="AT66" s="203">
        <f t="shared" si="22"/>
        <v>0</v>
      </c>
      <c r="AU66" s="208" t="str">
        <f t="shared" si="23"/>
        <v/>
      </c>
      <c r="AW66" s="208" t="str">
        <f>IF(ISERROR(VLOOKUP($M66,#REF!,10,0)),"",VLOOKUP($M66,#REF!,10,0))</f>
        <v/>
      </c>
      <c r="AX66" s="203">
        <f t="shared" si="24"/>
        <v>0</v>
      </c>
      <c r="AY66" s="208" t="str">
        <f t="shared" si="25"/>
        <v/>
      </c>
      <c r="BA66" s="225" t="str">
        <f t="shared" si="26"/>
        <v/>
      </c>
      <c r="BB66" s="225" t="str">
        <f t="shared" si="27"/>
        <v/>
      </c>
    </row>
    <row r="67" spans="1:54" s="39" customFormat="1" ht="25.2" customHeight="1" x14ac:dyDescent="0.2">
      <c r="A67" s="45"/>
      <c r="B67" s="48"/>
      <c r="C67" s="48"/>
      <c r="D67" s="53"/>
      <c r="E67" s="53"/>
      <c r="F67" s="55"/>
      <c r="G67" s="55"/>
      <c r="H67" s="60"/>
      <c r="I67" s="66"/>
      <c r="J67" s="68"/>
      <c r="L67" s="73">
        <f t="shared" si="0"/>
        <v>0</v>
      </c>
      <c r="M67" s="73" t="str">
        <f t="shared" si="1"/>
        <v xml:space="preserve"> </v>
      </c>
      <c r="N67" s="100">
        <f t="shared" si="2"/>
        <v>0</v>
      </c>
      <c r="O67" s="100">
        <f t="shared" si="3"/>
        <v>0</v>
      </c>
      <c r="P67" s="108">
        <f t="shared" si="4"/>
        <v>0</v>
      </c>
      <c r="Q67" s="108" t="str">
        <f>IF(OR($C67="LED",$C67="不明"),"",IF(ISERROR(VLOOKUP($M67,#REF!,2,0)),"",VLOOKUP($M67,#REF!,2,0)))</f>
        <v/>
      </c>
      <c r="R67" s="100">
        <f t="shared" si="5"/>
        <v>0</v>
      </c>
      <c r="S67" s="100">
        <f t="shared" si="6"/>
        <v>0</v>
      </c>
      <c r="T67" s="120" t="str">
        <f t="shared" si="7"/>
        <v/>
      </c>
      <c r="U67" s="124"/>
      <c r="V67" s="129" t="s">
        <v>164</v>
      </c>
      <c r="W67" s="131"/>
      <c r="X67" s="75" t="str">
        <f>IF(COUNTIF($M67,"*LED*"),"LED設置済",IF(COUNTIF($M67,"*不明*"),"該当不明",IF(ISERROR(VLOOKUP($M67,#REF!,4,0)),"",VLOOKUP($M67,#REF!,4,0))))</f>
        <v/>
      </c>
      <c r="Y67" s="139">
        <f t="shared" si="8"/>
        <v>0</v>
      </c>
      <c r="Z67" s="144" t="str">
        <f>IF(ISERROR(VLOOKUP($M67,#REF!,5,0)),"",VLOOKUP($M67,#REF!,5,0))</f>
        <v/>
      </c>
      <c r="AA67" s="147" t="str">
        <f t="shared" si="9"/>
        <v/>
      </c>
      <c r="AB67" s="147" t="str">
        <f t="shared" si="10"/>
        <v/>
      </c>
      <c r="AC67" s="147" t="str">
        <f>IF(ISERROR(VLOOKUP($M67,#REF!,6,0)),"",VLOOKUP($M67,#REF!,6,0))</f>
        <v/>
      </c>
      <c r="AD67" s="147" t="str">
        <f>IF(ISERROR(VLOOKUP($M67,#REF!,8,0)),"",VLOOKUP($M67,#REF!,8,0))</f>
        <v/>
      </c>
      <c r="AE67" s="152" t="str">
        <f t="shared" si="11"/>
        <v/>
      </c>
      <c r="AF67" s="155" t="str">
        <f t="shared" si="12"/>
        <v/>
      </c>
      <c r="AG67" s="146" t="str">
        <f t="shared" si="13"/>
        <v/>
      </c>
      <c r="AH67" s="146" t="str">
        <f>IF(ISERROR(VLOOKUP($M67,#REF!,9,0)),"",VLOOKUP($M67,#REF!,9,0))</f>
        <v/>
      </c>
      <c r="AI67" s="146" t="str">
        <f t="shared" si="14"/>
        <v/>
      </c>
      <c r="AJ67" s="168">
        <f t="shared" si="15"/>
        <v>0</v>
      </c>
      <c r="AK67" s="171"/>
      <c r="AL67" s="174" t="str">
        <f t="shared" si="16"/>
        <v/>
      </c>
      <c r="AM67" s="179" t="str">
        <f t="shared" si="17"/>
        <v/>
      </c>
      <c r="AN67" s="183" t="str">
        <f t="shared" si="18"/>
        <v>未入力セル</v>
      </c>
      <c r="AO67" s="186" t="str">
        <f t="shared" si="33"/>
        <v/>
      </c>
      <c r="AP67" s="186" t="str">
        <f t="shared" si="34"/>
        <v/>
      </c>
      <c r="AQ67" s="39">
        <f t="shared" si="32"/>
        <v>0</v>
      </c>
      <c r="AR67" s="39" t="str">
        <f>IF(ISERROR(VLOOKUP($M67,#REF!,16,0)),"",VLOOKUP($M67,#REF!,16,0))</f>
        <v/>
      </c>
      <c r="AS67" s="196" t="str">
        <f>IF(ISERROR(VLOOKUP($M67,#REF!,7,0)),"",VLOOKUP($M67,#REF!,7,0))</f>
        <v/>
      </c>
      <c r="AT67" s="203">
        <f t="shared" si="22"/>
        <v>0</v>
      </c>
      <c r="AU67" s="208" t="str">
        <f t="shared" si="23"/>
        <v/>
      </c>
      <c r="AW67" s="208" t="str">
        <f>IF(ISERROR(VLOOKUP($M67,#REF!,10,0)),"",VLOOKUP($M67,#REF!,10,0))</f>
        <v/>
      </c>
      <c r="AX67" s="203">
        <f t="shared" si="24"/>
        <v>0</v>
      </c>
      <c r="AY67" s="208" t="str">
        <f t="shared" si="25"/>
        <v/>
      </c>
      <c r="BA67" s="225" t="str">
        <f t="shared" si="26"/>
        <v/>
      </c>
      <c r="BB67" s="225" t="str">
        <f t="shared" si="27"/>
        <v/>
      </c>
    </row>
    <row r="68" spans="1:54" s="39" customFormat="1" ht="25.2" customHeight="1" x14ac:dyDescent="0.2">
      <c r="A68" s="45"/>
      <c r="B68" s="48"/>
      <c r="C68" s="48"/>
      <c r="D68" s="53"/>
      <c r="E68" s="53"/>
      <c r="F68" s="55"/>
      <c r="G68" s="55"/>
      <c r="H68" s="60"/>
      <c r="I68" s="66"/>
      <c r="J68" s="68"/>
      <c r="L68" s="73">
        <f t="shared" si="0"/>
        <v>0</v>
      </c>
      <c r="M68" s="73" t="str">
        <f t="shared" si="1"/>
        <v xml:space="preserve"> </v>
      </c>
      <c r="N68" s="100">
        <f t="shared" si="2"/>
        <v>0</v>
      </c>
      <c r="O68" s="100">
        <f t="shared" si="3"/>
        <v>0</v>
      </c>
      <c r="P68" s="108">
        <f t="shared" si="4"/>
        <v>0</v>
      </c>
      <c r="Q68" s="108" t="str">
        <f>IF(OR($C68="LED",$C68="不明"),"",IF(ISERROR(VLOOKUP($M68,#REF!,2,0)),"",VLOOKUP($M68,#REF!,2,0)))</f>
        <v/>
      </c>
      <c r="R68" s="100">
        <f t="shared" si="5"/>
        <v>0</v>
      </c>
      <c r="S68" s="100">
        <f t="shared" si="6"/>
        <v>0</v>
      </c>
      <c r="T68" s="120" t="str">
        <f t="shared" si="7"/>
        <v/>
      </c>
      <c r="U68" s="124"/>
      <c r="V68" s="129" t="s">
        <v>164</v>
      </c>
      <c r="W68" s="131"/>
      <c r="X68" s="75" t="str">
        <f>IF(COUNTIF($M68,"*LED*"),"LED設置済",IF(COUNTIF($M68,"*不明*"),"該当不明",IF(ISERROR(VLOOKUP($M68,#REF!,4,0)),"",VLOOKUP($M68,#REF!,4,0))))</f>
        <v/>
      </c>
      <c r="Y68" s="139">
        <f t="shared" si="8"/>
        <v>0</v>
      </c>
      <c r="Z68" s="144" t="str">
        <f>IF(ISERROR(VLOOKUP($M68,#REF!,5,0)),"",VLOOKUP($M68,#REF!,5,0))</f>
        <v/>
      </c>
      <c r="AA68" s="147" t="str">
        <f t="shared" si="9"/>
        <v/>
      </c>
      <c r="AB68" s="147" t="str">
        <f t="shared" si="10"/>
        <v/>
      </c>
      <c r="AC68" s="147" t="str">
        <f>IF(ISERROR(VLOOKUP($M68,#REF!,6,0)),"",VLOOKUP($M68,#REF!,6,0))</f>
        <v/>
      </c>
      <c r="AD68" s="147" t="str">
        <f>IF(ISERROR(VLOOKUP($M68,#REF!,8,0)),"",VLOOKUP($M68,#REF!,8,0))</f>
        <v/>
      </c>
      <c r="AE68" s="152" t="str">
        <f t="shared" si="11"/>
        <v/>
      </c>
      <c r="AF68" s="155" t="str">
        <f t="shared" si="12"/>
        <v/>
      </c>
      <c r="AG68" s="146" t="str">
        <f t="shared" si="13"/>
        <v/>
      </c>
      <c r="AH68" s="146" t="str">
        <f>IF(ISERROR(VLOOKUP($M68,#REF!,9,0)),"",VLOOKUP($M68,#REF!,9,0))</f>
        <v/>
      </c>
      <c r="AI68" s="146" t="str">
        <f t="shared" si="14"/>
        <v/>
      </c>
      <c r="AJ68" s="168">
        <f t="shared" si="15"/>
        <v>0</v>
      </c>
      <c r="AK68" s="171"/>
      <c r="AL68" s="174" t="str">
        <f t="shared" si="16"/>
        <v/>
      </c>
      <c r="AM68" s="179" t="str">
        <f t="shared" si="17"/>
        <v/>
      </c>
      <c r="AN68" s="183" t="str">
        <f t="shared" si="18"/>
        <v>未入力セル</v>
      </c>
      <c r="AO68" s="186" t="str">
        <f t="shared" si="33"/>
        <v/>
      </c>
      <c r="AP68" s="186" t="str">
        <f t="shared" si="34"/>
        <v/>
      </c>
      <c r="AQ68" s="39">
        <f t="shared" si="32"/>
        <v>0</v>
      </c>
      <c r="AR68" s="39" t="str">
        <f>IF(ISERROR(VLOOKUP($M68,#REF!,16,0)),"",VLOOKUP($M68,#REF!,16,0))</f>
        <v/>
      </c>
      <c r="AS68" s="196" t="str">
        <f>IF(ISERROR(VLOOKUP($M68,#REF!,7,0)),"",VLOOKUP($M68,#REF!,7,0))</f>
        <v/>
      </c>
      <c r="AT68" s="203">
        <f t="shared" si="22"/>
        <v>0</v>
      </c>
      <c r="AU68" s="208" t="str">
        <f t="shared" si="23"/>
        <v/>
      </c>
      <c r="AW68" s="208" t="str">
        <f>IF(ISERROR(VLOOKUP($M68,#REF!,10,0)),"",VLOOKUP($M68,#REF!,10,0))</f>
        <v/>
      </c>
      <c r="AX68" s="203">
        <f t="shared" si="24"/>
        <v>0</v>
      </c>
      <c r="AY68" s="208" t="str">
        <f t="shared" si="25"/>
        <v/>
      </c>
      <c r="BA68" s="225" t="str">
        <f t="shared" si="26"/>
        <v/>
      </c>
      <c r="BB68" s="225" t="str">
        <f t="shared" si="27"/>
        <v/>
      </c>
    </row>
    <row r="69" spans="1:54" s="39" customFormat="1" ht="25.2" customHeight="1" x14ac:dyDescent="0.2">
      <c r="A69" s="45"/>
      <c r="B69" s="48"/>
      <c r="C69" s="48"/>
      <c r="D69" s="53"/>
      <c r="E69" s="53"/>
      <c r="F69" s="55"/>
      <c r="G69" s="55"/>
      <c r="H69" s="60"/>
      <c r="I69" s="66"/>
      <c r="J69" s="68"/>
      <c r="L69" s="73">
        <f t="shared" si="0"/>
        <v>0</v>
      </c>
      <c r="M69" s="73" t="str">
        <f t="shared" si="1"/>
        <v xml:space="preserve"> </v>
      </c>
      <c r="N69" s="100">
        <f t="shared" si="2"/>
        <v>0</v>
      </c>
      <c r="O69" s="100">
        <f t="shared" si="3"/>
        <v>0</v>
      </c>
      <c r="P69" s="108">
        <f t="shared" si="4"/>
        <v>0</v>
      </c>
      <c r="Q69" s="108" t="str">
        <f>IF(OR($C69="LED",$C69="不明"),"",IF(ISERROR(VLOOKUP($M69,#REF!,2,0)),"",VLOOKUP($M69,#REF!,2,0)))</f>
        <v/>
      </c>
      <c r="R69" s="100">
        <f t="shared" si="5"/>
        <v>0</v>
      </c>
      <c r="S69" s="100">
        <f t="shared" si="6"/>
        <v>0</v>
      </c>
      <c r="T69" s="120" t="str">
        <f t="shared" si="7"/>
        <v/>
      </c>
      <c r="U69" s="124"/>
      <c r="V69" s="129" t="s">
        <v>164</v>
      </c>
      <c r="W69" s="131"/>
      <c r="X69" s="75" t="str">
        <f>IF(COUNTIF($M69,"*LED*"),"LED設置済",IF(COUNTIF($M69,"*不明*"),"該当不明",IF(ISERROR(VLOOKUP($M69,#REF!,4,0)),"",VLOOKUP($M69,#REF!,4,0))))</f>
        <v/>
      </c>
      <c r="Y69" s="139">
        <f t="shared" si="8"/>
        <v>0</v>
      </c>
      <c r="Z69" s="144" t="str">
        <f>IF(ISERROR(VLOOKUP($M69,#REF!,5,0)),"",VLOOKUP($M69,#REF!,5,0))</f>
        <v/>
      </c>
      <c r="AA69" s="147" t="str">
        <f t="shared" si="9"/>
        <v/>
      </c>
      <c r="AB69" s="147" t="str">
        <f t="shared" si="10"/>
        <v/>
      </c>
      <c r="AC69" s="147" t="str">
        <f>IF(ISERROR(VLOOKUP($M69,#REF!,6,0)),"",VLOOKUP($M69,#REF!,6,0))</f>
        <v/>
      </c>
      <c r="AD69" s="147" t="str">
        <f>IF(ISERROR(VLOOKUP($M69,#REF!,8,0)),"",VLOOKUP($M69,#REF!,8,0))</f>
        <v/>
      </c>
      <c r="AE69" s="152" t="str">
        <f t="shared" si="11"/>
        <v/>
      </c>
      <c r="AF69" s="155" t="str">
        <f t="shared" si="12"/>
        <v/>
      </c>
      <c r="AG69" s="146" t="str">
        <f t="shared" si="13"/>
        <v/>
      </c>
      <c r="AH69" s="146" t="str">
        <f>IF(ISERROR(VLOOKUP($M69,#REF!,9,0)),"",VLOOKUP($M69,#REF!,9,0))</f>
        <v/>
      </c>
      <c r="AI69" s="146" t="str">
        <f t="shared" si="14"/>
        <v/>
      </c>
      <c r="AJ69" s="168">
        <f t="shared" si="15"/>
        <v>0</v>
      </c>
      <c r="AK69" s="171"/>
      <c r="AL69" s="174" t="str">
        <f t="shared" si="16"/>
        <v/>
      </c>
      <c r="AM69" s="179" t="str">
        <f t="shared" si="17"/>
        <v/>
      </c>
      <c r="AN69" s="183" t="str">
        <f t="shared" si="18"/>
        <v>未入力セル</v>
      </c>
      <c r="AO69" s="186" t="str">
        <f t="shared" si="33"/>
        <v/>
      </c>
      <c r="AP69" s="186" t="str">
        <f t="shared" si="34"/>
        <v/>
      </c>
      <c r="AQ69" s="39">
        <f t="shared" si="32"/>
        <v>0</v>
      </c>
      <c r="AR69" s="39" t="str">
        <f>IF(ISERROR(VLOOKUP($M69,#REF!,16,0)),"",VLOOKUP($M69,#REF!,16,0))</f>
        <v/>
      </c>
      <c r="AS69" s="196" t="str">
        <f>IF(ISERROR(VLOOKUP($M69,#REF!,7,0)),"",VLOOKUP($M69,#REF!,7,0))</f>
        <v/>
      </c>
      <c r="AT69" s="203">
        <f t="shared" si="22"/>
        <v>0</v>
      </c>
      <c r="AU69" s="208" t="str">
        <f t="shared" si="23"/>
        <v/>
      </c>
      <c r="AW69" s="208" t="str">
        <f>IF(ISERROR(VLOOKUP($M69,#REF!,10,0)),"",VLOOKUP($M69,#REF!,10,0))</f>
        <v/>
      </c>
      <c r="AX69" s="203">
        <f t="shared" si="24"/>
        <v>0</v>
      </c>
      <c r="AY69" s="208" t="str">
        <f t="shared" si="25"/>
        <v/>
      </c>
      <c r="BA69" s="225" t="str">
        <f t="shared" si="26"/>
        <v/>
      </c>
      <c r="BB69" s="225" t="str">
        <f t="shared" si="27"/>
        <v/>
      </c>
    </row>
    <row r="70" spans="1:54" s="39" customFormat="1" ht="25.2" customHeight="1" x14ac:dyDescent="0.2">
      <c r="A70" s="45"/>
      <c r="B70" s="48"/>
      <c r="C70" s="48"/>
      <c r="D70" s="53"/>
      <c r="E70" s="53"/>
      <c r="F70" s="55"/>
      <c r="G70" s="55"/>
      <c r="H70" s="60"/>
      <c r="I70" s="66"/>
      <c r="J70" s="68"/>
      <c r="L70" s="73">
        <f t="shared" si="0"/>
        <v>0</v>
      </c>
      <c r="M70" s="73" t="str">
        <f t="shared" si="1"/>
        <v xml:space="preserve"> </v>
      </c>
      <c r="N70" s="100">
        <f t="shared" si="2"/>
        <v>0</v>
      </c>
      <c r="O70" s="100">
        <f t="shared" si="3"/>
        <v>0</v>
      </c>
      <c r="P70" s="108">
        <f t="shared" si="4"/>
        <v>0</v>
      </c>
      <c r="Q70" s="108" t="str">
        <f>IF(OR($C70="LED",$C70="不明"),"",IF(ISERROR(VLOOKUP($M70,#REF!,2,0)),"",VLOOKUP($M70,#REF!,2,0)))</f>
        <v/>
      </c>
      <c r="R70" s="100">
        <f t="shared" si="5"/>
        <v>0</v>
      </c>
      <c r="S70" s="100">
        <f t="shared" si="6"/>
        <v>0</v>
      </c>
      <c r="T70" s="120" t="str">
        <f t="shared" si="7"/>
        <v/>
      </c>
      <c r="U70" s="124"/>
      <c r="V70" s="129" t="s">
        <v>164</v>
      </c>
      <c r="W70" s="131"/>
      <c r="X70" s="75" t="str">
        <f>IF(COUNTIF($M70,"*LED*"),"LED設置済",IF(COUNTIF($M70,"*不明*"),"該当不明",IF(ISERROR(VLOOKUP($M70,#REF!,4,0)),"",VLOOKUP($M70,#REF!,4,0))))</f>
        <v/>
      </c>
      <c r="Y70" s="139">
        <f t="shared" si="8"/>
        <v>0</v>
      </c>
      <c r="Z70" s="144" t="str">
        <f>IF(ISERROR(VLOOKUP($M70,#REF!,5,0)),"",VLOOKUP($M70,#REF!,5,0))</f>
        <v/>
      </c>
      <c r="AA70" s="147" t="str">
        <f t="shared" si="9"/>
        <v/>
      </c>
      <c r="AB70" s="147" t="str">
        <f t="shared" si="10"/>
        <v/>
      </c>
      <c r="AC70" s="147" t="str">
        <f>IF(ISERROR(VLOOKUP($M70,#REF!,6,0)),"",VLOOKUP($M70,#REF!,6,0))</f>
        <v/>
      </c>
      <c r="AD70" s="147" t="str">
        <f>IF(ISERROR(VLOOKUP($M70,#REF!,8,0)),"",VLOOKUP($M70,#REF!,8,0))</f>
        <v/>
      </c>
      <c r="AE70" s="152" t="str">
        <f t="shared" si="11"/>
        <v/>
      </c>
      <c r="AF70" s="155" t="str">
        <f t="shared" si="12"/>
        <v/>
      </c>
      <c r="AG70" s="146" t="str">
        <f t="shared" si="13"/>
        <v/>
      </c>
      <c r="AH70" s="146" t="str">
        <f>IF(ISERROR(VLOOKUP($M70,#REF!,9,0)),"",VLOOKUP($M70,#REF!,9,0))</f>
        <v/>
      </c>
      <c r="AI70" s="146" t="str">
        <f t="shared" si="14"/>
        <v/>
      </c>
      <c r="AJ70" s="168">
        <f t="shared" si="15"/>
        <v>0</v>
      </c>
      <c r="AK70" s="171"/>
      <c r="AL70" s="174" t="str">
        <f t="shared" si="16"/>
        <v/>
      </c>
      <c r="AM70" s="179" t="str">
        <f t="shared" si="17"/>
        <v/>
      </c>
      <c r="AN70" s="183" t="str">
        <f t="shared" si="18"/>
        <v>未入力セル</v>
      </c>
      <c r="AO70" s="186" t="str">
        <f t="shared" si="33"/>
        <v/>
      </c>
      <c r="AP70" s="186" t="str">
        <f t="shared" si="34"/>
        <v/>
      </c>
      <c r="AQ70" s="39">
        <f t="shared" si="32"/>
        <v>0</v>
      </c>
      <c r="AR70" s="39" t="str">
        <f>IF(ISERROR(VLOOKUP($M70,#REF!,16,0)),"",VLOOKUP($M70,#REF!,16,0))</f>
        <v/>
      </c>
      <c r="AS70" s="196" t="str">
        <f>IF(ISERROR(VLOOKUP($M70,#REF!,7,0)),"",VLOOKUP($M70,#REF!,7,0))</f>
        <v/>
      </c>
      <c r="AT70" s="203">
        <f t="shared" si="22"/>
        <v>0</v>
      </c>
      <c r="AU70" s="208" t="str">
        <f t="shared" si="23"/>
        <v/>
      </c>
      <c r="AW70" s="208" t="str">
        <f>IF(ISERROR(VLOOKUP($M70,#REF!,10,0)),"",VLOOKUP($M70,#REF!,10,0))</f>
        <v/>
      </c>
      <c r="AX70" s="203">
        <f t="shared" si="24"/>
        <v>0</v>
      </c>
      <c r="AY70" s="208" t="str">
        <f t="shared" si="25"/>
        <v/>
      </c>
      <c r="BA70" s="225" t="str">
        <f t="shared" si="26"/>
        <v/>
      </c>
      <c r="BB70" s="225" t="str">
        <f t="shared" si="27"/>
        <v/>
      </c>
    </row>
    <row r="71" spans="1:54" s="39" customFormat="1" ht="25.2" customHeight="1" x14ac:dyDescent="0.2">
      <c r="A71" s="45"/>
      <c r="B71" s="48"/>
      <c r="C71" s="48"/>
      <c r="D71" s="53"/>
      <c r="E71" s="53"/>
      <c r="F71" s="55"/>
      <c r="G71" s="55"/>
      <c r="H71" s="60"/>
      <c r="I71" s="66"/>
      <c r="J71" s="68"/>
      <c r="L71" s="73">
        <f t="shared" si="0"/>
        <v>0</v>
      </c>
      <c r="M71" s="73" t="str">
        <f t="shared" si="1"/>
        <v xml:space="preserve"> </v>
      </c>
      <c r="N71" s="100">
        <f t="shared" si="2"/>
        <v>0</v>
      </c>
      <c r="O71" s="100">
        <f t="shared" si="3"/>
        <v>0</v>
      </c>
      <c r="P71" s="108">
        <f t="shared" si="4"/>
        <v>0</v>
      </c>
      <c r="Q71" s="108" t="str">
        <f>IF(OR($C71="LED",$C71="不明"),"",IF(ISERROR(VLOOKUP($M71,#REF!,2,0)),"",VLOOKUP($M71,#REF!,2,0)))</f>
        <v/>
      </c>
      <c r="R71" s="100">
        <f t="shared" si="5"/>
        <v>0</v>
      </c>
      <c r="S71" s="100">
        <f t="shared" si="6"/>
        <v>0</v>
      </c>
      <c r="T71" s="120" t="str">
        <f t="shared" si="7"/>
        <v/>
      </c>
      <c r="U71" s="124"/>
      <c r="V71" s="129" t="s">
        <v>164</v>
      </c>
      <c r="W71" s="131"/>
      <c r="X71" s="75" t="str">
        <f>IF(COUNTIF($M71,"*LED*"),"LED設置済",IF(COUNTIF($M71,"*不明*"),"該当不明",IF(ISERROR(VLOOKUP($M71,#REF!,4,0)),"",VLOOKUP($M71,#REF!,4,0))))</f>
        <v/>
      </c>
      <c r="Y71" s="139">
        <f t="shared" si="8"/>
        <v>0</v>
      </c>
      <c r="Z71" s="144" t="str">
        <f>IF(ISERROR(VLOOKUP($M71,#REF!,5,0)),"",VLOOKUP($M71,#REF!,5,0))</f>
        <v/>
      </c>
      <c r="AA71" s="147" t="str">
        <f t="shared" si="9"/>
        <v/>
      </c>
      <c r="AB71" s="147" t="str">
        <f t="shared" si="10"/>
        <v/>
      </c>
      <c r="AC71" s="147" t="str">
        <f>IF(ISERROR(VLOOKUP($M71,#REF!,6,0)),"",VLOOKUP($M71,#REF!,6,0))</f>
        <v/>
      </c>
      <c r="AD71" s="147" t="str">
        <f>IF(ISERROR(VLOOKUP($M71,#REF!,8,0)),"",VLOOKUP($M71,#REF!,8,0))</f>
        <v/>
      </c>
      <c r="AE71" s="152" t="str">
        <f t="shared" si="11"/>
        <v/>
      </c>
      <c r="AF71" s="155" t="str">
        <f t="shared" si="12"/>
        <v/>
      </c>
      <c r="AG71" s="146" t="str">
        <f t="shared" si="13"/>
        <v/>
      </c>
      <c r="AH71" s="146" t="str">
        <f>IF(ISERROR(VLOOKUP($M71,#REF!,9,0)),"",VLOOKUP($M71,#REF!,9,0))</f>
        <v/>
      </c>
      <c r="AI71" s="146" t="str">
        <f t="shared" si="14"/>
        <v/>
      </c>
      <c r="AJ71" s="168">
        <f t="shared" si="15"/>
        <v>0</v>
      </c>
      <c r="AK71" s="171"/>
      <c r="AL71" s="174" t="str">
        <f t="shared" si="16"/>
        <v/>
      </c>
      <c r="AM71" s="179" t="str">
        <f t="shared" si="17"/>
        <v/>
      </c>
      <c r="AN71" s="183" t="str">
        <f t="shared" si="18"/>
        <v>未入力セル</v>
      </c>
      <c r="AO71" s="186" t="str">
        <f t="shared" si="33"/>
        <v/>
      </c>
      <c r="AP71" s="186" t="str">
        <f t="shared" si="34"/>
        <v/>
      </c>
      <c r="AQ71" s="39">
        <f t="shared" si="32"/>
        <v>0</v>
      </c>
      <c r="AR71" s="39" t="str">
        <f>IF(ISERROR(VLOOKUP($M71,#REF!,16,0)),"",VLOOKUP($M71,#REF!,16,0))</f>
        <v/>
      </c>
      <c r="AS71" s="196" t="str">
        <f>IF(ISERROR(VLOOKUP($M71,#REF!,7,0)),"",VLOOKUP($M71,#REF!,7,0))</f>
        <v/>
      </c>
      <c r="AT71" s="203">
        <f t="shared" si="22"/>
        <v>0</v>
      </c>
      <c r="AU71" s="208" t="str">
        <f t="shared" si="23"/>
        <v/>
      </c>
      <c r="AW71" s="208" t="str">
        <f>IF(ISERROR(VLOOKUP($M71,#REF!,10,0)),"",VLOOKUP($M71,#REF!,10,0))</f>
        <v/>
      </c>
      <c r="AX71" s="203">
        <f t="shared" si="24"/>
        <v>0</v>
      </c>
      <c r="AY71" s="208" t="str">
        <f t="shared" si="25"/>
        <v/>
      </c>
      <c r="BA71" s="225" t="str">
        <f t="shared" si="26"/>
        <v/>
      </c>
      <c r="BB71" s="225" t="str">
        <f t="shared" si="27"/>
        <v/>
      </c>
    </row>
    <row r="72" spans="1:54" s="39" customFormat="1" ht="25.2" customHeight="1" x14ac:dyDescent="0.2">
      <c r="A72" s="45"/>
      <c r="B72" s="48"/>
      <c r="C72" s="48"/>
      <c r="D72" s="53"/>
      <c r="E72" s="53"/>
      <c r="F72" s="55"/>
      <c r="G72" s="55"/>
      <c r="H72" s="60"/>
      <c r="I72" s="66"/>
      <c r="J72" s="68"/>
      <c r="L72" s="73">
        <f t="shared" si="0"/>
        <v>0</v>
      </c>
      <c r="M72" s="73" t="str">
        <f t="shared" si="1"/>
        <v xml:space="preserve"> </v>
      </c>
      <c r="N72" s="100">
        <f t="shared" si="2"/>
        <v>0</v>
      </c>
      <c r="O72" s="100">
        <f t="shared" si="3"/>
        <v>0</v>
      </c>
      <c r="P72" s="108">
        <f t="shared" si="4"/>
        <v>0</v>
      </c>
      <c r="Q72" s="108" t="str">
        <f>IF(OR($C72="LED",$C72="不明"),"",IF(ISERROR(VLOOKUP($M72,#REF!,2,0)),"",VLOOKUP($M72,#REF!,2,0)))</f>
        <v/>
      </c>
      <c r="R72" s="100">
        <f t="shared" si="5"/>
        <v>0</v>
      </c>
      <c r="S72" s="100">
        <f t="shared" si="6"/>
        <v>0</v>
      </c>
      <c r="T72" s="120" t="str">
        <f t="shared" si="7"/>
        <v/>
      </c>
      <c r="U72" s="124"/>
      <c r="V72" s="129" t="s">
        <v>164</v>
      </c>
      <c r="W72" s="131"/>
      <c r="X72" s="75" t="str">
        <f>IF(COUNTIF($M72,"*LED*"),"LED設置済",IF(COUNTIF($M72,"*不明*"),"該当不明",IF(ISERROR(VLOOKUP($M72,#REF!,4,0)),"",VLOOKUP($M72,#REF!,4,0))))</f>
        <v/>
      </c>
      <c r="Y72" s="139">
        <f t="shared" si="8"/>
        <v>0</v>
      </c>
      <c r="Z72" s="144" t="str">
        <f>IF(ISERROR(VLOOKUP($M72,#REF!,5,0)),"",VLOOKUP($M72,#REF!,5,0))</f>
        <v/>
      </c>
      <c r="AA72" s="147" t="str">
        <f t="shared" si="9"/>
        <v/>
      </c>
      <c r="AB72" s="147" t="str">
        <f t="shared" si="10"/>
        <v/>
      </c>
      <c r="AC72" s="147" t="str">
        <f>IF(ISERROR(VLOOKUP($M72,#REF!,6,0)),"",VLOOKUP($M72,#REF!,6,0))</f>
        <v/>
      </c>
      <c r="AD72" s="147" t="str">
        <f>IF(ISERROR(VLOOKUP($M72,#REF!,8,0)),"",VLOOKUP($M72,#REF!,8,0))</f>
        <v/>
      </c>
      <c r="AE72" s="152" t="str">
        <f t="shared" si="11"/>
        <v/>
      </c>
      <c r="AF72" s="155" t="str">
        <f t="shared" si="12"/>
        <v/>
      </c>
      <c r="AG72" s="146" t="str">
        <f t="shared" si="13"/>
        <v/>
      </c>
      <c r="AH72" s="146" t="str">
        <f>IF(ISERROR(VLOOKUP($M72,#REF!,9,0)),"",VLOOKUP($M72,#REF!,9,0))</f>
        <v/>
      </c>
      <c r="AI72" s="146" t="str">
        <f t="shared" si="14"/>
        <v/>
      </c>
      <c r="AJ72" s="168">
        <f t="shared" si="15"/>
        <v>0</v>
      </c>
      <c r="AK72" s="171"/>
      <c r="AL72" s="174" t="str">
        <f t="shared" si="16"/>
        <v/>
      </c>
      <c r="AM72" s="179" t="str">
        <f t="shared" si="17"/>
        <v/>
      </c>
      <c r="AN72" s="183" t="str">
        <f t="shared" si="18"/>
        <v>未入力セル</v>
      </c>
      <c r="AO72" s="186" t="str">
        <f t="shared" si="33"/>
        <v/>
      </c>
      <c r="AP72" s="186" t="str">
        <f t="shared" si="34"/>
        <v/>
      </c>
      <c r="AQ72" s="39">
        <f t="shared" si="32"/>
        <v>0</v>
      </c>
      <c r="AR72" s="39" t="str">
        <f>IF(ISERROR(VLOOKUP($M72,#REF!,16,0)),"",VLOOKUP($M72,#REF!,16,0))</f>
        <v/>
      </c>
      <c r="AS72" s="196" t="str">
        <f>IF(ISERROR(VLOOKUP($M72,#REF!,7,0)),"",VLOOKUP($M72,#REF!,7,0))</f>
        <v/>
      </c>
      <c r="AT72" s="203">
        <f t="shared" si="22"/>
        <v>0</v>
      </c>
      <c r="AU72" s="208" t="str">
        <f t="shared" si="23"/>
        <v/>
      </c>
      <c r="AW72" s="208" t="str">
        <f>IF(ISERROR(VLOOKUP($M72,#REF!,10,0)),"",VLOOKUP($M72,#REF!,10,0))</f>
        <v/>
      </c>
      <c r="AX72" s="203">
        <f t="shared" si="24"/>
        <v>0</v>
      </c>
      <c r="AY72" s="208" t="str">
        <f t="shared" si="25"/>
        <v/>
      </c>
      <c r="BA72" s="225" t="str">
        <f t="shared" si="26"/>
        <v/>
      </c>
      <c r="BB72" s="225" t="str">
        <f t="shared" si="27"/>
        <v/>
      </c>
    </row>
    <row r="73" spans="1:54" s="39" customFormat="1" ht="25.2" customHeight="1" x14ac:dyDescent="0.2">
      <c r="A73" s="45"/>
      <c r="B73" s="48"/>
      <c r="C73" s="48"/>
      <c r="D73" s="53"/>
      <c r="E73" s="53"/>
      <c r="F73" s="55"/>
      <c r="G73" s="55"/>
      <c r="H73" s="60"/>
      <c r="I73" s="66"/>
      <c r="J73" s="68"/>
      <c r="L73" s="73">
        <f t="shared" si="0"/>
        <v>0</v>
      </c>
      <c r="M73" s="73" t="str">
        <f t="shared" si="1"/>
        <v xml:space="preserve"> </v>
      </c>
      <c r="N73" s="100">
        <f t="shared" si="2"/>
        <v>0</v>
      </c>
      <c r="O73" s="100">
        <f t="shared" si="3"/>
        <v>0</v>
      </c>
      <c r="P73" s="108">
        <f t="shared" si="4"/>
        <v>0</v>
      </c>
      <c r="Q73" s="108" t="str">
        <f>IF(OR($C73="LED",$C73="不明"),"",IF(ISERROR(VLOOKUP($M73,#REF!,2,0)),"",VLOOKUP($M73,#REF!,2,0)))</f>
        <v/>
      </c>
      <c r="R73" s="100">
        <f t="shared" si="5"/>
        <v>0</v>
      </c>
      <c r="S73" s="100">
        <f t="shared" si="6"/>
        <v>0</v>
      </c>
      <c r="T73" s="120" t="str">
        <f t="shared" si="7"/>
        <v/>
      </c>
      <c r="U73" s="124"/>
      <c r="V73" s="129" t="s">
        <v>164</v>
      </c>
      <c r="W73" s="131"/>
      <c r="X73" s="75" t="str">
        <f>IF(COUNTIF($M73,"*LED*"),"LED設置済",IF(COUNTIF($M73,"*不明*"),"該当不明",IF(ISERROR(VLOOKUP($M73,#REF!,4,0)),"",VLOOKUP($M73,#REF!,4,0))))</f>
        <v/>
      </c>
      <c r="Y73" s="139">
        <f t="shared" si="8"/>
        <v>0</v>
      </c>
      <c r="Z73" s="144" t="str">
        <f>IF(ISERROR(VLOOKUP($M73,#REF!,5,0)),"",VLOOKUP($M73,#REF!,5,0))</f>
        <v/>
      </c>
      <c r="AA73" s="147" t="str">
        <f t="shared" si="9"/>
        <v/>
      </c>
      <c r="AB73" s="147" t="str">
        <f t="shared" si="10"/>
        <v/>
      </c>
      <c r="AC73" s="147" t="str">
        <f>IF(ISERROR(VLOOKUP($M73,#REF!,6,0)),"",VLOOKUP($M73,#REF!,6,0))</f>
        <v/>
      </c>
      <c r="AD73" s="147" t="str">
        <f>IF(ISERROR(VLOOKUP($M73,#REF!,8,0)),"",VLOOKUP($M73,#REF!,8,0))</f>
        <v/>
      </c>
      <c r="AE73" s="152" t="str">
        <f t="shared" si="11"/>
        <v/>
      </c>
      <c r="AF73" s="155" t="str">
        <f t="shared" si="12"/>
        <v/>
      </c>
      <c r="AG73" s="146" t="str">
        <f t="shared" si="13"/>
        <v/>
      </c>
      <c r="AH73" s="146" t="str">
        <f>IF(ISERROR(VLOOKUP($M73,#REF!,9,0)),"",VLOOKUP($M73,#REF!,9,0))</f>
        <v/>
      </c>
      <c r="AI73" s="146" t="str">
        <f t="shared" si="14"/>
        <v/>
      </c>
      <c r="AJ73" s="168">
        <f t="shared" si="15"/>
        <v>0</v>
      </c>
      <c r="AK73" s="171"/>
      <c r="AL73" s="174" t="str">
        <f t="shared" si="16"/>
        <v/>
      </c>
      <c r="AM73" s="179" t="str">
        <f t="shared" si="17"/>
        <v/>
      </c>
      <c r="AN73" s="183" t="str">
        <f t="shared" si="18"/>
        <v>未入力セル</v>
      </c>
      <c r="AO73" s="186" t="str">
        <f t="shared" si="33"/>
        <v/>
      </c>
      <c r="AP73" s="186" t="str">
        <f t="shared" si="34"/>
        <v/>
      </c>
      <c r="AQ73" s="39">
        <f t="shared" si="32"/>
        <v>0</v>
      </c>
      <c r="AR73" s="39" t="str">
        <f>IF(ISERROR(VLOOKUP($M73,#REF!,16,0)),"",VLOOKUP($M73,#REF!,16,0))</f>
        <v/>
      </c>
      <c r="AS73" s="196" t="str">
        <f>IF(ISERROR(VLOOKUP($M73,#REF!,7,0)),"",VLOOKUP($M73,#REF!,7,0))</f>
        <v/>
      </c>
      <c r="AT73" s="203">
        <f t="shared" si="22"/>
        <v>0</v>
      </c>
      <c r="AU73" s="208" t="str">
        <f t="shared" si="23"/>
        <v/>
      </c>
      <c r="AW73" s="208" t="str">
        <f>IF(ISERROR(VLOOKUP($M73,#REF!,10,0)),"",VLOOKUP($M73,#REF!,10,0))</f>
        <v/>
      </c>
      <c r="AX73" s="203">
        <f t="shared" si="24"/>
        <v>0</v>
      </c>
      <c r="AY73" s="208" t="str">
        <f t="shared" si="25"/>
        <v/>
      </c>
      <c r="BA73" s="225" t="str">
        <f t="shared" si="26"/>
        <v/>
      </c>
      <c r="BB73" s="225" t="str">
        <f t="shared" si="27"/>
        <v/>
      </c>
    </row>
    <row r="74" spans="1:54" s="39" customFormat="1" ht="25.2" customHeight="1" x14ac:dyDescent="0.2">
      <c r="A74" s="45"/>
      <c r="B74" s="48"/>
      <c r="C74" s="48"/>
      <c r="D74" s="53"/>
      <c r="E74" s="53"/>
      <c r="F74" s="55"/>
      <c r="G74" s="55"/>
      <c r="H74" s="60"/>
      <c r="I74" s="66"/>
      <c r="J74" s="68"/>
      <c r="L74" s="73">
        <f t="shared" ref="L74:L137" si="35">IFERROR($A74,"")</f>
        <v>0</v>
      </c>
      <c r="M74" s="73" t="str">
        <f t="shared" ref="M74:M137" si="36">IFERROR($B74&amp;" "&amp;$C74,"")</f>
        <v xml:space="preserve"> </v>
      </c>
      <c r="N74" s="100">
        <f t="shared" ref="N74:N137" si="37">IFERROR($E74,"")</f>
        <v>0</v>
      </c>
      <c r="O74" s="100">
        <f t="shared" ref="O74:O137" si="38">IFERROR($D74*$E74,"")</f>
        <v>0</v>
      </c>
      <c r="P74" s="108">
        <f t="shared" ref="P74:P137" si="39">O74</f>
        <v>0</v>
      </c>
      <c r="Q74" s="108" t="str">
        <f>IF(OR($C74="LED",$C74="不明"),"",IF(ISERROR(VLOOKUP($M74,#REF!,2,0)),"",VLOOKUP($M74,#REF!,2,0)))</f>
        <v/>
      </c>
      <c r="R74" s="100">
        <f t="shared" ref="R74:R137" si="40">IFERROR($F74,"")</f>
        <v>0</v>
      </c>
      <c r="S74" s="100">
        <f t="shared" ref="S74:S137" si="41">IFERROR($G74,"")</f>
        <v>0</v>
      </c>
      <c r="T74" s="120" t="str">
        <f t="shared" ref="T74:T137" si="42">IF(ISERROR(P74*Q74*R74*S74/1000),"",(P74*Q74*R74*S74/1000))</f>
        <v/>
      </c>
      <c r="U74" s="124"/>
      <c r="V74" s="129" t="s">
        <v>164</v>
      </c>
      <c r="W74" s="131"/>
      <c r="X74" s="75" t="str">
        <f>IF(COUNTIF($M74,"*LED*"),"LED設置済",IF(COUNTIF($M74,"*不明*"),"該当不明",IF(ISERROR(VLOOKUP($M74,#REF!,4,0)),"",VLOOKUP($M74,#REF!,4,0))))</f>
        <v/>
      </c>
      <c r="Y74" s="139">
        <f t="shared" ref="Y74:Y137" si="43">O74</f>
        <v>0</v>
      </c>
      <c r="Z74" s="144" t="str">
        <f>IF(ISERROR(VLOOKUP($M74,#REF!,5,0)),"",VLOOKUP($M74,#REF!,5,0))</f>
        <v/>
      </c>
      <c r="AA74" s="147" t="str">
        <f t="shared" ref="AA74:AA137" si="44">IF(ISERROR(R74*S74*Y74*Z74/1000),"",(R74*S74*Y74*Z74/1000))</f>
        <v/>
      </c>
      <c r="AB74" s="147" t="str">
        <f t="shared" ref="AB74:AB137" si="45">IF(ISERROR(T74-AA74),"",(T74-AA74))</f>
        <v/>
      </c>
      <c r="AC74" s="147" t="str">
        <f>IF(ISERROR(VLOOKUP($M74,#REF!,6,0)),"",VLOOKUP($M74,#REF!,6,0))</f>
        <v/>
      </c>
      <c r="AD74" s="147" t="str">
        <f>IF(ISERROR(VLOOKUP($M74,#REF!,8,0)),"",VLOOKUP($M74,#REF!,8,0))</f>
        <v/>
      </c>
      <c r="AE74" s="152" t="str">
        <f t="shared" ref="AE74:AE137" si="46">IF(AF74="","","▲")</f>
        <v/>
      </c>
      <c r="AF74" s="155" t="str">
        <f t="shared" ref="AF74:AF137" si="47">IF(ISERROR(1-(AD74/AC74)),"",(1-(AD74/AC74)))</f>
        <v/>
      </c>
      <c r="AG74" s="146" t="str">
        <f t="shared" ref="AG74:AG137" si="48">IF(ISERROR(Y74*AD74),"",(Y74*AD74))</f>
        <v/>
      </c>
      <c r="AH74" s="146" t="str">
        <f>IF(ISERROR(VLOOKUP($M74,#REF!,9,0)),"",VLOOKUP($M74,#REF!,9,0))</f>
        <v/>
      </c>
      <c r="AI74" s="146" t="str">
        <f t="shared" ref="AI74:AI137" si="49">IF(ISERROR(Y74*AH74),"",(Y74*AH74))</f>
        <v/>
      </c>
      <c r="AJ74" s="168">
        <f t="shared" ref="AJ74:AJ137" si="50">IFERROR($J74,"")</f>
        <v>0</v>
      </c>
      <c r="AK74" s="171"/>
      <c r="AL74" s="174" t="str">
        <f t="shared" ref="AL74:AL137" si="51">IF(ISERROR(Q74-Z74),"",(Q74-Z74))</f>
        <v/>
      </c>
      <c r="AM74" s="179" t="str">
        <f t="shared" ref="AM74:AM137" si="52">IF(ISERROR((AL74*Y74)/1000),"",((AL74*Y74)/1000))</f>
        <v/>
      </c>
      <c r="AN74" s="183" t="str">
        <f t="shared" ref="AN74:AN137" si="53">IF(L74=0,IF(M74=" ","未入力セル",""),"")</f>
        <v>未入力セル</v>
      </c>
      <c r="AO74" s="186" t="str">
        <f t="shared" si="33"/>
        <v/>
      </c>
      <c r="AP74" s="186" t="str">
        <f t="shared" si="34"/>
        <v/>
      </c>
      <c r="AQ74" s="39">
        <f t="shared" si="32"/>
        <v>0</v>
      </c>
      <c r="AR74" s="39" t="str">
        <f>IF(ISERROR(VLOOKUP($M74,#REF!,16,0)),"",VLOOKUP($M74,#REF!,16,0))</f>
        <v/>
      </c>
      <c r="AS74" s="196" t="str">
        <f>IF(ISERROR(VLOOKUP($M74,#REF!,7,0)),"",VLOOKUP($M74,#REF!,7,0))</f>
        <v/>
      </c>
      <c r="AT74" s="203">
        <f t="shared" ref="AT74:AT137" si="54">Y74</f>
        <v>0</v>
      </c>
      <c r="AU74" s="208" t="str">
        <f t="shared" ref="AU74:AU137" si="55">IF(ISERROR(AS74*AT74),"",(AS74*AT74))</f>
        <v/>
      </c>
      <c r="AW74" s="208" t="str">
        <f>IF(ISERROR(VLOOKUP($M74,#REF!,10,0)),"",VLOOKUP($M74,#REF!,10,0))</f>
        <v/>
      </c>
      <c r="AX74" s="203">
        <f t="shared" ref="AX74:AX137" si="56">Y74</f>
        <v>0</v>
      </c>
      <c r="AY74" s="208" t="str">
        <f t="shared" ref="AY74:AY137" si="57">IF(ISERROR(AW74*AX74),"",(AW74*AX74))</f>
        <v/>
      </c>
      <c r="BA74" s="225" t="str">
        <f t="shared" ref="BA74:BA137" si="58">IF(ISERROR((Q74*P74)/1000),"",((Q74*P74)/1000))</f>
        <v/>
      </c>
      <c r="BB74" s="225" t="str">
        <f t="shared" ref="BB74:BB137" si="59">IF(ISERROR((Z74*Y74)/1000),"",((Z74*Y74)/1000))</f>
        <v/>
      </c>
    </row>
    <row r="75" spans="1:54" s="39" customFormat="1" ht="25.2" customHeight="1" x14ac:dyDescent="0.2">
      <c r="A75" s="45"/>
      <c r="B75" s="48"/>
      <c r="C75" s="48"/>
      <c r="D75" s="53"/>
      <c r="E75" s="53"/>
      <c r="F75" s="55"/>
      <c r="G75" s="55"/>
      <c r="H75" s="60"/>
      <c r="I75" s="66"/>
      <c r="J75" s="68"/>
      <c r="L75" s="73">
        <f t="shared" si="35"/>
        <v>0</v>
      </c>
      <c r="M75" s="73" t="str">
        <f t="shared" si="36"/>
        <v xml:space="preserve"> </v>
      </c>
      <c r="N75" s="100">
        <f t="shared" si="37"/>
        <v>0</v>
      </c>
      <c r="O75" s="100">
        <f t="shared" si="38"/>
        <v>0</v>
      </c>
      <c r="P75" s="108">
        <f t="shared" si="39"/>
        <v>0</v>
      </c>
      <c r="Q75" s="108" t="str">
        <f>IF(OR($C75="LED",$C75="不明"),"",IF(ISERROR(VLOOKUP($M75,#REF!,2,0)),"",VLOOKUP($M75,#REF!,2,0)))</f>
        <v/>
      </c>
      <c r="R75" s="100">
        <f t="shared" si="40"/>
        <v>0</v>
      </c>
      <c r="S75" s="100">
        <f t="shared" si="41"/>
        <v>0</v>
      </c>
      <c r="T75" s="120" t="str">
        <f t="shared" si="42"/>
        <v/>
      </c>
      <c r="U75" s="124"/>
      <c r="V75" s="129" t="s">
        <v>164</v>
      </c>
      <c r="W75" s="131"/>
      <c r="X75" s="75" t="str">
        <f>IF(COUNTIF($M75,"*LED*"),"LED設置済",IF(COUNTIF($M75,"*不明*"),"該当不明",IF(ISERROR(VLOOKUP($M75,#REF!,4,0)),"",VLOOKUP($M75,#REF!,4,0))))</f>
        <v/>
      </c>
      <c r="Y75" s="139">
        <f t="shared" si="43"/>
        <v>0</v>
      </c>
      <c r="Z75" s="144" t="str">
        <f>IF(ISERROR(VLOOKUP($M75,#REF!,5,0)),"",VLOOKUP($M75,#REF!,5,0))</f>
        <v/>
      </c>
      <c r="AA75" s="147" t="str">
        <f t="shared" si="44"/>
        <v/>
      </c>
      <c r="AB75" s="147" t="str">
        <f t="shared" si="45"/>
        <v/>
      </c>
      <c r="AC75" s="147" t="str">
        <f>IF(ISERROR(VLOOKUP($M75,#REF!,6,0)),"",VLOOKUP($M75,#REF!,6,0))</f>
        <v/>
      </c>
      <c r="AD75" s="147" t="str">
        <f>IF(ISERROR(VLOOKUP($M75,#REF!,8,0)),"",VLOOKUP($M75,#REF!,8,0))</f>
        <v/>
      </c>
      <c r="AE75" s="152" t="str">
        <f t="shared" si="46"/>
        <v/>
      </c>
      <c r="AF75" s="155" t="str">
        <f t="shared" si="47"/>
        <v/>
      </c>
      <c r="AG75" s="146" t="str">
        <f t="shared" si="48"/>
        <v/>
      </c>
      <c r="AH75" s="146" t="str">
        <f>IF(ISERROR(VLOOKUP($M75,#REF!,9,0)),"",VLOOKUP($M75,#REF!,9,0))</f>
        <v/>
      </c>
      <c r="AI75" s="146" t="str">
        <f t="shared" si="49"/>
        <v/>
      </c>
      <c r="AJ75" s="168">
        <f t="shared" si="50"/>
        <v>0</v>
      </c>
      <c r="AK75" s="171"/>
      <c r="AL75" s="174" t="str">
        <f t="shared" si="51"/>
        <v/>
      </c>
      <c r="AM75" s="179" t="str">
        <f t="shared" si="52"/>
        <v/>
      </c>
      <c r="AN75" s="183" t="str">
        <f t="shared" si="53"/>
        <v>未入力セル</v>
      </c>
      <c r="AO75" s="186" t="str">
        <f t="shared" si="33"/>
        <v/>
      </c>
      <c r="AP75" s="186" t="str">
        <f t="shared" si="34"/>
        <v/>
      </c>
      <c r="AQ75" s="39">
        <f t="shared" si="32"/>
        <v>0</v>
      </c>
      <c r="AR75" s="39" t="str">
        <f>IF(ISERROR(VLOOKUP($M75,#REF!,16,0)),"",VLOOKUP($M75,#REF!,16,0))</f>
        <v/>
      </c>
      <c r="AS75" s="196" t="str">
        <f>IF(ISERROR(VLOOKUP($M75,#REF!,7,0)),"",VLOOKUP($M75,#REF!,7,0))</f>
        <v/>
      </c>
      <c r="AT75" s="203">
        <f t="shared" si="54"/>
        <v>0</v>
      </c>
      <c r="AU75" s="208" t="str">
        <f t="shared" si="55"/>
        <v/>
      </c>
      <c r="AW75" s="208" t="str">
        <f>IF(ISERROR(VLOOKUP($M75,#REF!,10,0)),"",VLOOKUP($M75,#REF!,10,0))</f>
        <v/>
      </c>
      <c r="AX75" s="203">
        <f t="shared" si="56"/>
        <v>0</v>
      </c>
      <c r="AY75" s="208" t="str">
        <f t="shared" si="57"/>
        <v/>
      </c>
      <c r="BA75" s="225" t="str">
        <f t="shared" si="58"/>
        <v/>
      </c>
      <c r="BB75" s="225" t="str">
        <f t="shared" si="59"/>
        <v/>
      </c>
    </row>
    <row r="76" spans="1:54" s="39" customFormat="1" ht="25.2" customHeight="1" x14ac:dyDescent="0.2">
      <c r="A76" s="45"/>
      <c r="B76" s="48"/>
      <c r="C76" s="48"/>
      <c r="D76" s="53"/>
      <c r="E76" s="53"/>
      <c r="F76" s="55"/>
      <c r="G76" s="55"/>
      <c r="H76" s="60"/>
      <c r="I76" s="66"/>
      <c r="J76" s="68"/>
      <c r="L76" s="73">
        <f t="shared" si="35"/>
        <v>0</v>
      </c>
      <c r="M76" s="73" t="str">
        <f t="shared" si="36"/>
        <v xml:space="preserve"> </v>
      </c>
      <c r="N76" s="100">
        <f t="shared" si="37"/>
        <v>0</v>
      </c>
      <c r="O76" s="100">
        <f t="shared" si="38"/>
        <v>0</v>
      </c>
      <c r="P76" s="108">
        <f t="shared" si="39"/>
        <v>0</v>
      </c>
      <c r="Q76" s="108" t="str">
        <f>IF(OR($C76="LED",$C76="不明"),"",IF(ISERROR(VLOOKUP($M76,#REF!,2,0)),"",VLOOKUP($M76,#REF!,2,0)))</f>
        <v/>
      </c>
      <c r="R76" s="100">
        <f t="shared" si="40"/>
        <v>0</v>
      </c>
      <c r="S76" s="100">
        <f t="shared" si="41"/>
        <v>0</v>
      </c>
      <c r="T76" s="120" t="str">
        <f t="shared" si="42"/>
        <v/>
      </c>
      <c r="U76" s="124"/>
      <c r="V76" s="129" t="s">
        <v>164</v>
      </c>
      <c r="W76" s="131"/>
      <c r="X76" s="75" t="str">
        <f>IF(COUNTIF($M76,"*LED*"),"LED設置済",IF(COUNTIF($M76,"*不明*"),"該当不明",IF(ISERROR(VLOOKUP($M76,#REF!,4,0)),"",VLOOKUP($M76,#REF!,4,0))))</f>
        <v/>
      </c>
      <c r="Y76" s="139">
        <f t="shared" si="43"/>
        <v>0</v>
      </c>
      <c r="Z76" s="144" t="str">
        <f>IF(ISERROR(VLOOKUP($M76,#REF!,5,0)),"",VLOOKUP($M76,#REF!,5,0))</f>
        <v/>
      </c>
      <c r="AA76" s="147" t="str">
        <f t="shared" si="44"/>
        <v/>
      </c>
      <c r="AB76" s="147" t="str">
        <f t="shared" si="45"/>
        <v/>
      </c>
      <c r="AC76" s="147" t="str">
        <f>IF(ISERROR(VLOOKUP($M76,#REF!,6,0)),"",VLOOKUP($M76,#REF!,6,0))</f>
        <v/>
      </c>
      <c r="AD76" s="147" t="str">
        <f>IF(ISERROR(VLOOKUP($M76,#REF!,8,0)),"",VLOOKUP($M76,#REF!,8,0))</f>
        <v/>
      </c>
      <c r="AE76" s="152" t="str">
        <f t="shared" si="46"/>
        <v/>
      </c>
      <c r="AF76" s="155" t="str">
        <f t="shared" si="47"/>
        <v/>
      </c>
      <c r="AG76" s="146" t="str">
        <f t="shared" si="48"/>
        <v/>
      </c>
      <c r="AH76" s="146" t="str">
        <f>IF(ISERROR(VLOOKUP($M76,#REF!,9,0)),"",VLOOKUP($M76,#REF!,9,0))</f>
        <v/>
      </c>
      <c r="AI76" s="146" t="str">
        <f t="shared" si="49"/>
        <v/>
      </c>
      <c r="AJ76" s="168">
        <f t="shared" si="50"/>
        <v>0</v>
      </c>
      <c r="AK76" s="171"/>
      <c r="AL76" s="174" t="str">
        <f t="shared" si="51"/>
        <v/>
      </c>
      <c r="AM76" s="179" t="str">
        <f t="shared" si="52"/>
        <v/>
      </c>
      <c r="AN76" s="183" t="str">
        <f t="shared" si="53"/>
        <v>未入力セル</v>
      </c>
      <c r="AO76" s="186" t="str">
        <f t="shared" si="33"/>
        <v/>
      </c>
      <c r="AP76" s="186" t="str">
        <f t="shared" si="34"/>
        <v/>
      </c>
      <c r="AQ76" s="39">
        <f t="shared" si="32"/>
        <v>0</v>
      </c>
      <c r="AR76" s="39" t="str">
        <f>IF(ISERROR(VLOOKUP($M76,#REF!,16,0)),"",VLOOKUP($M76,#REF!,16,0))</f>
        <v/>
      </c>
      <c r="AS76" s="196" t="str">
        <f>IF(ISERROR(VLOOKUP($M76,#REF!,7,0)),"",VLOOKUP($M76,#REF!,7,0))</f>
        <v/>
      </c>
      <c r="AT76" s="203">
        <f t="shared" si="54"/>
        <v>0</v>
      </c>
      <c r="AU76" s="208" t="str">
        <f t="shared" si="55"/>
        <v/>
      </c>
      <c r="AW76" s="208" t="str">
        <f>IF(ISERROR(VLOOKUP($M76,#REF!,10,0)),"",VLOOKUP($M76,#REF!,10,0))</f>
        <v/>
      </c>
      <c r="AX76" s="203">
        <f t="shared" si="56"/>
        <v>0</v>
      </c>
      <c r="AY76" s="208" t="str">
        <f t="shared" si="57"/>
        <v/>
      </c>
      <c r="BA76" s="225" t="str">
        <f t="shared" si="58"/>
        <v/>
      </c>
      <c r="BB76" s="225" t="str">
        <f t="shared" si="59"/>
        <v/>
      </c>
    </row>
    <row r="77" spans="1:54" s="39" customFormat="1" ht="25.2" customHeight="1" x14ac:dyDescent="0.2">
      <c r="A77" s="45"/>
      <c r="B77" s="48"/>
      <c r="C77" s="48"/>
      <c r="D77" s="53"/>
      <c r="E77" s="53"/>
      <c r="F77" s="55"/>
      <c r="G77" s="55"/>
      <c r="H77" s="60"/>
      <c r="I77" s="66"/>
      <c r="J77" s="68"/>
      <c r="L77" s="73">
        <f t="shared" si="35"/>
        <v>0</v>
      </c>
      <c r="M77" s="73" t="str">
        <f t="shared" si="36"/>
        <v xml:space="preserve"> </v>
      </c>
      <c r="N77" s="100">
        <f t="shared" si="37"/>
        <v>0</v>
      </c>
      <c r="O77" s="100">
        <f t="shared" si="38"/>
        <v>0</v>
      </c>
      <c r="P77" s="108">
        <f t="shared" si="39"/>
        <v>0</v>
      </c>
      <c r="Q77" s="108" t="str">
        <f>IF(OR($C77="LED",$C77="不明"),"",IF(ISERROR(VLOOKUP($M77,#REF!,2,0)),"",VLOOKUP($M77,#REF!,2,0)))</f>
        <v/>
      </c>
      <c r="R77" s="100">
        <f t="shared" si="40"/>
        <v>0</v>
      </c>
      <c r="S77" s="100">
        <f t="shared" si="41"/>
        <v>0</v>
      </c>
      <c r="T77" s="120" t="str">
        <f t="shared" si="42"/>
        <v/>
      </c>
      <c r="U77" s="124"/>
      <c r="V77" s="129" t="s">
        <v>164</v>
      </c>
      <c r="W77" s="131"/>
      <c r="X77" s="75" t="str">
        <f>IF(COUNTIF($M77,"*LED*"),"LED設置済",IF(COUNTIF($M77,"*不明*"),"該当不明",IF(ISERROR(VLOOKUP($M77,#REF!,4,0)),"",VLOOKUP($M77,#REF!,4,0))))</f>
        <v/>
      </c>
      <c r="Y77" s="139">
        <f t="shared" si="43"/>
        <v>0</v>
      </c>
      <c r="Z77" s="144" t="str">
        <f>IF(ISERROR(VLOOKUP($M77,#REF!,5,0)),"",VLOOKUP($M77,#REF!,5,0))</f>
        <v/>
      </c>
      <c r="AA77" s="147" t="str">
        <f t="shared" si="44"/>
        <v/>
      </c>
      <c r="AB77" s="147" t="str">
        <f t="shared" si="45"/>
        <v/>
      </c>
      <c r="AC77" s="147" t="str">
        <f>IF(ISERROR(VLOOKUP($M77,#REF!,6,0)),"",VLOOKUP($M77,#REF!,6,0))</f>
        <v/>
      </c>
      <c r="AD77" s="147" t="str">
        <f>IF(ISERROR(VLOOKUP($M77,#REF!,8,0)),"",VLOOKUP($M77,#REF!,8,0))</f>
        <v/>
      </c>
      <c r="AE77" s="152" t="str">
        <f t="shared" si="46"/>
        <v/>
      </c>
      <c r="AF77" s="155" t="str">
        <f t="shared" si="47"/>
        <v/>
      </c>
      <c r="AG77" s="146" t="str">
        <f t="shared" si="48"/>
        <v/>
      </c>
      <c r="AH77" s="146" t="str">
        <f>IF(ISERROR(VLOOKUP($M77,#REF!,9,0)),"",VLOOKUP($M77,#REF!,9,0))</f>
        <v/>
      </c>
      <c r="AI77" s="146" t="str">
        <f t="shared" si="49"/>
        <v/>
      </c>
      <c r="AJ77" s="168">
        <f t="shared" si="50"/>
        <v>0</v>
      </c>
      <c r="AK77" s="171"/>
      <c r="AL77" s="174" t="str">
        <f t="shared" si="51"/>
        <v/>
      </c>
      <c r="AM77" s="179" t="str">
        <f t="shared" si="52"/>
        <v/>
      </c>
      <c r="AN77" s="183" t="str">
        <f t="shared" si="53"/>
        <v>未入力セル</v>
      </c>
      <c r="AO77" s="186" t="str">
        <f t="shared" si="33"/>
        <v/>
      </c>
      <c r="AP77" s="186" t="str">
        <f t="shared" si="34"/>
        <v/>
      </c>
      <c r="AQ77" s="39">
        <f t="shared" si="32"/>
        <v>0</v>
      </c>
      <c r="AR77" s="39" t="str">
        <f>IF(ISERROR(VLOOKUP($M77,#REF!,16,0)),"",VLOOKUP($M77,#REF!,16,0))</f>
        <v/>
      </c>
      <c r="AS77" s="196" t="str">
        <f>IF(ISERROR(VLOOKUP($M77,#REF!,7,0)),"",VLOOKUP($M77,#REF!,7,0))</f>
        <v/>
      </c>
      <c r="AT77" s="203">
        <f t="shared" si="54"/>
        <v>0</v>
      </c>
      <c r="AU77" s="208" t="str">
        <f t="shared" si="55"/>
        <v/>
      </c>
      <c r="AW77" s="208" t="str">
        <f>IF(ISERROR(VLOOKUP($M77,#REF!,10,0)),"",VLOOKUP($M77,#REF!,10,0))</f>
        <v/>
      </c>
      <c r="AX77" s="203">
        <f t="shared" si="56"/>
        <v>0</v>
      </c>
      <c r="AY77" s="208" t="str">
        <f t="shared" si="57"/>
        <v/>
      </c>
      <c r="BA77" s="225" t="str">
        <f t="shared" si="58"/>
        <v/>
      </c>
      <c r="BB77" s="225" t="str">
        <f t="shared" si="59"/>
        <v/>
      </c>
    </row>
    <row r="78" spans="1:54" s="39" customFormat="1" ht="25.2" customHeight="1" x14ac:dyDescent="0.2">
      <c r="A78" s="45"/>
      <c r="B78" s="48"/>
      <c r="C78" s="48"/>
      <c r="D78" s="53"/>
      <c r="E78" s="53"/>
      <c r="F78" s="55"/>
      <c r="G78" s="55"/>
      <c r="H78" s="60"/>
      <c r="I78" s="66"/>
      <c r="J78" s="68"/>
      <c r="L78" s="73">
        <f t="shared" si="35"/>
        <v>0</v>
      </c>
      <c r="M78" s="73" t="str">
        <f t="shared" si="36"/>
        <v xml:space="preserve"> </v>
      </c>
      <c r="N78" s="100">
        <f t="shared" si="37"/>
        <v>0</v>
      </c>
      <c r="O78" s="100">
        <f t="shared" si="38"/>
        <v>0</v>
      </c>
      <c r="P78" s="108">
        <f t="shared" si="39"/>
        <v>0</v>
      </c>
      <c r="Q78" s="108" t="str">
        <f>IF(OR($C78="LED",$C78="不明"),"",IF(ISERROR(VLOOKUP($M78,#REF!,2,0)),"",VLOOKUP($M78,#REF!,2,0)))</f>
        <v/>
      </c>
      <c r="R78" s="100">
        <f t="shared" si="40"/>
        <v>0</v>
      </c>
      <c r="S78" s="100">
        <f t="shared" si="41"/>
        <v>0</v>
      </c>
      <c r="T78" s="120" t="str">
        <f t="shared" si="42"/>
        <v/>
      </c>
      <c r="U78" s="124"/>
      <c r="V78" s="129" t="s">
        <v>164</v>
      </c>
      <c r="W78" s="131"/>
      <c r="X78" s="75" t="str">
        <f>IF(COUNTIF($M78,"*LED*"),"LED設置済",IF(COUNTIF($M78,"*不明*"),"該当不明",IF(ISERROR(VLOOKUP($M78,#REF!,4,0)),"",VLOOKUP($M78,#REF!,4,0))))</f>
        <v/>
      </c>
      <c r="Y78" s="139">
        <f t="shared" si="43"/>
        <v>0</v>
      </c>
      <c r="Z78" s="144" t="str">
        <f>IF(ISERROR(VLOOKUP($M78,#REF!,5,0)),"",VLOOKUP($M78,#REF!,5,0))</f>
        <v/>
      </c>
      <c r="AA78" s="147" t="str">
        <f t="shared" si="44"/>
        <v/>
      </c>
      <c r="AB78" s="147" t="str">
        <f t="shared" si="45"/>
        <v/>
      </c>
      <c r="AC78" s="147" t="str">
        <f>IF(ISERROR(VLOOKUP($M78,#REF!,6,0)),"",VLOOKUP($M78,#REF!,6,0))</f>
        <v/>
      </c>
      <c r="AD78" s="147" t="str">
        <f>IF(ISERROR(VLOOKUP($M78,#REF!,8,0)),"",VLOOKUP($M78,#REF!,8,0))</f>
        <v/>
      </c>
      <c r="AE78" s="152" t="str">
        <f t="shared" si="46"/>
        <v/>
      </c>
      <c r="AF78" s="155" t="str">
        <f t="shared" si="47"/>
        <v/>
      </c>
      <c r="AG78" s="146" t="str">
        <f t="shared" si="48"/>
        <v/>
      </c>
      <c r="AH78" s="146" t="str">
        <f>IF(ISERROR(VLOOKUP($M78,#REF!,9,0)),"",VLOOKUP($M78,#REF!,9,0))</f>
        <v/>
      </c>
      <c r="AI78" s="146" t="str">
        <f t="shared" si="49"/>
        <v/>
      </c>
      <c r="AJ78" s="168">
        <f t="shared" si="50"/>
        <v>0</v>
      </c>
      <c r="AK78" s="171"/>
      <c r="AL78" s="174" t="str">
        <f t="shared" si="51"/>
        <v/>
      </c>
      <c r="AM78" s="179" t="str">
        <f t="shared" si="52"/>
        <v/>
      </c>
      <c r="AN78" s="183" t="str">
        <f t="shared" si="53"/>
        <v>未入力セル</v>
      </c>
      <c r="AO78" s="186" t="str">
        <f t="shared" si="33"/>
        <v/>
      </c>
      <c r="AP78" s="186" t="str">
        <f t="shared" si="34"/>
        <v/>
      </c>
      <c r="AQ78" s="39">
        <f t="shared" si="32"/>
        <v>0</v>
      </c>
      <c r="AR78" s="39" t="str">
        <f>IF(ISERROR(VLOOKUP($M78,#REF!,16,0)),"",VLOOKUP($M78,#REF!,16,0))</f>
        <v/>
      </c>
      <c r="AS78" s="196" t="str">
        <f>IF(ISERROR(VLOOKUP($M78,#REF!,7,0)),"",VLOOKUP($M78,#REF!,7,0))</f>
        <v/>
      </c>
      <c r="AT78" s="203">
        <f t="shared" si="54"/>
        <v>0</v>
      </c>
      <c r="AU78" s="208" t="str">
        <f t="shared" si="55"/>
        <v/>
      </c>
      <c r="AW78" s="208" t="str">
        <f>IF(ISERROR(VLOOKUP($M78,#REF!,10,0)),"",VLOOKUP($M78,#REF!,10,0))</f>
        <v/>
      </c>
      <c r="AX78" s="203">
        <f t="shared" si="56"/>
        <v>0</v>
      </c>
      <c r="AY78" s="208" t="str">
        <f t="shared" si="57"/>
        <v/>
      </c>
      <c r="BA78" s="225" t="str">
        <f t="shared" si="58"/>
        <v/>
      </c>
      <c r="BB78" s="225" t="str">
        <f t="shared" si="59"/>
        <v/>
      </c>
    </row>
    <row r="79" spans="1:54" s="39" customFormat="1" ht="25.2" customHeight="1" x14ac:dyDescent="0.2">
      <c r="A79" s="45"/>
      <c r="B79" s="48"/>
      <c r="C79" s="48"/>
      <c r="D79" s="53"/>
      <c r="E79" s="53"/>
      <c r="F79" s="55"/>
      <c r="G79" s="55"/>
      <c r="H79" s="60"/>
      <c r="I79" s="66"/>
      <c r="J79" s="68"/>
      <c r="L79" s="73">
        <f t="shared" si="35"/>
        <v>0</v>
      </c>
      <c r="M79" s="73" t="str">
        <f t="shared" si="36"/>
        <v xml:space="preserve"> </v>
      </c>
      <c r="N79" s="100">
        <f t="shared" si="37"/>
        <v>0</v>
      </c>
      <c r="O79" s="100">
        <f t="shared" si="38"/>
        <v>0</v>
      </c>
      <c r="P79" s="108">
        <f t="shared" si="39"/>
        <v>0</v>
      </c>
      <c r="Q79" s="108" t="str">
        <f>IF(OR($C79="LED",$C79="不明"),"",IF(ISERROR(VLOOKUP($M79,#REF!,2,0)),"",VLOOKUP($M79,#REF!,2,0)))</f>
        <v/>
      </c>
      <c r="R79" s="100">
        <f t="shared" si="40"/>
        <v>0</v>
      </c>
      <c r="S79" s="100">
        <f t="shared" si="41"/>
        <v>0</v>
      </c>
      <c r="T79" s="120" t="str">
        <f t="shared" si="42"/>
        <v/>
      </c>
      <c r="U79" s="124"/>
      <c r="V79" s="129" t="s">
        <v>164</v>
      </c>
      <c r="W79" s="131"/>
      <c r="X79" s="75" t="str">
        <f>IF(COUNTIF($M79,"*LED*"),"LED設置済",IF(COUNTIF($M79,"*不明*"),"該当不明",IF(ISERROR(VLOOKUP($M79,#REF!,4,0)),"",VLOOKUP($M79,#REF!,4,0))))</f>
        <v/>
      </c>
      <c r="Y79" s="139">
        <f t="shared" si="43"/>
        <v>0</v>
      </c>
      <c r="Z79" s="144" t="str">
        <f>IF(ISERROR(VLOOKUP($M79,#REF!,5,0)),"",VLOOKUP($M79,#REF!,5,0))</f>
        <v/>
      </c>
      <c r="AA79" s="147" t="str">
        <f t="shared" si="44"/>
        <v/>
      </c>
      <c r="AB79" s="147" t="str">
        <f t="shared" si="45"/>
        <v/>
      </c>
      <c r="AC79" s="147" t="str">
        <f>IF(ISERROR(VLOOKUP($M79,#REF!,6,0)),"",VLOOKUP($M79,#REF!,6,0))</f>
        <v/>
      </c>
      <c r="AD79" s="147" t="str">
        <f>IF(ISERROR(VLOOKUP($M79,#REF!,8,0)),"",VLOOKUP($M79,#REF!,8,0))</f>
        <v/>
      </c>
      <c r="AE79" s="152" t="str">
        <f t="shared" si="46"/>
        <v/>
      </c>
      <c r="AF79" s="155" t="str">
        <f t="shared" si="47"/>
        <v/>
      </c>
      <c r="AG79" s="146" t="str">
        <f t="shared" si="48"/>
        <v/>
      </c>
      <c r="AH79" s="146" t="str">
        <f>IF(ISERROR(VLOOKUP($M79,#REF!,9,0)),"",VLOOKUP($M79,#REF!,9,0))</f>
        <v/>
      </c>
      <c r="AI79" s="146" t="str">
        <f t="shared" si="49"/>
        <v/>
      </c>
      <c r="AJ79" s="168">
        <f t="shared" si="50"/>
        <v>0</v>
      </c>
      <c r="AK79" s="171"/>
      <c r="AL79" s="174" t="str">
        <f t="shared" si="51"/>
        <v/>
      </c>
      <c r="AM79" s="179" t="str">
        <f t="shared" si="52"/>
        <v/>
      </c>
      <c r="AN79" s="183" t="str">
        <f t="shared" si="53"/>
        <v>未入力セル</v>
      </c>
      <c r="AO79" s="186" t="str">
        <f t="shared" si="33"/>
        <v/>
      </c>
      <c r="AP79" s="186" t="str">
        <f t="shared" si="34"/>
        <v/>
      </c>
      <c r="AQ79" s="39">
        <f t="shared" si="32"/>
        <v>0</v>
      </c>
      <c r="AR79" s="39" t="str">
        <f>IF(ISERROR(VLOOKUP($M79,#REF!,16,0)),"",VLOOKUP($M79,#REF!,16,0))</f>
        <v/>
      </c>
      <c r="AS79" s="196" t="str">
        <f>IF(ISERROR(VLOOKUP($M79,#REF!,7,0)),"",VLOOKUP($M79,#REF!,7,0))</f>
        <v/>
      </c>
      <c r="AT79" s="203">
        <f t="shared" si="54"/>
        <v>0</v>
      </c>
      <c r="AU79" s="208" t="str">
        <f t="shared" si="55"/>
        <v/>
      </c>
      <c r="AW79" s="208" t="str">
        <f>IF(ISERROR(VLOOKUP($M79,#REF!,10,0)),"",VLOOKUP($M79,#REF!,10,0))</f>
        <v/>
      </c>
      <c r="AX79" s="203">
        <f t="shared" si="56"/>
        <v>0</v>
      </c>
      <c r="AY79" s="208" t="str">
        <f t="shared" si="57"/>
        <v/>
      </c>
      <c r="BA79" s="225" t="str">
        <f t="shared" si="58"/>
        <v/>
      </c>
      <c r="BB79" s="225" t="str">
        <f t="shared" si="59"/>
        <v/>
      </c>
    </row>
    <row r="80" spans="1:54" s="39" customFormat="1" ht="25.2" customHeight="1" x14ac:dyDescent="0.2">
      <c r="A80" s="45"/>
      <c r="B80" s="48"/>
      <c r="C80" s="48"/>
      <c r="D80" s="53"/>
      <c r="E80" s="53"/>
      <c r="F80" s="55"/>
      <c r="G80" s="55"/>
      <c r="H80" s="60"/>
      <c r="I80" s="66"/>
      <c r="J80" s="68"/>
      <c r="L80" s="73">
        <f t="shared" si="35"/>
        <v>0</v>
      </c>
      <c r="M80" s="73" t="str">
        <f t="shared" si="36"/>
        <v xml:space="preserve"> </v>
      </c>
      <c r="N80" s="100">
        <f t="shared" si="37"/>
        <v>0</v>
      </c>
      <c r="O80" s="100">
        <f t="shared" si="38"/>
        <v>0</v>
      </c>
      <c r="P80" s="108">
        <f t="shared" si="39"/>
        <v>0</v>
      </c>
      <c r="Q80" s="108" t="str">
        <f>IF(OR($C80="LED",$C80="不明"),"",IF(ISERROR(VLOOKUP($M80,#REF!,2,0)),"",VLOOKUP($M80,#REF!,2,0)))</f>
        <v/>
      </c>
      <c r="R80" s="100">
        <f t="shared" si="40"/>
        <v>0</v>
      </c>
      <c r="S80" s="100">
        <f t="shared" si="41"/>
        <v>0</v>
      </c>
      <c r="T80" s="120" t="str">
        <f t="shared" si="42"/>
        <v/>
      </c>
      <c r="U80" s="124"/>
      <c r="V80" s="129" t="s">
        <v>164</v>
      </c>
      <c r="W80" s="131"/>
      <c r="X80" s="75" t="str">
        <f>IF(COUNTIF($M80,"*LED*"),"LED設置済",IF(COUNTIF($M80,"*不明*"),"該当不明",IF(ISERROR(VLOOKUP($M80,#REF!,4,0)),"",VLOOKUP($M80,#REF!,4,0))))</f>
        <v/>
      </c>
      <c r="Y80" s="139">
        <f t="shared" si="43"/>
        <v>0</v>
      </c>
      <c r="Z80" s="144" t="str">
        <f>IF(ISERROR(VLOOKUP($M80,#REF!,5,0)),"",VLOOKUP($M80,#REF!,5,0))</f>
        <v/>
      </c>
      <c r="AA80" s="147" t="str">
        <f t="shared" si="44"/>
        <v/>
      </c>
      <c r="AB80" s="147" t="str">
        <f t="shared" si="45"/>
        <v/>
      </c>
      <c r="AC80" s="147" t="str">
        <f>IF(ISERROR(VLOOKUP($M80,#REF!,6,0)),"",VLOOKUP($M80,#REF!,6,0))</f>
        <v/>
      </c>
      <c r="AD80" s="147" t="str">
        <f>IF(ISERROR(VLOOKUP($M80,#REF!,8,0)),"",VLOOKUP($M80,#REF!,8,0))</f>
        <v/>
      </c>
      <c r="AE80" s="152" t="str">
        <f t="shared" si="46"/>
        <v/>
      </c>
      <c r="AF80" s="155" t="str">
        <f t="shared" si="47"/>
        <v/>
      </c>
      <c r="AG80" s="146" t="str">
        <f t="shared" si="48"/>
        <v/>
      </c>
      <c r="AH80" s="146" t="str">
        <f>IF(ISERROR(VLOOKUP($M80,#REF!,9,0)),"",VLOOKUP($M80,#REF!,9,0))</f>
        <v/>
      </c>
      <c r="AI80" s="146" t="str">
        <f t="shared" si="49"/>
        <v/>
      </c>
      <c r="AJ80" s="168">
        <f t="shared" si="50"/>
        <v>0</v>
      </c>
      <c r="AK80" s="171"/>
      <c r="AL80" s="174" t="str">
        <f t="shared" si="51"/>
        <v/>
      </c>
      <c r="AM80" s="179" t="str">
        <f t="shared" si="52"/>
        <v/>
      </c>
      <c r="AN80" s="183" t="str">
        <f t="shared" si="53"/>
        <v>未入力セル</v>
      </c>
      <c r="AO80" s="186" t="str">
        <f t="shared" si="33"/>
        <v/>
      </c>
      <c r="AP80" s="186" t="str">
        <f t="shared" si="34"/>
        <v/>
      </c>
      <c r="AQ80" s="39">
        <f t="shared" si="32"/>
        <v>0</v>
      </c>
      <c r="AR80" s="39" t="str">
        <f>IF(ISERROR(VLOOKUP($M80,#REF!,16,0)),"",VLOOKUP($M80,#REF!,16,0))</f>
        <v/>
      </c>
      <c r="AS80" s="196" t="str">
        <f>IF(ISERROR(VLOOKUP($M80,#REF!,7,0)),"",VLOOKUP($M80,#REF!,7,0))</f>
        <v/>
      </c>
      <c r="AT80" s="203">
        <f t="shared" si="54"/>
        <v>0</v>
      </c>
      <c r="AU80" s="208" t="str">
        <f t="shared" si="55"/>
        <v/>
      </c>
      <c r="AW80" s="208" t="str">
        <f>IF(ISERROR(VLOOKUP($M80,#REF!,10,0)),"",VLOOKUP($M80,#REF!,10,0))</f>
        <v/>
      </c>
      <c r="AX80" s="203">
        <f t="shared" si="56"/>
        <v>0</v>
      </c>
      <c r="AY80" s="208" t="str">
        <f t="shared" si="57"/>
        <v/>
      </c>
      <c r="BA80" s="225" t="str">
        <f t="shared" si="58"/>
        <v/>
      </c>
      <c r="BB80" s="225" t="str">
        <f t="shared" si="59"/>
        <v/>
      </c>
    </row>
    <row r="81" spans="1:54" s="39" customFormat="1" ht="25.2" customHeight="1" x14ac:dyDescent="0.2">
      <c r="A81" s="45"/>
      <c r="B81" s="48"/>
      <c r="C81" s="48"/>
      <c r="D81" s="53"/>
      <c r="E81" s="53"/>
      <c r="F81" s="55"/>
      <c r="G81" s="55"/>
      <c r="H81" s="60"/>
      <c r="I81" s="66"/>
      <c r="J81" s="68"/>
      <c r="L81" s="73">
        <f t="shared" si="35"/>
        <v>0</v>
      </c>
      <c r="M81" s="73" t="str">
        <f t="shared" si="36"/>
        <v xml:space="preserve"> </v>
      </c>
      <c r="N81" s="100">
        <f t="shared" si="37"/>
        <v>0</v>
      </c>
      <c r="O81" s="100">
        <f t="shared" si="38"/>
        <v>0</v>
      </c>
      <c r="P81" s="108">
        <f t="shared" si="39"/>
        <v>0</v>
      </c>
      <c r="Q81" s="108" t="str">
        <f>IF(OR($C81="LED",$C81="不明"),"",IF(ISERROR(VLOOKUP($M81,#REF!,2,0)),"",VLOOKUP($M81,#REF!,2,0)))</f>
        <v/>
      </c>
      <c r="R81" s="100">
        <f t="shared" si="40"/>
        <v>0</v>
      </c>
      <c r="S81" s="100">
        <f t="shared" si="41"/>
        <v>0</v>
      </c>
      <c r="T81" s="120" t="str">
        <f t="shared" si="42"/>
        <v/>
      </c>
      <c r="U81" s="124"/>
      <c r="V81" s="129" t="s">
        <v>164</v>
      </c>
      <c r="W81" s="131"/>
      <c r="X81" s="75" t="str">
        <f>IF(COUNTIF($M81,"*LED*"),"LED設置済",IF(COUNTIF($M81,"*不明*"),"該当不明",IF(ISERROR(VLOOKUP($M81,#REF!,4,0)),"",VLOOKUP($M81,#REF!,4,0))))</f>
        <v/>
      </c>
      <c r="Y81" s="139">
        <f t="shared" si="43"/>
        <v>0</v>
      </c>
      <c r="Z81" s="144" t="str">
        <f>IF(ISERROR(VLOOKUP($M81,#REF!,5,0)),"",VLOOKUP($M81,#REF!,5,0))</f>
        <v/>
      </c>
      <c r="AA81" s="147" t="str">
        <f t="shared" si="44"/>
        <v/>
      </c>
      <c r="AB81" s="147" t="str">
        <f t="shared" si="45"/>
        <v/>
      </c>
      <c r="AC81" s="147" t="str">
        <f>IF(ISERROR(VLOOKUP($M81,#REF!,6,0)),"",VLOOKUP($M81,#REF!,6,0))</f>
        <v/>
      </c>
      <c r="AD81" s="147" t="str">
        <f>IF(ISERROR(VLOOKUP($M81,#REF!,8,0)),"",VLOOKUP($M81,#REF!,8,0))</f>
        <v/>
      </c>
      <c r="AE81" s="152" t="str">
        <f t="shared" si="46"/>
        <v/>
      </c>
      <c r="AF81" s="155" t="str">
        <f t="shared" si="47"/>
        <v/>
      </c>
      <c r="AG81" s="146" t="str">
        <f t="shared" si="48"/>
        <v/>
      </c>
      <c r="AH81" s="146" t="str">
        <f>IF(ISERROR(VLOOKUP($M81,#REF!,9,0)),"",VLOOKUP($M81,#REF!,9,0))</f>
        <v/>
      </c>
      <c r="AI81" s="146" t="str">
        <f t="shared" si="49"/>
        <v/>
      </c>
      <c r="AJ81" s="168">
        <f t="shared" si="50"/>
        <v>0</v>
      </c>
      <c r="AK81" s="171"/>
      <c r="AL81" s="174" t="str">
        <f t="shared" si="51"/>
        <v/>
      </c>
      <c r="AM81" s="179" t="str">
        <f t="shared" si="52"/>
        <v/>
      </c>
      <c r="AN81" s="183" t="str">
        <f t="shared" si="53"/>
        <v>未入力セル</v>
      </c>
      <c r="AO81" s="186" t="str">
        <f t="shared" si="33"/>
        <v/>
      </c>
      <c r="AP81" s="186" t="str">
        <f t="shared" si="34"/>
        <v/>
      </c>
      <c r="AQ81" s="39">
        <f t="shared" si="32"/>
        <v>0</v>
      </c>
      <c r="AR81" s="39" t="str">
        <f>IF(ISERROR(VLOOKUP($M81,#REF!,16,0)),"",VLOOKUP($M81,#REF!,16,0))</f>
        <v/>
      </c>
      <c r="AS81" s="196" t="str">
        <f>IF(ISERROR(VLOOKUP($M81,#REF!,7,0)),"",VLOOKUP($M81,#REF!,7,0))</f>
        <v/>
      </c>
      <c r="AT81" s="203">
        <f t="shared" si="54"/>
        <v>0</v>
      </c>
      <c r="AU81" s="208" t="str">
        <f t="shared" si="55"/>
        <v/>
      </c>
      <c r="AW81" s="208" t="str">
        <f>IF(ISERROR(VLOOKUP($M81,#REF!,10,0)),"",VLOOKUP($M81,#REF!,10,0))</f>
        <v/>
      </c>
      <c r="AX81" s="203">
        <f t="shared" si="56"/>
        <v>0</v>
      </c>
      <c r="AY81" s="208" t="str">
        <f t="shared" si="57"/>
        <v/>
      </c>
      <c r="BA81" s="225" t="str">
        <f t="shared" si="58"/>
        <v/>
      </c>
      <c r="BB81" s="225" t="str">
        <f t="shared" si="59"/>
        <v/>
      </c>
    </row>
    <row r="82" spans="1:54" s="39" customFormat="1" ht="25.2" customHeight="1" x14ac:dyDescent="0.2">
      <c r="A82" s="45"/>
      <c r="B82" s="48"/>
      <c r="C82" s="48"/>
      <c r="D82" s="53"/>
      <c r="E82" s="53"/>
      <c r="F82" s="55"/>
      <c r="G82" s="55"/>
      <c r="H82" s="60"/>
      <c r="I82" s="66"/>
      <c r="J82" s="68"/>
      <c r="L82" s="73">
        <f t="shared" si="35"/>
        <v>0</v>
      </c>
      <c r="M82" s="73" t="str">
        <f t="shared" si="36"/>
        <v xml:space="preserve"> </v>
      </c>
      <c r="N82" s="100">
        <f t="shared" si="37"/>
        <v>0</v>
      </c>
      <c r="O82" s="100">
        <f t="shared" si="38"/>
        <v>0</v>
      </c>
      <c r="P82" s="108">
        <f t="shared" si="39"/>
        <v>0</v>
      </c>
      <c r="Q82" s="108" t="str">
        <f>IF(OR($C82="LED",$C82="不明"),"",IF(ISERROR(VLOOKUP($M82,#REF!,2,0)),"",VLOOKUP($M82,#REF!,2,0)))</f>
        <v/>
      </c>
      <c r="R82" s="100">
        <f t="shared" si="40"/>
        <v>0</v>
      </c>
      <c r="S82" s="100">
        <f t="shared" si="41"/>
        <v>0</v>
      </c>
      <c r="T82" s="120" t="str">
        <f t="shared" si="42"/>
        <v/>
      </c>
      <c r="U82" s="124"/>
      <c r="V82" s="129" t="s">
        <v>164</v>
      </c>
      <c r="W82" s="131"/>
      <c r="X82" s="75" t="str">
        <f>IF(COUNTIF($M82,"*LED*"),"LED設置済",IF(COUNTIF($M82,"*不明*"),"該当不明",IF(ISERROR(VLOOKUP($M82,#REF!,4,0)),"",VLOOKUP($M82,#REF!,4,0))))</f>
        <v/>
      </c>
      <c r="Y82" s="139">
        <f t="shared" si="43"/>
        <v>0</v>
      </c>
      <c r="Z82" s="144" t="str">
        <f>IF(ISERROR(VLOOKUP($M82,#REF!,5,0)),"",VLOOKUP($M82,#REF!,5,0))</f>
        <v/>
      </c>
      <c r="AA82" s="147" t="str">
        <f t="shared" si="44"/>
        <v/>
      </c>
      <c r="AB82" s="147" t="str">
        <f t="shared" si="45"/>
        <v/>
      </c>
      <c r="AC82" s="147" t="str">
        <f>IF(ISERROR(VLOOKUP($M82,#REF!,6,0)),"",VLOOKUP($M82,#REF!,6,0))</f>
        <v/>
      </c>
      <c r="AD82" s="147" t="str">
        <f>IF(ISERROR(VLOOKUP($M82,#REF!,8,0)),"",VLOOKUP($M82,#REF!,8,0))</f>
        <v/>
      </c>
      <c r="AE82" s="152" t="str">
        <f t="shared" si="46"/>
        <v/>
      </c>
      <c r="AF82" s="155" t="str">
        <f t="shared" si="47"/>
        <v/>
      </c>
      <c r="AG82" s="146" t="str">
        <f t="shared" si="48"/>
        <v/>
      </c>
      <c r="AH82" s="146" t="str">
        <f>IF(ISERROR(VLOOKUP($M82,#REF!,9,0)),"",VLOOKUP($M82,#REF!,9,0))</f>
        <v/>
      </c>
      <c r="AI82" s="146" t="str">
        <f t="shared" si="49"/>
        <v/>
      </c>
      <c r="AJ82" s="168">
        <f t="shared" si="50"/>
        <v>0</v>
      </c>
      <c r="AK82" s="171"/>
      <c r="AL82" s="174" t="str">
        <f t="shared" si="51"/>
        <v/>
      </c>
      <c r="AM82" s="179" t="str">
        <f t="shared" si="52"/>
        <v/>
      </c>
      <c r="AN82" s="183" t="str">
        <f t="shared" si="53"/>
        <v>未入力セル</v>
      </c>
      <c r="AO82" s="186" t="str">
        <f t="shared" si="33"/>
        <v/>
      </c>
      <c r="AP82" s="186" t="str">
        <f t="shared" si="34"/>
        <v/>
      </c>
      <c r="AQ82" s="39">
        <f t="shared" si="32"/>
        <v>0</v>
      </c>
      <c r="AR82" s="39" t="str">
        <f>IF(ISERROR(VLOOKUP($M82,#REF!,16,0)),"",VLOOKUP($M82,#REF!,16,0))</f>
        <v/>
      </c>
      <c r="AS82" s="196" t="str">
        <f>IF(ISERROR(VLOOKUP($M82,#REF!,7,0)),"",VLOOKUP($M82,#REF!,7,0))</f>
        <v/>
      </c>
      <c r="AT82" s="203">
        <f t="shared" si="54"/>
        <v>0</v>
      </c>
      <c r="AU82" s="208" t="str">
        <f t="shared" si="55"/>
        <v/>
      </c>
      <c r="AW82" s="208" t="str">
        <f>IF(ISERROR(VLOOKUP($M82,#REF!,10,0)),"",VLOOKUP($M82,#REF!,10,0))</f>
        <v/>
      </c>
      <c r="AX82" s="203">
        <f t="shared" si="56"/>
        <v>0</v>
      </c>
      <c r="AY82" s="208" t="str">
        <f t="shared" si="57"/>
        <v/>
      </c>
      <c r="BA82" s="225" t="str">
        <f t="shared" si="58"/>
        <v/>
      </c>
      <c r="BB82" s="225" t="str">
        <f t="shared" si="59"/>
        <v/>
      </c>
    </row>
    <row r="83" spans="1:54" s="39" customFormat="1" ht="25.2" customHeight="1" x14ac:dyDescent="0.2">
      <c r="A83" s="45"/>
      <c r="B83" s="48"/>
      <c r="C83" s="48"/>
      <c r="D83" s="53"/>
      <c r="E83" s="53"/>
      <c r="F83" s="55"/>
      <c r="G83" s="55"/>
      <c r="H83" s="60"/>
      <c r="I83" s="66"/>
      <c r="J83" s="68"/>
      <c r="L83" s="73">
        <f t="shared" si="35"/>
        <v>0</v>
      </c>
      <c r="M83" s="73" t="str">
        <f t="shared" si="36"/>
        <v xml:space="preserve"> </v>
      </c>
      <c r="N83" s="100">
        <f t="shared" si="37"/>
        <v>0</v>
      </c>
      <c r="O83" s="100">
        <f t="shared" si="38"/>
        <v>0</v>
      </c>
      <c r="P83" s="108">
        <f t="shared" si="39"/>
        <v>0</v>
      </c>
      <c r="Q83" s="108" t="str">
        <f>IF(OR($C83="LED",$C83="不明"),"",IF(ISERROR(VLOOKUP($M83,#REF!,2,0)),"",VLOOKUP($M83,#REF!,2,0)))</f>
        <v/>
      </c>
      <c r="R83" s="100">
        <f t="shared" si="40"/>
        <v>0</v>
      </c>
      <c r="S83" s="100">
        <f t="shared" si="41"/>
        <v>0</v>
      </c>
      <c r="T83" s="120" t="str">
        <f t="shared" si="42"/>
        <v/>
      </c>
      <c r="U83" s="124"/>
      <c r="V83" s="129" t="s">
        <v>164</v>
      </c>
      <c r="W83" s="131"/>
      <c r="X83" s="75" t="str">
        <f>IF(COUNTIF($M83,"*LED*"),"LED設置済",IF(COUNTIF($M83,"*不明*"),"該当不明",IF(ISERROR(VLOOKUP($M83,#REF!,4,0)),"",VLOOKUP($M83,#REF!,4,0))))</f>
        <v/>
      </c>
      <c r="Y83" s="139">
        <f t="shared" si="43"/>
        <v>0</v>
      </c>
      <c r="Z83" s="144" t="str">
        <f>IF(ISERROR(VLOOKUP($M83,#REF!,5,0)),"",VLOOKUP($M83,#REF!,5,0))</f>
        <v/>
      </c>
      <c r="AA83" s="147" t="str">
        <f t="shared" si="44"/>
        <v/>
      </c>
      <c r="AB83" s="147" t="str">
        <f t="shared" si="45"/>
        <v/>
      </c>
      <c r="AC83" s="147" t="str">
        <f>IF(ISERROR(VLOOKUP($M83,#REF!,6,0)),"",VLOOKUP($M83,#REF!,6,0))</f>
        <v/>
      </c>
      <c r="AD83" s="147" t="str">
        <f>IF(ISERROR(VLOOKUP($M83,#REF!,8,0)),"",VLOOKUP($M83,#REF!,8,0))</f>
        <v/>
      </c>
      <c r="AE83" s="152" t="str">
        <f t="shared" si="46"/>
        <v/>
      </c>
      <c r="AF83" s="155" t="str">
        <f t="shared" si="47"/>
        <v/>
      </c>
      <c r="AG83" s="146" t="str">
        <f t="shared" si="48"/>
        <v/>
      </c>
      <c r="AH83" s="146" t="str">
        <f>IF(ISERROR(VLOOKUP($M83,#REF!,9,0)),"",VLOOKUP($M83,#REF!,9,0))</f>
        <v/>
      </c>
      <c r="AI83" s="146" t="str">
        <f t="shared" si="49"/>
        <v/>
      </c>
      <c r="AJ83" s="168">
        <f t="shared" si="50"/>
        <v>0</v>
      </c>
      <c r="AK83" s="171"/>
      <c r="AL83" s="174" t="str">
        <f t="shared" si="51"/>
        <v/>
      </c>
      <c r="AM83" s="179" t="str">
        <f t="shared" si="52"/>
        <v/>
      </c>
      <c r="AN83" s="183" t="str">
        <f t="shared" si="53"/>
        <v>未入力セル</v>
      </c>
      <c r="AO83" s="186" t="str">
        <f t="shared" si="33"/>
        <v/>
      </c>
      <c r="AP83" s="186" t="str">
        <f t="shared" si="34"/>
        <v/>
      </c>
      <c r="AQ83" s="39">
        <f t="shared" si="32"/>
        <v>0</v>
      </c>
      <c r="AR83" s="39" t="str">
        <f>IF(ISERROR(VLOOKUP($M83,#REF!,16,0)),"",VLOOKUP($M83,#REF!,16,0))</f>
        <v/>
      </c>
      <c r="AS83" s="196" t="str">
        <f>IF(ISERROR(VLOOKUP($M83,#REF!,7,0)),"",VLOOKUP($M83,#REF!,7,0))</f>
        <v/>
      </c>
      <c r="AT83" s="203">
        <f t="shared" si="54"/>
        <v>0</v>
      </c>
      <c r="AU83" s="208" t="str">
        <f t="shared" si="55"/>
        <v/>
      </c>
      <c r="AW83" s="208" t="str">
        <f>IF(ISERROR(VLOOKUP($M83,#REF!,10,0)),"",VLOOKUP($M83,#REF!,10,0))</f>
        <v/>
      </c>
      <c r="AX83" s="203">
        <f t="shared" si="56"/>
        <v>0</v>
      </c>
      <c r="AY83" s="208" t="str">
        <f t="shared" si="57"/>
        <v/>
      </c>
      <c r="BA83" s="225" t="str">
        <f t="shared" si="58"/>
        <v/>
      </c>
      <c r="BB83" s="225" t="str">
        <f t="shared" si="59"/>
        <v/>
      </c>
    </row>
    <row r="84" spans="1:54" s="39" customFormat="1" ht="25.2" customHeight="1" x14ac:dyDescent="0.2">
      <c r="A84" s="45"/>
      <c r="B84" s="48"/>
      <c r="C84" s="48"/>
      <c r="D84" s="53"/>
      <c r="E84" s="53"/>
      <c r="F84" s="55"/>
      <c r="G84" s="55"/>
      <c r="H84" s="60"/>
      <c r="I84" s="66"/>
      <c r="J84" s="68"/>
      <c r="L84" s="73">
        <f t="shared" si="35"/>
        <v>0</v>
      </c>
      <c r="M84" s="73" t="str">
        <f t="shared" si="36"/>
        <v xml:space="preserve"> </v>
      </c>
      <c r="N84" s="100">
        <f t="shared" si="37"/>
        <v>0</v>
      </c>
      <c r="O84" s="100">
        <f t="shared" si="38"/>
        <v>0</v>
      </c>
      <c r="P84" s="108">
        <f t="shared" si="39"/>
        <v>0</v>
      </c>
      <c r="Q84" s="108" t="str">
        <f>IF(OR($C84="LED",$C84="不明"),"",IF(ISERROR(VLOOKUP($M84,#REF!,2,0)),"",VLOOKUP($M84,#REF!,2,0)))</f>
        <v/>
      </c>
      <c r="R84" s="100">
        <f t="shared" si="40"/>
        <v>0</v>
      </c>
      <c r="S84" s="100">
        <f t="shared" si="41"/>
        <v>0</v>
      </c>
      <c r="T84" s="120" t="str">
        <f t="shared" si="42"/>
        <v/>
      </c>
      <c r="U84" s="124"/>
      <c r="V84" s="129" t="s">
        <v>164</v>
      </c>
      <c r="W84" s="131"/>
      <c r="X84" s="75" t="str">
        <f>IF(COUNTIF($M84,"*LED*"),"LED設置済",IF(COUNTIF($M84,"*不明*"),"該当不明",IF(ISERROR(VLOOKUP($M84,#REF!,4,0)),"",VLOOKUP($M84,#REF!,4,0))))</f>
        <v/>
      </c>
      <c r="Y84" s="139">
        <f t="shared" si="43"/>
        <v>0</v>
      </c>
      <c r="Z84" s="144" t="str">
        <f>IF(ISERROR(VLOOKUP($M84,#REF!,5,0)),"",VLOOKUP($M84,#REF!,5,0))</f>
        <v/>
      </c>
      <c r="AA84" s="147" t="str">
        <f t="shared" si="44"/>
        <v/>
      </c>
      <c r="AB84" s="147" t="str">
        <f t="shared" si="45"/>
        <v/>
      </c>
      <c r="AC84" s="147" t="str">
        <f>IF(ISERROR(VLOOKUP($M84,#REF!,6,0)),"",VLOOKUP($M84,#REF!,6,0))</f>
        <v/>
      </c>
      <c r="AD84" s="147" t="str">
        <f>IF(ISERROR(VLOOKUP($M84,#REF!,8,0)),"",VLOOKUP($M84,#REF!,8,0))</f>
        <v/>
      </c>
      <c r="AE84" s="152" t="str">
        <f t="shared" si="46"/>
        <v/>
      </c>
      <c r="AF84" s="155" t="str">
        <f t="shared" si="47"/>
        <v/>
      </c>
      <c r="AG84" s="146" t="str">
        <f t="shared" si="48"/>
        <v/>
      </c>
      <c r="AH84" s="146" t="str">
        <f>IF(ISERROR(VLOOKUP($M84,#REF!,9,0)),"",VLOOKUP($M84,#REF!,9,0))</f>
        <v/>
      </c>
      <c r="AI84" s="146" t="str">
        <f t="shared" si="49"/>
        <v/>
      </c>
      <c r="AJ84" s="168">
        <f t="shared" si="50"/>
        <v>0</v>
      </c>
      <c r="AK84" s="171"/>
      <c r="AL84" s="174" t="str">
        <f t="shared" si="51"/>
        <v/>
      </c>
      <c r="AM84" s="179" t="str">
        <f t="shared" si="52"/>
        <v/>
      </c>
      <c r="AN84" s="183" t="str">
        <f t="shared" si="53"/>
        <v>未入力セル</v>
      </c>
      <c r="AO84" s="186" t="str">
        <f t="shared" si="33"/>
        <v/>
      </c>
      <c r="AP84" s="186" t="str">
        <f t="shared" si="34"/>
        <v/>
      </c>
      <c r="AQ84" s="39">
        <f t="shared" si="32"/>
        <v>0</v>
      </c>
      <c r="AR84" s="39" t="str">
        <f>IF(ISERROR(VLOOKUP($M84,#REF!,16,0)),"",VLOOKUP($M84,#REF!,16,0))</f>
        <v/>
      </c>
      <c r="AS84" s="196" t="str">
        <f>IF(ISERROR(VLOOKUP($M84,#REF!,7,0)),"",VLOOKUP($M84,#REF!,7,0))</f>
        <v/>
      </c>
      <c r="AT84" s="203">
        <f t="shared" si="54"/>
        <v>0</v>
      </c>
      <c r="AU84" s="208" t="str">
        <f t="shared" si="55"/>
        <v/>
      </c>
      <c r="AW84" s="208" t="str">
        <f>IF(ISERROR(VLOOKUP($M84,#REF!,10,0)),"",VLOOKUP($M84,#REF!,10,0))</f>
        <v/>
      </c>
      <c r="AX84" s="203">
        <f t="shared" si="56"/>
        <v>0</v>
      </c>
      <c r="AY84" s="208" t="str">
        <f t="shared" si="57"/>
        <v/>
      </c>
      <c r="BA84" s="225" t="str">
        <f t="shared" si="58"/>
        <v/>
      </c>
      <c r="BB84" s="225" t="str">
        <f t="shared" si="59"/>
        <v/>
      </c>
    </row>
    <row r="85" spans="1:54" s="39" customFormat="1" ht="25.2" customHeight="1" x14ac:dyDescent="0.2">
      <c r="A85" s="45"/>
      <c r="B85" s="48"/>
      <c r="C85" s="48"/>
      <c r="D85" s="53"/>
      <c r="E85" s="53"/>
      <c r="F85" s="55"/>
      <c r="G85" s="55"/>
      <c r="H85" s="60"/>
      <c r="I85" s="66"/>
      <c r="J85" s="68"/>
      <c r="L85" s="73">
        <f t="shared" si="35"/>
        <v>0</v>
      </c>
      <c r="M85" s="73" t="str">
        <f t="shared" si="36"/>
        <v xml:space="preserve"> </v>
      </c>
      <c r="N85" s="100">
        <f t="shared" si="37"/>
        <v>0</v>
      </c>
      <c r="O85" s="100">
        <f t="shared" si="38"/>
        <v>0</v>
      </c>
      <c r="P85" s="108">
        <f t="shared" si="39"/>
        <v>0</v>
      </c>
      <c r="Q85" s="108" t="str">
        <f>IF(OR($C85="LED",$C85="不明"),"",IF(ISERROR(VLOOKUP($M85,#REF!,2,0)),"",VLOOKUP($M85,#REF!,2,0)))</f>
        <v/>
      </c>
      <c r="R85" s="100">
        <f t="shared" si="40"/>
        <v>0</v>
      </c>
      <c r="S85" s="100">
        <f t="shared" si="41"/>
        <v>0</v>
      </c>
      <c r="T85" s="120" t="str">
        <f t="shared" si="42"/>
        <v/>
      </c>
      <c r="U85" s="124"/>
      <c r="V85" s="129" t="s">
        <v>164</v>
      </c>
      <c r="W85" s="131"/>
      <c r="X85" s="75" t="str">
        <f>IF(COUNTIF($M85,"*LED*"),"LED設置済",IF(COUNTIF($M85,"*不明*"),"該当不明",IF(ISERROR(VLOOKUP($M85,#REF!,4,0)),"",VLOOKUP($M85,#REF!,4,0))))</f>
        <v/>
      </c>
      <c r="Y85" s="139">
        <f t="shared" si="43"/>
        <v>0</v>
      </c>
      <c r="Z85" s="144" t="str">
        <f>IF(ISERROR(VLOOKUP($M85,#REF!,5,0)),"",VLOOKUP($M85,#REF!,5,0))</f>
        <v/>
      </c>
      <c r="AA85" s="147" t="str">
        <f t="shared" si="44"/>
        <v/>
      </c>
      <c r="AB85" s="147" t="str">
        <f t="shared" si="45"/>
        <v/>
      </c>
      <c r="AC85" s="147" t="str">
        <f>IF(ISERROR(VLOOKUP($M85,#REF!,6,0)),"",VLOOKUP($M85,#REF!,6,0))</f>
        <v/>
      </c>
      <c r="AD85" s="147" t="str">
        <f>IF(ISERROR(VLOOKUP($M85,#REF!,8,0)),"",VLOOKUP($M85,#REF!,8,0))</f>
        <v/>
      </c>
      <c r="AE85" s="152" t="str">
        <f t="shared" si="46"/>
        <v/>
      </c>
      <c r="AF85" s="155" t="str">
        <f t="shared" si="47"/>
        <v/>
      </c>
      <c r="AG85" s="146" t="str">
        <f t="shared" si="48"/>
        <v/>
      </c>
      <c r="AH85" s="146" t="str">
        <f>IF(ISERROR(VLOOKUP($M85,#REF!,9,0)),"",VLOOKUP($M85,#REF!,9,0))</f>
        <v/>
      </c>
      <c r="AI85" s="146" t="str">
        <f t="shared" si="49"/>
        <v/>
      </c>
      <c r="AJ85" s="168">
        <f t="shared" si="50"/>
        <v>0</v>
      </c>
      <c r="AK85" s="171"/>
      <c r="AL85" s="174" t="str">
        <f t="shared" si="51"/>
        <v/>
      </c>
      <c r="AM85" s="179" t="str">
        <f t="shared" si="52"/>
        <v/>
      </c>
      <c r="AN85" s="183" t="str">
        <f t="shared" si="53"/>
        <v>未入力セル</v>
      </c>
      <c r="AO85" s="186" t="str">
        <f t="shared" si="33"/>
        <v/>
      </c>
      <c r="AP85" s="186" t="str">
        <f t="shared" si="34"/>
        <v/>
      </c>
      <c r="AQ85" s="39">
        <f t="shared" si="32"/>
        <v>0</v>
      </c>
      <c r="AR85" s="39" t="str">
        <f>IF(ISERROR(VLOOKUP($M85,#REF!,16,0)),"",VLOOKUP($M85,#REF!,16,0))</f>
        <v/>
      </c>
      <c r="AS85" s="196" t="str">
        <f>IF(ISERROR(VLOOKUP($M85,#REF!,7,0)),"",VLOOKUP($M85,#REF!,7,0))</f>
        <v/>
      </c>
      <c r="AT85" s="203">
        <f t="shared" si="54"/>
        <v>0</v>
      </c>
      <c r="AU85" s="208" t="str">
        <f t="shared" si="55"/>
        <v/>
      </c>
      <c r="AW85" s="208" t="str">
        <f>IF(ISERROR(VLOOKUP($M85,#REF!,10,0)),"",VLOOKUP($M85,#REF!,10,0))</f>
        <v/>
      </c>
      <c r="AX85" s="203">
        <f t="shared" si="56"/>
        <v>0</v>
      </c>
      <c r="AY85" s="208" t="str">
        <f t="shared" si="57"/>
        <v/>
      </c>
      <c r="BA85" s="225" t="str">
        <f t="shared" si="58"/>
        <v/>
      </c>
      <c r="BB85" s="225" t="str">
        <f t="shared" si="59"/>
        <v/>
      </c>
    </row>
    <row r="86" spans="1:54" s="39" customFormat="1" ht="25.2" customHeight="1" x14ac:dyDescent="0.2">
      <c r="A86" s="45"/>
      <c r="B86" s="48"/>
      <c r="C86" s="48"/>
      <c r="D86" s="53"/>
      <c r="E86" s="53"/>
      <c r="F86" s="55"/>
      <c r="G86" s="55"/>
      <c r="H86" s="60"/>
      <c r="I86" s="66"/>
      <c r="J86" s="68"/>
      <c r="L86" s="73">
        <f t="shared" si="35"/>
        <v>0</v>
      </c>
      <c r="M86" s="73" t="str">
        <f t="shared" si="36"/>
        <v xml:space="preserve"> </v>
      </c>
      <c r="N86" s="100">
        <f t="shared" si="37"/>
        <v>0</v>
      </c>
      <c r="O86" s="100">
        <f t="shared" si="38"/>
        <v>0</v>
      </c>
      <c r="P86" s="108">
        <f t="shared" si="39"/>
        <v>0</v>
      </c>
      <c r="Q86" s="108" t="str">
        <f>IF(OR($C86="LED",$C86="不明"),"",IF(ISERROR(VLOOKUP($M86,#REF!,2,0)),"",VLOOKUP($M86,#REF!,2,0)))</f>
        <v/>
      </c>
      <c r="R86" s="100">
        <f t="shared" si="40"/>
        <v>0</v>
      </c>
      <c r="S86" s="100">
        <f t="shared" si="41"/>
        <v>0</v>
      </c>
      <c r="T86" s="120" t="str">
        <f t="shared" si="42"/>
        <v/>
      </c>
      <c r="U86" s="124"/>
      <c r="V86" s="129" t="s">
        <v>164</v>
      </c>
      <c r="W86" s="131"/>
      <c r="X86" s="75" t="str">
        <f>IF(COUNTIF($M86,"*LED*"),"LED設置済",IF(COUNTIF($M86,"*不明*"),"該当不明",IF(ISERROR(VLOOKUP($M86,#REF!,4,0)),"",VLOOKUP($M86,#REF!,4,0))))</f>
        <v/>
      </c>
      <c r="Y86" s="139">
        <f t="shared" si="43"/>
        <v>0</v>
      </c>
      <c r="Z86" s="144" t="str">
        <f>IF(ISERROR(VLOOKUP($M86,#REF!,5,0)),"",VLOOKUP($M86,#REF!,5,0))</f>
        <v/>
      </c>
      <c r="AA86" s="147" t="str">
        <f t="shared" si="44"/>
        <v/>
      </c>
      <c r="AB86" s="147" t="str">
        <f t="shared" si="45"/>
        <v/>
      </c>
      <c r="AC86" s="147" t="str">
        <f>IF(ISERROR(VLOOKUP($M86,#REF!,6,0)),"",VLOOKUP($M86,#REF!,6,0))</f>
        <v/>
      </c>
      <c r="AD86" s="147" t="str">
        <f>IF(ISERROR(VLOOKUP($M86,#REF!,8,0)),"",VLOOKUP($M86,#REF!,8,0))</f>
        <v/>
      </c>
      <c r="AE86" s="152" t="str">
        <f t="shared" si="46"/>
        <v/>
      </c>
      <c r="AF86" s="155" t="str">
        <f t="shared" si="47"/>
        <v/>
      </c>
      <c r="AG86" s="146" t="str">
        <f t="shared" si="48"/>
        <v/>
      </c>
      <c r="AH86" s="146" t="str">
        <f>IF(ISERROR(VLOOKUP($M86,#REF!,9,0)),"",VLOOKUP($M86,#REF!,9,0))</f>
        <v/>
      </c>
      <c r="AI86" s="146" t="str">
        <f t="shared" si="49"/>
        <v/>
      </c>
      <c r="AJ86" s="168">
        <f t="shared" si="50"/>
        <v>0</v>
      </c>
      <c r="AK86" s="171"/>
      <c r="AL86" s="174" t="str">
        <f t="shared" si="51"/>
        <v/>
      </c>
      <c r="AM86" s="179" t="str">
        <f t="shared" si="52"/>
        <v/>
      </c>
      <c r="AN86" s="183" t="str">
        <f t="shared" si="53"/>
        <v>未入力セル</v>
      </c>
      <c r="AO86" s="186" t="str">
        <f t="shared" si="33"/>
        <v/>
      </c>
      <c r="AP86" s="186" t="str">
        <f t="shared" si="34"/>
        <v/>
      </c>
      <c r="AQ86" s="39">
        <f t="shared" si="32"/>
        <v>0</v>
      </c>
      <c r="AR86" s="39" t="str">
        <f>IF(ISERROR(VLOOKUP($M86,#REF!,16,0)),"",VLOOKUP($M86,#REF!,16,0))</f>
        <v/>
      </c>
      <c r="AS86" s="196" t="str">
        <f>IF(ISERROR(VLOOKUP($M86,#REF!,7,0)),"",VLOOKUP($M86,#REF!,7,0))</f>
        <v/>
      </c>
      <c r="AT86" s="203">
        <f t="shared" si="54"/>
        <v>0</v>
      </c>
      <c r="AU86" s="208" t="str">
        <f t="shared" si="55"/>
        <v/>
      </c>
      <c r="AW86" s="208" t="str">
        <f>IF(ISERROR(VLOOKUP($M86,#REF!,10,0)),"",VLOOKUP($M86,#REF!,10,0))</f>
        <v/>
      </c>
      <c r="AX86" s="203">
        <f t="shared" si="56"/>
        <v>0</v>
      </c>
      <c r="AY86" s="208" t="str">
        <f t="shared" si="57"/>
        <v/>
      </c>
      <c r="BA86" s="225" t="str">
        <f t="shared" si="58"/>
        <v/>
      </c>
      <c r="BB86" s="225" t="str">
        <f t="shared" si="59"/>
        <v/>
      </c>
    </row>
    <row r="87" spans="1:54" s="39" customFormat="1" ht="25.2" customHeight="1" x14ac:dyDescent="0.2">
      <c r="A87" s="45"/>
      <c r="B87" s="48"/>
      <c r="C87" s="48"/>
      <c r="D87" s="53"/>
      <c r="E87" s="53"/>
      <c r="F87" s="55"/>
      <c r="G87" s="55"/>
      <c r="H87" s="60"/>
      <c r="I87" s="66"/>
      <c r="J87" s="68"/>
      <c r="L87" s="73">
        <f t="shared" si="35"/>
        <v>0</v>
      </c>
      <c r="M87" s="73" t="str">
        <f t="shared" si="36"/>
        <v xml:space="preserve"> </v>
      </c>
      <c r="N87" s="100">
        <f t="shared" si="37"/>
        <v>0</v>
      </c>
      <c r="O87" s="100">
        <f t="shared" si="38"/>
        <v>0</v>
      </c>
      <c r="P87" s="108">
        <f t="shared" si="39"/>
        <v>0</v>
      </c>
      <c r="Q87" s="108" t="str">
        <f>IF(OR($C87="LED",$C87="不明"),"",IF(ISERROR(VLOOKUP($M87,#REF!,2,0)),"",VLOOKUP($M87,#REF!,2,0)))</f>
        <v/>
      </c>
      <c r="R87" s="100">
        <f t="shared" si="40"/>
        <v>0</v>
      </c>
      <c r="S87" s="100">
        <f t="shared" si="41"/>
        <v>0</v>
      </c>
      <c r="T87" s="120" t="str">
        <f t="shared" si="42"/>
        <v/>
      </c>
      <c r="U87" s="124"/>
      <c r="V87" s="129" t="s">
        <v>164</v>
      </c>
      <c r="W87" s="131"/>
      <c r="X87" s="75" t="str">
        <f>IF(COUNTIF($M87,"*LED*"),"LED設置済",IF(COUNTIF($M87,"*不明*"),"該当不明",IF(ISERROR(VLOOKUP($M87,#REF!,4,0)),"",VLOOKUP($M87,#REF!,4,0))))</f>
        <v/>
      </c>
      <c r="Y87" s="139">
        <f t="shared" si="43"/>
        <v>0</v>
      </c>
      <c r="Z87" s="144" t="str">
        <f>IF(ISERROR(VLOOKUP($M87,#REF!,5,0)),"",VLOOKUP($M87,#REF!,5,0))</f>
        <v/>
      </c>
      <c r="AA87" s="147" t="str">
        <f t="shared" si="44"/>
        <v/>
      </c>
      <c r="AB87" s="147" t="str">
        <f t="shared" si="45"/>
        <v/>
      </c>
      <c r="AC87" s="147" t="str">
        <f>IF(ISERROR(VLOOKUP($M87,#REF!,6,0)),"",VLOOKUP($M87,#REF!,6,0))</f>
        <v/>
      </c>
      <c r="AD87" s="147" t="str">
        <f>IF(ISERROR(VLOOKUP($M87,#REF!,8,0)),"",VLOOKUP($M87,#REF!,8,0))</f>
        <v/>
      </c>
      <c r="AE87" s="152" t="str">
        <f t="shared" si="46"/>
        <v/>
      </c>
      <c r="AF87" s="155" t="str">
        <f t="shared" si="47"/>
        <v/>
      </c>
      <c r="AG87" s="146" t="str">
        <f t="shared" si="48"/>
        <v/>
      </c>
      <c r="AH87" s="146" t="str">
        <f>IF(ISERROR(VLOOKUP($M87,#REF!,9,0)),"",VLOOKUP($M87,#REF!,9,0))</f>
        <v/>
      </c>
      <c r="AI87" s="146" t="str">
        <f t="shared" si="49"/>
        <v/>
      </c>
      <c r="AJ87" s="168">
        <f t="shared" si="50"/>
        <v>0</v>
      </c>
      <c r="AK87" s="171"/>
      <c r="AL87" s="174" t="str">
        <f t="shared" si="51"/>
        <v/>
      </c>
      <c r="AM87" s="179" t="str">
        <f t="shared" si="52"/>
        <v/>
      </c>
      <c r="AN87" s="183" t="str">
        <f t="shared" si="53"/>
        <v>未入力セル</v>
      </c>
      <c r="AO87" s="186" t="str">
        <f t="shared" si="33"/>
        <v/>
      </c>
      <c r="AP87" s="186" t="str">
        <f t="shared" si="34"/>
        <v/>
      </c>
      <c r="AQ87" s="39">
        <f t="shared" si="32"/>
        <v>0</v>
      </c>
      <c r="AR87" s="39" t="str">
        <f>IF(ISERROR(VLOOKUP($M87,#REF!,16,0)),"",VLOOKUP($M87,#REF!,16,0))</f>
        <v/>
      </c>
      <c r="AS87" s="196" t="str">
        <f>IF(ISERROR(VLOOKUP($M87,#REF!,7,0)),"",VLOOKUP($M87,#REF!,7,0))</f>
        <v/>
      </c>
      <c r="AT87" s="203">
        <f t="shared" si="54"/>
        <v>0</v>
      </c>
      <c r="AU87" s="208" t="str">
        <f t="shared" si="55"/>
        <v/>
      </c>
      <c r="AW87" s="208" t="str">
        <f>IF(ISERROR(VLOOKUP($M87,#REF!,10,0)),"",VLOOKUP($M87,#REF!,10,0))</f>
        <v/>
      </c>
      <c r="AX87" s="203">
        <f t="shared" si="56"/>
        <v>0</v>
      </c>
      <c r="AY87" s="208" t="str">
        <f t="shared" si="57"/>
        <v/>
      </c>
      <c r="BA87" s="225" t="str">
        <f t="shared" si="58"/>
        <v/>
      </c>
      <c r="BB87" s="225" t="str">
        <f t="shared" si="59"/>
        <v/>
      </c>
    </row>
    <row r="88" spans="1:54" s="39" customFormat="1" ht="25.2" customHeight="1" x14ac:dyDescent="0.2">
      <c r="A88" s="45"/>
      <c r="B88" s="48"/>
      <c r="C88" s="48"/>
      <c r="D88" s="53"/>
      <c r="E88" s="53"/>
      <c r="F88" s="55"/>
      <c r="G88" s="55"/>
      <c r="H88" s="60"/>
      <c r="I88" s="66"/>
      <c r="J88" s="68"/>
      <c r="L88" s="73">
        <f t="shared" si="35"/>
        <v>0</v>
      </c>
      <c r="M88" s="73" t="str">
        <f t="shared" si="36"/>
        <v xml:space="preserve"> </v>
      </c>
      <c r="N88" s="100">
        <f t="shared" si="37"/>
        <v>0</v>
      </c>
      <c r="O88" s="100">
        <f t="shared" si="38"/>
        <v>0</v>
      </c>
      <c r="P88" s="108">
        <f t="shared" si="39"/>
        <v>0</v>
      </c>
      <c r="Q88" s="108" t="str">
        <f>IF(OR($C88="LED",$C88="不明"),"",IF(ISERROR(VLOOKUP($M88,#REF!,2,0)),"",VLOOKUP($M88,#REF!,2,0)))</f>
        <v/>
      </c>
      <c r="R88" s="100">
        <f t="shared" si="40"/>
        <v>0</v>
      </c>
      <c r="S88" s="100">
        <f t="shared" si="41"/>
        <v>0</v>
      </c>
      <c r="T88" s="120" t="str">
        <f t="shared" si="42"/>
        <v/>
      </c>
      <c r="U88" s="124"/>
      <c r="V88" s="129" t="s">
        <v>164</v>
      </c>
      <c r="W88" s="131"/>
      <c r="X88" s="75" t="str">
        <f>IF(COUNTIF($M88,"*LED*"),"LED設置済",IF(COUNTIF($M88,"*不明*"),"該当不明",IF(ISERROR(VLOOKUP($M88,#REF!,4,0)),"",VLOOKUP($M88,#REF!,4,0))))</f>
        <v/>
      </c>
      <c r="Y88" s="139">
        <f t="shared" si="43"/>
        <v>0</v>
      </c>
      <c r="Z88" s="144" t="str">
        <f>IF(ISERROR(VLOOKUP($M88,#REF!,5,0)),"",VLOOKUP($M88,#REF!,5,0))</f>
        <v/>
      </c>
      <c r="AA88" s="147" t="str">
        <f t="shared" si="44"/>
        <v/>
      </c>
      <c r="AB88" s="147" t="str">
        <f t="shared" si="45"/>
        <v/>
      </c>
      <c r="AC88" s="147" t="str">
        <f>IF(ISERROR(VLOOKUP($M88,#REF!,6,0)),"",VLOOKUP($M88,#REF!,6,0))</f>
        <v/>
      </c>
      <c r="AD88" s="147" t="str">
        <f>IF(ISERROR(VLOOKUP($M88,#REF!,8,0)),"",VLOOKUP($M88,#REF!,8,0))</f>
        <v/>
      </c>
      <c r="AE88" s="152" t="str">
        <f t="shared" si="46"/>
        <v/>
      </c>
      <c r="AF88" s="155" t="str">
        <f t="shared" si="47"/>
        <v/>
      </c>
      <c r="AG88" s="146" t="str">
        <f t="shared" si="48"/>
        <v/>
      </c>
      <c r="AH88" s="146" t="str">
        <f>IF(ISERROR(VLOOKUP($M88,#REF!,9,0)),"",VLOOKUP($M88,#REF!,9,0))</f>
        <v/>
      </c>
      <c r="AI88" s="146" t="str">
        <f t="shared" si="49"/>
        <v/>
      </c>
      <c r="AJ88" s="168">
        <f t="shared" si="50"/>
        <v>0</v>
      </c>
      <c r="AK88" s="171"/>
      <c r="AL88" s="174" t="str">
        <f t="shared" si="51"/>
        <v/>
      </c>
      <c r="AM88" s="179" t="str">
        <f t="shared" si="52"/>
        <v/>
      </c>
      <c r="AN88" s="183" t="str">
        <f t="shared" si="53"/>
        <v>未入力セル</v>
      </c>
      <c r="AO88" s="186" t="str">
        <f t="shared" si="33"/>
        <v/>
      </c>
      <c r="AP88" s="186" t="str">
        <f t="shared" si="34"/>
        <v/>
      </c>
      <c r="AQ88" s="39">
        <f t="shared" si="32"/>
        <v>0</v>
      </c>
      <c r="AR88" s="39" t="str">
        <f>IF(ISERROR(VLOOKUP($M88,#REF!,16,0)),"",VLOOKUP($M88,#REF!,16,0))</f>
        <v/>
      </c>
      <c r="AS88" s="196" t="str">
        <f>IF(ISERROR(VLOOKUP($M88,#REF!,7,0)),"",VLOOKUP($M88,#REF!,7,0))</f>
        <v/>
      </c>
      <c r="AT88" s="203">
        <f t="shared" si="54"/>
        <v>0</v>
      </c>
      <c r="AU88" s="208" t="str">
        <f t="shared" si="55"/>
        <v/>
      </c>
      <c r="AW88" s="208" t="str">
        <f>IF(ISERROR(VLOOKUP($M88,#REF!,10,0)),"",VLOOKUP($M88,#REF!,10,0))</f>
        <v/>
      </c>
      <c r="AX88" s="203">
        <f t="shared" si="56"/>
        <v>0</v>
      </c>
      <c r="AY88" s="208" t="str">
        <f t="shared" si="57"/>
        <v/>
      </c>
      <c r="BA88" s="225" t="str">
        <f t="shared" si="58"/>
        <v/>
      </c>
      <c r="BB88" s="225" t="str">
        <f t="shared" si="59"/>
        <v/>
      </c>
    </row>
    <row r="89" spans="1:54" s="39" customFormat="1" ht="25.2" customHeight="1" x14ac:dyDescent="0.2">
      <c r="A89" s="45"/>
      <c r="B89" s="48"/>
      <c r="C89" s="48"/>
      <c r="D89" s="53"/>
      <c r="E89" s="53"/>
      <c r="F89" s="55"/>
      <c r="G89" s="55"/>
      <c r="H89" s="60"/>
      <c r="I89" s="66"/>
      <c r="J89" s="68"/>
      <c r="L89" s="73">
        <f t="shared" si="35"/>
        <v>0</v>
      </c>
      <c r="M89" s="73" t="str">
        <f t="shared" si="36"/>
        <v xml:space="preserve"> </v>
      </c>
      <c r="N89" s="100">
        <f t="shared" si="37"/>
        <v>0</v>
      </c>
      <c r="O89" s="100">
        <f t="shared" si="38"/>
        <v>0</v>
      </c>
      <c r="P89" s="108">
        <f t="shared" si="39"/>
        <v>0</v>
      </c>
      <c r="Q89" s="108" t="str">
        <f>IF(OR($C89="LED",$C89="不明"),"",IF(ISERROR(VLOOKUP($M89,#REF!,2,0)),"",VLOOKUP($M89,#REF!,2,0)))</f>
        <v/>
      </c>
      <c r="R89" s="100">
        <f t="shared" si="40"/>
        <v>0</v>
      </c>
      <c r="S89" s="100">
        <f t="shared" si="41"/>
        <v>0</v>
      </c>
      <c r="T89" s="120" t="str">
        <f t="shared" si="42"/>
        <v/>
      </c>
      <c r="U89" s="124"/>
      <c r="V89" s="129" t="s">
        <v>164</v>
      </c>
      <c r="W89" s="131"/>
      <c r="X89" s="75" t="str">
        <f>IF(COUNTIF($M89,"*LED*"),"LED設置済",IF(COUNTIF($M89,"*不明*"),"該当不明",IF(ISERROR(VLOOKUP($M89,#REF!,4,0)),"",VLOOKUP($M89,#REF!,4,0))))</f>
        <v/>
      </c>
      <c r="Y89" s="139">
        <f t="shared" si="43"/>
        <v>0</v>
      </c>
      <c r="Z89" s="144" t="str">
        <f>IF(ISERROR(VLOOKUP($M89,#REF!,5,0)),"",VLOOKUP($M89,#REF!,5,0))</f>
        <v/>
      </c>
      <c r="AA89" s="147" t="str">
        <f t="shared" si="44"/>
        <v/>
      </c>
      <c r="AB89" s="147" t="str">
        <f t="shared" si="45"/>
        <v/>
      </c>
      <c r="AC89" s="147" t="str">
        <f>IF(ISERROR(VLOOKUP($M89,#REF!,6,0)),"",VLOOKUP($M89,#REF!,6,0))</f>
        <v/>
      </c>
      <c r="AD89" s="147" t="str">
        <f>IF(ISERROR(VLOOKUP($M89,#REF!,8,0)),"",VLOOKUP($M89,#REF!,8,0))</f>
        <v/>
      </c>
      <c r="AE89" s="152" t="str">
        <f t="shared" si="46"/>
        <v/>
      </c>
      <c r="AF89" s="155" t="str">
        <f t="shared" si="47"/>
        <v/>
      </c>
      <c r="AG89" s="146" t="str">
        <f t="shared" si="48"/>
        <v/>
      </c>
      <c r="AH89" s="146" t="str">
        <f>IF(ISERROR(VLOOKUP($M89,#REF!,9,0)),"",VLOOKUP($M89,#REF!,9,0))</f>
        <v/>
      </c>
      <c r="AI89" s="146" t="str">
        <f t="shared" si="49"/>
        <v/>
      </c>
      <c r="AJ89" s="168">
        <f t="shared" si="50"/>
        <v>0</v>
      </c>
      <c r="AK89" s="171"/>
      <c r="AL89" s="174" t="str">
        <f t="shared" si="51"/>
        <v/>
      </c>
      <c r="AM89" s="179" t="str">
        <f t="shared" si="52"/>
        <v/>
      </c>
      <c r="AN89" s="183" t="str">
        <f t="shared" si="53"/>
        <v>未入力セル</v>
      </c>
      <c r="AO89" s="186" t="str">
        <f t="shared" si="33"/>
        <v/>
      </c>
      <c r="AP89" s="186" t="str">
        <f t="shared" si="34"/>
        <v/>
      </c>
      <c r="AQ89" s="39">
        <f t="shared" si="32"/>
        <v>0</v>
      </c>
      <c r="AR89" s="39" t="str">
        <f>IF(ISERROR(VLOOKUP($M89,#REF!,16,0)),"",VLOOKUP($M89,#REF!,16,0))</f>
        <v/>
      </c>
      <c r="AS89" s="196" t="str">
        <f>IF(ISERROR(VLOOKUP($M89,#REF!,7,0)),"",VLOOKUP($M89,#REF!,7,0))</f>
        <v/>
      </c>
      <c r="AT89" s="203">
        <f t="shared" si="54"/>
        <v>0</v>
      </c>
      <c r="AU89" s="208" t="str">
        <f t="shared" si="55"/>
        <v/>
      </c>
      <c r="AW89" s="208" t="str">
        <f>IF(ISERROR(VLOOKUP($M89,#REF!,10,0)),"",VLOOKUP($M89,#REF!,10,0))</f>
        <v/>
      </c>
      <c r="AX89" s="203">
        <f t="shared" si="56"/>
        <v>0</v>
      </c>
      <c r="AY89" s="208" t="str">
        <f t="shared" si="57"/>
        <v/>
      </c>
      <c r="BA89" s="225" t="str">
        <f t="shared" si="58"/>
        <v/>
      </c>
      <c r="BB89" s="225" t="str">
        <f t="shared" si="59"/>
        <v/>
      </c>
    </row>
    <row r="90" spans="1:54" s="39" customFormat="1" ht="25.2" customHeight="1" x14ac:dyDescent="0.2">
      <c r="A90" s="45"/>
      <c r="B90" s="48"/>
      <c r="C90" s="48"/>
      <c r="D90" s="53"/>
      <c r="E90" s="53"/>
      <c r="F90" s="55"/>
      <c r="G90" s="55"/>
      <c r="H90" s="60"/>
      <c r="I90" s="66"/>
      <c r="J90" s="68"/>
      <c r="L90" s="73">
        <f t="shared" si="35"/>
        <v>0</v>
      </c>
      <c r="M90" s="73" t="str">
        <f t="shared" si="36"/>
        <v xml:space="preserve"> </v>
      </c>
      <c r="N90" s="100">
        <f t="shared" si="37"/>
        <v>0</v>
      </c>
      <c r="O90" s="100">
        <f t="shared" si="38"/>
        <v>0</v>
      </c>
      <c r="P90" s="108">
        <f t="shared" si="39"/>
        <v>0</v>
      </c>
      <c r="Q90" s="108" t="str">
        <f>IF(OR($C90="LED",$C90="不明"),"",IF(ISERROR(VLOOKUP($M90,#REF!,2,0)),"",VLOOKUP($M90,#REF!,2,0)))</f>
        <v/>
      </c>
      <c r="R90" s="100">
        <f t="shared" si="40"/>
        <v>0</v>
      </c>
      <c r="S90" s="100">
        <f t="shared" si="41"/>
        <v>0</v>
      </c>
      <c r="T90" s="120" t="str">
        <f t="shared" si="42"/>
        <v/>
      </c>
      <c r="U90" s="124"/>
      <c r="V90" s="129" t="s">
        <v>164</v>
      </c>
      <c r="W90" s="131"/>
      <c r="X90" s="75" t="str">
        <f>IF(COUNTIF($M90,"*LED*"),"LED設置済",IF(COUNTIF($M90,"*不明*"),"該当不明",IF(ISERROR(VLOOKUP($M90,#REF!,4,0)),"",VLOOKUP($M90,#REF!,4,0))))</f>
        <v/>
      </c>
      <c r="Y90" s="139">
        <f t="shared" si="43"/>
        <v>0</v>
      </c>
      <c r="Z90" s="144" t="str">
        <f>IF(ISERROR(VLOOKUP($M90,#REF!,5,0)),"",VLOOKUP($M90,#REF!,5,0))</f>
        <v/>
      </c>
      <c r="AA90" s="147" t="str">
        <f t="shared" si="44"/>
        <v/>
      </c>
      <c r="AB90" s="147" t="str">
        <f t="shared" si="45"/>
        <v/>
      </c>
      <c r="AC90" s="147" t="str">
        <f>IF(ISERROR(VLOOKUP($M90,#REF!,6,0)),"",VLOOKUP($M90,#REF!,6,0))</f>
        <v/>
      </c>
      <c r="AD90" s="147" t="str">
        <f>IF(ISERROR(VLOOKUP($M90,#REF!,8,0)),"",VLOOKUP($M90,#REF!,8,0))</f>
        <v/>
      </c>
      <c r="AE90" s="152" t="str">
        <f t="shared" si="46"/>
        <v/>
      </c>
      <c r="AF90" s="155" t="str">
        <f t="shared" si="47"/>
        <v/>
      </c>
      <c r="AG90" s="146" t="str">
        <f t="shared" si="48"/>
        <v/>
      </c>
      <c r="AH90" s="146" t="str">
        <f>IF(ISERROR(VLOOKUP($M90,#REF!,9,0)),"",VLOOKUP($M90,#REF!,9,0))</f>
        <v/>
      </c>
      <c r="AI90" s="146" t="str">
        <f t="shared" si="49"/>
        <v/>
      </c>
      <c r="AJ90" s="168">
        <f t="shared" si="50"/>
        <v>0</v>
      </c>
      <c r="AK90" s="171"/>
      <c r="AL90" s="174" t="str">
        <f t="shared" si="51"/>
        <v/>
      </c>
      <c r="AM90" s="179" t="str">
        <f t="shared" si="52"/>
        <v/>
      </c>
      <c r="AN90" s="183" t="str">
        <f t="shared" si="53"/>
        <v>未入力セル</v>
      </c>
      <c r="AO90" s="186" t="str">
        <f t="shared" si="33"/>
        <v/>
      </c>
      <c r="AP90" s="186" t="str">
        <f t="shared" si="34"/>
        <v/>
      </c>
      <c r="AQ90" s="39">
        <f t="shared" si="32"/>
        <v>0</v>
      </c>
      <c r="AR90" s="39" t="str">
        <f>IF(ISERROR(VLOOKUP($M90,#REF!,16,0)),"",VLOOKUP($M90,#REF!,16,0))</f>
        <v/>
      </c>
      <c r="AS90" s="196" t="str">
        <f>IF(ISERROR(VLOOKUP($M90,#REF!,7,0)),"",VLOOKUP($M90,#REF!,7,0))</f>
        <v/>
      </c>
      <c r="AT90" s="203">
        <f t="shared" si="54"/>
        <v>0</v>
      </c>
      <c r="AU90" s="208" t="str">
        <f t="shared" si="55"/>
        <v/>
      </c>
      <c r="AW90" s="208" t="str">
        <f>IF(ISERROR(VLOOKUP($M90,#REF!,10,0)),"",VLOOKUP($M90,#REF!,10,0))</f>
        <v/>
      </c>
      <c r="AX90" s="203">
        <f t="shared" si="56"/>
        <v>0</v>
      </c>
      <c r="AY90" s="208" t="str">
        <f t="shared" si="57"/>
        <v/>
      </c>
      <c r="BA90" s="225" t="str">
        <f t="shared" si="58"/>
        <v/>
      </c>
      <c r="BB90" s="225" t="str">
        <f t="shared" si="59"/>
        <v/>
      </c>
    </row>
    <row r="91" spans="1:54" s="39" customFormat="1" ht="25.2" customHeight="1" x14ac:dyDescent="0.2">
      <c r="A91" s="45"/>
      <c r="B91" s="48"/>
      <c r="C91" s="48"/>
      <c r="D91" s="53"/>
      <c r="E91" s="53"/>
      <c r="F91" s="55"/>
      <c r="G91" s="55"/>
      <c r="H91" s="60"/>
      <c r="I91" s="66"/>
      <c r="J91" s="68"/>
      <c r="L91" s="73">
        <f t="shared" si="35"/>
        <v>0</v>
      </c>
      <c r="M91" s="73" t="str">
        <f t="shared" si="36"/>
        <v xml:space="preserve"> </v>
      </c>
      <c r="N91" s="100">
        <f t="shared" si="37"/>
        <v>0</v>
      </c>
      <c r="O91" s="100">
        <f t="shared" si="38"/>
        <v>0</v>
      </c>
      <c r="P91" s="108">
        <f t="shared" si="39"/>
        <v>0</v>
      </c>
      <c r="Q91" s="108" t="str">
        <f>IF(OR($C91="LED",$C91="不明"),"",IF(ISERROR(VLOOKUP($M91,#REF!,2,0)),"",VLOOKUP($M91,#REF!,2,0)))</f>
        <v/>
      </c>
      <c r="R91" s="100">
        <f t="shared" si="40"/>
        <v>0</v>
      </c>
      <c r="S91" s="100">
        <f t="shared" si="41"/>
        <v>0</v>
      </c>
      <c r="T91" s="120" t="str">
        <f t="shared" si="42"/>
        <v/>
      </c>
      <c r="U91" s="124"/>
      <c r="V91" s="129" t="s">
        <v>164</v>
      </c>
      <c r="W91" s="131"/>
      <c r="X91" s="75" t="str">
        <f>IF(COUNTIF($M91,"*LED*"),"LED設置済",IF(COUNTIF($M91,"*不明*"),"該当不明",IF(ISERROR(VLOOKUP($M91,#REF!,4,0)),"",VLOOKUP($M91,#REF!,4,0))))</f>
        <v/>
      </c>
      <c r="Y91" s="139">
        <f t="shared" si="43"/>
        <v>0</v>
      </c>
      <c r="Z91" s="144" t="str">
        <f>IF(ISERROR(VLOOKUP($M91,#REF!,5,0)),"",VLOOKUP($M91,#REF!,5,0))</f>
        <v/>
      </c>
      <c r="AA91" s="147" t="str">
        <f t="shared" si="44"/>
        <v/>
      </c>
      <c r="AB91" s="147" t="str">
        <f t="shared" si="45"/>
        <v/>
      </c>
      <c r="AC91" s="147" t="str">
        <f>IF(ISERROR(VLOOKUP($M91,#REF!,6,0)),"",VLOOKUP($M91,#REF!,6,0))</f>
        <v/>
      </c>
      <c r="AD91" s="147" t="str">
        <f>IF(ISERROR(VLOOKUP($M91,#REF!,8,0)),"",VLOOKUP($M91,#REF!,8,0))</f>
        <v/>
      </c>
      <c r="AE91" s="152" t="str">
        <f t="shared" si="46"/>
        <v/>
      </c>
      <c r="AF91" s="155" t="str">
        <f t="shared" si="47"/>
        <v/>
      </c>
      <c r="AG91" s="146" t="str">
        <f t="shared" si="48"/>
        <v/>
      </c>
      <c r="AH91" s="146" t="str">
        <f>IF(ISERROR(VLOOKUP($M91,#REF!,9,0)),"",VLOOKUP($M91,#REF!,9,0))</f>
        <v/>
      </c>
      <c r="AI91" s="146" t="str">
        <f t="shared" si="49"/>
        <v/>
      </c>
      <c r="AJ91" s="168">
        <f t="shared" si="50"/>
        <v>0</v>
      </c>
      <c r="AK91" s="171"/>
      <c r="AL91" s="174" t="str">
        <f t="shared" si="51"/>
        <v/>
      </c>
      <c r="AM91" s="179" t="str">
        <f t="shared" si="52"/>
        <v/>
      </c>
      <c r="AN91" s="183" t="str">
        <f t="shared" si="53"/>
        <v>未入力セル</v>
      </c>
      <c r="AO91" s="186" t="str">
        <f t="shared" si="33"/>
        <v/>
      </c>
      <c r="AP91" s="186" t="str">
        <f t="shared" si="34"/>
        <v/>
      </c>
      <c r="AQ91" s="39">
        <f t="shared" si="32"/>
        <v>0</v>
      </c>
      <c r="AR91" s="39" t="str">
        <f>IF(ISERROR(VLOOKUP($M91,#REF!,16,0)),"",VLOOKUP($M91,#REF!,16,0))</f>
        <v/>
      </c>
      <c r="AS91" s="196" t="str">
        <f>IF(ISERROR(VLOOKUP($M91,#REF!,7,0)),"",VLOOKUP($M91,#REF!,7,0))</f>
        <v/>
      </c>
      <c r="AT91" s="203">
        <f t="shared" si="54"/>
        <v>0</v>
      </c>
      <c r="AU91" s="208" t="str">
        <f t="shared" si="55"/>
        <v/>
      </c>
      <c r="AW91" s="208" t="str">
        <f>IF(ISERROR(VLOOKUP($M91,#REF!,10,0)),"",VLOOKUP($M91,#REF!,10,0))</f>
        <v/>
      </c>
      <c r="AX91" s="203">
        <f t="shared" si="56"/>
        <v>0</v>
      </c>
      <c r="AY91" s="208" t="str">
        <f t="shared" si="57"/>
        <v/>
      </c>
      <c r="BA91" s="225" t="str">
        <f t="shared" si="58"/>
        <v/>
      </c>
      <c r="BB91" s="225" t="str">
        <f t="shared" si="59"/>
        <v/>
      </c>
    </row>
    <row r="92" spans="1:54" s="39" customFormat="1" ht="25.2" customHeight="1" x14ac:dyDescent="0.2">
      <c r="A92" s="45"/>
      <c r="B92" s="48"/>
      <c r="C92" s="48"/>
      <c r="D92" s="53"/>
      <c r="E92" s="53"/>
      <c r="F92" s="55"/>
      <c r="G92" s="55"/>
      <c r="H92" s="60"/>
      <c r="I92" s="66"/>
      <c r="J92" s="68"/>
      <c r="L92" s="73">
        <f t="shared" si="35"/>
        <v>0</v>
      </c>
      <c r="M92" s="73" t="str">
        <f t="shared" si="36"/>
        <v xml:space="preserve"> </v>
      </c>
      <c r="N92" s="100">
        <f t="shared" si="37"/>
        <v>0</v>
      </c>
      <c r="O92" s="100">
        <f t="shared" si="38"/>
        <v>0</v>
      </c>
      <c r="P92" s="108">
        <f t="shared" si="39"/>
        <v>0</v>
      </c>
      <c r="Q92" s="108" t="str">
        <f>IF(OR($C92="LED",$C92="不明"),"",IF(ISERROR(VLOOKUP($M92,#REF!,2,0)),"",VLOOKUP($M92,#REF!,2,0)))</f>
        <v/>
      </c>
      <c r="R92" s="100">
        <f t="shared" si="40"/>
        <v>0</v>
      </c>
      <c r="S92" s="100">
        <f t="shared" si="41"/>
        <v>0</v>
      </c>
      <c r="T92" s="120" t="str">
        <f t="shared" si="42"/>
        <v/>
      </c>
      <c r="U92" s="124"/>
      <c r="V92" s="129" t="s">
        <v>164</v>
      </c>
      <c r="W92" s="131"/>
      <c r="X92" s="75" t="str">
        <f>IF(COUNTIF($M92,"*LED*"),"LED設置済",IF(COUNTIF($M92,"*不明*"),"該当不明",IF(ISERROR(VLOOKUP($M92,#REF!,4,0)),"",VLOOKUP($M92,#REF!,4,0))))</f>
        <v/>
      </c>
      <c r="Y92" s="139">
        <f t="shared" si="43"/>
        <v>0</v>
      </c>
      <c r="Z92" s="144" t="str">
        <f>IF(ISERROR(VLOOKUP($M92,#REF!,5,0)),"",VLOOKUP($M92,#REF!,5,0))</f>
        <v/>
      </c>
      <c r="AA92" s="147" t="str">
        <f t="shared" si="44"/>
        <v/>
      </c>
      <c r="AB92" s="147" t="str">
        <f t="shared" si="45"/>
        <v/>
      </c>
      <c r="AC92" s="147" t="str">
        <f>IF(ISERROR(VLOOKUP($M92,#REF!,6,0)),"",VLOOKUP($M92,#REF!,6,0))</f>
        <v/>
      </c>
      <c r="AD92" s="147" t="str">
        <f>IF(ISERROR(VLOOKUP($M92,#REF!,8,0)),"",VLOOKUP($M92,#REF!,8,0))</f>
        <v/>
      </c>
      <c r="AE92" s="152" t="str">
        <f t="shared" si="46"/>
        <v/>
      </c>
      <c r="AF92" s="155" t="str">
        <f t="shared" si="47"/>
        <v/>
      </c>
      <c r="AG92" s="146" t="str">
        <f t="shared" si="48"/>
        <v/>
      </c>
      <c r="AH92" s="146" t="str">
        <f>IF(ISERROR(VLOOKUP($M92,#REF!,9,0)),"",VLOOKUP($M92,#REF!,9,0))</f>
        <v/>
      </c>
      <c r="AI92" s="146" t="str">
        <f t="shared" si="49"/>
        <v/>
      </c>
      <c r="AJ92" s="168">
        <f t="shared" si="50"/>
        <v>0</v>
      </c>
      <c r="AK92" s="171"/>
      <c r="AL92" s="174" t="str">
        <f t="shared" si="51"/>
        <v/>
      </c>
      <c r="AM92" s="179" t="str">
        <f t="shared" si="52"/>
        <v/>
      </c>
      <c r="AN92" s="183" t="str">
        <f t="shared" si="53"/>
        <v>未入力セル</v>
      </c>
      <c r="AO92" s="186" t="str">
        <f t="shared" si="33"/>
        <v/>
      </c>
      <c r="AP92" s="186" t="str">
        <f t="shared" si="34"/>
        <v/>
      </c>
      <c r="AQ92" s="39">
        <f t="shared" si="32"/>
        <v>0</v>
      </c>
      <c r="AR92" s="39" t="str">
        <f>IF(ISERROR(VLOOKUP($M92,#REF!,16,0)),"",VLOOKUP($M92,#REF!,16,0))</f>
        <v/>
      </c>
      <c r="AS92" s="196" t="str">
        <f>IF(ISERROR(VLOOKUP($M92,#REF!,7,0)),"",VLOOKUP($M92,#REF!,7,0))</f>
        <v/>
      </c>
      <c r="AT92" s="203">
        <f t="shared" si="54"/>
        <v>0</v>
      </c>
      <c r="AU92" s="208" t="str">
        <f t="shared" si="55"/>
        <v/>
      </c>
      <c r="AW92" s="208" t="str">
        <f>IF(ISERROR(VLOOKUP($M92,#REF!,10,0)),"",VLOOKUP($M92,#REF!,10,0))</f>
        <v/>
      </c>
      <c r="AX92" s="203">
        <f t="shared" si="56"/>
        <v>0</v>
      </c>
      <c r="AY92" s="208" t="str">
        <f t="shared" si="57"/>
        <v/>
      </c>
      <c r="BA92" s="225" t="str">
        <f t="shared" si="58"/>
        <v/>
      </c>
      <c r="BB92" s="225" t="str">
        <f t="shared" si="59"/>
        <v/>
      </c>
    </row>
    <row r="93" spans="1:54" s="39" customFormat="1" ht="25.2" customHeight="1" x14ac:dyDescent="0.2">
      <c r="A93" s="45"/>
      <c r="B93" s="48"/>
      <c r="C93" s="48"/>
      <c r="D93" s="53"/>
      <c r="E93" s="53"/>
      <c r="F93" s="55"/>
      <c r="G93" s="55"/>
      <c r="H93" s="60"/>
      <c r="I93" s="66"/>
      <c r="J93" s="68"/>
      <c r="L93" s="73">
        <f t="shared" si="35"/>
        <v>0</v>
      </c>
      <c r="M93" s="73" t="str">
        <f t="shared" si="36"/>
        <v xml:space="preserve"> </v>
      </c>
      <c r="N93" s="100">
        <f t="shared" si="37"/>
        <v>0</v>
      </c>
      <c r="O93" s="100">
        <f t="shared" si="38"/>
        <v>0</v>
      </c>
      <c r="P93" s="108">
        <f t="shared" si="39"/>
        <v>0</v>
      </c>
      <c r="Q93" s="108" t="str">
        <f>IF(OR($C93="LED",$C93="不明"),"",IF(ISERROR(VLOOKUP($M93,#REF!,2,0)),"",VLOOKUP($M93,#REF!,2,0)))</f>
        <v/>
      </c>
      <c r="R93" s="100">
        <f t="shared" si="40"/>
        <v>0</v>
      </c>
      <c r="S93" s="100">
        <f t="shared" si="41"/>
        <v>0</v>
      </c>
      <c r="T93" s="120" t="str">
        <f t="shared" si="42"/>
        <v/>
      </c>
      <c r="U93" s="124"/>
      <c r="V93" s="129" t="s">
        <v>164</v>
      </c>
      <c r="W93" s="131"/>
      <c r="X93" s="75" t="str">
        <f>IF(COUNTIF($M93,"*LED*"),"LED設置済",IF(COUNTIF($M93,"*不明*"),"該当不明",IF(ISERROR(VLOOKUP($M93,#REF!,4,0)),"",VLOOKUP($M93,#REF!,4,0))))</f>
        <v/>
      </c>
      <c r="Y93" s="139">
        <f t="shared" si="43"/>
        <v>0</v>
      </c>
      <c r="Z93" s="144" t="str">
        <f>IF(ISERROR(VLOOKUP($M93,#REF!,5,0)),"",VLOOKUP($M93,#REF!,5,0))</f>
        <v/>
      </c>
      <c r="AA93" s="147" t="str">
        <f t="shared" si="44"/>
        <v/>
      </c>
      <c r="AB93" s="147" t="str">
        <f t="shared" si="45"/>
        <v/>
      </c>
      <c r="AC93" s="147" t="str">
        <f>IF(ISERROR(VLOOKUP($M93,#REF!,6,0)),"",VLOOKUP($M93,#REF!,6,0))</f>
        <v/>
      </c>
      <c r="AD93" s="147" t="str">
        <f>IF(ISERROR(VLOOKUP($M93,#REF!,8,0)),"",VLOOKUP($M93,#REF!,8,0))</f>
        <v/>
      </c>
      <c r="AE93" s="152" t="str">
        <f t="shared" si="46"/>
        <v/>
      </c>
      <c r="AF93" s="155" t="str">
        <f t="shared" si="47"/>
        <v/>
      </c>
      <c r="AG93" s="146" t="str">
        <f t="shared" si="48"/>
        <v/>
      </c>
      <c r="AH93" s="146" t="str">
        <f>IF(ISERROR(VLOOKUP($M93,#REF!,9,0)),"",VLOOKUP($M93,#REF!,9,0))</f>
        <v/>
      </c>
      <c r="AI93" s="146" t="str">
        <f t="shared" si="49"/>
        <v/>
      </c>
      <c r="AJ93" s="168">
        <f t="shared" si="50"/>
        <v>0</v>
      </c>
      <c r="AK93" s="171"/>
      <c r="AL93" s="174" t="str">
        <f t="shared" si="51"/>
        <v/>
      </c>
      <c r="AM93" s="179" t="str">
        <f t="shared" si="52"/>
        <v/>
      </c>
      <c r="AN93" s="183" t="str">
        <f t="shared" si="53"/>
        <v>未入力セル</v>
      </c>
      <c r="AO93" s="186" t="str">
        <f t="shared" si="33"/>
        <v/>
      </c>
      <c r="AP93" s="186" t="str">
        <f t="shared" si="34"/>
        <v/>
      </c>
      <c r="AQ93" s="39">
        <f t="shared" si="32"/>
        <v>0</v>
      </c>
      <c r="AR93" s="39" t="str">
        <f>IF(ISERROR(VLOOKUP($M93,#REF!,16,0)),"",VLOOKUP($M93,#REF!,16,0))</f>
        <v/>
      </c>
      <c r="AS93" s="196" t="str">
        <f>IF(ISERROR(VLOOKUP($M93,#REF!,7,0)),"",VLOOKUP($M93,#REF!,7,0))</f>
        <v/>
      </c>
      <c r="AT93" s="203">
        <f t="shared" si="54"/>
        <v>0</v>
      </c>
      <c r="AU93" s="208" t="str">
        <f t="shared" si="55"/>
        <v/>
      </c>
      <c r="AW93" s="208" t="str">
        <f>IF(ISERROR(VLOOKUP($M93,#REF!,10,0)),"",VLOOKUP($M93,#REF!,10,0))</f>
        <v/>
      </c>
      <c r="AX93" s="203">
        <f t="shared" si="56"/>
        <v>0</v>
      </c>
      <c r="AY93" s="208" t="str">
        <f t="shared" si="57"/>
        <v/>
      </c>
      <c r="BA93" s="225" t="str">
        <f t="shared" si="58"/>
        <v/>
      </c>
      <c r="BB93" s="225" t="str">
        <f t="shared" si="59"/>
        <v/>
      </c>
    </row>
    <row r="94" spans="1:54" s="39" customFormat="1" ht="25.2" customHeight="1" x14ac:dyDescent="0.2">
      <c r="A94" s="45"/>
      <c r="B94" s="48"/>
      <c r="C94" s="48"/>
      <c r="D94" s="53"/>
      <c r="E94" s="53"/>
      <c r="F94" s="55"/>
      <c r="G94" s="55"/>
      <c r="H94" s="60"/>
      <c r="I94" s="66"/>
      <c r="J94" s="68"/>
      <c r="L94" s="73">
        <f t="shared" si="35"/>
        <v>0</v>
      </c>
      <c r="M94" s="73" t="str">
        <f t="shared" si="36"/>
        <v xml:space="preserve"> </v>
      </c>
      <c r="N94" s="100">
        <f t="shared" si="37"/>
        <v>0</v>
      </c>
      <c r="O94" s="100">
        <f t="shared" si="38"/>
        <v>0</v>
      </c>
      <c r="P94" s="108">
        <f t="shared" si="39"/>
        <v>0</v>
      </c>
      <c r="Q94" s="108" t="str">
        <f>IF(OR($C94="LED",$C94="不明"),"",IF(ISERROR(VLOOKUP($M94,#REF!,2,0)),"",VLOOKUP($M94,#REF!,2,0)))</f>
        <v/>
      </c>
      <c r="R94" s="100">
        <f t="shared" si="40"/>
        <v>0</v>
      </c>
      <c r="S94" s="100">
        <f t="shared" si="41"/>
        <v>0</v>
      </c>
      <c r="T94" s="120" t="str">
        <f t="shared" si="42"/>
        <v/>
      </c>
      <c r="U94" s="124"/>
      <c r="V94" s="129" t="s">
        <v>164</v>
      </c>
      <c r="W94" s="131"/>
      <c r="X94" s="75" t="str">
        <f>IF(COUNTIF($M94,"*LED*"),"LED設置済",IF(COUNTIF($M94,"*不明*"),"該当不明",IF(ISERROR(VLOOKUP($M94,#REF!,4,0)),"",VLOOKUP($M94,#REF!,4,0))))</f>
        <v/>
      </c>
      <c r="Y94" s="139">
        <f t="shared" si="43"/>
        <v>0</v>
      </c>
      <c r="Z94" s="144" t="str">
        <f>IF(ISERROR(VLOOKUP($M94,#REF!,5,0)),"",VLOOKUP($M94,#REF!,5,0))</f>
        <v/>
      </c>
      <c r="AA94" s="147" t="str">
        <f t="shared" si="44"/>
        <v/>
      </c>
      <c r="AB94" s="147" t="str">
        <f t="shared" si="45"/>
        <v/>
      </c>
      <c r="AC94" s="147" t="str">
        <f>IF(ISERROR(VLOOKUP($M94,#REF!,6,0)),"",VLOOKUP($M94,#REF!,6,0))</f>
        <v/>
      </c>
      <c r="AD94" s="147" t="str">
        <f>IF(ISERROR(VLOOKUP($M94,#REF!,8,0)),"",VLOOKUP($M94,#REF!,8,0))</f>
        <v/>
      </c>
      <c r="AE94" s="152" t="str">
        <f t="shared" si="46"/>
        <v/>
      </c>
      <c r="AF94" s="155" t="str">
        <f t="shared" si="47"/>
        <v/>
      </c>
      <c r="AG94" s="146" t="str">
        <f t="shared" si="48"/>
        <v/>
      </c>
      <c r="AH94" s="146" t="str">
        <f>IF(ISERROR(VLOOKUP($M94,#REF!,9,0)),"",VLOOKUP($M94,#REF!,9,0))</f>
        <v/>
      </c>
      <c r="AI94" s="146" t="str">
        <f t="shared" si="49"/>
        <v/>
      </c>
      <c r="AJ94" s="168">
        <f t="shared" si="50"/>
        <v>0</v>
      </c>
      <c r="AK94" s="171"/>
      <c r="AL94" s="174" t="str">
        <f t="shared" si="51"/>
        <v/>
      </c>
      <c r="AM94" s="179" t="str">
        <f t="shared" si="52"/>
        <v/>
      </c>
      <c r="AN94" s="183" t="str">
        <f t="shared" si="53"/>
        <v>未入力セル</v>
      </c>
      <c r="AO94" s="186" t="str">
        <f t="shared" si="33"/>
        <v/>
      </c>
      <c r="AP94" s="186" t="str">
        <f t="shared" si="34"/>
        <v/>
      </c>
      <c r="AQ94" s="39">
        <f t="shared" si="32"/>
        <v>0</v>
      </c>
      <c r="AR94" s="39" t="str">
        <f>IF(ISERROR(VLOOKUP($M94,#REF!,16,0)),"",VLOOKUP($M94,#REF!,16,0))</f>
        <v/>
      </c>
      <c r="AS94" s="196" t="str">
        <f>IF(ISERROR(VLOOKUP($M94,#REF!,7,0)),"",VLOOKUP($M94,#REF!,7,0))</f>
        <v/>
      </c>
      <c r="AT94" s="203">
        <f t="shared" si="54"/>
        <v>0</v>
      </c>
      <c r="AU94" s="208" t="str">
        <f t="shared" si="55"/>
        <v/>
      </c>
      <c r="AW94" s="208" t="str">
        <f>IF(ISERROR(VLOOKUP($M94,#REF!,10,0)),"",VLOOKUP($M94,#REF!,10,0))</f>
        <v/>
      </c>
      <c r="AX94" s="203">
        <f t="shared" si="56"/>
        <v>0</v>
      </c>
      <c r="AY94" s="208" t="str">
        <f t="shared" si="57"/>
        <v/>
      </c>
      <c r="BA94" s="225" t="str">
        <f t="shared" si="58"/>
        <v/>
      </c>
      <c r="BB94" s="225" t="str">
        <f t="shared" si="59"/>
        <v/>
      </c>
    </row>
    <row r="95" spans="1:54" s="39" customFormat="1" ht="25.2" customHeight="1" x14ac:dyDescent="0.2">
      <c r="A95" s="45"/>
      <c r="B95" s="48"/>
      <c r="C95" s="48"/>
      <c r="D95" s="53"/>
      <c r="E95" s="53"/>
      <c r="F95" s="55"/>
      <c r="G95" s="55"/>
      <c r="H95" s="60"/>
      <c r="I95" s="66"/>
      <c r="J95" s="68"/>
      <c r="L95" s="73">
        <f t="shared" si="35"/>
        <v>0</v>
      </c>
      <c r="M95" s="73" t="str">
        <f t="shared" si="36"/>
        <v xml:space="preserve"> </v>
      </c>
      <c r="N95" s="100">
        <f t="shared" si="37"/>
        <v>0</v>
      </c>
      <c r="O95" s="100">
        <f t="shared" si="38"/>
        <v>0</v>
      </c>
      <c r="P95" s="108">
        <f t="shared" si="39"/>
        <v>0</v>
      </c>
      <c r="Q95" s="108" t="str">
        <f>IF(OR($C95="LED",$C95="不明"),"",IF(ISERROR(VLOOKUP($M95,#REF!,2,0)),"",VLOOKUP($M95,#REF!,2,0)))</f>
        <v/>
      </c>
      <c r="R95" s="100">
        <f t="shared" si="40"/>
        <v>0</v>
      </c>
      <c r="S95" s="100">
        <f t="shared" si="41"/>
        <v>0</v>
      </c>
      <c r="T95" s="120" t="str">
        <f t="shared" si="42"/>
        <v/>
      </c>
      <c r="U95" s="124"/>
      <c r="V95" s="129" t="s">
        <v>164</v>
      </c>
      <c r="W95" s="131"/>
      <c r="X95" s="75" t="str">
        <f>IF(COUNTIF($M95,"*LED*"),"LED設置済",IF(COUNTIF($M95,"*不明*"),"該当不明",IF(ISERROR(VLOOKUP($M95,#REF!,4,0)),"",VLOOKUP($M95,#REF!,4,0))))</f>
        <v/>
      </c>
      <c r="Y95" s="139">
        <f t="shared" si="43"/>
        <v>0</v>
      </c>
      <c r="Z95" s="144" t="str">
        <f>IF(ISERROR(VLOOKUP($M95,#REF!,5,0)),"",VLOOKUP($M95,#REF!,5,0))</f>
        <v/>
      </c>
      <c r="AA95" s="147" t="str">
        <f t="shared" si="44"/>
        <v/>
      </c>
      <c r="AB95" s="147" t="str">
        <f t="shared" si="45"/>
        <v/>
      </c>
      <c r="AC95" s="147" t="str">
        <f>IF(ISERROR(VLOOKUP($M95,#REF!,6,0)),"",VLOOKUP($M95,#REF!,6,0))</f>
        <v/>
      </c>
      <c r="AD95" s="147" t="str">
        <f>IF(ISERROR(VLOOKUP($M95,#REF!,8,0)),"",VLOOKUP($M95,#REF!,8,0))</f>
        <v/>
      </c>
      <c r="AE95" s="152" t="str">
        <f t="shared" si="46"/>
        <v/>
      </c>
      <c r="AF95" s="155" t="str">
        <f t="shared" si="47"/>
        <v/>
      </c>
      <c r="AG95" s="146" t="str">
        <f t="shared" si="48"/>
        <v/>
      </c>
      <c r="AH95" s="146" t="str">
        <f>IF(ISERROR(VLOOKUP($M95,#REF!,9,0)),"",VLOOKUP($M95,#REF!,9,0))</f>
        <v/>
      </c>
      <c r="AI95" s="146" t="str">
        <f t="shared" si="49"/>
        <v/>
      </c>
      <c r="AJ95" s="168">
        <f t="shared" si="50"/>
        <v>0</v>
      </c>
      <c r="AK95" s="171"/>
      <c r="AL95" s="174" t="str">
        <f t="shared" si="51"/>
        <v/>
      </c>
      <c r="AM95" s="179" t="str">
        <f t="shared" si="52"/>
        <v/>
      </c>
      <c r="AN95" s="183" t="str">
        <f t="shared" si="53"/>
        <v>未入力セル</v>
      </c>
      <c r="AO95" s="186" t="str">
        <f t="shared" si="33"/>
        <v/>
      </c>
      <c r="AP95" s="186" t="str">
        <f t="shared" si="34"/>
        <v/>
      </c>
      <c r="AQ95" s="39">
        <f t="shared" ref="AQ95:AQ158" si="60">R95*S95*N95</f>
        <v>0</v>
      </c>
      <c r="AR95" s="39" t="str">
        <f>IF(ISERROR(VLOOKUP($M95,#REF!,16,0)),"",VLOOKUP($M95,#REF!,16,0))</f>
        <v/>
      </c>
      <c r="AS95" s="196" t="str">
        <f>IF(ISERROR(VLOOKUP($M95,#REF!,7,0)),"",VLOOKUP($M95,#REF!,7,0))</f>
        <v/>
      </c>
      <c r="AT95" s="203">
        <f t="shared" si="54"/>
        <v>0</v>
      </c>
      <c r="AU95" s="208" t="str">
        <f t="shared" si="55"/>
        <v/>
      </c>
      <c r="AW95" s="208" t="str">
        <f>IF(ISERROR(VLOOKUP($M95,#REF!,10,0)),"",VLOOKUP($M95,#REF!,10,0))</f>
        <v/>
      </c>
      <c r="AX95" s="203">
        <f t="shared" si="56"/>
        <v>0</v>
      </c>
      <c r="AY95" s="208" t="str">
        <f t="shared" si="57"/>
        <v/>
      </c>
      <c r="BA95" s="225" t="str">
        <f t="shared" si="58"/>
        <v/>
      </c>
      <c r="BB95" s="225" t="str">
        <f t="shared" si="59"/>
        <v/>
      </c>
    </row>
    <row r="96" spans="1:54" s="39" customFormat="1" ht="25.2" customHeight="1" x14ac:dyDescent="0.2">
      <c r="A96" s="45"/>
      <c r="B96" s="48"/>
      <c r="C96" s="48"/>
      <c r="D96" s="53"/>
      <c r="E96" s="53"/>
      <c r="F96" s="55"/>
      <c r="G96" s="55"/>
      <c r="H96" s="60"/>
      <c r="I96" s="66"/>
      <c r="J96" s="68"/>
      <c r="L96" s="73">
        <f t="shared" si="35"/>
        <v>0</v>
      </c>
      <c r="M96" s="73" t="str">
        <f t="shared" si="36"/>
        <v xml:space="preserve"> </v>
      </c>
      <c r="N96" s="100">
        <f t="shared" si="37"/>
        <v>0</v>
      </c>
      <c r="O96" s="100">
        <f t="shared" si="38"/>
        <v>0</v>
      </c>
      <c r="P96" s="108">
        <f t="shared" si="39"/>
        <v>0</v>
      </c>
      <c r="Q96" s="108" t="str">
        <f>IF(OR($C96="LED",$C96="不明"),"",IF(ISERROR(VLOOKUP($M96,#REF!,2,0)),"",VLOOKUP($M96,#REF!,2,0)))</f>
        <v/>
      </c>
      <c r="R96" s="100">
        <f t="shared" si="40"/>
        <v>0</v>
      </c>
      <c r="S96" s="100">
        <f t="shared" si="41"/>
        <v>0</v>
      </c>
      <c r="T96" s="120" t="str">
        <f t="shared" si="42"/>
        <v/>
      </c>
      <c r="U96" s="124"/>
      <c r="V96" s="129" t="s">
        <v>164</v>
      </c>
      <c r="W96" s="131"/>
      <c r="X96" s="75" t="str">
        <f>IF(COUNTIF($M96,"*LED*"),"LED設置済",IF(COUNTIF($M96,"*不明*"),"該当不明",IF(ISERROR(VLOOKUP($M96,#REF!,4,0)),"",VLOOKUP($M96,#REF!,4,0))))</f>
        <v/>
      </c>
      <c r="Y96" s="139">
        <f t="shared" si="43"/>
        <v>0</v>
      </c>
      <c r="Z96" s="144" t="str">
        <f>IF(ISERROR(VLOOKUP($M96,#REF!,5,0)),"",VLOOKUP($M96,#REF!,5,0))</f>
        <v/>
      </c>
      <c r="AA96" s="147" t="str">
        <f t="shared" si="44"/>
        <v/>
      </c>
      <c r="AB96" s="147" t="str">
        <f t="shared" si="45"/>
        <v/>
      </c>
      <c r="AC96" s="147" t="str">
        <f>IF(ISERROR(VLOOKUP($M96,#REF!,6,0)),"",VLOOKUP($M96,#REF!,6,0))</f>
        <v/>
      </c>
      <c r="AD96" s="147" t="str">
        <f>IF(ISERROR(VLOOKUP($M96,#REF!,8,0)),"",VLOOKUP($M96,#REF!,8,0))</f>
        <v/>
      </c>
      <c r="AE96" s="152" t="str">
        <f t="shared" si="46"/>
        <v/>
      </c>
      <c r="AF96" s="155" t="str">
        <f t="shared" si="47"/>
        <v/>
      </c>
      <c r="AG96" s="146" t="str">
        <f t="shared" si="48"/>
        <v/>
      </c>
      <c r="AH96" s="146" t="str">
        <f>IF(ISERROR(VLOOKUP($M96,#REF!,9,0)),"",VLOOKUP($M96,#REF!,9,0))</f>
        <v/>
      </c>
      <c r="AI96" s="146" t="str">
        <f t="shared" si="49"/>
        <v/>
      </c>
      <c r="AJ96" s="168">
        <f t="shared" si="50"/>
        <v>0</v>
      </c>
      <c r="AK96" s="171"/>
      <c r="AL96" s="174" t="str">
        <f t="shared" si="51"/>
        <v/>
      </c>
      <c r="AM96" s="179" t="str">
        <f t="shared" si="52"/>
        <v/>
      </c>
      <c r="AN96" s="183" t="str">
        <f t="shared" si="53"/>
        <v>未入力セル</v>
      </c>
      <c r="AO96" s="186" t="str">
        <f t="shared" si="33"/>
        <v/>
      </c>
      <c r="AP96" s="186" t="str">
        <f t="shared" si="34"/>
        <v/>
      </c>
      <c r="AQ96" s="39">
        <f t="shared" si="60"/>
        <v>0</v>
      </c>
      <c r="AR96" s="39" t="str">
        <f>IF(ISERROR(VLOOKUP($M96,#REF!,16,0)),"",VLOOKUP($M96,#REF!,16,0))</f>
        <v/>
      </c>
      <c r="AS96" s="196" t="str">
        <f>IF(ISERROR(VLOOKUP($M96,#REF!,7,0)),"",VLOOKUP($M96,#REF!,7,0))</f>
        <v/>
      </c>
      <c r="AT96" s="203">
        <f t="shared" si="54"/>
        <v>0</v>
      </c>
      <c r="AU96" s="208" t="str">
        <f t="shared" si="55"/>
        <v/>
      </c>
      <c r="AW96" s="208" t="str">
        <f>IF(ISERROR(VLOOKUP($M96,#REF!,10,0)),"",VLOOKUP($M96,#REF!,10,0))</f>
        <v/>
      </c>
      <c r="AX96" s="203">
        <f t="shared" si="56"/>
        <v>0</v>
      </c>
      <c r="AY96" s="208" t="str">
        <f t="shared" si="57"/>
        <v/>
      </c>
      <c r="BA96" s="225" t="str">
        <f t="shared" si="58"/>
        <v/>
      </c>
      <c r="BB96" s="225" t="str">
        <f t="shared" si="59"/>
        <v/>
      </c>
    </row>
    <row r="97" spans="1:54" s="39" customFormat="1" ht="25.2" customHeight="1" x14ac:dyDescent="0.2">
      <c r="A97" s="45"/>
      <c r="B97" s="48"/>
      <c r="C97" s="48"/>
      <c r="D97" s="53"/>
      <c r="E97" s="53"/>
      <c r="F97" s="55"/>
      <c r="G97" s="55"/>
      <c r="H97" s="60"/>
      <c r="I97" s="66"/>
      <c r="J97" s="68"/>
      <c r="L97" s="73">
        <f t="shared" si="35"/>
        <v>0</v>
      </c>
      <c r="M97" s="73" t="str">
        <f t="shared" si="36"/>
        <v xml:space="preserve"> </v>
      </c>
      <c r="N97" s="100">
        <f t="shared" si="37"/>
        <v>0</v>
      </c>
      <c r="O97" s="100">
        <f t="shared" si="38"/>
        <v>0</v>
      </c>
      <c r="P97" s="108">
        <f t="shared" si="39"/>
        <v>0</v>
      </c>
      <c r="Q97" s="108" t="str">
        <f>IF(OR($C97="LED",$C97="不明"),"",IF(ISERROR(VLOOKUP($M97,#REF!,2,0)),"",VLOOKUP($M97,#REF!,2,0)))</f>
        <v/>
      </c>
      <c r="R97" s="100">
        <f t="shared" si="40"/>
        <v>0</v>
      </c>
      <c r="S97" s="100">
        <f t="shared" si="41"/>
        <v>0</v>
      </c>
      <c r="T97" s="120" t="str">
        <f t="shared" si="42"/>
        <v/>
      </c>
      <c r="U97" s="124"/>
      <c r="V97" s="129" t="s">
        <v>164</v>
      </c>
      <c r="W97" s="131"/>
      <c r="X97" s="75" t="str">
        <f>IF(COUNTIF($M97,"*LED*"),"LED設置済",IF(COUNTIF($M97,"*不明*"),"該当不明",IF(ISERROR(VLOOKUP($M97,#REF!,4,0)),"",VLOOKUP($M97,#REF!,4,0))))</f>
        <v/>
      </c>
      <c r="Y97" s="139">
        <f t="shared" si="43"/>
        <v>0</v>
      </c>
      <c r="Z97" s="144" t="str">
        <f>IF(ISERROR(VLOOKUP($M97,#REF!,5,0)),"",VLOOKUP($M97,#REF!,5,0))</f>
        <v/>
      </c>
      <c r="AA97" s="147" t="str">
        <f t="shared" si="44"/>
        <v/>
      </c>
      <c r="AB97" s="147" t="str">
        <f t="shared" si="45"/>
        <v/>
      </c>
      <c r="AC97" s="147" t="str">
        <f>IF(ISERROR(VLOOKUP($M97,#REF!,6,0)),"",VLOOKUP($M97,#REF!,6,0))</f>
        <v/>
      </c>
      <c r="AD97" s="147" t="str">
        <f>IF(ISERROR(VLOOKUP($M97,#REF!,8,0)),"",VLOOKUP($M97,#REF!,8,0))</f>
        <v/>
      </c>
      <c r="AE97" s="152" t="str">
        <f t="shared" si="46"/>
        <v/>
      </c>
      <c r="AF97" s="155" t="str">
        <f t="shared" si="47"/>
        <v/>
      </c>
      <c r="AG97" s="146" t="str">
        <f t="shared" si="48"/>
        <v/>
      </c>
      <c r="AH97" s="146" t="str">
        <f>IF(ISERROR(VLOOKUP($M97,#REF!,9,0)),"",VLOOKUP($M97,#REF!,9,0))</f>
        <v/>
      </c>
      <c r="AI97" s="146" t="str">
        <f t="shared" si="49"/>
        <v/>
      </c>
      <c r="AJ97" s="168">
        <f t="shared" si="50"/>
        <v>0</v>
      </c>
      <c r="AK97" s="171"/>
      <c r="AL97" s="174" t="str">
        <f t="shared" si="51"/>
        <v/>
      </c>
      <c r="AM97" s="179" t="str">
        <f t="shared" si="52"/>
        <v/>
      </c>
      <c r="AN97" s="183" t="str">
        <f t="shared" si="53"/>
        <v>未入力セル</v>
      </c>
      <c r="AO97" s="186" t="str">
        <f t="shared" si="33"/>
        <v/>
      </c>
      <c r="AP97" s="186" t="str">
        <f t="shared" si="34"/>
        <v/>
      </c>
      <c r="AQ97" s="39">
        <f t="shared" si="60"/>
        <v>0</v>
      </c>
      <c r="AR97" s="39" t="str">
        <f>IF(ISERROR(VLOOKUP($M97,#REF!,16,0)),"",VLOOKUP($M97,#REF!,16,0))</f>
        <v/>
      </c>
      <c r="AS97" s="196" t="str">
        <f>IF(ISERROR(VLOOKUP($M97,#REF!,7,0)),"",VLOOKUP($M97,#REF!,7,0))</f>
        <v/>
      </c>
      <c r="AT97" s="203">
        <f t="shared" si="54"/>
        <v>0</v>
      </c>
      <c r="AU97" s="208" t="str">
        <f t="shared" si="55"/>
        <v/>
      </c>
      <c r="AW97" s="208" t="str">
        <f>IF(ISERROR(VLOOKUP($M97,#REF!,10,0)),"",VLOOKUP($M97,#REF!,10,0))</f>
        <v/>
      </c>
      <c r="AX97" s="203">
        <f t="shared" si="56"/>
        <v>0</v>
      </c>
      <c r="AY97" s="208" t="str">
        <f t="shared" si="57"/>
        <v/>
      </c>
      <c r="BA97" s="225" t="str">
        <f t="shared" si="58"/>
        <v/>
      </c>
      <c r="BB97" s="225" t="str">
        <f t="shared" si="59"/>
        <v/>
      </c>
    </row>
    <row r="98" spans="1:54" s="39" customFormat="1" ht="25.2" customHeight="1" x14ac:dyDescent="0.2">
      <c r="A98" s="45"/>
      <c r="B98" s="48"/>
      <c r="C98" s="48"/>
      <c r="D98" s="53"/>
      <c r="E98" s="53"/>
      <c r="F98" s="55"/>
      <c r="G98" s="55"/>
      <c r="H98" s="60"/>
      <c r="I98" s="66"/>
      <c r="J98" s="68"/>
      <c r="L98" s="73">
        <f t="shared" si="35"/>
        <v>0</v>
      </c>
      <c r="M98" s="73" t="str">
        <f t="shared" si="36"/>
        <v xml:space="preserve"> </v>
      </c>
      <c r="N98" s="100">
        <f t="shared" si="37"/>
        <v>0</v>
      </c>
      <c r="O98" s="100">
        <f t="shared" si="38"/>
        <v>0</v>
      </c>
      <c r="P98" s="108">
        <f t="shared" si="39"/>
        <v>0</v>
      </c>
      <c r="Q98" s="108" t="str">
        <f>IF(OR($C98="LED",$C98="不明"),"",IF(ISERROR(VLOOKUP($M98,#REF!,2,0)),"",VLOOKUP($M98,#REF!,2,0)))</f>
        <v/>
      </c>
      <c r="R98" s="100">
        <f t="shared" si="40"/>
        <v>0</v>
      </c>
      <c r="S98" s="100">
        <f t="shared" si="41"/>
        <v>0</v>
      </c>
      <c r="T98" s="120" t="str">
        <f t="shared" si="42"/>
        <v/>
      </c>
      <c r="U98" s="124"/>
      <c r="V98" s="129" t="s">
        <v>164</v>
      </c>
      <c r="W98" s="131"/>
      <c r="X98" s="75" t="str">
        <f>IF(COUNTIF($M98,"*LED*"),"LED設置済",IF(COUNTIF($M98,"*不明*"),"該当不明",IF(ISERROR(VLOOKUP($M98,#REF!,4,0)),"",VLOOKUP($M98,#REF!,4,0))))</f>
        <v/>
      </c>
      <c r="Y98" s="139">
        <f t="shared" si="43"/>
        <v>0</v>
      </c>
      <c r="Z98" s="144" t="str">
        <f>IF(ISERROR(VLOOKUP($M98,#REF!,5,0)),"",VLOOKUP($M98,#REF!,5,0))</f>
        <v/>
      </c>
      <c r="AA98" s="147" t="str">
        <f t="shared" si="44"/>
        <v/>
      </c>
      <c r="AB98" s="147" t="str">
        <f t="shared" si="45"/>
        <v/>
      </c>
      <c r="AC98" s="147" t="str">
        <f>IF(ISERROR(VLOOKUP($M98,#REF!,6,0)),"",VLOOKUP($M98,#REF!,6,0))</f>
        <v/>
      </c>
      <c r="AD98" s="147" t="str">
        <f>IF(ISERROR(VLOOKUP($M98,#REF!,8,0)),"",VLOOKUP($M98,#REF!,8,0))</f>
        <v/>
      </c>
      <c r="AE98" s="152" t="str">
        <f t="shared" si="46"/>
        <v/>
      </c>
      <c r="AF98" s="155" t="str">
        <f t="shared" si="47"/>
        <v/>
      </c>
      <c r="AG98" s="146" t="str">
        <f t="shared" si="48"/>
        <v/>
      </c>
      <c r="AH98" s="146" t="str">
        <f>IF(ISERROR(VLOOKUP($M98,#REF!,9,0)),"",VLOOKUP($M98,#REF!,9,0))</f>
        <v/>
      </c>
      <c r="AI98" s="146" t="str">
        <f t="shared" si="49"/>
        <v/>
      </c>
      <c r="AJ98" s="168">
        <f t="shared" si="50"/>
        <v>0</v>
      </c>
      <c r="AK98" s="171"/>
      <c r="AL98" s="174" t="str">
        <f t="shared" si="51"/>
        <v/>
      </c>
      <c r="AM98" s="179" t="str">
        <f t="shared" si="52"/>
        <v/>
      </c>
      <c r="AN98" s="183" t="str">
        <f t="shared" si="53"/>
        <v>未入力セル</v>
      </c>
      <c r="AO98" s="186" t="str">
        <f t="shared" si="33"/>
        <v/>
      </c>
      <c r="AP98" s="186" t="str">
        <f t="shared" si="34"/>
        <v/>
      </c>
      <c r="AQ98" s="39">
        <f t="shared" si="60"/>
        <v>0</v>
      </c>
      <c r="AR98" s="39" t="str">
        <f>IF(ISERROR(VLOOKUP($M98,#REF!,16,0)),"",VLOOKUP($M98,#REF!,16,0))</f>
        <v/>
      </c>
      <c r="AS98" s="196" t="str">
        <f>IF(ISERROR(VLOOKUP($M98,#REF!,7,0)),"",VLOOKUP($M98,#REF!,7,0))</f>
        <v/>
      </c>
      <c r="AT98" s="203">
        <f t="shared" si="54"/>
        <v>0</v>
      </c>
      <c r="AU98" s="208" t="str">
        <f t="shared" si="55"/>
        <v/>
      </c>
      <c r="AW98" s="208" t="str">
        <f>IF(ISERROR(VLOOKUP($M98,#REF!,10,0)),"",VLOOKUP($M98,#REF!,10,0))</f>
        <v/>
      </c>
      <c r="AX98" s="203">
        <f t="shared" si="56"/>
        <v>0</v>
      </c>
      <c r="AY98" s="208" t="str">
        <f t="shared" si="57"/>
        <v/>
      </c>
      <c r="BA98" s="225" t="str">
        <f t="shared" si="58"/>
        <v/>
      </c>
      <c r="BB98" s="225" t="str">
        <f t="shared" si="59"/>
        <v/>
      </c>
    </row>
    <row r="99" spans="1:54" s="39" customFormat="1" ht="25.2" customHeight="1" x14ac:dyDescent="0.2">
      <c r="A99" s="45"/>
      <c r="B99" s="48"/>
      <c r="C99" s="48"/>
      <c r="D99" s="53"/>
      <c r="E99" s="53"/>
      <c r="F99" s="55"/>
      <c r="G99" s="55"/>
      <c r="H99" s="60"/>
      <c r="I99" s="66"/>
      <c r="J99" s="68"/>
      <c r="L99" s="73">
        <f t="shared" si="35"/>
        <v>0</v>
      </c>
      <c r="M99" s="73" t="str">
        <f t="shared" si="36"/>
        <v xml:space="preserve"> </v>
      </c>
      <c r="N99" s="100">
        <f t="shared" si="37"/>
        <v>0</v>
      </c>
      <c r="O99" s="100">
        <f t="shared" si="38"/>
        <v>0</v>
      </c>
      <c r="P99" s="108">
        <f t="shared" si="39"/>
        <v>0</v>
      </c>
      <c r="Q99" s="108" t="str">
        <f>IF(OR($C99="LED",$C99="不明"),"",IF(ISERROR(VLOOKUP($M99,#REF!,2,0)),"",VLOOKUP($M99,#REF!,2,0)))</f>
        <v/>
      </c>
      <c r="R99" s="100">
        <f t="shared" si="40"/>
        <v>0</v>
      </c>
      <c r="S99" s="100">
        <f t="shared" si="41"/>
        <v>0</v>
      </c>
      <c r="T99" s="120" t="str">
        <f t="shared" si="42"/>
        <v/>
      </c>
      <c r="U99" s="124"/>
      <c r="V99" s="129" t="s">
        <v>164</v>
      </c>
      <c r="W99" s="131"/>
      <c r="X99" s="75" t="str">
        <f>IF(COUNTIF($M99,"*LED*"),"LED設置済",IF(COUNTIF($M99,"*不明*"),"該当不明",IF(ISERROR(VLOOKUP($M99,#REF!,4,0)),"",VLOOKUP($M99,#REF!,4,0))))</f>
        <v/>
      </c>
      <c r="Y99" s="139">
        <f t="shared" si="43"/>
        <v>0</v>
      </c>
      <c r="Z99" s="144" t="str">
        <f>IF(ISERROR(VLOOKUP($M99,#REF!,5,0)),"",VLOOKUP($M99,#REF!,5,0))</f>
        <v/>
      </c>
      <c r="AA99" s="147" t="str">
        <f t="shared" si="44"/>
        <v/>
      </c>
      <c r="AB99" s="147" t="str">
        <f t="shared" si="45"/>
        <v/>
      </c>
      <c r="AC99" s="147" t="str">
        <f>IF(ISERROR(VLOOKUP($M99,#REF!,6,0)),"",VLOOKUP($M99,#REF!,6,0))</f>
        <v/>
      </c>
      <c r="AD99" s="147" t="str">
        <f>IF(ISERROR(VLOOKUP($M99,#REF!,8,0)),"",VLOOKUP($M99,#REF!,8,0))</f>
        <v/>
      </c>
      <c r="AE99" s="152" t="str">
        <f t="shared" si="46"/>
        <v/>
      </c>
      <c r="AF99" s="155" t="str">
        <f t="shared" si="47"/>
        <v/>
      </c>
      <c r="AG99" s="146" t="str">
        <f t="shared" si="48"/>
        <v/>
      </c>
      <c r="AH99" s="146" t="str">
        <f>IF(ISERROR(VLOOKUP($M99,#REF!,9,0)),"",VLOOKUP($M99,#REF!,9,0))</f>
        <v/>
      </c>
      <c r="AI99" s="146" t="str">
        <f t="shared" si="49"/>
        <v/>
      </c>
      <c r="AJ99" s="168">
        <f t="shared" si="50"/>
        <v>0</v>
      </c>
      <c r="AK99" s="171"/>
      <c r="AL99" s="174" t="str">
        <f t="shared" si="51"/>
        <v/>
      </c>
      <c r="AM99" s="179" t="str">
        <f t="shared" si="52"/>
        <v/>
      </c>
      <c r="AN99" s="183" t="str">
        <f t="shared" si="53"/>
        <v>未入力セル</v>
      </c>
      <c r="AO99" s="186" t="str">
        <f t="shared" si="33"/>
        <v/>
      </c>
      <c r="AP99" s="186" t="str">
        <f t="shared" si="34"/>
        <v/>
      </c>
      <c r="AQ99" s="39">
        <f t="shared" si="60"/>
        <v>0</v>
      </c>
      <c r="AR99" s="39" t="str">
        <f>IF(ISERROR(VLOOKUP($M99,#REF!,16,0)),"",VLOOKUP($M99,#REF!,16,0))</f>
        <v/>
      </c>
      <c r="AS99" s="196" t="str">
        <f>IF(ISERROR(VLOOKUP($M99,#REF!,7,0)),"",VLOOKUP($M99,#REF!,7,0))</f>
        <v/>
      </c>
      <c r="AT99" s="203">
        <f t="shared" si="54"/>
        <v>0</v>
      </c>
      <c r="AU99" s="208" t="str">
        <f t="shared" si="55"/>
        <v/>
      </c>
      <c r="AW99" s="208" t="str">
        <f>IF(ISERROR(VLOOKUP($M99,#REF!,10,0)),"",VLOOKUP($M99,#REF!,10,0))</f>
        <v/>
      </c>
      <c r="AX99" s="203">
        <f t="shared" si="56"/>
        <v>0</v>
      </c>
      <c r="AY99" s="208" t="str">
        <f t="shared" si="57"/>
        <v/>
      </c>
      <c r="BA99" s="225" t="str">
        <f t="shared" si="58"/>
        <v/>
      </c>
      <c r="BB99" s="225" t="str">
        <f t="shared" si="59"/>
        <v/>
      </c>
    </row>
    <row r="100" spans="1:54" s="39" customFormat="1" ht="25.2" customHeight="1" x14ac:dyDescent="0.2">
      <c r="A100" s="45"/>
      <c r="B100" s="48"/>
      <c r="C100" s="48"/>
      <c r="D100" s="53"/>
      <c r="E100" s="53"/>
      <c r="F100" s="55"/>
      <c r="G100" s="55"/>
      <c r="H100" s="60"/>
      <c r="I100" s="66"/>
      <c r="J100" s="68"/>
      <c r="L100" s="73">
        <f t="shared" si="35"/>
        <v>0</v>
      </c>
      <c r="M100" s="73" t="str">
        <f t="shared" si="36"/>
        <v xml:space="preserve"> </v>
      </c>
      <c r="N100" s="100">
        <f t="shared" si="37"/>
        <v>0</v>
      </c>
      <c r="O100" s="100">
        <f t="shared" si="38"/>
        <v>0</v>
      </c>
      <c r="P100" s="108">
        <f t="shared" si="39"/>
        <v>0</v>
      </c>
      <c r="Q100" s="108" t="str">
        <f>IF(OR($C100="LED",$C100="不明"),"",IF(ISERROR(VLOOKUP($M100,#REF!,2,0)),"",VLOOKUP($M100,#REF!,2,0)))</f>
        <v/>
      </c>
      <c r="R100" s="100">
        <f t="shared" si="40"/>
        <v>0</v>
      </c>
      <c r="S100" s="100">
        <f t="shared" si="41"/>
        <v>0</v>
      </c>
      <c r="T100" s="120" t="str">
        <f t="shared" si="42"/>
        <v/>
      </c>
      <c r="U100" s="124"/>
      <c r="V100" s="129" t="s">
        <v>164</v>
      </c>
      <c r="W100" s="131"/>
      <c r="X100" s="75" t="str">
        <f>IF(COUNTIF($M100,"*LED*"),"LED設置済",IF(COUNTIF($M100,"*不明*"),"該当不明",IF(ISERROR(VLOOKUP($M100,#REF!,4,0)),"",VLOOKUP($M100,#REF!,4,0))))</f>
        <v/>
      </c>
      <c r="Y100" s="139">
        <f t="shared" si="43"/>
        <v>0</v>
      </c>
      <c r="Z100" s="144" t="str">
        <f>IF(ISERROR(VLOOKUP($M100,#REF!,5,0)),"",VLOOKUP($M100,#REF!,5,0))</f>
        <v/>
      </c>
      <c r="AA100" s="147" t="str">
        <f t="shared" si="44"/>
        <v/>
      </c>
      <c r="AB100" s="147" t="str">
        <f t="shared" si="45"/>
        <v/>
      </c>
      <c r="AC100" s="147" t="str">
        <f>IF(ISERROR(VLOOKUP($M100,#REF!,6,0)),"",VLOOKUP($M100,#REF!,6,0))</f>
        <v/>
      </c>
      <c r="AD100" s="147" t="str">
        <f>IF(ISERROR(VLOOKUP($M100,#REF!,8,0)),"",VLOOKUP($M100,#REF!,8,0))</f>
        <v/>
      </c>
      <c r="AE100" s="152" t="str">
        <f t="shared" si="46"/>
        <v/>
      </c>
      <c r="AF100" s="155" t="str">
        <f t="shared" si="47"/>
        <v/>
      </c>
      <c r="AG100" s="146" t="str">
        <f t="shared" si="48"/>
        <v/>
      </c>
      <c r="AH100" s="146" t="str">
        <f>IF(ISERROR(VLOOKUP($M100,#REF!,9,0)),"",VLOOKUP($M100,#REF!,9,0))</f>
        <v/>
      </c>
      <c r="AI100" s="146" t="str">
        <f t="shared" si="49"/>
        <v/>
      </c>
      <c r="AJ100" s="168">
        <f t="shared" si="50"/>
        <v>0</v>
      </c>
      <c r="AK100" s="171"/>
      <c r="AL100" s="174" t="str">
        <f t="shared" si="51"/>
        <v/>
      </c>
      <c r="AM100" s="179" t="str">
        <f t="shared" si="52"/>
        <v/>
      </c>
      <c r="AN100" s="183" t="str">
        <f t="shared" si="53"/>
        <v>未入力セル</v>
      </c>
      <c r="AO100" s="186" t="str">
        <f t="shared" si="33"/>
        <v/>
      </c>
      <c r="AP100" s="186" t="str">
        <f t="shared" si="34"/>
        <v/>
      </c>
      <c r="AQ100" s="39">
        <f t="shared" si="60"/>
        <v>0</v>
      </c>
      <c r="AR100" s="39" t="str">
        <f>IF(ISERROR(VLOOKUP($M100,#REF!,16,0)),"",VLOOKUP($M100,#REF!,16,0))</f>
        <v/>
      </c>
      <c r="AS100" s="196" t="str">
        <f>IF(ISERROR(VLOOKUP($M100,#REF!,7,0)),"",VLOOKUP($M100,#REF!,7,0))</f>
        <v/>
      </c>
      <c r="AT100" s="203">
        <f t="shared" si="54"/>
        <v>0</v>
      </c>
      <c r="AU100" s="208" t="str">
        <f t="shared" si="55"/>
        <v/>
      </c>
      <c r="AW100" s="208" t="str">
        <f>IF(ISERROR(VLOOKUP($M100,#REF!,10,0)),"",VLOOKUP($M100,#REF!,10,0))</f>
        <v/>
      </c>
      <c r="AX100" s="203">
        <f t="shared" si="56"/>
        <v>0</v>
      </c>
      <c r="AY100" s="208" t="str">
        <f t="shared" si="57"/>
        <v/>
      </c>
      <c r="BA100" s="225" t="str">
        <f t="shared" si="58"/>
        <v/>
      </c>
      <c r="BB100" s="225" t="str">
        <f t="shared" si="59"/>
        <v/>
      </c>
    </row>
    <row r="101" spans="1:54" s="39" customFormat="1" ht="25.2" customHeight="1" x14ac:dyDescent="0.2">
      <c r="A101" s="45"/>
      <c r="B101" s="48"/>
      <c r="C101" s="48"/>
      <c r="D101" s="53"/>
      <c r="E101" s="53"/>
      <c r="F101" s="55"/>
      <c r="G101" s="55"/>
      <c r="H101" s="60"/>
      <c r="I101" s="66"/>
      <c r="J101" s="68"/>
      <c r="L101" s="73">
        <f t="shared" si="35"/>
        <v>0</v>
      </c>
      <c r="M101" s="73" t="str">
        <f t="shared" si="36"/>
        <v xml:space="preserve"> </v>
      </c>
      <c r="N101" s="100">
        <f t="shared" si="37"/>
        <v>0</v>
      </c>
      <c r="O101" s="100">
        <f t="shared" si="38"/>
        <v>0</v>
      </c>
      <c r="P101" s="108">
        <f t="shared" si="39"/>
        <v>0</v>
      </c>
      <c r="Q101" s="108" t="str">
        <f>IF(OR($C101="LED",$C101="不明"),"",IF(ISERROR(VLOOKUP($M101,#REF!,2,0)),"",VLOOKUP($M101,#REF!,2,0)))</f>
        <v/>
      </c>
      <c r="R101" s="100">
        <f t="shared" si="40"/>
        <v>0</v>
      </c>
      <c r="S101" s="100">
        <f t="shared" si="41"/>
        <v>0</v>
      </c>
      <c r="T101" s="120" t="str">
        <f t="shared" si="42"/>
        <v/>
      </c>
      <c r="U101" s="124"/>
      <c r="V101" s="129" t="s">
        <v>164</v>
      </c>
      <c r="W101" s="131"/>
      <c r="X101" s="75" t="str">
        <f>IF(COUNTIF($M101,"*LED*"),"LED設置済",IF(COUNTIF($M101,"*不明*"),"該当不明",IF(ISERROR(VLOOKUP($M101,#REF!,4,0)),"",VLOOKUP($M101,#REF!,4,0))))</f>
        <v/>
      </c>
      <c r="Y101" s="139">
        <f t="shared" si="43"/>
        <v>0</v>
      </c>
      <c r="Z101" s="144" t="str">
        <f>IF(ISERROR(VLOOKUP($M101,#REF!,5,0)),"",VLOOKUP($M101,#REF!,5,0))</f>
        <v/>
      </c>
      <c r="AA101" s="147" t="str">
        <f t="shared" si="44"/>
        <v/>
      </c>
      <c r="AB101" s="147" t="str">
        <f t="shared" si="45"/>
        <v/>
      </c>
      <c r="AC101" s="147" t="str">
        <f>IF(ISERROR(VLOOKUP($M101,#REF!,6,0)),"",VLOOKUP($M101,#REF!,6,0))</f>
        <v/>
      </c>
      <c r="AD101" s="147" t="str">
        <f>IF(ISERROR(VLOOKUP($M101,#REF!,8,0)),"",VLOOKUP($M101,#REF!,8,0))</f>
        <v/>
      </c>
      <c r="AE101" s="152" t="str">
        <f t="shared" si="46"/>
        <v/>
      </c>
      <c r="AF101" s="155" t="str">
        <f t="shared" si="47"/>
        <v/>
      </c>
      <c r="AG101" s="146" t="str">
        <f t="shared" si="48"/>
        <v/>
      </c>
      <c r="AH101" s="146" t="str">
        <f>IF(ISERROR(VLOOKUP($M101,#REF!,9,0)),"",VLOOKUP($M101,#REF!,9,0))</f>
        <v/>
      </c>
      <c r="AI101" s="146" t="str">
        <f t="shared" si="49"/>
        <v/>
      </c>
      <c r="AJ101" s="168">
        <f t="shared" si="50"/>
        <v>0</v>
      </c>
      <c r="AK101" s="171"/>
      <c r="AL101" s="174" t="str">
        <f t="shared" si="51"/>
        <v/>
      </c>
      <c r="AM101" s="179" t="str">
        <f t="shared" si="52"/>
        <v/>
      </c>
      <c r="AN101" s="183" t="str">
        <f t="shared" si="53"/>
        <v>未入力セル</v>
      </c>
      <c r="AO101" s="186" t="str">
        <f t="shared" si="33"/>
        <v/>
      </c>
      <c r="AP101" s="186" t="str">
        <f t="shared" si="34"/>
        <v/>
      </c>
      <c r="AQ101" s="39">
        <f t="shared" si="60"/>
        <v>0</v>
      </c>
      <c r="AR101" s="39" t="str">
        <f>IF(ISERROR(VLOOKUP($M101,#REF!,16,0)),"",VLOOKUP($M101,#REF!,16,0))</f>
        <v/>
      </c>
      <c r="AS101" s="196" t="str">
        <f>IF(ISERROR(VLOOKUP($M101,#REF!,7,0)),"",VLOOKUP($M101,#REF!,7,0))</f>
        <v/>
      </c>
      <c r="AT101" s="203">
        <f t="shared" si="54"/>
        <v>0</v>
      </c>
      <c r="AU101" s="208" t="str">
        <f t="shared" si="55"/>
        <v/>
      </c>
      <c r="AW101" s="208" t="str">
        <f>IF(ISERROR(VLOOKUP($M101,#REF!,10,0)),"",VLOOKUP($M101,#REF!,10,0))</f>
        <v/>
      </c>
      <c r="AX101" s="203">
        <f t="shared" si="56"/>
        <v>0</v>
      </c>
      <c r="AY101" s="208" t="str">
        <f t="shared" si="57"/>
        <v/>
      </c>
      <c r="BA101" s="225" t="str">
        <f t="shared" si="58"/>
        <v/>
      </c>
      <c r="BB101" s="225" t="str">
        <f t="shared" si="59"/>
        <v/>
      </c>
    </row>
    <row r="102" spans="1:54" s="39" customFormat="1" ht="25.2" customHeight="1" x14ac:dyDescent="0.2">
      <c r="A102" s="45"/>
      <c r="B102" s="48"/>
      <c r="C102" s="48"/>
      <c r="D102" s="53"/>
      <c r="E102" s="53"/>
      <c r="F102" s="55"/>
      <c r="G102" s="55"/>
      <c r="H102" s="60"/>
      <c r="I102" s="66"/>
      <c r="J102" s="68"/>
      <c r="L102" s="73">
        <f t="shared" si="35"/>
        <v>0</v>
      </c>
      <c r="M102" s="73" t="str">
        <f t="shared" si="36"/>
        <v xml:space="preserve"> </v>
      </c>
      <c r="N102" s="100">
        <f t="shared" si="37"/>
        <v>0</v>
      </c>
      <c r="O102" s="100">
        <f t="shared" si="38"/>
        <v>0</v>
      </c>
      <c r="P102" s="108">
        <f t="shared" si="39"/>
        <v>0</v>
      </c>
      <c r="Q102" s="108" t="str">
        <f>IF(OR($C102="LED",$C102="不明"),"",IF(ISERROR(VLOOKUP($M102,#REF!,2,0)),"",VLOOKUP($M102,#REF!,2,0)))</f>
        <v/>
      </c>
      <c r="R102" s="100">
        <f t="shared" si="40"/>
        <v>0</v>
      </c>
      <c r="S102" s="100">
        <f t="shared" si="41"/>
        <v>0</v>
      </c>
      <c r="T102" s="120" t="str">
        <f t="shared" si="42"/>
        <v/>
      </c>
      <c r="U102" s="124"/>
      <c r="V102" s="129" t="s">
        <v>164</v>
      </c>
      <c r="W102" s="131"/>
      <c r="X102" s="75" t="str">
        <f>IF(COUNTIF($M102,"*LED*"),"LED設置済",IF(COUNTIF($M102,"*不明*"),"該当不明",IF(ISERROR(VLOOKUP($M102,#REF!,4,0)),"",VLOOKUP($M102,#REF!,4,0))))</f>
        <v/>
      </c>
      <c r="Y102" s="139">
        <f t="shared" si="43"/>
        <v>0</v>
      </c>
      <c r="Z102" s="144" t="str">
        <f>IF(ISERROR(VLOOKUP($M102,#REF!,5,0)),"",VLOOKUP($M102,#REF!,5,0))</f>
        <v/>
      </c>
      <c r="AA102" s="147" t="str">
        <f t="shared" si="44"/>
        <v/>
      </c>
      <c r="AB102" s="147" t="str">
        <f t="shared" si="45"/>
        <v/>
      </c>
      <c r="AC102" s="147" t="str">
        <f>IF(ISERROR(VLOOKUP($M102,#REF!,6,0)),"",VLOOKUP($M102,#REF!,6,0))</f>
        <v/>
      </c>
      <c r="AD102" s="147" t="str">
        <f>IF(ISERROR(VLOOKUP($M102,#REF!,8,0)),"",VLOOKUP($M102,#REF!,8,0))</f>
        <v/>
      </c>
      <c r="AE102" s="152" t="str">
        <f t="shared" si="46"/>
        <v/>
      </c>
      <c r="AF102" s="155" t="str">
        <f t="shared" si="47"/>
        <v/>
      </c>
      <c r="AG102" s="146" t="str">
        <f t="shared" si="48"/>
        <v/>
      </c>
      <c r="AH102" s="146" t="str">
        <f>IF(ISERROR(VLOOKUP($M102,#REF!,9,0)),"",VLOOKUP($M102,#REF!,9,0))</f>
        <v/>
      </c>
      <c r="AI102" s="146" t="str">
        <f t="shared" si="49"/>
        <v/>
      </c>
      <c r="AJ102" s="168">
        <f t="shared" si="50"/>
        <v>0</v>
      </c>
      <c r="AK102" s="171"/>
      <c r="AL102" s="174" t="str">
        <f t="shared" si="51"/>
        <v/>
      </c>
      <c r="AM102" s="179" t="str">
        <f t="shared" si="52"/>
        <v/>
      </c>
      <c r="AN102" s="183" t="str">
        <f t="shared" si="53"/>
        <v>未入力セル</v>
      </c>
      <c r="AO102" s="186" t="str">
        <f t="shared" si="33"/>
        <v/>
      </c>
      <c r="AP102" s="186" t="str">
        <f t="shared" si="34"/>
        <v/>
      </c>
      <c r="AQ102" s="39">
        <f t="shared" si="60"/>
        <v>0</v>
      </c>
      <c r="AR102" s="39" t="str">
        <f>IF(ISERROR(VLOOKUP($M102,#REF!,16,0)),"",VLOOKUP($M102,#REF!,16,0))</f>
        <v/>
      </c>
      <c r="AS102" s="196" t="str">
        <f>IF(ISERROR(VLOOKUP($M102,#REF!,7,0)),"",VLOOKUP($M102,#REF!,7,0))</f>
        <v/>
      </c>
      <c r="AT102" s="203">
        <f t="shared" si="54"/>
        <v>0</v>
      </c>
      <c r="AU102" s="208" t="str">
        <f t="shared" si="55"/>
        <v/>
      </c>
      <c r="AW102" s="208" t="str">
        <f>IF(ISERROR(VLOOKUP($M102,#REF!,10,0)),"",VLOOKUP($M102,#REF!,10,0))</f>
        <v/>
      </c>
      <c r="AX102" s="203">
        <f t="shared" si="56"/>
        <v>0</v>
      </c>
      <c r="AY102" s="208" t="str">
        <f t="shared" si="57"/>
        <v/>
      </c>
      <c r="BA102" s="225" t="str">
        <f t="shared" si="58"/>
        <v/>
      </c>
      <c r="BB102" s="225" t="str">
        <f t="shared" si="59"/>
        <v/>
      </c>
    </row>
    <row r="103" spans="1:54" s="39" customFormat="1" ht="25.2" customHeight="1" x14ac:dyDescent="0.2">
      <c r="A103" s="45"/>
      <c r="B103" s="48"/>
      <c r="C103" s="48"/>
      <c r="D103" s="53"/>
      <c r="E103" s="53"/>
      <c r="F103" s="55"/>
      <c r="G103" s="55"/>
      <c r="H103" s="60"/>
      <c r="I103" s="66"/>
      <c r="J103" s="68"/>
      <c r="L103" s="73">
        <f t="shared" si="35"/>
        <v>0</v>
      </c>
      <c r="M103" s="73" t="str">
        <f t="shared" si="36"/>
        <v xml:space="preserve"> </v>
      </c>
      <c r="N103" s="100">
        <f t="shared" si="37"/>
        <v>0</v>
      </c>
      <c r="O103" s="100">
        <f t="shared" si="38"/>
        <v>0</v>
      </c>
      <c r="P103" s="108">
        <f t="shared" si="39"/>
        <v>0</v>
      </c>
      <c r="Q103" s="108" t="str">
        <f>IF(OR($C103="LED",$C103="不明"),"",IF(ISERROR(VLOOKUP($M103,#REF!,2,0)),"",VLOOKUP($M103,#REF!,2,0)))</f>
        <v/>
      </c>
      <c r="R103" s="100">
        <f t="shared" si="40"/>
        <v>0</v>
      </c>
      <c r="S103" s="100">
        <f t="shared" si="41"/>
        <v>0</v>
      </c>
      <c r="T103" s="120" t="str">
        <f t="shared" si="42"/>
        <v/>
      </c>
      <c r="U103" s="124"/>
      <c r="V103" s="129" t="s">
        <v>164</v>
      </c>
      <c r="W103" s="131"/>
      <c r="X103" s="75" t="str">
        <f>IF(COUNTIF($M103,"*LED*"),"LED設置済",IF(COUNTIF($M103,"*不明*"),"該当不明",IF(ISERROR(VLOOKUP($M103,#REF!,4,0)),"",VLOOKUP($M103,#REF!,4,0))))</f>
        <v/>
      </c>
      <c r="Y103" s="139">
        <f t="shared" si="43"/>
        <v>0</v>
      </c>
      <c r="Z103" s="144" t="str">
        <f>IF(ISERROR(VLOOKUP($M103,#REF!,5,0)),"",VLOOKUP($M103,#REF!,5,0))</f>
        <v/>
      </c>
      <c r="AA103" s="147" t="str">
        <f t="shared" si="44"/>
        <v/>
      </c>
      <c r="AB103" s="147" t="str">
        <f t="shared" si="45"/>
        <v/>
      </c>
      <c r="AC103" s="147" t="str">
        <f>IF(ISERROR(VLOOKUP($M103,#REF!,6,0)),"",VLOOKUP($M103,#REF!,6,0))</f>
        <v/>
      </c>
      <c r="AD103" s="147" t="str">
        <f>IF(ISERROR(VLOOKUP($M103,#REF!,8,0)),"",VLOOKUP($M103,#REF!,8,0))</f>
        <v/>
      </c>
      <c r="AE103" s="152" t="str">
        <f t="shared" si="46"/>
        <v/>
      </c>
      <c r="AF103" s="155" t="str">
        <f t="shared" si="47"/>
        <v/>
      </c>
      <c r="AG103" s="146" t="str">
        <f t="shared" si="48"/>
        <v/>
      </c>
      <c r="AH103" s="146" t="str">
        <f>IF(ISERROR(VLOOKUP($M103,#REF!,9,0)),"",VLOOKUP($M103,#REF!,9,0))</f>
        <v/>
      </c>
      <c r="AI103" s="146" t="str">
        <f t="shared" si="49"/>
        <v/>
      </c>
      <c r="AJ103" s="168">
        <f t="shared" si="50"/>
        <v>0</v>
      </c>
      <c r="AK103" s="171"/>
      <c r="AL103" s="174" t="str">
        <f t="shared" si="51"/>
        <v/>
      </c>
      <c r="AM103" s="179" t="str">
        <f t="shared" si="52"/>
        <v/>
      </c>
      <c r="AN103" s="183" t="str">
        <f t="shared" si="53"/>
        <v>未入力セル</v>
      </c>
      <c r="AO103" s="186" t="str">
        <f t="shared" si="33"/>
        <v/>
      </c>
      <c r="AP103" s="186" t="str">
        <f t="shared" si="34"/>
        <v/>
      </c>
      <c r="AQ103" s="39">
        <f t="shared" si="60"/>
        <v>0</v>
      </c>
      <c r="AR103" s="39" t="str">
        <f>IF(ISERROR(VLOOKUP($M103,#REF!,16,0)),"",VLOOKUP($M103,#REF!,16,0))</f>
        <v/>
      </c>
      <c r="AS103" s="196" t="str">
        <f>IF(ISERROR(VLOOKUP($M103,#REF!,7,0)),"",VLOOKUP($M103,#REF!,7,0))</f>
        <v/>
      </c>
      <c r="AT103" s="203">
        <f t="shared" si="54"/>
        <v>0</v>
      </c>
      <c r="AU103" s="208" t="str">
        <f t="shared" si="55"/>
        <v/>
      </c>
      <c r="AW103" s="208" t="str">
        <f>IF(ISERROR(VLOOKUP($M103,#REF!,10,0)),"",VLOOKUP($M103,#REF!,10,0))</f>
        <v/>
      </c>
      <c r="AX103" s="203">
        <f t="shared" si="56"/>
        <v>0</v>
      </c>
      <c r="AY103" s="208" t="str">
        <f t="shared" si="57"/>
        <v/>
      </c>
      <c r="BA103" s="225" t="str">
        <f t="shared" si="58"/>
        <v/>
      </c>
      <c r="BB103" s="225" t="str">
        <f t="shared" si="59"/>
        <v/>
      </c>
    </row>
    <row r="104" spans="1:54" s="39" customFormat="1" ht="25.2" customHeight="1" x14ac:dyDescent="0.2">
      <c r="A104" s="45"/>
      <c r="B104" s="48"/>
      <c r="C104" s="48"/>
      <c r="D104" s="53"/>
      <c r="E104" s="53"/>
      <c r="F104" s="55"/>
      <c r="G104" s="55"/>
      <c r="H104" s="60"/>
      <c r="I104" s="66"/>
      <c r="J104" s="68"/>
      <c r="L104" s="73">
        <f t="shared" si="35"/>
        <v>0</v>
      </c>
      <c r="M104" s="73" t="str">
        <f t="shared" si="36"/>
        <v xml:space="preserve"> </v>
      </c>
      <c r="N104" s="100">
        <f t="shared" si="37"/>
        <v>0</v>
      </c>
      <c r="O104" s="100">
        <f t="shared" si="38"/>
        <v>0</v>
      </c>
      <c r="P104" s="108">
        <f t="shared" si="39"/>
        <v>0</v>
      </c>
      <c r="Q104" s="108" t="str">
        <f>IF(OR($C104="LED",$C104="不明"),"",IF(ISERROR(VLOOKUP($M104,#REF!,2,0)),"",VLOOKUP($M104,#REF!,2,0)))</f>
        <v/>
      </c>
      <c r="R104" s="100">
        <f t="shared" si="40"/>
        <v>0</v>
      </c>
      <c r="S104" s="100">
        <f t="shared" si="41"/>
        <v>0</v>
      </c>
      <c r="T104" s="120" t="str">
        <f t="shared" si="42"/>
        <v/>
      </c>
      <c r="U104" s="124"/>
      <c r="V104" s="129" t="s">
        <v>164</v>
      </c>
      <c r="W104" s="131"/>
      <c r="X104" s="75" t="str">
        <f>IF(COUNTIF($M104,"*LED*"),"LED設置済",IF(COUNTIF($M104,"*不明*"),"該当不明",IF(ISERROR(VLOOKUP($M104,#REF!,4,0)),"",VLOOKUP($M104,#REF!,4,0))))</f>
        <v/>
      </c>
      <c r="Y104" s="139">
        <f t="shared" si="43"/>
        <v>0</v>
      </c>
      <c r="Z104" s="144" t="str">
        <f>IF(ISERROR(VLOOKUP($M104,#REF!,5,0)),"",VLOOKUP($M104,#REF!,5,0))</f>
        <v/>
      </c>
      <c r="AA104" s="147" t="str">
        <f t="shared" si="44"/>
        <v/>
      </c>
      <c r="AB104" s="147" t="str">
        <f t="shared" si="45"/>
        <v/>
      </c>
      <c r="AC104" s="147" t="str">
        <f>IF(ISERROR(VLOOKUP($M104,#REF!,6,0)),"",VLOOKUP($M104,#REF!,6,0))</f>
        <v/>
      </c>
      <c r="AD104" s="147" t="str">
        <f>IF(ISERROR(VLOOKUP($M104,#REF!,8,0)),"",VLOOKUP($M104,#REF!,8,0))</f>
        <v/>
      </c>
      <c r="AE104" s="152" t="str">
        <f t="shared" si="46"/>
        <v/>
      </c>
      <c r="AF104" s="155" t="str">
        <f t="shared" si="47"/>
        <v/>
      </c>
      <c r="AG104" s="146" t="str">
        <f t="shared" si="48"/>
        <v/>
      </c>
      <c r="AH104" s="146" t="str">
        <f>IF(ISERROR(VLOOKUP($M104,#REF!,9,0)),"",VLOOKUP($M104,#REF!,9,0))</f>
        <v/>
      </c>
      <c r="AI104" s="146" t="str">
        <f t="shared" si="49"/>
        <v/>
      </c>
      <c r="AJ104" s="168">
        <f t="shared" si="50"/>
        <v>0</v>
      </c>
      <c r="AK104" s="171"/>
      <c r="AL104" s="174" t="str">
        <f t="shared" si="51"/>
        <v/>
      </c>
      <c r="AM104" s="179" t="str">
        <f t="shared" si="52"/>
        <v/>
      </c>
      <c r="AN104" s="183" t="str">
        <f t="shared" si="53"/>
        <v>未入力セル</v>
      </c>
      <c r="AO104" s="186" t="str">
        <f t="shared" si="33"/>
        <v/>
      </c>
      <c r="AP104" s="186" t="str">
        <f t="shared" si="34"/>
        <v/>
      </c>
      <c r="AQ104" s="39">
        <f t="shared" si="60"/>
        <v>0</v>
      </c>
      <c r="AR104" s="39" t="str">
        <f>IF(ISERROR(VLOOKUP($M104,#REF!,16,0)),"",VLOOKUP($M104,#REF!,16,0))</f>
        <v/>
      </c>
      <c r="AS104" s="196" t="str">
        <f>IF(ISERROR(VLOOKUP($M104,#REF!,7,0)),"",VLOOKUP($M104,#REF!,7,0))</f>
        <v/>
      </c>
      <c r="AT104" s="203">
        <f t="shared" si="54"/>
        <v>0</v>
      </c>
      <c r="AU104" s="208" t="str">
        <f t="shared" si="55"/>
        <v/>
      </c>
      <c r="AW104" s="208" t="str">
        <f>IF(ISERROR(VLOOKUP($M104,#REF!,10,0)),"",VLOOKUP($M104,#REF!,10,0))</f>
        <v/>
      </c>
      <c r="AX104" s="203">
        <f t="shared" si="56"/>
        <v>0</v>
      </c>
      <c r="AY104" s="208" t="str">
        <f t="shared" si="57"/>
        <v/>
      </c>
      <c r="BA104" s="225" t="str">
        <f t="shared" si="58"/>
        <v/>
      </c>
      <c r="BB104" s="225" t="str">
        <f t="shared" si="59"/>
        <v/>
      </c>
    </row>
    <row r="105" spans="1:54" s="39" customFormat="1" ht="25.2" customHeight="1" x14ac:dyDescent="0.2">
      <c r="A105" s="45"/>
      <c r="B105" s="48"/>
      <c r="C105" s="48"/>
      <c r="D105" s="53"/>
      <c r="E105" s="53"/>
      <c r="F105" s="55"/>
      <c r="G105" s="55"/>
      <c r="H105" s="60"/>
      <c r="I105" s="66"/>
      <c r="J105" s="68"/>
      <c r="L105" s="73">
        <f t="shared" si="35"/>
        <v>0</v>
      </c>
      <c r="M105" s="73" t="str">
        <f t="shared" si="36"/>
        <v xml:space="preserve"> </v>
      </c>
      <c r="N105" s="100">
        <f t="shared" si="37"/>
        <v>0</v>
      </c>
      <c r="O105" s="100">
        <f t="shared" si="38"/>
        <v>0</v>
      </c>
      <c r="P105" s="108">
        <f t="shared" si="39"/>
        <v>0</v>
      </c>
      <c r="Q105" s="108" t="str">
        <f>IF(OR($C105="LED",$C105="不明"),"",IF(ISERROR(VLOOKUP($M105,#REF!,2,0)),"",VLOOKUP($M105,#REF!,2,0)))</f>
        <v/>
      </c>
      <c r="R105" s="100">
        <f t="shared" si="40"/>
        <v>0</v>
      </c>
      <c r="S105" s="100">
        <f t="shared" si="41"/>
        <v>0</v>
      </c>
      <c r="T105" s="120" t="str">
        <f t="shared" si="42"/>
        <v/>
      </c>
      <c r="U105" s="124"/>
      <c r="V105" s="129" t="s">
        <v>164</v>
      </c>
      <c r="W105" s="131"/>
      <c r="X105" s="75" t="str">
        <f>IF(COUNTIF($M105,"*LED*"),"LED設置済",IF(COUNTIF($M105,"*不明*"),"該当不明",IF(ISERROR(VLOOKUP($M105,#REF!,4,0)),"",VLOOKUP($M105,#REF!,4,0))))</f>
        <v/>
      </c>
      <c r="Y105" s="139">
        <f t="shared" si="43"/>
        <v>0</v>
      </c>
      <c r="Z105" s="144" t="str">
        <f>IF(ISERROR(VLOOKUP($M105,#REF!,5,0)),"",VLOOKUP($M105,#REF!,5,0))</f>
        <v/>
      </c>
      <c r="AA105" s="147" t="str">
        <f t="shared" si="44"/>
        <v/>
      </c>
      <c r="AB105" s="147" t="str">
        <f t="shared" si="45"/>
        <v/>
      </c>
      <c r="AC105" s="147" t="str">
        <f>IF(ISERROR(VLOOKUP($M105,#REF!,6,0)),"",VLOOKUP($M105,#REF!,6,0))</f>
        <v/>
      </c>
      <c r="AD105" s="147" t="str">
        <f>IF(ISERROR(VLOOKUP($M105,#REF!,8,0)),"",VLOOKUP($M105,#REF!,8,0))</f>
        <v/>
      </c>
      <c r="AE105" s="152" t="str">
        <f t="shared" si="46"/>
        <v/>
      </c>
      <c r="AF105" s="155" t="str">
        <f t="shared" si="47"/>
        <v/>
      </c>
      <c r="AG105" s="146" t="str">
        <f t="shared" si="48"/>
        <v/>
      </c>
      <c r="AH105" s="146" t="str">
        <f>IF(ISERROR(VLOOKUP($M105,#REF!,9,0)),"",VLOOKUP($M105,#REF!,9,0))</f>
        <v/>
      </c>
      <c r="AI105" s="146" t="str">
        <f t="shared" si="49"/>
        <v/>
      </c>
      <c r="AJ105" s="168">
        <f t="shared" si="50"/>
        <v>0</v>
      </c>
      <c r="AK105" s="171"/>
      <c r="AL105" s="174" t="str">
        <f t="shared" si="51"/>
        <v/>
      </c>
      <c r="AM105" s="179" t="str">
        <f t="shared" si="52"/>
        <v/>
      </c>
      <c r="AN105" s="183" t="str">
        <f t="shared" si="53"/>
        <v>未入力セル</v>
      </c>
      <c r="AO105" s="186" t="str">
        <f t="shared" si="33"/>
        <v/>
      </c>
      <c r="AP105" s="186" t="str">
        <f t="shared" si="34"/>
        <v/>
      </c>
      <c r="AQ105" s="39">
        <f t="shared" si="60"/>
        <v>0</v>
      </c>
      <c r="AR105" s="39" t="str">
        <f>IF(ISERROR(VLOOKUP($M105,#REF!,16,0)),"",VLOOKUP($M105,#REF!,16,0))</f>
        <v/>
      </c>
      <c r="AS105" s="196" t="str">
        <f>IF(ISERROR(VLOOKUP($M105,#REF!,7,0)),"",VLOOKUP($M105,#REF!,7,0))</f>
        <v/>
      </c>
      <c r="AT105" s="203">
        <f t="shared" si="54"/>
        <v>0</v>
      </c>
      <c r="AU105" s="208" t="str">
        <f t="shared" si="55"/>
        <v/>
      </c>
      <c r="AW105" s="208" t="str">
        <f>IF(ISERROR(VLOOKUP($M105,#REF!,10,0)),"",VLOOKUP($M105,#REF!,10,0))</f>
        <v/>
      </c>
      <c r="AX105" s="203">
        <f t="shared" si="56"/>
        <v>0</v>
      </c>
      <c r="AY105" s="208" t="str">
        <f t="shared" si="57"/>
        <v/>
      </c>
      <c r="BA105" s="225" t="str">
        <f t="shared" si="58"/>
        <v/>
      </c>
      <c r="BB105" s="225" t="str">
        <f t="shared" si="59"/>
        <v/>
      </c>
    </row>
    <row r="106" spans="1:54" s="39" customFormat="1" ht="25.2" customHeight="1" x14ac:dyDescent="0.2">
      <c r="A106" s="45"/>
      <c r="B106" s="48"/>
      <c r="C106" s="48"/>
      <c r="D106" s="53"/>
      <c r="E106" s="53"/>
      <c r="F106" s="55"/>
      <c r="G106" s="55"/>
      <c r="H106" s="60"/>
      <c r="I106" s="66"/>
      <c r="J106" s="68"/>
      <c r="L106" s="73">
        <f t="shared" si="35"/>
        <v>0</v>
      </c>
      <c r="M106" s="73" t="str">
        <f t="shared" si="36"/>
        <v xml:space="preserve"> </v>
      </c>
      <c r="N106" s="100">
        <f t="shared" si="37"/>
        <v>0</v>
      </c>
      <c r="O106" s="100">
        <f t="shared" si="38"/>
        <v>0</v>
      </c>
      <c r="P106" s="108">
        <f t="shared" si="39"/>
        <v>0</v>
      </c>
      <c r="Q106" s="108" t="str">
        <f>IF(OR($C106="LED",$C106="不明"),"",IF(ISERROR(VLOOKUP($M106,#REF!,2,0)),"",VLOOKUP($M106,#REF!,2,0)))</f>
        <v/>
      </c>
      <c r="R106" s="100">
        <f t="shared" si="40"/>
        <v>0</v>
      </c>
      <c r="S106" s="100">
        <f t="shared" si="41"/>
        <v>0</v>
      </c>
      <c r="T106" s="120" t="str">
        <f t="shared" si="42"/>
        <v/>
      </c>
      <c r="U106" s="124"/>
      <c r="V106" s="129" t="s">
        <v>164</v>
      </c>
      <c r="W106" s="131"/>
      <c r="X106" s="75" t="str">
        <f>IF(COUNTIF($M106,"*LED*"),"LED設置済",IF(COUNTIF($M106,"*不明*"),"該当不明",IF(ISERROR(VLOOKUP($M106,#REF!,4,0)),"",VLOOKUP($M106,#REF!,4,0))))</f>
        <v/>
      </c>
      <c r="Y106" s="139">
        <f t="shared" si="43"/>
        <v>0</v>
      </c>
      <c r="Z106" s="144" t="str">
        <f>IF(ISERROR(VLOOKUP($M106,#REF!,5,0)),"",VLOOKUP($M106,#REF!,5,0))</f>
        <v/>
      </c>
      <c r="AA106" s="147" t="str">
        <f t="shared" si="44"/>
        <v/>
      </c>
      <c r="AB106" s="147" t="str">
        <f t="shared" si="45"/>
        <v/>
      </c>
      <c r="AC106" s="147" t="str">
        <f>IF(ISERROR(VLOOKUP($M106,#REF!,6,0)),"",VLOOKUP($M106,#REF!,6,0))</f>
        <v/>
      </c>
      <c r="AD106" s="147" t="str">
        <f>IF(ISERROR(VLOOKUP($M106,#REF!,8,0)),"",VLOOKUP($M106,#REF!,8,0))</f>
        <v/>
      </c>
      <c r="AE106" s="152" t="str">
        <f t="shared" si="46"/>
        <v/>
      </c>
      <c r="AF106" s="155" t="str">
        <f t="shared" si="47"/>
        <v/>
      </c>
      <c r="AG106" s="146" t="str">
        <f t="shared" si="48"/>
        <v/>
      </c>
      <c r="AH106" s="146" t="str">
        <f>IF(ISERROR(VLOOKUP($M106,#REF!,9,0)),"",VLOOKUP($M106,#REF!,9,0))</f>
        <v/>
      </c>
      <c r="AI106" s="146" t="str">
        <f t="shared" si="49"/>
        <v/>
      </c>
      <c r="AJ106" s="168">
        <f t="shared" si="50"/>
        <v>0</v>
      </c>
      <c r="AK106" s="171"/>
      <c r="AL106" s="174" t="str">
        <f t="shared" si="51"/>
        <v/>
      </c>
      <c r="AM106" s="179" t="str">
        <f t="shared" si="52"/>
        <v/>
      </c>
      <c r="AN106" s="183" t="str">
        <f t="shared" si="53"/>
        <v>未入力セル</v>
      </c>
      <c r="AO106" s="186" t="str">
        <f t="shared" si="33"/>
        <v/>
      </c>
      <c r="AP106" s="186" t="str">
        <f t="shared" si="34"/>
        <v/>
      </c>
      <c r="AQ106" s="39">
        <f t="shared" si="60"/>
        <v>0</v>
      </c>
      <c r="AR106" s="39" t="str">
        <f>IF(ISERROR(VLOOKUP($M106,#REF!,16,0)),"",VLOOKUP($M106,#REF!,16,0))</f>
        <v/>
      </c>
      <c r="AS106" s="196" t="str">
        <f>IF(ISERROR(VLOOKUP($M106,#REF!,7,0)),"",VLOOKUP($M106,#REF!,7,0))</f>
        <v/>
      </c>
      <c r="AT106" s="203">
        <f t="shared" si="54"/>
        <v>0</v>
      </c>
      <c r="AU106" s="208" t="str">
        <f t="shared" si="55"/>
        <v/>
      </c>
      <c r="AW106" s="208" t="str">
        <f>IF(ISERROR(VLOOKUP($M106,#REF!,10,0)),"",VLOOKUP($M106,#REF!,10,0))</f>
        <v/>
      </c>
      <c r="AX106" s="203">
        <f t="shared" si="56"/>
        <v>0</v>
      </c>
      <c r="AY106" s="208" t="str">
        <f t="shared" si="57"/>
        <v/>
      </c>
      <c r="BA106" s="225" t="str">
        <f t="shared" si="58"/>
        <v/>
      </c>
      <c r="BB106" s="225" t="str">
        <f t="shared" si="59"/>
        <v/>
      </c>
    </row>
    <row r="107" spans="1:54" s="39" customFormat="1" ht="25.2" customHeight="1" x14ac:dyDescent="0.2">
      <c r="A107" s="45"/>
      <c r="B107" s="48"/>
      <c r="C107" s="48"/>
      <c r="D107" s="53"/>
      <c r="E107" s="53"/>
      <c r="F107" s="55"/>
      <c r="G107" s="55"/>
      <c r="H107" s="60"/>
      <c r="I107" s="66"/>
      <c r="J107" s="68"/>
      <c r="L107" s="73">
        <f t="shared" si="35"/>
        <v>0</v>
      </c>
      <c r="M107" s="73" t="str">
        <f t="shared" si="36"/>
        <v xml:space="preserve"> </v>
      </c>
      <c r="N107" s="100">
        <f t="shared" si="37"/>
        <v>0</v>
      </c>
      <c r="O107" s="100">
        <f t="shared" si="38"/>
        <v>0</v>
      </c>
      <c r="P107" s="108">
        <f t="shared" si="39"/>
        <v>0</v>
      </c>
      <c r="Q107" s="108" t="str">
        <f>IF(OR($C107="LED",$C107="不明"),"",IF(ISERROR(VLOOKUP($M107,#REF!,2,0)),"",VLOOKUP($M107,#REF!,2,0)))</f>
        <v/>
      </c>
      <c r="R107" s="100">
        <f t="shared" si="40"/>
        <v>0</v>
      </c>
      <c r="S107" s="100">
        <f t="shared" si="41"/>
        <v>0</v>
      </c>
      <c r="T107" s="120" t="str">
        <f t="shared" si="42"/>
        <v/>
      </c>
      <c r="U107" s="124"/>
      <c r="V107" s="129" t="s">
        <v>164</v>
      </c>
      <c r="W107" s="131"/>
      <c r="X107" s="75" t="str">
        <f>IF(COUNTIF($M107,"*LED*"),"LED設置済",IF(COUNTIF($M107,"*不明*"),"該当不明",IF(ISERROR(VLOOKUP($M107,#REF!,4,0)),"",VLOOKUP($M107,#REF!,4,0))))</f>
        <v/>
      </c>
      <c r="Y107" s="139">
        <f t="shared" si="43"/>
        <v>0</v>
      </c>
      <c r="Z107" s="144" t="str">
        <f>IF(ISERROR(VLOOKUP($M107,#REF!,5,0)),"",VLOOKUP($M107,#REF!,5,0))</f>
        <v/>
      </c>
      <c r="AA107" s="147" t="str">
        <f t="shared" si="44"/>
        <v/>
      </c>
      <c r="AB107" s="147" t="str">
        <f t="shared" si="45"/>
        <v/>
      </c>
      <c r="AC107" s="147" t="str">
        <f>IF(ISERROR(VLOOKUP($M107,#REF!,6,0)),"",VLOOKUP($M107,#REF!,6,0))</f>
        <v/>
      </c>
      <c r="AD107" s="147" t="str">
        <f>IF(ISERROR(VLOOKUP($M107,#REF!,8,0)),"",VLOOKUP($M107,#REF!,8,0))</f>
        <v/>
      </c>
      <c r="AE107" s="152" t="str">
        <f t="shared" si="46"/>
        <v/>
      </c>
      <c r="AF107" s="155" t="str">
        <f t="shared" si="47"/>
        <v/>
      </c>
      <c r="AG107" s="146" t="str">
        <f t="shared" si="48"/>
        <v/>
      </c>
      <c r="AH107" s="146" t="str">
        <f>IF(ISERROR(VLOOKUP($M107,#REF!,9,0)),"",VLOOKUP($M107,#REF!,9,0))</f>
        <v/>
      </c>
      <c r="AI107" s="146" t="str">
        <f t="shared" si="49"/>
        <v/>
      </c>
      <c r="AJ107" s="168">
        <f t="shared" si="50"/>
        <v>0</v>
      </c>
      <c r="AK107" s="171"/>
      <c r="AL107" s="174" t="str">
        <f t="shared" si="51"/>
        <v/>
      </c>
      <c r="AM107" s="179" t="str">
        <f t="shared" si="52"/>
        <v/>
      </c>
      <c r="AN107" s="183" t="str">
        <f t="shared" si="53"/>
        <v>未入力セル</v>
      </c>
      <c r="AO107" s="186" t="str">
        <f t="shared" si="33"/>
        <v/>
      </c>
      <c r="AP107" s="186" t="str">
        <f t="shared" si="34"/>
        <v/>
      </c>
      <c r="AQ107" s="39">
        <f t="shared" si="60"/>
        <v>0</v>
      </c>
      <c r="AR107" s="39" t="str">
        <f>IF(ISERROR(VLOOKUP($M107,#REF!,16,0)),"",VLOOKUP($M107,#REF!,16,0))</f>
        <v/>
      </c>
      <c r="AS107" s="196" t="str">
        <f>IF(ISERROR(VLOOKUP($M107,#REF!,7,0)),"",VLOOKUP($M107,#REF!,7,0))</f>
        <v/>
      </c>
      <c r="AT107" s="203">
        <f t="shared" si="54"/>
        <v>0</v>
      </c>
      <c r="AU107" s="208" t="str">
        <f t="shared" si="55"/>
        <v/>
      </c>
      <c r="AW107" s="208" t="str">
        <f>IF(ISERROR(VLOOKUP($M107,#REF!,10,0)),"",VLOOKUP($M107,#REF!,10,0))</f>
        <v/>
      </c>
      <c r="AX107" s="203">
        <f t="shared" si="56"/>
        <v>0</v>
      </c>
      <c r="AY107" s="208" t="str">
        <f t="shared" si="57"/>
        <v/>
      </c>
      <c r="BA107" s="225" t="str">
        <f t="shared" si="58"/>
        <v/>
      </c>
      <c r="BB107" s="225" t="str">
        <f t="shared" si="59"/>
        <v/>
      </c>
    </row>
    <row r="108" spans="1:54" s="39" customFormat="1" ht="25.2" customHeight="1" x14ac:dyDescent="0.2">
      <c r="A108" s="45"/>
      <c r="B108" s="48"/>
      <c r="C108" s="48"/>
      <c r="D108" s="53"/>
      <c r="E108" s="53"/>
      <c r="F108" s="55"/>
      <c r="G108" s="55"/>
      <c r="H108" s="60"/>
      <c r="I108" s="66"/>
      <c r="J108" s="68"/>
      <c r="L108" s="73">
        <f t="shared" si="35"/>
        <v>0</v>
      </c>
      <c r="M108" s="73" t="str">
        <f t="shared" si="36"/>
        <v xml:space="preserve"> </v>
      </c>
      <c r="N108" s="100">
        <f t="shared" si="37"/>
        <v>0</v>
      </c>
      <c r="O108" s="100">
        <f t="shared" si="38"/>
        <v>0</v>
      </c>
      <c r="P108" s="108">
        <f t="shared" si="39"/>
        <v>0</v>
      </c>
      <c r="Q108" s="108" t="str">
        <f>IF(OR($C108="LED",$C108="不明"),"",IF(ISERROR(VLOOKUP($M108,#REF!,2,0)),"",VLOOKUP($M108,#REF!,2,0)))</f>
        <v/>
      </c>
      <c r="R108" s="100">
        <f t="shared" si="40"/>
        <v>0</v>
      </c>
      <c r="S108" s="100">
        <f t="shared" si="41"/>
        <v>0</v>
      </c>
      <c r="T108" s="120" t="str">
        <f t="shared" si="42"/>
        <v/>
      </c>
      <c r="U108" s="124"/>
      <c r="V108" s="129" t="s">
        <v>164</v>
      </c>
      <c r="W108" s="131"/>
      <c r="X108" s="75" t="str">
        <f>IF(COUNTIF($M108,"*LED*"),"LED設置済",IF(COUNTIF($M108,"*不明*"),"該当不明",IF(ISERROR(VLOOKUP($M108,#REF!,4,0)),"",VLOOKUP($M108,#REF!,4,0))))</f>
        <v/>
      </c>
      <c r="Y108" s="139">
        <f t="shared" si="43"/>
        <v>0</v>
      </c>
      <c r="Z108" s="144" t="str">
        <f>IF(ISERROR(VLOOKUP($M108,#REF!,5,0)),"",VLOOKUP($M108,#REF!,5,0))</f>
        <v/>
      </c>
      <c r="AA108" s="147" t="str">
        <f t="shared" si="44"/>
        <v/>
      </c>
      <c r="AB108" s="147" t="str">
        <f t="shared" si="45"/>
        <v/>
      </c>
      <c r="AC108" s="147" t="str">
        <f>IF(ISERROR(VLOOKUP($M108,#REF!,6,0)),"",VLOOKUP($M108,#REF!,6,0))</f>
        <v/>
      </c>
      <c r="AD108" s="147" t="str">
        <f>IF(ISERROR(VLOOKUP($M108,#REF!,8,0)),"",VLOOKUP($M108,#REF!,8,0))</f>
        <v/>
      </c>
      <c r="AE108" s="152" t="str">
        <f t="shared" si="46"/>
        <v/>
      </c>
      <c r="AF108" s="155" t="str">
        <f t="shared" si="47"/>
        <v/>
      </c>
      <c r="AG108" s="146" t="str">
        <f t="shared" si="48"/>
        <v/>
      </c>
      <c r="AH108" s="146" t="str">
        <f>IF(ISERROR(VLOOKUP($M108,#REF!,9,0)),"",VLOOKUP($M108,#REF!,9,0))</f>
        <v/>
      </c>
      <c r="AI108" s="146" t="str">
        <f t="shared" si="49"/>
        <v/>
      </c>
      <c r="AJ108" s="168">
        <f t="shared" si="50"/>
        <v>0</v>
      </c>
      <c r="AK108" s="171"/>
      <c r="AL108" s="174" t="str">
        <f t="shared" si="51"/>
        <v/>
      </c>
      <c r="AM108" s="179" t="str">
        <f t="shared" si="52"/>
        <v/>
      </c>
      <c r="AN108" s="183" t="str">
        <f t="shared" si="53"/>
        <v>未入力セル</v>
      </c>
      <c r="AO108" s="186" t="str">
        <f t="shared" si="33"/>
        <v/>
      </c>
      <c r="AP108" s="186" t="str">
        <f t="shared" si="34"/>
        <v/>
      </c>
      <c r="AQ108" s="39">
        <f t="shared" si="60"/>
        <v>0</v>
      </c>
      <c r="AR108" s="39" t="str">
        <f>IF(ISERROR(VLOOKUP($M108,#REF!,16,0)),"",VLOOKUP($M108,#REF!,16,0))</f>
        <v/>
      </c>
      <c r="AS108" s="196" t="str">
        <f>IF(ISERROR(VLOOKUP($M108,#REF!,7,0)),"",VLOOKUP($M108,#REF!,7,0))</f>
        <v/>
      </c>
      <c r="AT108" s="203">
        <f t="shared" si="54"/>
        <v>0</v>
      </c>
      <c r="AU108" s="208" t="str">
        <f t="shared" si="55"/>
        <v/>
      </c>
      <c r="AW108" s="208" t="str">
        <f>IF(ISERROR(VLOOKUP($M108,#REF!,10,0)),"",VLOOKUP($M108,#REF!,10,0))</f>
        <v/>
      </c>
      <c r="AX108" s="203">
        <f t="shared" si="56"/>
        <v>0</v>
      </c>
      <c r="AY108" s="208" t="str">
        <f t="shared" si="57"/>
        <v/>
      </c>
      <c r="BA108" s="225" t="str">
        <f t="shared" si="58"/>
        <v/>
      </c>
      <c r="BB108" s="225" t="str">
        <f t="shared" si="59"/>
        <v/>
      </c>
    </row>
    <row r="109" spans="1:54" s="39" customFormat="1" ht="25.2" customHeight="1" x14ac:dyDescent="0.2">
      <c r="A109" s="45"/>
      <c r="B109" s="48"/>
      <c r="C109" s="48"/>
      <c r="D109" s="53"/>
      <c r="E109" s="53"/>
      <c r="F109" s="55"/>
      <c r="G109" s="55"/>
      <c r="H109" s="60"/>
      <c r="I109" s="66"/>
      <c r="J109" s="68"/>
      <c r="L109" s="73">
        <f t="shared" si="35"/>
        <v>0</v>
      </c>
      <c r="M109" s="73" t="str">
        <f t="shared" si="36"/>
        <v xml:space="preserve"> </v>
      </c>
      <c r="N109" s="100">
        <f t="shared" si="37"/>
        <v>0</v>
      </c>
      <c r="O109" s="100">
        <f t="shared" si="38"/>
        <v>0</v>
      </c>
      <c r="P109" s="108">
        <f t="shared" si="39"/>
        <v>0</v>
      </c>
      <c r="Q109" s="108" t="str">
        <f>IF(OR($C109="LED",$C109="不明"),"",IF(ISERROR(VLOOKUP($M109,#REF!,2,0)),"",VLOOKUP($M109,#REF!,2,0)))</f>
        <v/>
      </c>
      <c r="R109" s="100">
        <f t="shared" si="40"/>
        <v>0</v>
      </c>
      <c r="S109" s="100">
        <f t="shared" si="41"/>
        <v>0</v>
      </c>
      <c r="T109" s="120" t="str">
        <f t="shared" si="42"/>
        <v/>
      </c>
      <c r="U109" s="124"/>
      <c r="V109" s="129" t="s">
        <v>164</v>
      </c>
      <c r="W109" s="131"/>
      <c r="X109" s="75" t="str">
        <f>IF(COUNTIF($M109,"*LED*"),"LED設置済",IF(COUNTIF($M109,"*不明*"),"該当不明",IF(ISERROR(VLOOKUP($M109,#REF!,4,0)),"",VLOOKUP($M109,#REF!,4,0))))</f>
        <v/>
      </c>
      <c r="Y109" s="139">
        <f t="shared" si="43"/>
        <v>0</v>
      </c>
      <c r="Z109" s="144" t="str">
        <f>IF(ISERROR(VLOOKUP($M109,#REF!,5,0)),"",VLOOKUP($M109,#REF!,5,0))</f>
        <v/>
      </c>
      <c r="AA109" s="147" t="str">
        <f t="shared" si="44"/>
        <v/>
      </c>
      <c r="AB109" s="147" t="str">
        <f t="shared" si="45"/>
        <v/>
      </c>
      <c r="AC109" s="147" t="str">
        <f>IF(ISERROR(VLOOKUP($M109,#REF!,6,0)),"",VLOOKUP($M109,#REF!,6,0))</f>
        <v/>
      </c>
      <c r="AD109" s="147" t="str">
        <f>IF(ISERROR(VLOOKUP($M109,#REF!,8,0)),"",VLOOKUP($M109,#REF!,8,0))</f>
        <v/>
      </c>
      <c r="AE109" s="152" t="str">
        <f t="shared" si="46"/>
        <v/>
      </c>
      <c r="AF109" s="155" t="str">
        <f t="shared" si="47"/>
        <v/>
      </c>
      <c r="AG109" s="146" t="str">
        <f t="shared" si="48"/>
        <v/>
      </c>
      <c r="AH109" s="146" t="str">
        <f>IF(ISERROR(VLOOKUP($M109,#REF!,9,0)),"",VLOOKUP($M109,#REF!,9,0))</f>
        <v/>
      </c>
      <c r="AI109" s="146" t="str">
        <f t="shared" si="49"/>
        <v/>
      </c>
      <c r="AJ109" s="168">
        <f t="shared" si="50"/>
        <v>0</v>
      </c>
      <c r="AK109" s="171"/>
      <c r="AL109" s="174" t="str">
        <f t="shared" si="51"/>
        <v/>
      </c>
      <c r="AM109" s="179" t="str">
        <f t="shared" si="52"/>
        <v/>
      </c>
      <c r="AN109" s="183" t="str">
        <f t="shared" si="53"/>
        <v>未入力セル</v>
      </c>
      <c r="AO109" s="186" t="str">
        <f t="shared" si="33"/>
        <v/>
      </c>
      <c r="AP109" s="186" t="str">
        <f t="shared" si="34"/>
        <v/>
      </c>
      <c r="AQ109" s="39">
        <f t="shared" si="60"/>
        <v>0</v>
      </c>
      <c r="AR109" s="39" t="str">
        <f>IF(ISERROR(VLOOKUP($M109,#REF!,16,0)),"",VLOOKUP($M109,#REF!,16,0))</f>
        <v/>
      </c>
      <c r="AS109" s="196" t="str">
        <f>IF(ISERROR(VLOOKUP($M109,#REF!,7,0)),"",VLOOKUP($M109,#REF!,7,0))</f>
        <v/>
      </c>
      <c r="AT109" s="203">
        <f t="shared" si="54"/>
        <v>0</v>
      </c>
      <c r="AU109" s="208" t="str">
        <f t="shared" si="55"/>
        <v/>
      </c>
      <c r="AW109" s="208" t="str">
        <f>IF(ISERROR(VLOOKUP($M109,#REF!,10,0)),"",VLOOKUP($M109,#REF!,10,0))</f>
        <v/>
      </c>
      <c r="AX109" s="203">
        <f t="shared" si="56"/>
        <v>0</v>
      </c>
      <c r="AY109" s="208" t="str">
        <f t="shared" si="57"/>
        <v/>
      </c>
      <c r="BA109" s="225" t="str">
        <f t="shared" si="58"/>
        <v/>
      </c>
      <c r="BB109" s="225" t="str">
        <f t="shared" si="59"/>
        <v/>
      </c>
    </row>
    <row r="110" spans="1:54" s="39" customFormat="1" ht="25.2" customHeight="1" x14ac:dyDescent="0.2">
      <c r="A110" s="45"/>
      <c r="B110" s="48"/>
      <c r="C110" s="48"/>
      <c r="D110" s="53"/>
      <c r="E110" s="53"/>
      <c r="F110" s="55"/>
      <c r="G110" s="55"/>
      <c r="H110" s="60"/>
      <c r="I110" s="66"/>
      <c r="J110" s="68"/>
      <c r="L110" s="73">
        <f t="shared" si="35"/>
        <v>0</v>
      </c>
      <c r="M110" s="73" t="str">
        <f t="shared" si="36"/>
        <v xml:space="preserve"> </v>
      </c>
      <c r="N110" s="100">
        <f t="shared" si="37"/>
        <v>0</v>
      </c>
      <c r="O110" s="100">
        <f t="shared" si="38"/>
        <v>0</v>
      </c>
      <c r="P110" s="108">
        <f t="shared" si="39"/>
        <v>0</v>
      </c>
      <c r="Q110" s="108" t="str">
        <f>IF(OR($C110="LED",$C110="不明"),"",IF(ISERROR(VLOOKUP($M110,#REF!,2,0)),"",VLOOKUP($M110,#REF!,2,0)))</f>
        <v/>
      </c>
      <c r="R110" s="100">
        <f t="shared" si="40"/>
        <v>0</v>
      </c>
      <c r="S110" s="100">
        <f t="shared" si="41"/>
        <v>0</v>
      </c>
      <c r="T110" s="120" t="str">
        <f t="shared" si="42"/>
        <v/>
      </c>
      <c r="U110" s="124"/>
      <c r="V110" s="129" t="s">
        <v>164</v>
      </c>
      <c r="W110" s="131"/>
      <c r="X110" s="75" t="str">
        <f>IF(COUNTIF($M110,"*LED*"),"LED設置済",IF(COUNTIF($M110,"*不明*"),"該当不明",IF(ISERROR(VLOOKUP($M110,#REF!,4,0)),"",VLOOKUP($M110,#REF!,4,0))))</f>
        <v/>
      </c>
      <c r="Y110" s="139">
        <f t="shared" si="43"/>
        <v>0</v>
      </c>
      <c r="Z110" s="144" t="str">
        <f>IF(ISERROR(VLOOKUP($M110,#REF!,5,0)),"",VLOOKUP($M110,#REF!,5,0))</f>
        <v/>
      </c>
      <c r="AA110" s="147" t="str">
        <f t="shared" si="44"/>
        <v/>
      </c>
      <c r="AB110" s="147" t="str">
        <f t="shared" si="45"/>
        <v/>
      </c>
      <c r="AC110" s="147" t="str">
        <f>IF(ISERROR(VLOOKUP($M110,#REF!,6,0)),"",VLOOKUP($M110,#REF!,6,0))</f>
        <v/>
      </c>
      <c r="AD110" s="147" t="str">
        <f>IF(ISERROR(VLOOKUP($M110,#REF!,8,0)),"",VLOOKUP($M110,#REF!,8,0))</f>
        <v/>
      </c>
      <c r="AE110" s="152" t="str">
        <f t="shared" si="46"/>
        <v/>
      </c>
      <c r="AF110" s="155" t="str">
        <f t="shared" si="47"/>
        <v/>
      </c>
      <c r="AG110" s="146" t="str">
        <f t="shared" si="48"/>
        <v/>
      </c>
      <c r="AH110" s="146" t="str">
        <f>IF(ISERROR(VLOOKUP($M110,#REF!,9,0)),"",VLOOKUP($M110,#REF!,9,0))</f>
        <v/>
      </c>
      <c r="AI110" s="146" t="str">
        <f t="shared" si="49"/>
        <v/>
      </c>
      <c r="AJ110" s="168">
        <f t="shared" si="50"/>
        <v>0</v>
      </c>
      <c r="AK110" s="171"/>
      <c r="AL110" s="174" t="str">
        <f t="shared" si="51"/>
        <v/>
      </c>
      <c r="AM110" s="179" t="str">
        <f t="shared" si="52"/>
        <v/>
      </c>
      <c r="AN110" s="183" t="str">
        <f t="shared" si="53"/>
        <v>未入力セル</v>
      </c>
      <c r="AO110" s="186" t="str">
        <f t="shared" si="33"/>
        <v/>
      </c>
      <c r="AP110" s="186" t="str">
        <f t="shared" si="34"/>
        <v/>
      </c>
      <c r="AQ110" s="39">
        <f t="shared" si="60"/>
        <v>0</v>
      </c>
      <c r="AR110" s="39" t="str">
        <f>IF(ISERROR(VLOOKUP($M110,#REF!,16,0)),"",VLOOKUP($M110,#REF!,16,0))</f>
        <v/>
      </c>
      <c r="AS110" s="196" t="str">
        <f>IF(ISERROR(VLOOKUP($M110,#REF!,7,0)),"",VLOOKUP($M110,#REF!,7,0))</f>
        <v/>
      </c>
      <c r="AT110" s="203">
        <f t="shared" si="54"/>
        <v>0</v>
      </c>
      <c r="AU110" s="208" t="str">
        <f t="shared" si="55"/>
        <v/>
      </c>
      <c r="AW110" s="208" t="str">
        <f>IF(ISERROR(VLOOKUP($M110,#REF!,10,0)),"",VLOOKUP($M110,#REF!,10,0))</f>
        <v/>
      </c>
      <c r="AX110" s="203">
        <f t="shared" si="56"/>
        <v>0</v>
      </c>
      <c r="AY110" s="208" t="str">
        <f t="shared" si="57"/>
        <v/>
      </c>
      <c r="BA110" s="225" t="str">
        <f t="shared" si="58"/>
        <v/>
      </c>
      <c r="BB110" s="225" t="str">
        <f t="shared" si="59"/>
        <v/>
      </c>
    </row>
    <row r="111" spans="1:54" s="39" customFormat="1" ht="25.2" customHeight="1" x14ac:dyDescent="0.2">
      <c r="A111" s="45"/>
      <c r="B111" s="48"/>
      <c r="C111" s="48"/>
      <c r="D111" s="53"/>
      <c r="E111" s="53"/>
      <c r="F111" s="55"/>
      <c r="G111" s="55"/>
      <c r="H111" s="60"/>
      <c r="I111" s="66"/>
      <c r="J111" s="68"/>
      <c r="L111" s="73">
        <f t="shared" si="35"/>
        <v>0</v>
      </c>
      <c r="M111" s="73" t="str">
        <f t="shared" si="36"/>
        <v xml:space="preserve"> </v>
      </c>
      <c r="N111" s="100">
        <f t="shared" si="37"/>
        <v>0</v>
      </c>
      <c r="O111" s="100">
        <f t="shared" si="38"/>
        <v>0</v>
      </c>
      <c r="P111" s="108">
        <f t="shared" si="39"/>
        <v>0</v>
      </c>
      <c r="Q111" s="108" t="str">
        <f>IF(OR($C111="LED",$C111="不明"),"",IF(ISERROR(VLOOKUP($M111,#REF!,2,0)),"",VLOOKUP($M111,#REF!,2,0)))</f>
        <v/>
      </c>
      <c r="R111" s="100">
        <f t="shared" si="40"/>
        <v>0</v>
      </c>
      <c r="S111" s="100">
        <f t="shared" si="41"/>
        <v>0</v>
      </c>
      <c r="T111" s="120" t="str">
        <f t="shared" si="42"/>
        <v/>
      </c>
      <c r="U111" s="124"/>
      <c r="V111" s="129" t="s">
        <v>164</v>
      </c>
      <c r="W111" s="131"/>
      <c r="X111" s="75" t="str">
        <f>IF(COUNTIF($M111,"*LED*"),"LED設置済",IF(COUNTIF($M111,"*不明*"),"該当不明",IF(ISERROR(VLOOKUP($M111,#REF!,4,0)),"",VLOOKUP($M111,#REF!,4,0))))</f>
        <v/>
      </c>
      <c r="Y111" s="139">
        <f t="shared" si="43"/>
        <v>0</v>
      </c>
      <c r="Z111" s="144" t="str">
        <f>IF(ISERROR(VLOOKUP($M111,#REF!,5,0)),"",VLOOKUP($M111,#REF!,5,0))</f>
        <v/>
      </c>
      <c r="AA111" s="147" t="str">
        <f t="shared" si="44"/>
        <v/>
      </c>
      <c r="AB111" s="147" t="str">
        <f t="shared" si="45"/>
        <v/>
      </c>
      <c r="AC111" s="147" t="str">
        <f>IF(ISERROR(VLOOKUP($M111,#REF!,6,0)),"",VLOOKUP($M111,#REF!,6,0))</f>
        <v/>
      </c>
      <c r="AD111" s="147" t="str">
        <f>IF(ISERROR(VLOOKUP($M111,#REF!,8,0)),"",VLOOKUP($M111,#REF!,8,0))</f>
        <v/>
      </c>
      <c r="AE111" s="152" t="str">
        <f t="shared" si="46"/>
        <v/>
      </c>
      <c r="AF111" s="155" t="str">
        <f t="shared" si="47"/>
        <v/>
      </c>
      <c r="AG111" s="146" t="str">
        <f t="shared" si="48"/>
        <v/>
      </c>
      <c r="AH111" s="146" t="str">
        <f>IF(ISERROR(VLOOKUP($M111,#REF!,9,0)),"",VLOOKUP($M111,#REF!,9,0))</f>
        <v/>
      </c>
      <c r="AI111" s="146" t="str">
        <f t="shared" si="49"/>
        <v/>
      </c>
      <c r="AJ111" s="168">
        <f t="shared" si="50"/>
        <v>0</v>
      </c>
      <c r="AK111" s="171"/>
      <c r="AL111" s="174" t="str">
        <f t="shared" si="51"/>
        <v/>
      </c>
      <c r="AM111" s="179" t="str">
        <f t="shared" si="52"/>
        <v/>
      </c>
      <c r="AN111" s="183" t="str">
        <f t="shared" si="53"/>
        <v>未入力セル</v>
      </c>
      <c r="AO111" s="186" t="str">
        <f t="shared" si="33"/>
        <v/>
      </c>
      <c r="AP111" s="186" t="str">
        <f t="shared" si="34"/>
        <v/>
      </c>
      <c r="AQ111" s="39">
        <f t="shared" si="60"/>
        <v>0</v>
      </c>
      <c r="AR111" s="39" t="str">
        <f>IF(ISERROR(VLOOKUP($M111,#REF!,16,0)),"",VLOOKUP($M111,#REF!,16,0))</f>
        <v/>
      </c>
      <c r="AS111" s="196" t="str">
        <f>IF(ISERROR(VLOOKUP($M111,#REF!,7,0)),"",VLOOKUP($M111,#REF!,7,0))</f>
        <v/>
      </c>
      <c r="AT111" s="203">
        <f t="shared" si="54"/>
        <v>0</v>
      </c>
      <c r="AU111" s="208" t="str">
        <f t="shared" si="55"/>
        <v/>
      </c>
      <c r="AW111" s="208" t="str">
        <f>IF(ISERROR(VLOOKUP($M111,#REF!,10,0)),"",VLOOKUP($M111,#REF!,10,0))</f>
        <v/>
      </c>
      <c r="AX111" s="203">
        <f t="shared" si="56"/>
        <v>0</v>
      </c>
      <c r="AY111" s="208" t="str">
        <f t="shared" si="57"/>
        <v/>
      </c>
      <c r="BA111" s="225" t="str">
        <f t="shared" si="58"/>
        <v/>
      </c>
      <c r="BB111" s="225" t="str">
        <f t="shared" si="59"/>
        <v/>
      </c>
    </row>
    <row r="112" spans="1:54" s="39" customFormat="1" ht="25.2" customHeight="1" x14ac:dyDescent="0.2">
      <c r="A112" s="45"/>
      <c r="B112" s="48"/>
      <c r="C112" s="48"/>
      <c r="D112" s="53"/>
      <c r="E112" s="53"/>
      <c r="F112" s="55"/>
      <c r="G112" s="55"/>
      <c r="H112" s="60"/>
      <c r="I112" s="66"/>
      <c r="J112" s="68"/>
      <c r="L112" s="73">
        <f t="shared" si="35"/>
        <v>0</v>
      </c>
      <c r="M112" s="73" t="str">
        <f t="shared" si="36"/>
        <v xml:space="preserve"> </v>
      </c>
      <c r="N112" s="100">
        <f t="shared" si="37"/>
        <v>0</v>
      </c>
      <c r="O112" s="100">
        <f t="shared" si="38"/>
        <v>0</v>
      </c>
      <c r="P112" s="108">
        <f t="shared" si="39"/>
        <v>0</v>
      </c>
      <c r="Q112" s="108" t="str">
        <f>IF(OR($C112="LED",$C112="不明"),"",IF(ISERROR(VLOOKUP($M112,#REF!,2,0)),"",VLOOKUP($M112,#REF!,2,0)))</f>
        <v/>
      </c>
      <c r="R112" s="100">
        <f t="shared" si="40"/>
        <v>0</v>
      </c>
      <c r="S112" s="100">
        <f t="shared" si="41"/>
        <v>0</v>
      </c>
      <c r="T112" s="120" t="str">
        <f t="shared" si="42"/>
        <v/>
      </c>
      <c r="U112" s="124"/>
      <c r="V112" s="129" t="s">
        <v>164</v>
      </c>
      <c r="W112" s="131"/>
      <c r="X112" s="75" t="str">
        <f>IF(COUNTIF($M112,"*LED*"),"LED設置済",IF(COUNTIF($M112,"*不明*"),"該当不明",IF(ISERROR(VLOOKUP($M112,#REF!,4,0)),"",VLOOKUP($M112,#REF!,4,0))))</f>
        <v/>
      </c>
      <c r="Y112" s="139">
        <f t="shared" si="43"/>
        <v>0</v>
      </c>
      <c r="Z112" s="144" t="str">
        <f>IF(ISERROR(VLOOKUP($M112,#REF!,5,0)),"",VLOOKUP($M112,#REF!,5,0))</f>
        <v/>
      </c>
      <c r="AA112" s="147" t="str">
        <f t="shared" si="44"/>
        <v/>
      </c>
      <c r="AB112" s="147" t="str">
        <f t="shared" si="45"/>
        <v/>
      </c>
      <c r="AC112" s="147" t="str">
        <f>IF(ISERROR(VLOOKUP($M112,#REF!,6,0)),"",VLOOKUP($M112,#REF!,6,0))</f>
        <v/>
      </c>
      <c r="AD112" s="147" t="str">
        <f>IF(ISERROR(VLOOKUP($M112,#REF!,8,0)),"",VLOOKUP($M112,#REF!,8,0))</f>
        <v/>
      </c>
      <c r="AE112" s="152" t="str">
        <f t="shared" si="46"/>
        <v/>
      </c>
      <c r="AF112" s="155" t="str">
        <f t="shared" si="47"/>
        <v/>
      </c>
      <c r="AG112" s="146" t="str">
        <f t="shared" si="48"/>
        <v/>
      </c>
      <c r="AH112" s="146" t="str">
        <f>IF(ISERROR(VLOOKUP($M112,#REF!,9,0)),"",VLOOKUP($M112,#REF!,9,0))</f>
        <v/>
      </c>
      <c r="AI112" s="146" t="str">
        <f t="shared" si="49"/>
        <v/>
      </c>
      <c r="AJ112" s="168">
        <f t="shared" si="50"/>
        <v>0</v>
      </c>
      <c r="AK112" s="171"/>
      <c r="AL112" s="174" t="str">
        <f t="shared" si="51"/>
        <v/>
      </c>
      <c r="AM112" s="179" t="str">
        <f t="shared" si="52"/>
        <v/>
      </c>
      <c r="AN112" s="183" t="str">
        <f t="shared" si="53"/>
        <v>未入力セル</v>
      </c>
      <c r="AO112" s="186" t="str">
        <f t="shared" si="33"/>
        <v/>
      </c>
      <c r="AP112" s="186" t="str">
        <f t="shared" si="34"/>
        <v/>
      </c>
      <c r="AQ112" s="39">
        <f t="shared" si="60"/>
        <v>0</v>
      </c>
      <c r="AR112" s="39" t="str">
        <f>IF(ISERROR(VLOOKUP($M112,#REF!,16,0)),"",VLOOKUP($M112,#REF!,16,0))</f>
        <v/>
      </c>
      <c r="AS112" s="196" t="str">
        <f>IF(ISERROR(VLOOKUP($M112,#REF!,7,0)),"",VLOOKUP($M112,#REF!,7,0))</f>
        <v/>
      </c>
      <c r="AT112" s="203">
        <f t="shared" si="54"/>
        <v>0</v>
      </c>
      <c r="AU112" s="208" t="str">
        <f t="shared" si="55"/>
        <v/>
      </c>
      <c r="AW112" s="208" t="str">
        <f>IF(ISERROR(VLOOKUP($M112,#REF!,10,0)),"",VLOOKUP($M112,#REF!,10,0))</f>
        <v/>
      </c>
      <c r="AX112" s="203">
        <f t="shared" si="56"/>
        <v>0</v>
      </c>
      <c r="AY112" s="208" t="str">
        <f t="shared" si="57"/>
        <v/>
      </c>
      <c r="BA112" s="225" t="str">
        <f t="shared" si="58"/>
        <v/>
      </c>
      <c r="BB112" s="225" t="str">
        <f t="shared" si="59"/>
        <v/>
      </c>
    </row>
    <row r="113" spans="1:54" s="39" customFormat="1" ht="25.2" customHeight="1" x14ac:dyDescent="0.2">
      <c r="A113" s="45"/>
      <c r="B113" s="48"/>
      <c r="C113" s="48"/>
      <c r="D113" s="53"/>
      <c r="E113" s="53"/>
      <c r="F113" s="55"/>
      <c r="G113" s="55"/>
      <c r="H113" s="60"/>
      <c r="I113" s="66"/>
      <c r="J113" s="68"/>
      <c r="L113" s="73">
        <f t="shared" si="35"/>
        <v>0</v>
      </c>
      <c r="M113" s="73" t="str">
        <f t="shared" si="36"/>
        <v xml:space="preserve"> </v>
      </c>
      <c r="N113" s="100">
        <f t="shared" si="37"/>
        <v>0</v>
      </c>
      <c r="O113" s="100">
        <f t="shared" si="38"/>
        <v>0</v>
      </c>
      <c r="P113" s="108">
        <f t="shared" si="39"/>
        <v>0</v>
      </c>
      <c r="Q113" s="108" t="str">
        <f>IF(OR($C113="LED",$C113="不明"),"",IF(ISERROR(VLOOKUP($M113,#REF!,2,0)),"",VLOOKUP($M113,#REF!,2,0)))</f>
        <v/>
      </c>
      <c r="R113" s="100">
        <f t="shared" si="40"/>
        <v>0</v>
      </c>
      <c r="S113" s="100">
        <f t="shared" si="41"/>
        <v>0</v>
      </c>
      <c r="T113" s="120" t="str">
        <f t="shared" si="42"/>
        <v/>
      </c>
      <c r="U113" s="124"/>
      <c r="V113" s="129" t="s">
        <v>164</v>
      </c>
      <c r="W113" s="131"/>
      <c r="X113" s="75" t="str">
        <f>IF(COUNTIF($M113,"*LED*"),"LED設置済",IF(COUNTIF($M113,"*不明*"),"該当不明",IF(ISERROR(VLOOKUP($M113,#REF!,4,0)),"",VLOOKUP($M113,#REF!,4,0))))</f>
        <v/>
      </c>
      <c r="Y113" s="139">
        <f t="shared" si="43"/>
        <v>0</v>
      </c>
      <c r="Z113" s="144" t="str">
        <f>IF(ISERROR(VLOOKUP($M113,#REF!,5,0)),"",VLOOKUP($M113,#REF!,5,0))</f>
        <v/>
      </c>
      <c r="AA113" s="147" t="str">
        <f t="shared" si="44"/>
        <v/>
      </c>
      <c r="AB113" s="147" t="str">
        <f t="shared" si="45"/>
        <v/>
      </c>
      <c r="AC113" s="147" t="str">
        <f>IF(ISERROR(VLOOKUP($M113,#REF!,6,0)),"",VLOOKUP($M113,#REF!,6,0))</f>
        <v/>
      </c>
      <c r="AD113" s="147" t="str">
        <f>IF(ISERROR(VLOOKUP($M113,#REF!,8,0)),"",VLOOKUP($M113,#REF!,8,0))</f>
        <v/>
      </c>
      <c r="AE113" s="152" t="str">
        <f t="shared" si="46"/>
        <v/>
      </c>
      <c r="AF113" s="155" t="str">
        <f t="shared" si="47"/>
        <v/>
      </c>
      <c r="AG113" s="146" t="str">
        <f t="shared" si="48"/>
        <v/>
      </c>
      <c r="AH113" s="146" t="str">
        <f>IF(ISERROR(VLOOKUP($M113,#REF!,9,0)),"",VLOOKUP($M113,#REF!,9,0))</f>
        <v/>
      </c>
      <c r="AI113" s="146" t="str">
        <f t="shared" si="49"/>
        <v/>
      </c>
      <c r="AJ113" s="168">
        <f t="shared" si="50"/>
        <v>0</v>
      </c>
      <c r="AK113" s="171"/>
      <c r="AL113" s="174" t="str">
        <f t="shared" si="51"/>
        <v/>
      </c>
      <c r="AM113" s="179" t="str">
        <f t="shared" si="52"/>
        <v/>
      </c>
      <c r="AN113" s="183" t="str">
        <f t="shared" si="53"/>
        <v>未入力セル</v>
      </c>
      <c r="AO113" s="186" t="str">
        <f t="shared" si="33"/>
        <v/>
      </c>
      <c r="AP113" s="186" t="str">
        <f t="shared" si="34"/>
        <v/>
      </c>
      <c r="AQ113" s="39">
        <f t="shared" si="60"/>
        <v>0</v>
      </c>
      <c r="AR113" s="39" t="str">
        <f>IF(ISERROR(VLOOKUP($M113,#REF!,16,0)),"",VLOOKUP($M113,#REF!,16,0))</f>
        <v/>
      </c>
      <c r="AS113" s="196" t="str">
        <f>IF(ISERROR(VLOOKUP($M113,#REF!,7,0)),"",VLOOKUP($M113,#REF!,7,0))</f>
        <v/>
      </c>
      <c r="AT113" s="203">
        <f t="shared" si="54"/>
        <v>0</v>
      </c>
      <c r="AU113" s="208" t="str">
        <f t="shared" si="55"/>
        <v/>
      </c>
      <c r="AW113" s="208" t="str">
        <f>IF(ISERROR(VLOOKUP($M113,#REF!,10,0)),"",VLOOKUP($M113,#REF!,10,0))</f>
        <v/>
      </c>
      <c r="AX113" s="203">
        <f t="shared" si="56"/>
        <v>0</v>
      </c>
      <c r="AY113" s="208" t="str">
        <f t="shared" si="57"/>
        <v/>
      </c>
      <c r="BA113" s="225" t="str">
        <f t="shared" si="58"/>
        <v/>
      </c>
      <c r="BB113" s="225" t="str">
        <f t="shared" si="59"/>
        <v/>
      </c>
    </row>
    <row r="114" spans="1:54" s="39" customFormat="1" ht="25.2" customHeight="1" x14ac:dyDescent="0.2">
      <c r="A114" s="45"/>
      <c r="B114" s="48"/>
      <c r="C114" s="48"/>
      <c r="D114" s="53"/>
      <c r="E114" s="53"/>
      <c r="F114" s="55"/>
      <c r="G114" s="55"/>
      <c r="H114" s="60"/>
      <c r="I114" s="66"/>
      <c r="J114" s="68"/>
      <c r="L114" s="73">
        <f t="shared" si="35"/>
        <v>0</v>
      </c>
      <c r="M114" s="73" t="str">
        <f t="shared" si="36"/>
        <v xml:space="preserve"> </v>
      </c>
      <c r="N114" s="100">
        <f t="shared" si="37"/>
        <v>0</v>
      </c>
      <c r="O114" s="100">
        <f t="shared" si="38"/>
        <v>0</v>
      </c>
      <c r="P114" s="108">
        <f t="shared" si="39"/>
        <v>0</v>
      </c>
      <c r="Q114" s="108" t="str">
        <f>IF(OR($C114="LED",$C114="不明"),"",IF(ISERROR(VLOOKUP($M114,#REF!,2,0)),"",VLOOKUP($M114,#REF!,2,0)))</f>
        <v/>
      </c>
      <c r="R114" s="100">
        <f t="shared" si="40"/>
        <v>0</v>
      </c>
      <c r="S114" s="100">
        <f t="shared" si="41"/>
        <v>0</v>
      </c>
      <c r="T114" s="120" t="str">
        <f t="shared" si="42"/>
        <v/>
      </c>
      <c r="U114" s="124"/>
      <c r="V114" s="129" t="s">
        <v>164</v>
      </c>
      <c r="W114" s="131"/>
      <c r="X114" s="75" t="str">
        <f>IF(COUNTIF($M114,"*LED*"),"LED設置済",IF(COUNTIF($M114,"*不明*"),"該当不明",IF(ISERROR(VLOOKUP($M114,#REF!,4,0)),"",VLOOKUP($M114,#REF!,4,0))))</f>
        <v/>
      </c>
      <c r="Y114" s="139">
        <f t="shared" si="43"/>
        <v>0</v>
      </c>
      <c r="Z114" s="144" t="str">
        <f>IF(ISERROR(VLOOKUP($M114,#REF!,5,0)),"",VLOOKUP($M114,#REF!,5,0))</f>
        <v/>
      </c>
      <c r="AA114" s="147" t="str">
        <f t="shared" si="44"/>
        <v/>
      </c>
      <c r="AB114" s="147" t="str">
        <f t="shared" si="45"/>
        <v/>
      </c>
      <c r="AC114" s="147" t="str">
        <f>IF(ISERROR(VLOOKUP($M114,#REF!,6,0)),"",VLOOKUP($M114,#REF!,6,0))</f>
        <v/>
      </c>
      <c r="AD114" s="147" t="str">
        <f>IF(ISERROR(VLOOKUP($M114,#REF!,8,0)),"",VLOOKUP($M114,#REF!,8,0))</f>
        <v/>
      </c>
      <c r="AE114" s="152" t="str">
        <f t="shared" si="46"/>
        <v/>
      </c>
      <c r="AF114" s="155" t="str">
        <f t="shared" si="47"/>
        <v/>
      </c>
      <c r="AG114" s="146" t="str">
        <f t="shared" si="48"/>
        <v/>
      </c>
      <c r="AH114" s="146" t="str">
        <f>IF(ISERROR(VLOOKUP($M114,#REF!,9,0)),"",VLOOKUP($M114,#REF!,9,0))</f>
        <v/>
      </c>
      <c r="AI114" s="146" t="str">
        <f t="shared" si="49"/>
        <v/>
      </c>
      <c r="AJ114" s="168">
        <f t="shared" si="50"/>
        <v>0</v>
      </c>
      <c r="AK114" s="171"/>
      <c r="AL114" s="174" t="str">
        <f t="shared" si="51"/>
        <v/>
      </c>
      <c r="AM114" s="179" t="str">
        <f t="shared" si="52"/>
        <v/>
      </c>
      <c r="AN114" s="183" t="str">
        <f t="shared" si="53"/>
        <v>未入力セル</v>
      </c>
      <c r="AO114" s="186" t="str">
        <f t="shared" si="33"/>
        <v/>
      </c>
      <c r="AP114" s="186" t="str">
        <f t="shared" si="34"/>
        <v/>
      </c>
      <c r="AQ114" s="39">
        <f t="shared" si="60"/>
        <v>0</v>
      </c>
      <c r="AR114" s="39" t="str">
        <f>IF(ISERROR(VLOOKUP($M114,#REF!,16,0)),"",VLOOKUP($M114,#REF!,16,0))</f>
        <v/>
      </c>
      <c r="AS114" s="196" t="str">
        <f>IF(ISERROR(VLOOKUP($M114,#REF!,7,0)),"",VLOOKUP($M114,#REF!,7,0))</f>
        <v/>
      </c>
      <c r="AT114" s="203">
        <f t="shared" si="54"/>
        <v>0</v>
      </c>
      <c r="AU114" s="208" t="str">
        <f t="shared" si="55"/>
        <v/>
      </c>
      <c r="AW114" s="208" t="str">
        <f>IF(ISERROR(VLOOKUP($M114,#REF!,10,0)),"",VLOOKUP($M114,#REF!,10,0))</f>
        <v/>
      </c>
      <c r="AX114" s="203">
        <f t="shared" si="56"/>
        <v>0</v>
      </c>
      <c r="AY114" s="208" t="str">
        <f t="shared" si="57"/>
        <v/>
      </c>
      <c r="BA114" s="225" t="str">
        <f t="shared" si="58"/>
        <v/>
      </c>
      <c r="BB114" s="225" t="str">
        <f t="shared" si="59"/>
        <v/>
      </c>
    </row>
    <row r="115" spans="1:54" s="39" customFormat="1" ht="25.2" customHeight="1" x14ac:dyDescent="0.2">
      <c r="A115" s="45"/>
      <c r="B115" s="48"/>
      <c r="C115" s="48"/>
      <c r="D115" s="53"/>
      <c r="E115" s="53"/>
      <c r="F115" s="55"/>
      <c r="G115" s="55"/>
      <c r="H115" s="60"/>
      <c r="I115" s="66"/>
      <c r="J115" s="68"/>
      <c r="L115" s="73">
        <f t="shared" si="35"/>
        <v>0</v>
      </c>
      <c r="M115" s="73" t="str">
        <f t="shared" si="36"/>
        <v xml:space="preserve"> </v>
      </c>
      <c r="N115" s="100">
        <f t="shared" si="37"/>
        <v>0</v>
      </c>
      <c r="O115" s="100">
        <f t="shared" si="38"/>
        <v>0</v>
      </c>
      <c r="P115" s="108">
        <f t="shared" si="39"/>
        <v>0</v>
      </c>
      <c r="Q115" s="108" t="str">
        <f>IF(OR($C115="LED",$C115="不明"),"",IF(ISERROR(VLOOKUP($M115,#REF!,2,0)),"",VLOOKUP($M115,#REF!,2,0)))</f>
        <v/>
      </c>
      <c r="R115" s="100">
        <f t="shared" si="40"/>
        <v>0</v>
      </c>
      <c r="S115" s="100">
        <f t="shared" si="41"/>
        <v>0</v>
      </c>
      <c r="T115" s="120" t="str">
        <f t="shared" si="42"/>
        <v/>
      </c>
      <c r="U115" s="124"/>
      <c r="V115" s="129" t="s">
        <v>164</v>
      </c>
      <c r="W115" s="131"/>
      <c r="X115" s="75" t="str">
        <f>IF(COUNTIF($M115,"*LED*"),"LED設置済",IF(COUNTIF($M115,"*不明*"),"該当不明",IF(ISERROR(VLOOKUP($M115,#REF!,4,0)),"",VLOOKUP($M115,#REF!,4,0))))</f>
        <v/>
      </c>
      <c r="Y115" s="139">
        <f t="shared" si="43"/>
        <v>0</v>
      </c>
      <c r="Z115" s="144" t="str">
        <f>IF(ISERROR(VLOOKUP($M115,#REF!,5,0)),"",VLOOKUP($M115,#REF!,5,0))</f>
        <v/>
      </c>
      <c r="AA115" s="147" t="str">
        <f t="shared" si="44"/>
        <v/>
      </c>
      <c r="AB115" s="147" t="str">
        <f t="shared" si="45"/>
        <v/>
      </c>
      <c r="AC115" s="147" t="str">
        <f>IF(ISERROR(VLOOKUP($M115,#REF!,6,0)),"",VLOOKUP($M115,#REF!,6,0))</f>
        <v/>
      </c>
      <c r="AD115" s="147" t="str">
        <f>IF(ISERROR(VLOOKUP($M115,#REF!,8,0)),"",VLOOKUP($M115,#REF!,8,0))</f>
        <v/>
      </c>
      <c r="AE115" s="152" t="str">
        <f t="shared" si="46"/>
        <v/>
      </c>
      <c r="AF115" s="155" t="str">
        <f t="shared" si="47"/>
        <v/>
      </c>
      <c r="AG115" s="146" t="str">
        <f t="shared" si="48"/>
        <v/>
      </c>
      <c r="AH115" s="146" t="str">
        <f>IF(ISERROR(VLOOKUP($M115,#REF!,9,0)),"",VLOOKUP($M115,#REF!,9,0))</f>
        <v/>
      </c>
      <c r="AI115" s="146" t="str">
        <f t="shared" si="49"/>
        <v/>
      </c>
      <c r="AJ115" s="168">
        <f t="shared" si="50"/>
        <v>0</v>
      </c>
      <c r="AK115" s="171"/>
      <c r="AL115" s="174" t="str">
        <f t="shared" si="51"/>
        <v/>
      </c>
      <c r="AM115" s="179" t="str">
        <f t="shared" si="52"/>
        <v/>
      </c>
      <c r="AN115" s="183" t="str">
        <f t="shared" si="53"/>
        <v>未入力セル</v>
      </c>
      <c r="AO115" s="186" t="str">
        <f t="shared" si="33"/>
        <v/>
      </c>
      <c r="AP115" s="186" t="str">
        <f t="shared" si="34"/>
        <v/>
      </c>
      <c r="AQ115" s="39">
        <f t="shared" si="60"/>
        <v>0</v>
      </c>
      <c r="AR115" s="39" t="str">
        <f>IF(ISERROR(VLOOKUP($M115,#REF!,16,0)),"",VLOOKUP($M115,#REF!,16,0))</f>
        <v/>
      </c>
      <c r="AS115" s="196" t="str">
        <f>IF(ISERROR(VLOOKUP($M115,#REF!,7,0)),"",VLOOKUP($M115,#REF!,7,0))</f>
        <v/>
      </c>
      <c r="AT115" s="203">
        <f t="shared" si="54"/>
        <v>0</v>
      </c>
      <c r="AU115" s="208" t="str">
        <f t="shared" si="55"/>
        <v/>
      </c>
      <c r="AW115" s="208" t="str">
        <f>IF(ISERROR(VLOOKUP($M115,#REF!,10,0)),"",VLOOKUP($M115,#REF!,10,0))</f>
        <v/>
      </c>
      <c r="AX115" s="203">
        <f t="shared" si="56"/>
        <v>0</v>
      </c>
      <c r="AY115" s="208" t="str">
        <f t="shared" si="57"/>
        <v/>
      </c>
      <c r="BA115" s="225" t="str">
        <f t="shared" si="58"/>
        <v/>
      </c>
      <c r="BB115" s="225" t="str">
        <f t="shared" si="59"/>
        <v/>
      </c>
    </row>
    <row r="116" spans="1:54" s="39" customFormat="1" ht="25.2" customHeight="1" x14ac:dyDescent="0.2">
      <c r="A116" s="45"/>
      <c r="B116" s="48"/>
      <c r="C116" s="48"/>
      <c r="D116" s="53"/>
      <c r="E116" s="53"/>
      <c r="F116" s="55"/>
      <c r="G116" s="55"/>
      <c r="H116" s="60"/>
      <c r="I116" s="66"/>
      <c r="J116" s="68"/>
      <c r="L116" s="73">
        <f t="shared" si="35"/>
        <v>0</v>
      </c>
      <c r="M116" s="73" t="str">
        <f t="shared" si="36"/>
        <v xml:space="preserve"> </v>
      </c>
      <c r="N116" s="100">
        <f t="shared" si="37"/>
        <v>0</v>
      </c>
      <c r="O116" s="100">
        <f t="shared" si="38"/>
        <v>0</v>
      </c>
      <c r="P116" s="108">
        <f t="shared" si="39"/>
        <v>0</v>
      </c>
      <c r="Q116" s="108" t="str">
        <f>IF(OR($C116="LED",$C116="不明"),"",IF(ISERROR(VLOOKUP($M116,#REF!,2,0)),"",VLOOKUP($M116,#REF!,2,0)))</f>
        <v/>
      </c>
      <c r="R116" s="100">
        <f t="shared" si="40"/>
        <v>0</v>
      </c>
      <c r="S116" s="100">
        <f t="shared" si="41"/>
        <v>0</v>
      </c>
      <c r="T116" s="120" t="str">
        <f t="shared" si="42"/>
        <v/>
      </c>
      <c r="U116" s="124"/>
      <c r="V116" s="129" t="s">
        <v>164</v>
      </c>
      <c r="W116" s="131"/>
      <c r="X116" s="75" t="str">
        <f>IF(COUNTIF($M116,"*LED*"),"LED設置済",IF(COUNTIF($M116,"*不明*"),"該当不明",IF(ISERROR(VLOOKUP($M116,#REF!,4,0)),"",VLOOKUP($M116,#REF!,4,0))))</f>
        <v/>
      </c>
      <c r="Y116" s="139">
        <f t="shared" si="43"/>
        <v>0</v>
      </c>
      <c r="Z116" s="144" t="str">
        <f>IF(ISERROR(VLOOKUP($M116,#REF!,5,0)),"",VLOOKUP($M116,#REF!,5,0))</f>
        <v/>
      </c>
      <c r="AA116" s="147" t="str">
        <f t="shared" si="44"/>
        <v/>
      </c>
      <c r="AB116" s="147" t="str">
        <f t="shared" si="45"/>
        <v/>
      </c>
      <c r="AC116" s="147" t="str">
        <f>IF(ISERROR(VLOOKUP($M116,#REF!,6,0)),"",VLOOKUP($M116,#REF!,6,0))</f>
        <v/>
      </c>
      <c r="AD116" s="147" t="str">
        <f>IF(ISERROR(VLOOKUP($M116,#REF!,8,0)),"",VLOOKUP($M116,#REF!,8,0))</f>
        <v/>
      </c>
      <c r="AE116" s="152" t="str">
        <f t="shared" si="46"/>
        <v/>
      </c>
      <c r="AF116" s="155" t="str">
        <f t="shared" si="47"/>
        <v/>
      </c>
      <c r="AG116" s="146" t="str">
        <f t="shared" si="48"/>
        <v/>
      </c>
      <c r="AH116" s="146" t="str">
        <f>IF(ISERROR(VLOOKUP($M116,#REF!,9,0)),"",VLOOKUP($M116,#REF!,9,0))</f>
        <v/>
      </c>
      <c r="AI116" s="146" t="str">
        <f t="shared" si="49"/>
        <v/>
      </c>
      <c r="AJ116" s="168">
        <f t="shared" si="50"/>
        <v>0</v>
      </c>
      <c r="AK116" s="171"/>
      <c r="AL116" s="174" t="str">
        <f t="shared" si="51"/>
        <v/>
      </c>
      <c r="AM116" s="179" t="str">
        <f t="shared" si="52"/>
        <v/>
      </c>
      <c r="AN116" s="183" t="str">
        <f t="shared" si="53"/>
        <v>未入力セル</v>
      </c>
      <c r="AO116" s="186" t="str">
        <f t="shared" si="33"/>
        <v/>
      </c>
      <c r="AP116" s="186" t="str">
        <f t="shared" si="34"/>
        <v/>
      </c>
      <c r="AQ116" s="39">
        <f t="shared" si="60"/>
        <v>0</v>
      </c>
      <c r="AR116" s="39" t="str">
        <f>IF(ISERROR(VLOOKUP($M116,#REF!,16,0)),"",VLOOKUP($M116,#REF!,16,0))</f>
        <v/>
      </c>
      <c r="AS116" s="196" t="str">
        <f>IF(ISERROR(VLOOKUP($M116,#REF!,7,0)),"",VLOOKUP($M116,#REF!,7,0))</f>
        <v/>
      </c>
      <c r="AT116" s="203">
        <f t="shared" si="54"/>
        <v>0</v>
      </c>
      <c r="AU116" s="208" t="str">
        <f t="shared" si="55"/>
        <v/>
      </c>
      <c r="AW116" s="208" t="str">
        <f>IF(ISERROR(VLOOKUP($M116,#REF!,10,0)),"",VLOOKUP($M116,#REF!,10,0))</f>
        <v/>
      </c>
      <c r="AX116" s="203">
        <f t="shared" si="56"/>
        <v>0</v>
      </c>
      <c r="AY116" s="208" t="str">
        <f t="shared" si="57"/>
        <v/>
      </c>
      <c r="BA116" s="225" t="str">
        <f t="shared" si="58"/>
        <v/>
      </c>
      <c r="BB116" s="225" t="str">
        <f t="shared" si="59"/>
        <v/>
      </c>
    </row>
    <row r="117" spans="1:54" s="39" customFormat="1" ht="25.2" customHeight="1" x14ac:dyDescent="0.2">
      <c r="A117" s="45"/>
      <c r="B117" s="48"/>
      <c r="C117" s="48"/>
      <c r="D117" s="53"/>
      <c r="E117" s="53"/>
      <c r="F117" s="55"/>
      <c r="G117" s="55"/>
      <c r="H117" s="60"/>
      <c r="I117" s="66"/>
      <c r="J117" s="68"/>
      <c r="L117" s="73">
        <f t="shared" si="35"/>
        <v>0</v>
      </c>
      <c r="M117" s="73" t="str">
        <f t="shared" si="36"/>
        <v xml:space="preserve"> </v>
      </c>
      <c r="N117" s="100">
        <f t="shared" si="37"/>
        <v>0</v>
      </c>
      <c r="O117" s="100">
        <f t="shared" si="38"/>
        <v>0</v>
      </c>
      <c r="P117" s="108">
        <f t="shared" si="39"/>
        <v>0</v>
      </c>
      <c r="Q117" s="108" t="str">
        <f>IF(OR($C117="LED",$C117="不明"),"",IF(ISERROR(VLOOKUP($M117,#REF!,2,0)),"",VLOOKUP($M117,#REF!,2,0)))</f>
        <v/>
      </c>
      <c r="R117" s="100">
        <f t="shared" si="40"/>
        <v>0</v>
      </c>
      <c r="S117" s="100">
        <f t="shared" si="41"/>
        <v>0</v>
      </c>
      <c r="T117" s="120" t="str">
        <f t="shared" si="42"/>
        <v/>
      </c>
      <c r="U117" s="124"/>
      <c r="V117" s="129" t="s">
        <v>164</v>
      </c>
      <c r="W117" s="131"/>
      <c r="X117" s="75" t="str">
        <f>IF(COUNTIF($M117,"*LED*"),"LED設置済",IF(COUNTIF($M117,"*不明*"),"該当不明",IF(ISERROR(VLOOKUP($M117,#REF!,4,0)),"",VLOOKUP($M117,#REF!,4,0))))</f>
        <v/>
      </c>
      <c r="Y117" s="139">
        <f t="shared" si="43"/>
        <v>0</v>
      </c>
      <c r="Z117" s="144" t="str">
        <f>IF(ISERROR(VLOOKUP($M117,#REF!,5,0)),"",VLOOKUP($M117,#REF!,5,0))</f>
        <v/>
      </c>
      <c r="AA117" s="147" t="str">
        <f t="shared" si="44"/>
        <v/>
      </c>
      <c r="AB117" s="147" t="str">
        <f t="shared" si="45"/>
        <v/>
      </c>
      <c r="AC117" s="147" t="str">
        <f>IF(ISERROR(VLOOKUP($M117,#REF!,6,0)),"",VLOOKUP($M117,#REF!,6,0))</f>
        <v/>
      </c>
      <c r="AD117" s="147" t="str">
        <f>IF(ISERROR(VLOOKUP($M117,#REF!,8,0)),"",VLOOKUP($M117,#REF!,8,0))</f>
        <v/>
      </c>
      <c r="AE117" s="152" t="str">
        <f t="shared" si="46"/>
        <v/>
      </c>
      <c r="AF117" s="155" t="str">
        <f t="shared" si="47"/>
        <v/>
      </c>
      <c r="AG117" s="146" t="str">
        <f t="shared" si="48"/>
        <v/>
      </c>
      <c r="AH117" s="146" t="str">
        <f>IF(ISERROR(VLOOKUP($M117,#REF!,9,0)),"",VLOOKUP($M117,#REF!,9,0))</f>
        <v/>
      </c>
      <c r="AI117" s="146" t="str">
        <f t="shared" si="49"/>
        <v/>
      </c>
      <c r="AJ117" s="168">
        <f t="shared" si="50"/>
        <v>0</v>
      </c>
      <c r="AK117" s="171"/>
      <c r="AL117" s="174" t="str">
        <f t="shared" si="51"/>
        <v/>
      </c>
      <c r="AM117" s="179" t="str">
        <f t="shared" si="52"/>
        <v/>
      </c>
      <c r="AN117" s="183" t="str">
        <f t="shared" si="53"/>
        <v>未入力セル</v>
      </c>
      <c r="AO117" s="186" t="str">
        <f t="shared" si="33"/>
        <v/>
      </c>
      <c r="AP117" s="186" t="str">
        <f t="shared" si="34"/>
        <v/>
      </c>
      <c r="AQ117" s="39">
        <f t="shared" si="60"/>
        <v>0</v>
      </c>
      <c r="AR117" s="39" t="str">
        <f>IF(ISERROR(VLOOKUP($M117,#REF!,16,0)),"",VLOOKUP($M117,#REF!,16,0))</f>
        <v/>
      </c>
      <c r="AS117" s="196" t="str">
        <f>IF(ISERROR(VLOOKUP($M117,#REF!,7,0)),"",VLOOKUP($M117,#REF!,7,0))</f>
        <v/>
      </c>
      <c r="AT117" s="203">
        <f t="shared" si="54"/>
        <v>0</v>
      </c>
      <c r="AU117" s="208" t="str">
        <f t="shared" si="55"/>
        <v/>
      </c>
      <c r="AW117" s="208" t="str">
        <f>IF(ISERROR(VLOOKUP($M117,#REF!,10,0)),"",VLOOKUP($M117,#REF!,10,0))</f>
        <v/>
      </c>
      <c r="AX117" s="203">
        <f t="shared" si="56"/>
        <v>0</v>
      </c>
      <c r="AY117" s="208" t="str">
        <f t="shared" si="57"/>
        <v/>
      </c>
      <c r="BA117" s="225" t="str">
        <f t="shared" si="58"/>
        <v/>
      </c>
      <c r="BB117" s="225" t="str">
        <f t="shared" si="59"/>
        <v/>
      </c>
    </row>
    <row r="118" spans="1:54" s="39" customFormat="1" ht="25.2" customHeight="1" x14ac:dyDescent="0.2">
      <c r="A118" s="45"/>
      <c r="B118" s="48"/>
      <c r="C118" s="48"/>
      <c r="D118" s="53"/>
      <c r="E118" s="53"/>
      <c r="F118" s="55"/>
      <c r="G118" s="55"/>
      <c r="H118" s="60"/>
      <c r="I118" s="66"/>
      <c r="J118" s="68"/>
      <c r="L118" s="73">
        <f t="shared" si="35"/>
        <v>0</v>
      </c>
      <c r="M118" s="73" t="str">
        <f t="shared" si="36"/>
        <v xml:space="preserve"> </v>
      </c>
      <c r="N118" s="100">
        <f t="shared" si="37"/>
        <v>0</v>
      </c>
      <c r="O118" s="100">
        <f t="shared" si="38"/>
        <v>0</v>
      </c>
      <c r="P118" s="108">
        <f t="shared" si="39"/>
        <v>0</v>
      </c>
      <c r="Q118" s="108" t="str">
        <f>IF(OR($C118="LED",$C118="不明"),"",IF(ISERROR(VLOOKUP($M118,#REF!,2,0)),"",VLOOKUP($M118,#REF!,2,0)))</f>
        <v/>
      </c>
      <c r="R118" s="100">
        <f t="shared" si="40"/>
        <v>0</v>
      </c>
      <c r="S118" s="100">
        <f t="shared" si="41"/>
        <v>0</v>
      </c>
      <c r="T118" s="120" t="str">
        <f t="shared" si="42"/>
        <v/>
      </c>
      <c r="U118" s="124"/>
      <c r="V118" s="129" t="s">
        <v>164</v>
      </c>
      <c r="W118" s="131"/>
      <c r="X118" s="75" t="str">
        <f>IF(COUNTIF($M118,"*LED*"),"LED設置済",IF(COUNTIF($M118,"*不明*"),"該当不明",IF(ISERROR(VLOOKUP($M118,#REF!,4,0)),"",VLOOKUP($M118,#REF!,4,0))))</f>
        <v/>
      </c>
      <c r="Y118" s="139">
        <f t="shared" si="43"/>
        <v>0</v>
      </c>
      <c r="Z118" s="144" t="str">
        <f>IF(ISERROR(VLOOKUP($M118,#REF!,5,0)),"",VLOOKUP($M118,#REF!,5,0))</f>
        <v/>
      </c>
      <c r="AA118" s="147" t="str">
        <f t="shared" si="44"/>
        <v/>
      </c>
      <c r="AB118" s="147" t="str">
        <f t="shared" si="45"/>
        <v/>
      </c>
      <c r="AC118" s="147" t="str">
        <f>IF(ISERROR(VLOOKUP($M118,#REF!,6,0)),"",VLOOKUP($M118,#REF!,6,0))</f>
        <v/>
      </c>
      <c r="AD118" s="147" t="str">
        <f>IF(ISERROR(VLOOKUP($M118,#REF!,8,0)),"",VLOOKUP($M118,#REF!,8,0))</f>
        <v/>
      </c>
      <c r="AE118" s="152" t="str">
        <f t="shared" si="46"/>
        <v/>
      </c>
      <c r="AF118" s="155" t="str">
        <f t="shared" si="47"/>
        <v/>
      </c>
      <c r="AG118" s="146" t="str">
        <f t="shared" si="48"/>
        <v/>
      </c>
      <c r="AH118" s="146" t="str">
        <f>IF(ISERROR(VLOOKUP($M118,#REF!,9,0)),"",VLOOKUP($M118,#REF!,9,0))</f>
        <v/>
      </c>
      <c r="AI118" s="146" t="str">
        <f t="shared" si="49"/>
        <v/>
      </c>
      <c r="AJ118" s="168">
        <f t="shared" si="50"/>
        <v>0</v>
      </c>
      <c r="AK118" s="171"/>
      <c r="AL118" s="174" t="str">
        <f t="shared" si="51"/>
        <v/>
      </c>
      <c r="AM118" s="179" t="str">
        <f t="shared" si="52"/>
        <v/>
      </c>
      <c r="AN118" s="183" t="str">
        <f t="shared" si="53"/>
        <v>未入力セル</v>
      </c>
      <c r="AO118" s="186" t="str">
        <f t="shared" si="33"/>
        <v/>
      </c>
      <c r="AP118" s="186" t="str">
        <f t="shared" si="34"/>
        <v/>
      </c>
      <c r="AQ118" s="39">
        <f t="shared" si="60"/>
        <v>0</v>
      </c>
      <c r="AR118" s="39" t="str">
        <f>IF(ISERROR(VLOOKUP($M118,#REF!,16,0)),"",VLOOKUP($M118,#REF!,16,0))</f>
        <v/>
      </c>
      <c r="AS118" s="196" t="str">
        <f>IF(ISERROR(VLOOKUP($M118,#REF!,7,0)),"",VLOOKUP($M118,#REF!,7,0))</f>
        <v/>
      </c>
      <c r="AT118" s="203">
        <f t="shared" si="54"/>
        <v>0</v>
      </c>
      <c r="AU118" s="208" t="str">
        <f t="shared" si="55"/>
        <v/>
      </c>
      <c r="AW118" s="208" t="str">
        <f>IF(ISERROR(VLOOKUP($M118,#REF!,10,0)),"",VLOOKUP($M118,#REF!,10,0))</f>
        <v/>
      </c>
      <c r="AX118" s="203">
        <f t="shared" si="56"/>
        <v>0</v>
      </c>
      <c r="AY118" s="208" t="str">
        <f t="shared" si="57"/>
        <v/>
      </c>
      <c r="BA118" s="225" t="str">
        <f t="shared" si="58"/>
        <v/>
      </c>
      <c r="BB118" s="225" t="str">
        <f t="shared" si="59"/>
        <v/>
      </c>
    </row>
    <row r="119" spans="1:54" s="39" customFormat="1" ht="25.2" customHeight="1" x14ac:dyDescent="0.2">
      <c r="A119" s="45"/>
      <c r="B119" s="48"/>
      <c r="C119" s="48"/>
      <c r="D119" s="53"/>
      <c r="E119" s="53"/>
      <c r="F119" s="55"/>
      <c r="G119" s="55"/>
      <c r="H119" s="60"/>
      <c r="I119" s="66"/>
      <c r="J119" s="68"/>
      <c r="L119" s="73">
        <f t="shared" si="35"/>
        <v>0</v>
      </c>
      <c r="M119" s="73" t="str">
        <f t="shared" si="36"/>
        <v xml:space="preserve"> </v>
      </c>
      <c r="N119" s="100">
        <f t="shared" si="37"/>
        <v>0</v>
      </c>
      <c r="O119" s="100">
        <f t="shared" si="38"/>
        <v>0</v>
      </c>
      <c r="P119" s="108">
        <f t="shared" si="39"/>
        <v>0</v>
      </c>
      <c r="Q119" s="108" t="str">
        <f>IF(OR($C119="LED",$C119="不明"),"",IF(ISERROR(VLOOKUP($M119,#REF!,2,0)),"",VLOOKUP($M119,#REF!,2,0)))</f>
        <v/>
      </c>
      <c r="R119" s="100">
        <f t="shared" si="40"/>
        <v>0</v>
      </c>
      <c r="S119" s="100">
        <f t="shared" si="41"/>
        <v>0</v>
      </c>
      <c r="T119" s="120" t="str">
        <f t="shared" si="42"/>
        <v/>
      </c>
      <c r="U119" s="124"/>
      <c r="V119" s="129" t="s">
        <v>164</v>
      </c>
      <c r="W119" s="131"/>
      <c r="X119" s="75" t="str">
        <f>IF(COUNTIF($M119,"*LED*"),"LED設置済",IF(COUNTIF($M119,"*不明*"),"該当不明",IF(ISERROR(VLOOKUP($M119,#REF!,4,0)),"",VLOOKUP($M119,#REF!,4,0))))</f>
        <v/>
      </c>
      <c r="Y119" s="139">
        <f t="shared" si="43"/>
        <v>0</v>
      </c>
      <c r="Z119" s="144" t="str">
        <f>IF(ISERROR(VLOOKUP($M119,#REF!,5,0)),"",VLOOKUP($M119,#REF!,5,0))</f>
        <v/>
      </c>
      <c r="AA119" s="147" t="str">
        <f t="shared" si="44"/>
        <v/>
      </c>
      <c r="AB119" s="147" t="str">
        <f t="shared" si="45"/>
        <v/>
      </c>
      <c r="AC119" s="147" t="str">
        <f>IF(ISERROR(VLOOKUP($M119,#REF!,6,0)),"",VLOOKUP($M119,#REF!,6,0))</f>
        <v/>
      </c>
      <c r="AD119" s="147" t="str">
        <f>IF(ISERROR(VLOOKUP($M119,#REF!,8,0)),"",VLOOKUP($M119,#REF!,8,0))</f>
        <v/>
      </c>
      <c r="AE119" s="152" t="str">
        <f t="shared" si="46"/>
        <v/>
      </c>
      <c r="AF119" s="155" t="str">
        <f t="shared" si="47"/>
        <v/>
      </c>
      <c r="AG119" s="146" t="str">
        <f t="shared" si="48"/>
        <v/>
      </c>
      <c r="AH119" s="146" t="str">
        <f>IF(ISERROR(VLOOKUP($M119,#REF!,9,0)),"",VLOOKUP($M119,#REF!,9,0))</f>
        <v/>
      </c>
      <c r="AI119" s="146" t="str">
        <f t="shared" si="49"/>
        <v/>
      </c>
      <c r="AJ119" s="168">
        <f t="shared" si="50"/>
        <v>0</v>
      </c>
      <c r="AK119" s="171"/>
      <c r="AL119" s="174" t="str">
        <f t="shared" si="51"/>
        <v/>
      </c>
      <c r="AM119" s="179" t="str">
        <f t="shared" si="52"/>
        <v/>
      </c>
      <c r="AN119" s="183" t="str">
        <f t="shared" si="53"/>
        <v>未入力セル</v>
      </c>
      <c r="AO119" s="186" t="str">
        <f t="shared" si="33"/>
        <v/>
      </c>
      <c r="AP119" s="186" t="str">
        <f t="shared" si="34"/>
        <v/>
      </c>
      <c r="AQ119" s="39">
        <f t="shared" si="60"/>
        <v>0</v>
      </c>
      <c r="AR119" s="39" t="str">
        <f>IF(ISERROR(VLOOKUP($M119,#REF!,16,0)),"",VLOOKUP($M119,#REF!,16,0))</f>
        <v/>
      </c>
      <c r="AS119" s="196" t="str">
        <f>IF(ISERROR(VLOOKUP($M119,#REF!,7,0)),"",VLOOKUP($M119,#REF!,7,0))</f>
        <v/>
      </c>
      <c r="AT119" s="203">
        <f t="shared" si="54"/>
        <v>0</v>
      </c>
      <c r="AU119" s="208" t="str">
        <f t="shared" si="55"/>
        <v/>
      </c>
      <c r="AW119" s="208" t="str">
        <f>IF(ISERROR(VLOOKUP($M119,#REF!,10,0)),"",VLOOKUP($M119,#REF!,10,0))</f>
        <v/>
      </c>
      <c r="AX119" s="203">
        <f t="shared" si="56"/>
        <v>0</v>
      </c>
      <c r="AY119" s="208" t="str">
        <f t="shared" si="57"/>
        <v/>
      </c>
      <c r="BA119" s="225" t="str">
        <f t="shared" si="58"/>
        <v/>
      </c>
      <c r="BB119" s="225" t="str">
        <f t="shared" si="59"/>
        <v/>
      </c>
    </row>
    <row r="120" spans="1:54" s="39" customFormat="1" ht="25.2" customHeight="1" x14ac:dyDescent="0.2">
      <c r="A120" s="45"/>
      <c r="B120" s="48"/>
      <c r="C120" s="48"/>
      <c r="D120" s="53"/>
      <c r="E120" s="53"/>
      <c r="F120" s="55"/>
      <c r="G120" s="55"/>
      <c r="H120" s="60"/>
      <c r="I120" s="66"/>
      <c r="J120" s="68"/>
      <c r="L120" s="73">
        <f t="shared" si="35"/>
        <v>0</v>
      </c>
      <c r="M120" s="73" t="str">
        <f t="shared" si="36"/>
        <v xml:space="preserve"> </v>
      </c>
      <c r="N120" s="100">
        <f t="shared" si="37"/>
        <v>0</v>
      </c>
      <c r="O120" s="100">
        <f t="shared" si="38"/>
        <v>0</v>
      </c>
      <c r="P120" s="108">
        <f t="shared" si="39"/>
        <v>0</v>
      </c>
      <c r="Q120" s="108" t="str">
        <f>IF(OR($C120="LED",$C120="不明"),"",IF(ISERROR(VLOOKUP($M120,#REF!,2,0)),"",VLOOKUP($M120,#REF!,2,0)))</f>
        <v/>
      </c>
      <c r="R120" s="100">
        <f t="shared" si="40"/>
        <v>0</v>
      </c>
      <c r="S120" s="100">
        <f t="shared" si="41"/>
        <v>0</v>
      </c>
      <c r="T120" s="120" t="str">
        <f t="shared" si="42"/>
        <v/>
      </c>
      <c r="U120" s="124"/>
      <c r="V120" s="129" t="s">
        <v>164</v>
      </c>
      <c r="W120" s="131"/>
      <c r="X120" s="75" t="str">
        <f>IF(COUNTIF($M120,"*LED*"),"LED設置済",IF(COUNTIF($M120,"*不明*"),"該当不明",IF(ISERROR(VLOOKUP($M120,#REF!,4,0)),"",VLOOKUP($M120,#REF!,4,0))))</f>
        <v/>
      </c>
      <c r="Y120" s="139">
        <f t="shared" si="43"/>
        <v>0</v>
      </c>
      <c r="Z120" s="144" t="str">
        <f>IF(ISERROR(VLOOKUP($M120,#REF!,5,0)),"",VLOOKUP($M120,#REF!,5,0))</f>
        <v/>
      </c>
      <c r="AA120" s="147" t="str">
        <f t="shared" si="44"/>
        <v/>
      </c>
      <c r="AB120" s="147" t="str">
        <f t="shared" si="45"/>
        <v/>
      </c>
      <c r="AC120" s="147" t="str">
        <f>IF(ISERROR(VLOOKUP($M120,#REF!,6,0)),"",VLOOKUP($M120,#REF!,6,0))</f>
        <v/>
      </c>
      <c r="AD120" s="147" t="str">
        <f>IF(ISERROR(VLOOKUP($M120,#REF!,8,0)),"",VLOOKUP($M120,#REF!,8,0))</f>
        <v/>
      </c>
      <c r="AE120" s="152" t="str">
        <f t="shared" si="46"/>
        <v/>
      </c>
      <c r="AF120" s="155" t="str">
        <f t="shared" si="47"/>
        <v/>
      </c>
      <c r="AG120" s="146" t="str">
        <f t="shared" si="48"/>
        <v/>
      </c>
      <c r="AH120" s="146" t="str">
        <f>IF(ISERROR(VLOOKUP($M120,#REF!,9,0)),"",VLOOKUP($M120,#REF!,9,0))</f>
        <v/>
      </c>
      <c r="AI120" s="146" t="str">
        <f t="shared" si="49"/>
        <v/>
      </c>
      <c r="AJ120" s="168">
        <f t="shared" si="50"/>
        <v>0</v>
      </c>
      <c r="AK120" s="171"/>
      <c r="AL120" s="174" t="str">
        <f t="shared" si="51"/>
        <v/>
      </c>
      <c r="AM120" s="179" t="str">
        <f t="shared" si="52"/>
        <v/>
      </c>
      <c r="AN120" s="183" t="str">
        <f t="shared" si="53"/>
        <v>未入力セル</v>
      </c>
      <c r="AO120" s="186" t="str">
        <f t="shared" si="33"/>
        <v/>
      </c>
      <c r="AP120" s="186" t="str">
        <f t="shared" si="34"/>
        <v/>
      </c>
      <c r="AQ120" s="39">
        <f t="shared" si="60"/>
        <v>0</v>
      </c>
      <c r="AR120" s="39" t="str">
        <f>IF(ISERROR(VLOOKUP($M120,#REF!,16,0)),"",VLOOKUP($M120,#REF!,16,0))</f>
        <v/>
      </c>
      <c r="AS120" s="196" t="str">
        <f>IF(ISERROR(VLOOKUP($M120,#REF!,7,0)),"",VLOOKUP($M120,#REF!,7,0))</f>
        <v/>
      </c>
      <c r="AT120" s="203">
        <f t="shared" si="54"/>
        <v>0</v>
      </c>
      <c r="AU120" s="208" t="str">
        <f t="shared" si="55"/>
        <v/>
      </c>
      <c r="AW120" s="208" t="str">
        <f>IF(ISERROR(VLOOKUP($M120,#REF!,10,0)),"",VLOOKUP($M120,#REF!,10,0))</f>
        <v/>
      </c>
      <c r="AX120" s="203">
        <f t="shared" si="56"/>
        <v>0</v>
      </c>
      <c r="AY120" s="208" t="str">
        <f t="shared" si="57"/>
        <v/>
      </c>
      <c r="BA120" s="225" t="str">
        <f t="shared" si="58"/>
        <v/>
      </c>
      <c r="BB120" s="225" t="str">
        <f t="shared" si="59"/>
        <v/>
      </c>
    </row>
    <row r="121" spans="1:54" s="39" customFormat="1" ht="25.2" customHeight="1" x14ac:dyDescent="0.2">
      <c r="A121" s="45"/>
      <c r="B121" s="48"/>
      <c r="C121" s="48"/>
      <c r="D121" s="53"/>
      <c r="E121" s="53"/>
      <c r="F121" s="55"/>
      <c r="G121" s="55"/>
      <c r="H121" s="60"/>
      <c r="I121" s="66"/>
      <c r="J121" s="68"/>
      <c r="L121" s="73">
        <f t="shared" si="35"/>
        <v>0</v>
      </c>
      <c r="M121" s="73" t="str">
        <f t="shared" si="36"/>
        <v xml:space="preserve"> </v>
      </c>
      <c r="N121" s="100">
        <f t="shared" si="37"/>
        <v>0</v>
      </c>
      <c r="O121" s="100">
        <f t="shared" si="38"/>
        <v>0</v>
      </c>
      <c r="P121" s="108">
        <f t="shared" si="39"/>
        <v>0</v>
      </c>
      <c r="Q121" s="108" t="str">
        <f>IF(OR($C121="LED",$C121="不明"),"",IF(ISERROR(VLOOKUP($M121,#REF!,2,0)),"",VLOOKUP($M121,#REF!,2,0)))</f>
        <v/>
      </c>
      <c r="R121" s="100">
        <f t="shared" si="40"/>
        <v>0</v>
      </c>
      <c r="S121" s="100">
        <f t="shared" si="41"/>
        <v>0</v>
      </c>
      <c r="T121" s="120" t="str">
        <f t="shared" si="42"/>
        <v/>
      </c>
      <c r="U121" s="124"/>
      <c r="V121" s="129" t="s">
        <v>164</v>
      </c>
      <c r="W121" s="131"/>
      <c r="X121" s="75" t="str">
        <f>IF(COUNTIF($M121,"*LED*"),"LED設置済",IF(COUNTIF($M121,"*不明*"),"該当不明",IF(ISERROR(VLOOKUP($M121,#REF!,4,0)),"",VLOOKUP($M121,#REF!,4,0))))</f>
        <v/>
      </c>
      <c r="Y121" s="139">
        <f t="shared" si="43"/>
        <v>0</v>
      </c>
      <c r="Z121" s="144" t="str">
        <f>IF(ISERROR(VLOOKUP($M121,#REF!,5,0)),"",VLOOKUP($M121,#REF!,5,0))</f>
        <v/>
      </c>
      <c r="AA121" s="147" t="str">
        <f t="shared" si="44"/>
        <v/>
      </c>
      <c r="AB121" s="147" t="str">
        <f t="shared" si="45"/>
        <v/>
      </c>
      <c r="AC121" s="147" t="str">
        <f>IF(ISERROR(VLOOKUP($M121,#REF!,6,0)),"",VLOOKUP($M121,#REF!,6,0))</f>
        <v/>
      </c>
      <c r="AD121" s="147" t="str">
        <f>IF(ISERROR(VLOOKUP($M121,#REF!,8,0)),"",VLOOKUP($M121,#REF!,8,0))</f>
        <v/>
      </c>
      <c r="AE121" s="152" t="str">
        <f t="shared" si="46"/>
        <v/>
      </c>
      <c r="AF121" s="155" t="str">
        <f t="shared" si="47"/>
        <v/>
      </c>
      <c r="AG121" s="146" t="str">
        <f t="shared" si="48"/>
        <v/>
      </c>
      <c r="AH121" s="146" t="str">
        <f>IF(ISERROR(VLOOKUP($M121,#REF!,9,0)),"",VLOOKUP($M121,#REF!,9,0))</f>
        <v/>
      </c>
      <c r="AI121" s="146" t="str">
        <f t="shared" si="49"/>
        <v/>
      </c>
      <c r="AJ121" s="168">
        <f t="shared" si="50"/>
        <v>0</v>
      </c>
      <c r="AK121" s="171"/>
      <c r="AL121" s="174" t="str">
        <f t="shared" si="51"/>
        <v/>
      </c>
      <c r="AM121" s="179" t="str">
        <f t="shared" si="52"/>
        <v/>
      </c>
      <c r="AN121" s="183" t="str">
        <f t="shared" si="53"/>
        <v>未入力セル</v>
      </c>
      <c r="AO121" s="186" t="str">
        <f t="shared" si="33"/>
        <v/>
      </c>
      <c r="AP121" s="186" t="str">
        <f t="shared" si="34"/>
        <v/>
      </c>
      <c r="AQ121" s="39">
        <f t="shared" si="60"/>
        <v>0</v>
      </c>
      <c r="AR121" s="39" t="str">
        <f>IF(ISERROR(VLOOKUP($M121,#REF!,16,0)),"",VLOOKUP($M121,#REF!,16,0))</f>
        <v/>
      </c>
      <c r="AS121" s="196" t="str">
        <f>IF(ISERROR(VLOOKUP($M121,#REF!,7,0)),"",VLOOKUP($M121,#REF!,7,0))</f>
        <v/>
      </c>
      <c r="AT121" s="203">
        <f t="shared" si="54"/>
        <v>0</v>
      </c>
      <c r="AU121" s="208" t="str">
        <f t="shared" si="55"/>
        <v/>
      </c>
      <c r="AW121" s="208" t="str">
        <f>IF(ISERROR(VLOOKUP($M121,#REF!,10,0)),"",VLOOKUP($M121,#REF!,10,0))</f>
        <v/>
      </c>
      <c r="AX121" s="203">
        <f t="shared" si="56"/>
        <v>0</v>
      </c>
      <c r="AY121" s="208" t="str">
        <f t="shared" si="57"/>
        <v/>
      </c>
      <c r="BA121" s="225" t="str">
        <f t="shared" si="58"/>
        <v/>
      </c>
      <c r="BB121" s="225" t="str">
        <f t="shared" si="59"/>
        <v/>
      </c>
    </row>
    <row r="122" spans="1:54" s="39" customFormat="1" ht="25.2" customHeight="1" x14ac:dyDescent="0.2">
      <c r="A122" s="45"/>
      <c r="B122" s="48"/>
      <c r="C122" s="48"/>
      <c r="D122" s="53"/>
      <c r="E122" s="53"/>
      <c r="F122" s="55"/>
      <c r="G122" s="55"/>
      <c r="H122" s="60"/>
      <c r="I122" s="66"/>
      <c r="J122" s="68"/>
      <c r="L122" s="73">
        <f t="shared" si="35"/>
        <v>0</v>
      </c>
      <c r="M122" s="73" t="str">
        <f t="shared" si="36"/>
        <v xml:space="preserve"> </v>
      </c>
      <c r="N122" s="100">
        <f t="shared" si="37"/>
        <v>0</v>
      </c>
      <c r="O122" s="100">
        <f t="shared" si="38"/>
        <v>0</v>
      </c>
      <c r="P122" s="108">
        <f t="shared" si="39"/>
        <v>0</v>
      </c>
      <c r="Q122" s="108" t="str">
        <f>IF(OR($C122="LED",$C122="不明"),"",IF(ISERROR(VLOOKUP($M122,#REF!,2,0)),"",VLOOKUP($M122,#REF!,2,0)))</f>
        <v/>
      </c>
      <c r="R122" s="100">
        <f t="shared" si="40"/>
        <v>0</v>
      </c>
      <c r="S122" s="100">
        <f t="shared" si="41"/>
        <v>0</v>
      </c>
      <c r="T122" s="120" t="str">
        <f t="shared" si="42"/>
        <v/>
      </c>
      <c r="U122" s="124"/>
      <c r="V122" s="129" t="s">
        <v>164</v>
      </c>
      <c r="W122" s="131"/>
      <c r="X122" s="75" t="str">
        <f>IF(COUNTIF($M122,"*LED*"),"LED設置済",IF(COUNTIF($M122,"*不明*"),"該当不明",IF(ISERROR(VLOOKUP($M122,#REF!,4,0)),"",VLOOKUP($M122,#REF!,4,0))))</f>
        <v/>
      </c>
      <c r="Y122" s="139">
        <f t="shared" si="43"/>
        <v>0</v>
      </c>
      <c r="Z122" s="144" t="str">
        <f>IF(ISERROR(VLOOKUP($M122,#REF!,5,0)),"",VLOOKUP($M122,#REF!,5,0))</f>
        <v/>
      </c>
      <c r="AA122" s="147" t="str">
        <f t="shared" si="44"/>
        <v/>
      </c>
      <c r="AB122" s="147" t="str">
        <f t="shared" si="45"/>
        <v/>
      </c>
      <c r="AC122" s="147" t="str">
        <f>IF(ISERROR(VLOOKUP($M122,#REF!,6,0)),"",VLOOKUP($M122,#REF!,6,0))</f>
        <v/>
      </c>
      <c r="AD122" s="147" t="str">
        <f>IF(ISERROR(VLOOKUP($M122,#REF!,8,0)),"",VLOOKUP($M122,#REF!,8,0))</f>
        <v/>
      </c>
      <c r="AE122" s="152" t="str">
        <f t="shared" si="46"/>
        <v/>
      </c>
      <c r="AF122" s="155" t="str">
        <f t="shared" si="47"/>
        <v/>
      </c>
      <c r="AG122" s="146" t="str">
        <f t="shared" si="48"/>
        <v/>
      </c>
      <c r="AH122" s="146" t="str">
        <f>IF(ISERROR(VLOOKUP($M122,#REF!,9,0)),"",VLOOKUP($M122,#REF!,9,0))</f>
        <v/>
      </c>
      <c r="AI122" s="146" t="str">
        <f t="shared" si="49"/>
        <v/>
      </c>
      <c r="AJ122" s="168">
        <f t="shared" si="50"/>
        <v>0</v>
      </c>
      <c r="AK122" s="171"/>
      <c r="AL122" s="174" t="str">
        <f t="shared" si="51"/>
        <v/>
      </c>
      <c r="AM122" s="179" t="str">
        <f t="shared" si="52"/>
        <v/>
      </c>
      <c r="AN122" s="183" t="str">
        <f t="shared" si="53"/>
        <v>未入力セル</v>
      </c>
      <c r="AO122" s="186" t="str">
        <f t="shared" si="33"/>
        <v/>
      </c>
      <c r="AP122" s="186" t="str">
        <f t="shared" si="34"/>
        <v/>
      </c>
      <c r="AQ122" s="39">
        <f t="shared" si="60"/>
        <v>0</v>
      </c>
      <c r="AR122" s="39" t="str">
        <f>IF(ISERROR(VLOOKUP($M122,#REF!,16,0)),"",VLOOKUP($M122,#REF!,16,0))</f>
        <v/>
      </c>
      <c r="AS122" s="196" t="str">
        <f>IF(ISERROR(VLOOKUP($M122,#REF!,7,0)),"",VLOOKUP($M122,#REF!,7,0))</f>
        <v/>
      </c>
      <c r="AT122" s="203">
        <f t="shared" si="54"/>
        <v>0</v>
      </c>
      <c r="AU122" s="208" t="str">
        <f t="shared" si="55"/>
        <v/>
      </c>
      <c r="AW122" s="208" t="str">
        <f>IF(ISERROR(VLOOKUP($M122,#REF!,10,0)),"",VLOOKUP($M122,#REF!,10,0))</f>
        <v/>
      </c>
      <c r="AX122" s="203">
        <f t="shared" si="56"/>
        <v>0</v>
      </c>
      <c r="AY122" s="208" t="str">
        <f t="shared" si="57"/>
        <v/>
      </c>
      <c r="BA122" s="225" t="str">
        <f t="shared" si="58"/>
        <v/>
      </c>
      <c r="BB122" s="225" t="str">
        <f t="shared" si="59"/>
        <v/>
      </c>
    </row>
    <row r="123" spans="1:54" s="39" customFormat="1" ht="25.2" customHeight="1" x14ac:dyDescent="0.2">
      <c r="A123" s="45"/>
      <c r="B123" s="48"/>
      <c r="C123" s="48"/>
      <c r="D123" s="53"/>
      <c r="E123" s="53"/>
      <c r="F123" s="55"/>
      <c r="G123" s="55"/>
      <c r="H123" s="60"/>
      <c r="I123" s="66"/>
      <c r="J123" s="68"/>
      <c r="L123" s="73">
        <f t="shared" si="35"/>
        <v>0</v>
      </c>
      <c r="M123" s="73" t="str">
        <f t="shared" si="36"/>
        <v xml:space="preserve"> </v>
      </c>
      <c r="N123" s="100">
        <f t="shared" si="37"/>
        <v>0</v>
      </c>
      <c r="O123" s="100">
        <f t="shared" si="38"/>
        <v>0</v>
      </c>
      <c r="P123" s="108">
        <f t="shared" si="39"/>
        <v>0</v>
      </c>
      <c r="Q123" s="108" t="str">
        <f>IF(OR($C123="LED",$C123="不明"),"",IF(ISERROR(VLOOKUP($M123,#REF!,2,0)),"",VLOOKUP($M123,#REF!,2,0)))</f>
        <v/>
      </c>
      <c r="R123" s="100">
        <f t="shared" si="40"/>
        <v>0</v>
      </c>
      <c r="S123" s="100">
        <f t="shared" si="41"/>
        <v>0</v>
      </c>
      <c r="T123" s="120" t="str">
        <f t="shared" si="42"/>
        <v/>
      </c>
      <c r="U123" s="124"/>
      <c r="V123" s="129" t="s">
        <v>164</v>
      </c>
      <c r="W123" s="131"/>
      <c r="X123" s="75" t="str">
        <f>IF(COUNTIF($M123,"*LED*"),"LED設置済",IF(COUNTIF($M123,"*不明*"),"該当不明",IF(ISERROR(VLOOKUP($M123,#REF!,4,0)),"",VLOOKUP($M123,#REF!,4,0))))</f>
        <v/>
      </c>
      <c r="Y123" s="139">
        <f t="shared" si="43"/>
        <v>0</v>
      </c>
      <c r="Z123" s="144" t="str">
        <f>IF(ISERROR(VLOOKUP($M123,#REF!,5,0)),"",VLOOKUP($M123,#REF!,5,0))</f>
        <v/>
      </c>
      <c r="AA123" s="147" t="str">
        <f t="shared" si="44"/>
        <v/>
      </c>
      <c r="AB123" s="147" t="str">
        <f t="shared" si="45"/>
        <v/>
      </c>
      <c r="AC123" s="147" t="str">
        <f>IF(ISERROR(VLOOKUP($M123,#REF!,6,0)),"",VLOOKUP($M123,#REF!,6,0))</f>
        <v/>
      </c>
      <c r="AD123" s="147" t="str">
        <f>IF(ISERROR(VLOOKUP($M123,#REF!,8,0)),"",VLOOKUP($M123,#REF!,8,0))</f>
        <v/>
      </c>
      <c r="AE123" s="152" t="str">
        <f t="shared" si="46"/>
        <v/>
      </c>
      <c r="AF123" s="155" t="str">
        <f t="shared" si="47"/>
        <v/>
      </c>
      <c r="AG123" s="146" t="str">
        <f t="shared" si="48"/>
        <v/>
      </c>
      <c r="AH123" s="146" t="str">
        <f>IF(ISERROR(VLOOKUP($M123,#REF!,9,0)),"",VLOOKUP($M123,#REF!,9,0))</f>
        <v/>
      </c>
      <c r="AI123" s="146" t="str">
        <f t="shared" si="49"/>
        <v/>
      </c>
      <c r="AJ123" s="168">
        <f t="shared" si="50"/>
        <v>0</v>
      </c>
      <c r="AK123" s="171"/>
      <c r="AL123" s="174" t="str">
        <f t="shared" si="51"/>
        <v/>
      </c>
      <c r="AM123" s="179" t="str">
        <f t="shared" si="52"/>
        <v/>
      </c>
      <c r="AN123" s="183" t="str">
        <f t="shared" si="53"/>
        <v>未入力セル</v>
      </c>
      <c r="AO123" s="186" t="str">
        <f t="shared" si="33"/>
        <v/>
      </c>
      <c r="AP123" s="186" t="str">
        <f t="shared" si="34"/>
        <v/>
      </c>
      <c r="AQ123" s="39">
        <f t="shared" si="60"/>
        <v>0</v>
      </c>
      <c r="AR123" s="39" t="str">
        <f>IF(ISERROR(VLOOKUP($M123,#REF!,16,0)),"",VLOOKUP($M123,#REF!,16,0))</f>
        <v/>
      </c>
      <c r="AS123" s="196" t="str">
        <f>IF(ISERROR(VLOOKUP($M123,#REF!,7,0)),"",VLOOKUP($M123,#REF!,7,0))</f>
        <v/>
      </c>
      <c r="AT123" s="203">
        <f t="shared" si="54"/>
        <v>0</v>
      </c>
      <c r="AU123" s="208" t="str">
        <f t="shared" si="55"/>
        <v/>
      </c>
      <c r="AW123" s="208" t="str">
        <f>IF(ISERROR(VLOOKUP($M123,#REF!,10,0)),"",VLOOKUP($M123,#REF!,10,0))</f>
        <v/>
      </c>
      <c r="AX123" s="203">
        <f t="shared" si="56"/>
        <v>0</v>
      </c>
      <c r="AY123" s="208" t="str">
        <f t="shared" si="57"/>
        <v/>
      </c>
      <c r="BA123" s="225" t="str">
        <f t="shared" si="58"/>
        <v/>
      </c>
      <c r="BB123" s="225" t="str">
        <f t="shared" si="59"/>
        <v/>
      </c>
    </row>
    <row r="124" spans="1:54" s="39" customFormat="1" ht="25.2" customHeight="1" x14ac:dyDescent="0.2">
      <c r="A124" s="45"/>
      <c r="B124" s="48"/>
      <c r="C124" s="48"/>
      <c r="D124" s="53"/>
      <c r="E124" s="53"/>
      <c r="F124" s="55"/>
      <c r="G124" s="55"/>
      <c r="H124" s="60"/>
      <c r="I124" s="66"/>
      <c r="J124" s="68"/>
      <c r="L124" s="73">
        <f t="shared" si="35"/>
        <v>0</v>
      </c>
      <c r="M124" s="73" t="str">
        <f t="shared" si="36"/>
        <v xml:space="preserve"> </v>
      </c>
      <c r="N124" s="100">
        <f t="shared" si="37"/>
        <v>0</v>
      </c>
      <c r="O124" s="100">
        <f t="shared" si="38"/>
        <v>0</v>
      </c>
      <c r="P124" s="108">
        <f t="shared" si="39"/>
        <v>0</v>
      </c>
      <c r="Q124" s="108" t="str">
        <f>IF(OR($C124="LED",$C124="不明"),"",IF(ISERROR(VLOOKUP($M124,#REF!,2,0)),"",VLOOKUP($M124,#REF!,2,0)))</f>
        <v/>
      </c>
      <c r="R124" s="100">
        <f t="shared" si="40"/>
        <v>0</v>
      </c>
      <c r="S124" s="100">
        <f t="shared" si="41"/>
        <v>0</v>
      </c>
      <c r="T124" s="120" t="str">
        <f t="shared" si="42"/>
        <v/>
      </c>
      <c r="U124" s="124"/>
      <c r="V124" s="129" t="s">
        <v>164</v>
      </c>
      <c r="W124" s="131"/>
      <c r="X124" s="75" t="str">
        <f>IF(COUNTIF($M124,"*LED*"),"LED設置済",IF(COUNTIF($M124,"*不明*"),"該当不明",IF(ISERROR(VLOOKUP($M124,#REF!,4,0)),"",VLOOKUP($M124,#REF!,4,0))))</f>
        <v/>
      </c>
      <c r="Y124" s="139">
        <f t="shared" si="43"/>
        <v>0</v>
      </c>
      <c r="Z124" s="144" t="str">
        <f>IF(ISERROR(VLOOKUP($M124,#REF!,5,0)),"",VLOOKUP($M124,#REF!,5,0))</f>
        <v/>
      </c>
      <c r="AA124" s="147" t="str">
        <f t="shared" si="44"/>
        <v/>
      </c>
      <c r="AB124" s="147" t="str">
        <f t="shared" si="45"/>
        <v/>
      </c>
      <c r="AC124" s="147" t="str">
        <f>IF(ISERROR(VLOOKUP($M124,#REF!,6,0)),"",VLOOKUP($M124,#REF!,6,0))</f>
        <v/>
      </c>
      <c r="AD124" s="147" t="str">
        <f>IF(ISERROR(VLOOKUP($M124,#REF!,8,0)),"",VLOOKUP($M124,#REF!,8,0))</f>
        <v/>
      </c>
      <c r="AE124" s="152" t="str">
        <f t="shared" si="46"/>
        <v/>
      </c>
      <c r="AF124" s="155" t="str">
        <f t="shared" si="47"/>
        <v/>
      </c>
      <c r="AG124" s="146" t="str">
        <f t="shared" si="48"/>
        <v/>
      </c>
      <c r="AH124" s="146" t="str">
        <f>IF(ISERROR(VLOOKUP($M124,#REF!,9,0)),"",VLOOKUP($M124,#REF!,9,0))</f>
        <v/>
      </c>
      <c r="AI124" s="146" t="str">
        <f t="shared" si="49"/>
        <v/>
      </c>
      <c r="AJ124" s="168">
        <f t="shared" si="50"/>
        <v>0</v>
      </c>
      <c r="AK124" s="171"/>
      <c r="AL124" s="174" t="str">
        <f t="shared" si="51"/>
        <v/>
      </c>
      <c r="AM124" s="179" t="str">
        <f t="shared" si="52"/>
        <v/>
      </c>
      <c r="AN124" s="183" t="str">
        <f t="shared" si="53"/>
        <v>未入力セル</v>
      </c>
      <c r="AO124" s="186" t="str">
        <f t="shared" si="33"/>
        <v/>
      </c>
      <c r="AP124" s="186" t="str">
        <f t="shared" si="34"/>
        <v/>
      </c>
      <c r="AQ124" s="39">
        <f t="shared" si="60"/>
        <v>0</v>
      </c>
      <c r="AR124" s="39" t="str">
        <f>IF(ISERROR(VLOOKUP($M124,#REF!,16,0)),"",VLOOKUP($M124,#REF!,16,0))</f>
        <v/>
      </c>
      <c r="AS124" s="196" t="str">
        <f>IF(ISERROR(VLOOKUP($M124,#REF!,7,0)),"",VLOOKUP($M124,#REF!,7,0))</f>
        <v/>
      </c>
      <c r="AT124" s="203">
        <f t="shared" si="54"/>
        <v>0</v>
      </c>
      <c r="AU124" s="208" t="str">
        <f t="shared" si="55"/>
        <v/>
      </c>
      <c r="AW124" s="208" t="str">
        <f>IF(ISERROR(VLOOKUP($M124,#REF!,10,0)),"",VLOOKUP($M124,#REF!,10,0))</f>
        <v/>
      </c>
      <c r="AX124" s="203">
        <f t="shared" si="56"/>
        <v>0</v>
      </c>
      <c r="AY124" s="208" t="str">
        <f t="shared" si="57"/>
        <v/>
      </c>
      <c r="BA124" s="225" t="str">
        <f t="shared" si="58"/>
        <v/>
      </c>
      <c r="BB124" s="225" t="str">
        <f t="shared" si="59"/>
        <v/>
      </c>
    </row>
    <row r="125" spans="1:54" s="39" customFormat="1" ht="25.2" customHeight="1" x14ac:dyDescent="0.2">
      <c r="A125" s="45"/>
      <c r="B125" s="48"/>
      <c r="C125" s="48"/>
      <c r="D125" s="53"/>
      <c r="E125" s="53"/>
      <c r="F125" s="55"/>
      <c r="G125" s="55"/>
      <c r="H125" s="60"/>
      <c r="I125" s="66"/>
      <c r="J125" s="68"/>
      <c r="L125" s="73">
        <f t="shared" si="35"/>
        <v>0</v>
      </c>
      <c r="M125" s="73" t="str">
        <f t="shared" si="36"/>
        <v xml:space="preserve"> </v>
      </c>
      <c r="N125" s="100">
        <f t="shared" si="37"/>
        <v>0</v>
      </c>
      <c r="O125" s="100">
        <f t="shared" si="38"/>
        <v>0</v>
      </c>
      <c r="P125" s="108">
        <f t="shared" si="39"/>
        <v>0</v>
      </c>
      <c r="Q125" s="108" t="str">
        <f>IF(OR($C125="LED",$C125="不明"),"",IF(ISERROR(VLOOKUP($M125,#REF!,2,0)),"",VLOOKUP($M125,#REF!,2,0)))</f>
        <v/>
      </c>
      <c r="R125" s="100">
        <f t="shared" si="40"/>
        <v>0</v>
      </c>
      <c r="S125" s="100">
        <f t="shared" si="41"/>
        <v>0</v>
      </c>
      <c r="T125" s="120" t="str">
        <f t="shared" si="42"/>
        <v/>
      </c>
      <c r="U125" s="124"/>
      <c r="V125" s="129" t="s">
        <v>164</v>
      </c>
      <c r="W125" s="131"/>
      <c r="X125" s="75" t="str">
        <f>IF(COUNTIF($M125,"*LED*"),"LED設置済",IF(COUNTIF($M125,"*不明*"),"該当不明",IF(ISERROR(VLOOKUP($M125,#REF!,4,0)),"",VLOOKUP($M125,#REF!,4,0))))</f>
        <v/>
      </c>
      <c r="Y125" s="139">
        <f t="shared" si="43"/>
        <v>0</v>
      </c>
      <c r="Z125" s="144" t="str">
        <f>IF(ISERROR(VLOOKUP($M125,#REF!,5,0)),"",VLOOKUP($M125,#REF!,5,0))</f>
        <v/>
      </c>
      <c r="AA125" s="147" t="str">
        <f t="shared" si="44"/>
        <v/>
      </c>
      <c r="AB125" s="147" t="str">
        <f t="shared" si="45"/>
        <v/>
      </c>
      <c r="AC125" s="147" t="str">
        <f>IF(ISERROR(VLOOKUP($M125,#REF!,6,0)),"",VLOOKUP($M125,#REF!,6,0))</f>
        <v/>
      </c>
      <c r="AD125" s="147" t="str">
        <f>IF(ISERROR(VLOOKUP($M125,#REF!,8,0)),"",VLOOKUP($M125,#REF!,8,0))</f>
        <v/>
      </c>
      <c r="AE125" s="152" t="str">
        <f t="shared" si="46"/>
        <v/>
      </c>
      <c r="AF125" s="155" t="str">
        <f t="shared" si="47"/>
        <v/>
      </c>
      <c r="AG125" s="146" t="str">
        <f t="shared" si="48"/>
        <v/>
      </c>
      <c r="AH125" s="146" t="str">
        <f>IF(ISERROR(VLOOKUP($M125,#REF!,9,0)),"",VLOOKUP($M125,#REF!,9,0))</f>
        <v/>
      </c>
      <c r="AI125" s="146" t="str">
        <f t="shared" si="49"/>
        <v/>
      </c>
      <c r="AJ125" s="168">
        <f t="shared" si="50"/>
        <v>0</v>
      </c>
      <c r="AK125" s="171"/>
      <c r="AL125" s="174" t="str">
        <f t="shared" si="51"/>
        <v/>
      </c>
      <c r="AM125" s="179" t="str">
        <f t="shared" si="52"/>
        <v/>
      </c>
      <c r="AN125" s="183" t="str">
        <f t="shared" si="53"/>
        <v>未入力セル</v>
      </c>
      <c r="AO125" s="186" t="str">
        <f t="shared" si="33"/>
        <v/>
      </c>
      <c r="AP125" s="186" t="str">
        <f t="shared" si="34"/>
        <v/>
      </c>
      <c r="AQ125" s="39">
        <f t="shared" si="60"/>
        <v>0</v>
      </c>
      <c r="AR125" s="39" t="str">
        <f>IF(ISERROR(VLOOKUP($M125,#REF!,16,0)),"",VLOOKUP($M125,#REF!,16,0))</f>
        <v/>
      </c>
      <c r="AS125" s="196" t="str">
        <f>IF(ISERROR(VLOOKUP($M125,#REF!,7,0)),"",VLOOKUP($M125,#REF!,7,0))</f>
        <v/>
      </c>
      <c r="AT125" s="203">
        <f t="shared" si="54"/>
        <v>0</v>
      </c>
      <c r="AU125" s="208" t="str">
        <f t="shared" si="55"/>
        <v/>
      </c>
      <c r="AW125" s="208" t="str">
        <f>IF(ISERROR(VLOOKUP($M125,#REF!,10,0)),"",VLOOKUP($M125,#REF!,10,0))</f>
        <v/>
      </c>
      <c r="AX125" s="203">
        <f t="shared" si="56"/>
        <v>0</v>
      </c>
      <c r="AY125" s="208" t="str">
        <f t="shared" si="57"/>
        <v/>
      </c>
      <c r="BA125" s="225" t="str">
        <f t="shared" si="58"/>
        <v/>
      </c>
      <c r="BB125" s="225" t="str">
        <f t="shared" si="59"/>
        <v/>
      </c>
    </row>
    <row r="126" spans="1:54" s="39" customFormat="1" ht="25.2" customHeight="1" x14ac:dyDescent="0.2">
      <c r="A126" s="45"/>
      <c r="B126" s="48"/>
      <c r="C126" s="48"/>
      <c r="D126" s="53"/>
      <c r="E126" s="53"/>
      <c r="F126" s="55"/>
      <c r="G126" s="55"/>
      <c r="H126" s="60"/>
      <c r="I126" s="66"/>
      <c r="J126" s="68"/>
      <c r="L126" s="73">
        <f t="shared" si="35"/>
        <v>0</v>
      </c>
      <c r="M126" s="73" t="str">
        <f t="shared" si="36"/>
        <v xml:space="preserve"> </v>
      </c>
      <c r="N126" s="100">
        <f t="shared" si="37"/>
        <v>0</v>
      </c>
      <c r="O126" s="100">
        <f t="shared" si="38"/>
        <v>0</v>
      </c>
      <c r="P126" s="108">
        <f t="shared" si="39"/>
        <v>0</v>
      </c>
      <c r="Q126" s="108" t="str">
        <f>IF(OR($C126="LED",$C126="不明"),"",IF(ISERROR(VLOOKUP($M126,#REF!,2,0)),"",VLOOKUP($M126,#REF!,2,0)))</f>
        <v/>
      </c>
      <c r="R126" s="100">
        <f t="shared" si="40"/>
        <v>0</v>
      </c>
      <c r="S126" s="100">
        <f t="shared" si="41"/>
        <v>0</v>
      </c>
      <c r="T126" s="120" t="str">
        <f t="shared" si="42"/>
        <v/>
      </c>
      <c r="U126" s="124"/>
      <c r="V126" s="129" t="s">
        <v>164</v>
      </c>
      <c r="W126" s="131"/>
      <c r="X126" s="75" t="str">
        <f>IF(COUNTIF($M126,"*LED*"),"LED設置済",IF(COUNTIF($M126,"*不明*"),"該当不明",IF(ISERROR(VLOOKUP($M126,#REF!,4,0)),"",VLOOKUP($M126,#REF!,4,0))))</f>
        <v/>
      </c>
      <c r="Y126" s="139">
        <f t="shared" si="43"/>
        <v>0</v>
      </c>
      <c r="Z126" s="144" t="str">
        <f>IF(ISERROR(VLOOKUP($M126,#REF!,5,0)),"",VLOOKUP($M126,#REF!,5,0))</f>
        <v/>
      </c>
      <c r="AA126" s="147" t="str">
        <f t="shared" si="44"/>
        <v/>
      </c>
      <c r="AB126" s="147" t="str">
        <f t="shared" si="45"/>
        <v/>
      </c>
      <c r="AC126" s="147" t="str">
        <f>IF(ISERROR(VLOOKUP($M126,#REF!,6,0)),"",VLOOKUP($M126,#REF!,6,0))</f>
        <v/>
      </c>
      <c r="AD126" s="147" t="str">
        <f>IF(ISERROR(VLOOKUP($M126,#REF!,8,0)),"",VLOOKUP($M126,#REF!,8,0))</f>
        <v/>
      </c>
      <c r="AE126" s="152" t="str">
        <f t="shared" si="46"/>
        <v/>
      </c>
      <c r="AF126" s="155" t="str">
        <f t="shared" si="47"/>
        <v/>
      </c>
      <c r="AG126" s="146" t="str">
        <f t="shared" si="48"/>
        <v/>
      </c>
      <c r="AH126" s="146" t="str">
        <f>IF(ISERROR(VLOOKUP($M126,#REF!,9,0)),"",VLOOKUP($M126,#REF!,9,0))</f>
        <v/>
      </c>
      <c r="AI126" s="146" t="str">
        <f t="shared" si="49"/>
        <v/>
      </c>
      <c r="AJ126" s="168">
        <f t="shared" si="50"/>
        <v>0</v>
      </c>
      <c r="AK126" s="171"/>
      <c r="AL126" s="174" t="str">
        <f t="shared" si="51"/>
        <v/>
      </c>
      <c r="AM126" s="179" t="str">
        <f t="shared" si="52"/>
        <v/>
      </c>
      <c r="AN126" s="183" t="str">
        <f t="shared" si="53"/>
        <v>未入力セル</v>
      </c>
      <c r="AO126" s="186" t="str">
        <f t="shared" si="33"/>
        <v/>
      </c>
      <c r="AP126" s="186" t="str">
        <f t="shared" si="34"/>
        <v/>
      </c>
      <c r="AQ126" s="39">
        <f t="shared" si="60"/>
        <v>0</v>
      </c>
      <c r="AR126" s="39" t="str">
        <f>IF(ISERROR(VLOOKUP($M126,#REF!,16,0)),"",VLOOKUP($M126,#REF!,16,0))</f>
        <v/>
      </c>
      <c r="AS126" s="196" t="str">
        <f>IF(ISERROR(VLOOKUP($M126,#REF!,7,0)),"",VLOOKUP($M126,#REF!,7,0))</f>
        <v/>
      </c>
      <c r="AT126" s="203">
        <f t="shared" si="54"/>
        <v>0</v>
      </c>
      <c r="AU126" s="208" t="str">
        <f t="shared" si="55"/>
        <v/>
      </c>
      <c r="AW126" s="208" t="str">
        <f>IF(ISERROR(VLOOKUP($M126,#REF!,10,0)),"",VLOOKUP($M126,#REF!,10,0))</f>
        <v/>
      </c>
      <c r="AX126" s="203">
        <f t="shared" si="56"/>
        <v>0</v>
      </c>
      <c r="AY126" s="208" t="str">
        <f t="shared" si="57"/>
        <v/>
      </c>
      <c r="BA126" s="225" t="str">
        <f t="shared" si="58"/>
        <v/>
      </c>
      <c r="BB126" s="225" t="str">
        <f t="shared" si="59"/>
        <v/>
      </c>
    </row>
    <row r="127" spans="1:54" s="39" customFormat="1" ht="25.2" customHeight="1" x14ac:dyDescent="0.2">
      <c r="A127" s="45"/>
      <c r="B127" s="48"/>
      <c r="C127" s="48"/>
      <c r="D127" s="53"/>
      <c r="E127" s="53"/>
      <c r="F127" s="55"/>
      <c r="G127" s="55"/>
      <c r="H127" s="60"/>
      <c r="I127" s="66"/>
      <c r="J127" s="68"/>
      <c r="L127" s="73">
        <f t="shared" si="35"/>
        <v>0</v>
      </c>
      <c r="M127" s="73" t="str">
        <f t="shared" si="36"/>
        <v xml:space="preserve"> </v>
      </c>
      <c r="N127" s="100">
        <f t="shared" si="37"/>
        <v>0</v>
      </c>
      <c r="O127" s="100">
        <f t="shared" si="38"/>
        <v>0</v>
      </c>
      <c r="P127" s="108">
        <f t="shared" si="39"/>
        <v>0</v>
      </c>
      <c r="Q127" s="108" t="str">
        <f>IF(OR($C127="LED",$C127="不明"),"",IF(ISERROR(VLOOKUP($M127,#REF!,2,0)),"",VLOOKUP($M127,#REF!,2,0)))</f>
        <v/>
      </c>
      <c r="R127" s="100">
        <f t="shared" si="40"/>
        <v>0</v>
      </c>
      <c r="S127" s="100">
        <f t="shared" si="41"/>
        <v>0</v>
      </c>
      <c r="T127" s="120" t="str">
        <f t="shared" si="42"/>
        <v/>
      </c>
      <c r="U127" s="124"/>
      <c r="V127" s="129" t="s">
        <v>164</v>
      </c>
      <c r="W127" s="131"/>
      <c r="X127" s="75" t="str">
        <f>IF(COUNTIF($M127,"*LED*"),"LED設置済",IF(COUNTIF($M127,"*不明*"),"該当不明",IF(ISERROR(VLOOKUP($M127,#REF!,4,0)),"",VLOOKUP($M127,#REF!,4,0))))</f>
        <v/>
      </c>
      <c r="Y127" s="139">
        <f t="shared" si="43"/>
        <v>0</v>
      </c>
      <c r="Z127" s="144" t="str">
        <f>IF(ISERROR(VLOOKUP($M127,#REF!,5,0)),"",VLOOKUP($M127,#REF!,5,0))</f>
        <v/>
      </c>
      <c r="AA127" s="147" t="str">
        <f t="shared" si="44"/>
        <v/>
      </c>
      <c r="AB127" s="147" t="str">
        <f t="shared" si="45"/>
        <v/>
      </c>
      <c r="AC127" s="147" t="str">
        <f>IF(ISERROR(VLOOKUP($M127,#REF!,6,0)),"",VLOOKUP($M127,#REF!,6,0))</f>
        <v/>
      </c>
      <c r="AD127" s="147" t="str">
        <f>IF(ISERROR(VLOOKUP($M127,#REF!,8,0)),"",VLOOKUP($M127,#REF!,8,0))</f>
        <v/>
      </c>
      <c r="AE127" s="152" t="str">
        <f t="shared" si="46"/>
        <v/>
      </c>
      <c r="AF127" s="155" t="str">
        <f t="shared" si="47"/>
        <v/>
      </c>
      <c r="AG127" s="146" t="str">
        <f t="shared" si="48"/>
        <v/>
      </c>
      <c r="AH127" s="146" t="str">
        <f>IF(ISERROR(VLOOKUP($M127,#REF!,9,0)),"",VLOOKUP($M127,#REF!,9,0))</f>
        <v/>
      </c>
      <c r="AI127" s="146" t="str">
        <f t="shared" si="49"/>
        <v/>
      </c>
      <c r="AJ127" s="168">
        <f t="shared" si="50"/>
        <v>0</v>
      </c>
      <c r="AK127" s="171"/>
      <c r="AL127" s="174" t="str">
        <f t="shared" si="51"/>
        <v/>
      </c>
      <c r="AM127" s="179" t="str">
        <f t="shared" si="52"/>
        <v/>
      </c>
      <c r="AN127" s="183" t="str">
        <f t="shared" si="53"/>
        <v>未入力セル</v>
      </c>
      <c r="AO127" s="186" t="str">
        <f t="shared" si="33"/>
        <v/>
      </c>
      <c r="AP127" s="186" t="str">
        <f t="shared" si="34"/>
        <v/>
      </c>
      <c r="AQ127" s="39">
        <f t="shared" si="60"/>
        <v>0</v>
      </c>
      <c r="AR127" s="39" t="str">
        <f>IF(ISERROR(VLOOKUP($M127,#REF!,16,0)),"",VLOOKUP($M127,#REF!,16,0))</f>
        <v/>
      </c>
      <c r="AS127" s="196" t="str">
        <f>IF(ISERROR(VLOOKUP($M127,#REF!,7,0)),"",VLOOKUP($M127,#REF!,7,0))</f>
        <v/>
      </c>
      <c r="AT127" s="203">
        <f t="shared" si="54"/>
        <v>0</v>
      </c>
      <c r="AU127" s="208" t="str">
        <f t="shared" si="55"/>
        <v/>
      </c>
      <c r="AW127" s="208" t="str">
        <f>IF(ISERROR(VLOOKUP($M127,#REF!,10,0)),"",VLOOKUP($M127,#REF!,10,0))</f>
        <v/>
      </c>
      <c r="AX127" s="203">
        <f t="shared" si="56"/>
        <v>0</v>
      </c>
      <c r="AY127" s="208" t="str">
        <f t="shared" si="57"/>
        <v/>
      </c>
      <c r="BA127" s="225" t="str">
        <f t="shared" si="58"/>
        <v/>
      </c>
      <c r="BB127" s="225" t="str">
        <f t="shared" si="59"/>
        <v/>
      </c>
    </row>
    <row r="128" spans="1:54" s="39" customFormat="1" ht="25.2" customHeight="1" x14ac:dyDescent="0.2">
      <c r="A128" s="45"/>
      <c r="B128" s="48"/>
      <c r="C128" s="48"/>
      <c r="D128" s="53"/>
      <c r="E128" s="53"/>
      <c r="F128" s="55"/>
      <c r="G128" s="55"/>
      <c r="H128" s="60"/>
      <c r="I128" s="66"/>
      <c r="J128" s="68"/>
      <c r="L128" s="73">
        <f t="shared" si="35"/>
        <v>0</v>
      </c>
      <c r="M128" s="73" t="str">
        <f t="shared" si="36"/>
        <v xml:space="preserve"> </v>
      </c>
      <c r="N128" s="100">
        <f t="shared" si="37"/>
        <v>0</v>
      </c>
      <c r="O128" s="100">
        <f t="shared" si="38"/>
        <v>0</v>
      </c>
      <c r="P128" s="108">
        <f t="shared" si="39"/>
        <v>0</v>
      </c>
      <c r="Q128" s="108" t="str">
        <f>IF(OR($C128="LED",$C128="不明"),"",IF(ISERROR(VLOOKUP($M128,#REF!,2,0)),"",VLOOKUP($M128,#REF!,2,0)))</f>
        <v/>
      </c>
      <c r="R128" s="100">
        <f t="shared" si="40"/>
        <v>0</v>
      </c>
      <c r="S128" s="100">
        <f t="shared" si="41"/>
        <v>0</v>
      </c>
      <c r="T128" s="120" t="str">
        <f t="shared" si="42"/>
        <v/>
      </c>
      <c r="U128" s="124"/>
      <c r="V128" s="129" t="s">
        <v>164</v>
      </c>
      <c r="W128" s="131"/>
      <c r="X128" s="75" t="str">
        <f>IF(COUNTIF($M128,"*LED*"),"LED設置済",IF(COUNTIF($M128,"*不明*"),"該当不明",IF(ISERROR(VLOOKUP($M128,#REF!,4,0)),"",VLOOKUP($M128,#REF!,4,0))))</f>
        <v/>
      </c>
      <c r="Y128" s="139">
        <f t="shared" si="43"/>
        <v>0</v>
      </c>
      <c r="Z128" s="144" t="str">
        <f>IF(ISERROR(VLOOKUP($M128,#REF!,5,0)),"",VLOOKUP($M128,#REF!,5,0))</f>
        <v/>
      </c>
      <c r="AA128" s="147" t="str">
        <f t="shared" si="44"/>
        <v/>
      </c>
      <c r="AB128" s="147" t="str">
        <f t="shared" si="45"/>
        <v/>
      </c>
      <c r="AC128" s="147" t="str">
        <f>IF(ISERROR(VLOOKUP($M128,#REF!,6,0)),"",VLOOKUP($M128,#REF!,6,0))</f>
        <v/>
      </c>
      <c r="AD128" s="147" t="str">
        <f>IF(ISERROR(VLOOKUP($M128,#REF!,8,0)),"",VLOOKUP($M128,#REF!,8,0))</f>
        <v/>
      </c>
      <c r="AE128" s="152" t="str">
        <f t="shared" si="46"/>
        <v/>
      </c>
      <c r="AF128" s="155" t="str">
        <f t="shared" si="47"/>
        <v/>
      </c>
      <c r="AG128" s="146" t="str">
        <f t="shared" si="48"/>
        <v/>
      </c>
      <c r="AH128" s="146" t="str">
        <f>IF(ISERROR(VLOOKUP($M128,#REF!,9,0)),"",VLOOKUP($M128,#REF!,9,0))</f>
        <v/>
      </c>
      <c r="AI128" s="146" t="str">
        <f t="shared" si="49"/>
        <v/>
      </c>
      <c r="AJ128" s="168">
        <f t="shared" si="50"/>
        <v>0</v>
      </c>
      <c r="AK128" s="171"/>
      <c r="AL128" s="174" t="str">
        <f t="shared" si="51"/>
        <v/>
      </c>
      <c r="AM128" s="179" t="str">
        <f t="shared" si="52"/>
        <v/>
      </c>
      <c r="AN128" s="183" t="str">
        <f t="shared" si="53"/>
        <v>未入力セル</v>
      </c>
      <c r="AO128" s="186" t="str">
        <f t="shared" si="33"/>
        <v/>
      </c>
      <c r="AP128" s="186" t="str">
        <f t="shared" si="34"/>
        <v/>
      </c>
      <c r="AQ128" s="39">
        <f t="shared" si="60"/>
        <v>0</v>
      </c>
      <c r="AR128" s="39" t="str">
        <f>IF(ISERROR(VLOOKUP($M128,#REF!,16,0)),"",VLOOKUP($M128,#REF!,16,0))</f>
        <v/>
      </c>
      <c r="AS128" s="196" t="str">
        <f>IF(ISERROR(VLOOKUP($M128,#REF!,7,0)),"",VLOOKUP($M128,#REF!,7,0))</f>
        <v/>
      </c>
      <c r="AT128" s="203">
        <f t="shared" si="54"/>
        <v>0</v>
      </c>
      <c r="AU128" s="208" t="str">
        <f t="shared" si="55"/>
        <v/>
      </c>
      <c r="AW128" s="208" t="str">
        <f>IF(ISERROR(VLOOKUP($M128,#REF!,10,0)),"",VLOOKUP($M128,#REF!,10,0))</f>
        <v/>
      </c>
      <c r="AX128" s="203">
        <f t="shared" si="56"/>
        <v>0</v>
      </c>
      <c r="AY128" s="208" t="str">
        <f t="shared" si="57"/>
        <v/>
      </c>
      <c r="BA128" s="225" t="str">
        <f t="shared" si="58"/>
        <v/>
      </c>
      <c r="BB128" s="225" t="str">
        <f t="shared" si="59"/>
        <v/>
      </c>
    </row>
    <row r="129" spans="1:54" s="39" customFormat="1" ht="25.2" customHeight="1" x14ac:dyDescent="0.2">
      <c r="A129" s="45"/>
      <c r="B129" s="48"/>
      <c r="C129" s="48"/>
      <c r="D129" s="53"/>
      <c r="E129" s="53"/>
      <c r="F129" s="55"/>
      <c r="G129" s="55"/>
      <c r="H129" s="60"/>
      <c r="I129" s="66"/>
      <c r="J129" s="68"/>
      <c r="L129" s="73">
        <f t="shared" si="35"/>
        <v>0</v>
      </c>
      <c r="M129" s="73" t="str">
        <f t="shared" si="36"/>
        <v xml:space="preserve"> </v>
      </c>
      <c r="N129" s="100">
        <f t="shared" si="37"/>
        <v>0</v>
      </c>
      <c r="O129" s="100">
        <f t="shared" si="38"/>
        <v>0</v>
      </c>
      <c r="P129" s="108">
        <f t="shared" si="39"/>
        <v>0</v>
      </c>
      <c r="Q129" s="108" t="str">
        <f>IF(OR($C129="LED",$C129="不明"),"",IF(ISERROR(VLOOKUP($M129,#REF!,2,0)),"",VLOOKUP($M129,#REF!,2,0)))</f>
        <v/>
      </c>
      <c r="R129" s="100">
        <f t="shared" si="40"/>
        <v>0</v>
      </c>
      <c r="S129" s="100">
        <f t="shared" si="41"/>
        <v>0</v>
      </c>
      <c r="T129" s="120" t="str">
        <f t="shared" si="42"/>
        <v/>
      </c>
      <c r="U129" s="124"/>
      <c r="V129" s="129" t="s">
        <v>164</v>
      </c>
      <c r="W129" s="131"/>
      <c r="X129" s="75" t="str">
        <f>IF(COUNTIF($M129,"*LED*"),"LED設置済",IF(COUNTIF($M129,"*不明*"),"該当不明",IF(ISERROR(VLOOKUP($M129,#REF!,4,0)),"",VLOOKUP($M129,#REF!,4,0))))</f>
        <v/>
      </c>
      <c r="Y129" s="139">
        <f t="shared" si="43"/>
        <v>0</v>
      </c>
      <c r="Z129" s="144" t="str">
        <f>IF(ISERROR(VLOOKUP($M129,#REF!,5,0)),"",VLOOKUP($M129,#REF!,5,0))</f>
        <v/>
      </c>
      <c r="AA129" s="147" t="str">
        <f t="shared" si="44"/>
        <v/>
      </c>
      <c r="AB129" s="147" t="str">
        <f t="shared" si="45"/>
        <v/>
      </c>
      <c r="AC129" s="147" t="str">
        <f>IF(ISERROR(VLOOKUP($M129,#REF!,6,0)),"",VLOOKUP($M129,#REF!,6,0))</f>
        <v/>
      </c>
      <c r="AD129" s="147" t="str">
        <f>IF(ISERROR(VLOOKUP($M129,#REF!,8,0)),"",VLOOKUP($M129,#REF!,8,0))</f>
        <v/>
      </c>
      <c r="AE129" s="152" t="str">
        <f t="shared" si="46"/>
        <v/>
      </c>
      <c r="AF129" s="155" t="str">
        <f t="shared" si="47"/>
        <v/>
      </c>
      <c r="AG129" s="146" t="str">
        <f t="shared" si="48"/>
        <v/>
      </c>
      <c r="AH129" s="146" t="str">
        <f>IF(ISERROR(VLOOKUP($M129,#REF!,9,0)),"",VLOOKUP($M129,#REF!,9,0))</f>
        <v/>
      </c>
      <c r="AI129" s="146" t="str">
        <f t="shared" si="49"/>
        <v/>
      </c>
      <c r="AJ129" s="168">
        <f t="shared" si="50"/>
        <v>0</v>
      </c>
      <c r="AK129" s="171"/>
      <c r="AL129" s="174" t="str">
        <f t="shared" si="51"/>
        <v/>
      </c>
      <c r="AM129" s="179" t="str">
        <f t="shared" si="52"/>
        <v/>
      </c>
      <c r="AN129" s="183" t="str">
        <f t="shared" si="53"/>
        <v>未入力セル</v>
      </c>
      <c r="AO129" s="186" t="str">
        <f t="shared" ref="AO129:AO192" si="61">IF(ISERROR((Q129*Y129)/1000),"",((Q129*Y129)/1000))</f>
        <v/>
      </c>
      <c r="AP129" s="186" t="str">
        <f t="shared" ref="AP129:AP192" si="62">IF(ISERROR((Z129*Y129)/1000),"",((Z129*Y129)/1000))</f>
        <v/>
      </c>
      <c r="AQ129" s="39">
        <f t="shared" si="60"/>
        <v>0</v>
      </c>
      <c r="AR129" s="39" t="str">
        <f>IF(ISERROR(VLOOKUP($M129,#REF!,16,0)),"",VLOOKUP($M129,#REF!,16,0))</f>
        <v/>
      </c>
      <c r="AS129" s="196" t="str">
        <f>IF(ISERROR(VLOOKUP($M129,#REF!,7,0)),"",VLOOKUP($M129,#REF!,7,0))</f>
        <v/>
      </c>
      <c r="AT129" s="203">
        <f t="shared" si="54"/>
        <v>0</v>
      </c>
      <c r="AU129" s="208" t="str">
        <f t="shared" si="55"/>
        <v/>
      </c>
      <c r="AW129" s="208" t="str">
        <f>IF(ISERROR(VLOOKUP($M129,#REF!,10,0)),"",VLOOKUP($M129,#REF!,10,0))</f>
        <v/>
      </c>
      <c r="AX129" s="203">
        <f t="shared" si="56"/>
        <v>0</v>
      </c>
      <c r="AY129" s="208" t="str">
        <f t="shared" si="57"/>
        <v/>
      </c>
      <c r="BA129" s="225" t="str">
        <f t="shared" si="58"/>
        <v/>
      </c>
      <c r="BB129" s="225" t="str">
        <f t="shared" si="59"/>
        <v/>
      </c>
    </row>
    <row r="130" spans="1:54" s="39" customFormat="1" ht="25.2" customHeight="1" x14ac:dyDescent="0.2">
      <c r="A130" s="45"/>
      <c r="B130" s="48"/>
      <c r="C130" s="48"/>
      <c r="D130" s="53"/>
      <c r="E130" s="53"/>
      <c r="F130" s="55"/>
      <c r="G130" s="55"/>
      <c r="H130" s="60"/>
      <c r="I130" s="66"/>
      <c r="J130" s="68"/>
      <c r="L130" s="73">
        <f t="shared" si="35"/>
        <v>0</v>
      </c>
      <c r="M130" s="73" t="str">
        <f t="shared" si="36"/>
        <v xml:space="preserve"> </v>
      </c>
      <c r="N130" s="100">
        <f t="shared" si="37"/>
        <v>0</v>
      </c>
      <c r="O130" s="100">
        <f t="shared" si="38"/>
        <v>0</v>
      </c>
      <c r="P130" s="108">
        <f t="shared" si="39"/>
        <v>0</v>
      </c>
      <c r="Q130" s="108" t="str">
        <f>IF(OR($C130="LED",$C130="不明"),"",IF(ISERROR(VLOOKUP($M130,#REF!,2,0)),"",VLOOKUP($M130,#REF!,2,0)))</f>
        <v/>
      </c>
      <c r="R130" s="100">
        <f t="shared" si="40"/>
        <v>0</v>
      </c>
      <c r="S130" s="100">
        <f t="shared" si="41"/>
        <v>0</v>
      </c>
      <c r="T130" s="120" t="str">
        <f t="shared" si="42"/>
        <v/>
      </c>
      <c r="U130" s="124"/>
      <c r="V130" s="129" t="s">
        <v>164</v>
      </c>
      <c r="W130" s="131"/>
      <c r="X130" s="75" t="str">
        <f>IF(COUNTIF($M130,"*LED*"),"LED設置済",IF(COUNTIF($M130,"*不明*"),"該当不明",IF(ISERROR(VLOOKUP($M130,#REF!,4,0)),"",VLOOKUP($M130,#REF!,4,0))))</f>
        <v/>
      </c>
      <c r="Y130" s="139">
        <f t="shared" si="43"/>
        <v>0</v>
      </c>
      <c r="Z130" s="144" t="str">
        <f>IF(ISERROR(VLOOKUP($M130,#REF!,5,0)),"",VLOOKUP($M130,#REF!,5,0))</f>
        <v/>
      </c>
      <c r="AA130" s="147" t="str">
        <f t="shared" si="44"/>
        <v/>
      </c>
      <c r="AB130" s="147" t="str">
        <f t="shared" si="45"/>
        <v/>
      </c>
      <c r="AC130" s="147" t="str">
        <f>IF(ISERROR(VLOOKUP($M130,#REF!,6,0)),"",VLOOKUP($M130,#REF!,6,0))</f>
        <v/>
      </c>
      <c r="AD130" s="147" t="str">
        <f>IF(ISERROR(VLOOKUP($M130,#REF!,8,0)),"",VLOOKUP($M130,#REF!,8,0))</f>
        <v/>
      </c>
      <c r="AE130" s="152" t="str">
        <f t="shared" si="46"/>
        <v/>
      </c>
      <c r="AF130" s="155" t="str">
        <f t="shared" si="47"/>
        <v/>
      </c>
      <c r="AG130" s="146" t="str">
        <f t="shared" si="48"/>
        <v/>
      </c>
      <c r="AH130" s="146" t="str">
        <f>IF(ISERROR(VLOOKUP($M130,#REF!,9,0)),"",VLOOKUP($M130,#REF!,9,0))</f>
        <v/>
      </c>
      <c r="AI130" s="146" t="str">
        <f t="shared" si="49"/>
        <v/>
      </c>
      <c r="AJ130" s="168">
        <f t="shared" si="50"/>
        <v>0</v>
      </c>
      <c r="AK130" s="171"/>
      <c r="AL130" s="174" t="str">
        <f t="shared" si="51"/>
        <v/>
      </c>
      <c r="AM130" s="179" t="str">
        <f t="shared" si="52"/>
        <v/>
      </c>
      <c r="AN130" s="183" t="str">
        <f t="shared" si="53"/>
        <v>未入力セル</v>
      </c>
      <c r="AO130" s="186" t="str">
        <f t="shared" si="61"/>
        <v/>
      </c>
      <c r="AP130" s="186" t="str">
        <f t="shared" si="62"/>
        <v/>
      </c>
      <c r="AQ130" s="39">
        <f t="shared" si="60"/>
        <v>0</v>
      </c>
      <c r="AR130" s="39" t="str">
        <f>IF(ISERROR(VLOOKUP($M130,#REF!,16,0)),"",VLOOKUP($M130,#REF!,16,0))</f>
        <v/>
      </c>
      <c r="AS130" s="196" t="str">
        <f>IF(ISERROR(VLOOKUP($M130,#REF!,7,0)),"",VLOOKUP($M130,#REF!,7,0))</f>
        <v/>
      </c>
      <c r="AT130" s="203">
        <f t="shared" si="54"/>
        <v>0</v>
      </c>
      <c r="AU130" s="208" t="str">
        <f t="shared" si="55"/>
        <v/>
      </c>
      <c r="AW130" s="208" t="str">
        <f>IF(ISERROR(VLOOKUP($M130,#REF!,10,0)),"",VLOOKUP($M130,#REF!,10,0))</f>
        <v/>
      </c>
      <c r="AX130" s="203">
        <f t="shared" si="56"/>
        <v>0</v>
      </c>
      <c r="AY130" s="208" t="str">
        <f t="shared" si="57"/>
        <v/>
      </c>
      <c r="BA130" s="225" t="str">
        <f t="shared" si="58"/>
        <v/>
      </c>
      <c r="BB130" s="225" t="str">
        <f t="shared" si="59"/>
        <v/>
      </c>
    </row>
    <row r="131" spans="1:54" s="39" customFormat="1" ht="25.2" customHeight="1" x14ac:dyDescent="0.2">
      <c r="A131" s="45"/>
      <c r="B131" s="48"/>
      <c r="C131" s="48"/>
      <c r="D131" s="53"/>
      <c r="E131" s="53"/>
      <c r="F131" s="55"/>
      <c r="G131" s="55"/>
      <c r="H131" s="60"/>
      <c r="I131" s="66"/>
      <c r="J131" s="68"/>
      <c r="L131" s="73">
        <f t="shared" si="35"/>
        <v>0</v>
      </c>
      <c r="M131" s="73" t="str">
        <f t="shared" si="36"/>
        <v xml:space="preserve"> </v>
      </c>
      <c r="N131" s="100">
        <f t="shared" si="37"/>
        <v>0</v>
      </c>
      <c r="O131" s="100">
        <f t="shared" si="38"/>
        <v>0</v>
      </c>
      <c r="P131" s="108">
        <f t="shared" si="39"/>
        <v>0</v>
      </c>
      <c r="Q131" s="108" t="str">
        <f>IF(OR($C131="LED",$C131="不明"),"",IF(ISERROR(VLOOKUP($M131,#REF!,2,0)),"",VLOOKUP($M131,#REF!,2,0)))</f>
        <v/>
      </c>
      <c r="R131" s="100">
        <f t="shared" si="40"/>
        <v>0</v>
      </c>
      <c r="S131" s="100">
        <f t="shared" si="41"/>
        <v>0</v>
      </c>
      <c r="T131" s="120" t="str">
        <f t="shared" si="42"/>
        <v/>
      </c>
      <c r="U131" s="124"/>
      <c r="V131" s="129" t="s">
        <v>164</v>
      </c>
      <c r="W131" s="131"/>
      <c r="X131" s="75" t="str">
        <f>IF(COUNTIF($M131,"*LED*"),"LED設置済",IF(COUNTIF($M131,"*不明*"),"該当不明",IF(ISERROR(VLOOKUP($M131,#REF!,4,0)),"",VLOOKUP($M131,#REF!,4,0))))</f>
        <v/>
      </c>
      <c r="Y131" s="139">
        <f t="shared" si="43"/>
        <v>0</v>
      </c>
      <c r="Z131" s="144" t="str">
        <f>IF(ISERROR(VLOOKUP($M131,#REF!,5,0)),"",VLOOKUP($M131,#REF!,5,0))</f>
        <v/>
      </c>
      <c r="AA131" s="147" t="str">
        <f t="shared" si="44"/>
        <v/>
      </c>
      <c r="AB131" s="147" t="str">
        <f t="shared" si="45"/>
        <v/>
      </c>
      <c r="AC131" s="147" t="str">
        <f>IF(ISERROR(VLOOKUP($M131,#REF!,6,0)),"",VLOOKUP($M131,#REF!,6,0))</f>
        <v/>
      </c>
      <c r="AD131" s="147" t="str">
        <f>IF(ISERROR(VLOOKUP($M131,#REF!,8,0)),"",VLOOKUP($M131,#REF!,8,0))</f>
        <v/>
      </c>
      <c r="AE131" s="152" t="str">
        <f t="shared" si="46"/>
        <v/>
      </c>
      <c r="AF131" s="155" t="str">
        <f t="shared" si="47"/>
        <v/>
      </c>
      <c r="AG131" s="146" t="str">
        <f t="shared" si="48"/>
        <v/>
      </c>
      <c r="AH131" s="146" t="str">
        <f>IF(ISERROR(VLOOKUP($M131,#REF!,9,0)),"",VLOOKUP($M131,#REF!,9,0))</f>
        <v/>
      </c>
      <c r="AI131" s="146" t="str">
        <f t="shared" si="49"/>
        <v/>
      </c>
      <c r="AJ131" s="168">
        <f t="shared" si="50"/>
        <v>0</v>
      </c>
      <c r="AK131" s="171"/>
      <c r="AL131" s="174" t="str">
        <f t="shared" si="51"/>
        <v/>
      </c>
      <c r="AM131" s="179" t="str">
        <f t="shared" si="52"/>
        <v/>
      </c>
      <c r="AN131" s="183" t="str">
        <f t="shared" si="53"/>
        <v>未入力セル</v>
      </c>
      <c r="AO131" s="186" t="str">
        <f t="shared" si="61"/>
        <v/>
      </c>
      <c r="AP131" s="186" t="str">
        <f t="shared" si="62"/>
        <v/>
      </c>
      <c r="AQ131" s="39">
        <f t="shared" si="60"/>
        <v>0</v>
      </c>
      <c r="AR131" s="39" t="str">
        <f>IF(ISERROR(VLOOKUP($M131,#REF!,16,0)),"",VLOOKUP($M131,#REF!,16,0))</f>
        <v/>
      </c>
      <c r="AS131" s="196" t="str">
        <f>IF(ISERROR(VLOOKUP($M131,#REF!,7,0)),"",VLOOKUP($M131,#REF!,7,0))</f>
        <v/>
      </c>
      <c r="AT131" s="203">
        <f t="shared" si="54"/>
        <v>0</v>
      </c>
      <c r="AU131" s="208" t="str">
        <f t="shared" si="55"/>
        <v/>
      </c>
      <c r="AW131" s="208" t="str">
        <f>IF(ISERROR(VLOOKUP($M131,#REF!,10,0)),"",VLOOKUP($M131,#REF!,10,0))</f>
        <v/>
      </c>
      <c r="AX131" s="203">
        <f t="shared" si="56"/>
        <v>0</v>
      </c>
      <c r="AY131" s="208" t="str">
        <f t="shared" si="57"/>
        <v/>
      </c>
      <c r="BA131" s="225" t="str">
        <f t="shared" si="58"/>
        <v/>
      </c>
      <c r="BB131" s="225" t="str">
        <f t="shared" si="59"/>
        <v/>
      </c>
    </row>
    <row r="132" spans="1:54" s="39" customFormat="1" ht="25.2" customHeight="1" x14ac:dyDescent="0.2">
      <c r="A132" s="45"/>
      <c r="B132" s="48"/>
      <c r="C132" s="48"/>
      <c r="D132" s="53"/>
      <c r="E132" s="53"/>
      <c r="F132" s="55"/>
      <c r="G132" s="55"/>
      <c r="H132" s="60"/>
      <c r="I132" s="66"/>
      <c r="J132" s="68"/>
      <c r="L132" s="73">
        <f t="shared" si="35"/>
        <v>0</v>
      </c>
      <c r="M132" s="73" t="str">
        <f t="shared" si="36"/>
        <v xml:space="preserve"> </v>
      </c>
      <c r="N132" s="100">
        <f t="shared" si="37"/>
        <v>0</v>
      </c>
      <c r="O132" s="100">
        <f t="shared" si="38"/>
        <v>0</v>
      </c>
      <c r="P132" s="108">
        <f t="shared" si="39"/>
        <v>0</v>
      </c>
      <c r="Q132" s="108" t="str">
        <f>IF(OR($C132="LED",$C132="不明"),"",IF(ISERROR(VLOOKUP($M132,#REF!,2,0)),"",VLOOKUP($M132,#REF!,2,0)))</f>
        <v/>
      </c>
      <c r="R132" s="100">
        <f t="shared" si="40"/>
        <v>0</v>
      </c>
      <c r="S132" s="100">
        <f t="shared" si="41"/>
        <v>0</v>
      </c>
      <c r="T132" s="120" t="str">
        <f t="shared" si="42"/>
        <v/>
      </c>
      <c r="U132" s="124"/>
      <c r="V132" s="129" t="s">
        <v>164</v>
      </c>
      <c r="W132" s="131"/>
      <c r="X132" s="75" t="str">
        <f>IF(COUNTIF($M132,"*LED*"),"LED設置済",IF(COUNTIF($M132,"*不明*"),"該当不明",IF(ISERROR(VLOOKUP($M132,#REF!,4,0)),"",VLOOKUP($M132,#REF!,4,0))))</f>
        <v/>
      </c>
      <c r="Y132" s="139">
        <f t="shared" si="43"/>
        <v>0</v>
      </c>
      <c r="Z132" s="144" t="str">
        <f>IF(ISERROR(VLOOKUP($M132,#REF!,5,0)),"",VLOOKUP($M132,#REF!,5,0))</f>
        <v/>
      </c>
      <c r="AA132" s="147" t="str">
        <f t="shared" si="44"/>
        <v/>
      </c>
      <c r="AB132" s="147" t="str">
        <f t="shared" si="45"/>
        <v/>
      </c>
      <c r="AC132" s="147" t="str">
        <f>IF(ISERROR(VLOOKUP($M132,#REF!,6,0)),"",VLOOKUP($M132,#REF!,6,0))</f>
        <v/>
      </c>
      <c r="AD132" s="147" t="str">
        <f>IF(ISERROR(VLOOKUP($M132,#REF!,8,0)),"",VLOOKUP($M132,#REF!,8,0))</f>
        <v/>
      </c>
      <c r="AE132" s="152" t="str">
        <f t="shared" si="46"/>
        <v/>
      </c>
      <c r="AF132" s="155" t="str">
        <f t="shared" si="47"/>
        <v/>
      </c>
      <c r="AG132" s="146" t="str">
        <f t="shared" si="48"/>
        <v/>
      </c>
      <c r="AH132" s="146" t="str">
        <f>IF(ISERROR(VLOOKUP($M132,#REF!,9,0)),"",VLOOKUP($M132,#REF!,9,0))</f>
        <v/>
      </c>
      <c r="AI132" s="146" t="str">
        <f t="shared" si="49"/>
        <v/>
      </c>
      <c r="AJ132" s="168">
        <f t="shared" si="50"/>
        <v>0</v>
      </c>
      <c r="AK132" s="171"/>
      <c r="AL132" s="174" t="str">
        <f t="shared" si="51"/>
        <v/>
      </c>
      <c r="AM132" s="179" t="str">
        <f t="shared" si="52"/>
        <v/>
      </c>
      <c r="AN132" s="183" t="str">
        <f t="shared" si="53"/>
        <v>未入力セル</v>
      </c>
      <c r="AO132" s="186" t="str">
        <f t="shared" si="61"/>
        <v/>
      </c>
      <c r="AP132" s="186" t="str">
        <f t="shared" si="62"/>
        <v/>
      </c>
      <c r="AQ132" s="39">
        <f t="shared" si="60"/>
        <v>0</v>
      </c>
      <c r="AR132" s="39" t="str">
        <f>IF(ISERROR(VLOOKUP($M132,#REF!,16,0)),"",VLOOKUP($M132,#REF!,16,0))</f>
        <v/>
      </c>
      <c r="AS132" s="196" t="str">
        <f>IF(ISERROR(VLOOKUP($M132,#REF!,7,0)),"",VLOOKUP($M132,#REF!,7,0))</f>
        <v/>
      </c>
      <c r="AT132" s="203">
        <f t="shared" si="54"/>
        <v>0</v>
      </c>
      <c r="AU132" s="208" t="str">
        <f t="shared" si="55"/>
        <v/>
      </c>
      <c r="AW132" s="208" t="str">
        <f>IF(ISERROR(VLOOKUP($M132,#REF!,10,0)),"",VLOOKUP($M132,#REF!,10,0))</f>
        <v/>
      </c>
      <c r="AX132" s="203">
        <f t="shared" si="56"/>
        <v>0</v>
      </c>
      <c r="AY132" s="208" t="str">
        <f t="shared" si="57"/>
        <v/>
      </c>
      <c r="BA132" s="225" t="str">
        <f t="shared" si="58"/>
        <v/>
      </c>
      <c r="BB132" s="225" t="str">
        <f t="shared" si="59"/>
        <v/>
      </c>
    </row>
    <row r="133" spans="1:54" s="39" customFormat="1" ht="25.2" customHeight="1" x14ac:dyDescent="0.2">
      <c r="A133" s="45"/>
      <c r="B133" s="48"/>
      <c r="C133" s="48"/>
      <c r="D133" s="53"/>
      <c r="E133" s="53"/>
      <c r="F133" s="55"/>
      <c r="G133" s="55"/>
      <c r="H133" s="60"/>
      <c r="I133" s="66"/>
      <c r="J133" s="68"/>
      <c r="L133" s="73">
        <f t="shared" si="35"/>
        <v>0</v>
      </c>
      <c r="M133" s="73" t="str">
        <f t="shared" si="36"/>
        <v xml:space="preserve"> </v>
      </c>
      <c r="N133" s="100">
        <f t="shared" si="37"/>
        <v>0</v>
      </c>
      <c r="O133" s="100">
        <f t="shared" si="38"/>
        <v>0</v>
      </c>
      <c r="P133" s="108">
        <f t="shared" si="39"/>
        <v>0</v>
      </c>
      <c r="Q133" s="108" t="str">
        <f>IF(OR($C133="LED",$C133="不明"),"",IF(ISERROR(VLOOKUP($M133,#REF!,2,0)),"",VLOOKUP($M133,#REF!,2,0)))</f>
        <v/>
      </c>
      <c r="R133" s="100">
        <f t="shared" si="40"/>
        <v>0</v>
      </c>
      <c r="S133" s="100">
        <f t="shared" si="41"/>
        <v>0</v>
      </c>
      <c r="T133" s="120" t="str">
        <f t="shared" si="42"/>
        <v/>
      </c>
      <c r="U133" s="124"/>
      <c r="V133" s="129" t="s">
        <v>164</v>
      </c>
      <c r="W133" s="131"/>
      <c r="X133" s="75" t="str">
        <f>IF(COUNTIF($M133,"*LED*"),"LED設置済",IF(COUNTIF($M133,"*不明*"),"該当不明",IF(ISERROR(VLOOKUP($M133,#REF!,4,0)),"",VLOOKUP($M133,#REF!,4,0))))</f>
        <v/>
      </c>
      <c r="Y133" s="139">
        <f t="shared" si="43"/>
        <v>0</v>
      </c>
      <c r="Z133" s="144" t="str">
        <f>IF(ISERROR(VLOOKUP($M133,#REF!,5,0)),"",VLOOKUP($M133,#REF!,5,0))</f>
        <v/>
      </c>
      <c r="AA133" s="147" t="str">
        <f t="shared" si="44"/>
        <v/>
      </c>
      <c r="AB133" s="147" t="str">
        <f t="shared" si="45"/>
        <v/>
      </c>
      <c r="AC133" s="147" t="str">
        <f>IF(ISERROR(VLOOKUP($M133,#REF!,6,0)),"",VLOOKUP($M133,#REF!,6,0))</f>
        <v/>
      </c>
      <c r="AD133" s="147" t="str">
        <f>IF(ISERROR(VLOOKUP($M133,#REF!,8,0)),"",VLOOKUP($M133,#REF!,8,0))</f>
        <v/>
      </c>
      <c r="AE133" s="152" t="str">
        <f t="shared" si="46"/>
        <v/>
      </c>
      <c r="AF133" s="155" t="str">
        <f t="shared" si="47"/>
        <v/>
      </c>
      <c r="AG133" s="146" t="str">
        <f t="shared" si="48"/>
        <v/>
      </c>
      <c r="AH133" s="146" t="str">
        <f>IF(ISERROR(VLOOKUP($M133,#REF!,9,0)),"",VLOOKUP($M133,#REF!,9,0))</f>
        <v/>
      </c>
      <c r="AI133" s="146" t="str">
        <f t="shared" si="49"/>
        <v/>
      </c>
      <c r="AJ133" s="168">
        <f t="shared" si="50"/>
        <v>0</v>
      </c>
      <c r="AK133" s="171"/>
      <c r="AL133" s="174" t="str">
        <f t="shared" si="51"/>
        <v/>
      </c>
      <c r="AM133" s="179" t="str">
        <f t="shared" si="52"/>
        <v/>
      </c>
      <c r="AN133" s="183" t="str">
        <f t="shared" si="53"/>
        <v>未入力セル</v>
      </c>
      <c r="AO133" s="186" t="str">
        <f t="shared" si="61"/>
        <v/>
      </c>
      <c r="AP133" s="186" t="str">
        <f t="shared" si="62"/>
        <v/>
      </c>
      <c r="AQ133" s="39">
        <f t="shared" si="60"/>
        <v>0</v>
      </c>
      <c r="AR133" s="39" t="str">
        <f>IF(ISERROR(VLOOKUP($M133,#REF!,16,0)),"",VLOOKUP($M133,#REF!,16,0))</f>
        <v/>
      </c>
      <c r="AS133" s="196" t="str">
        <f>IF(ISERROR(VLOOKUP($M133,#REF!,7,0)),"",VLOOKUP($M133,#REF!,7,0))</f>
        <v/>
      </c>
      <c r="AT133" s="203">
        <f t="shared" si="54"/>
        <v>0</v>
      </c>
      <c r="AU133" s="208" t="str">
        <f t="shared" si="55"/>
        <v/>
      </c>
      <c r="AW133" s="208" t="str">
        <f>IF(ISERROR(VLOOKUP($M133,#REF!,10,0)),"",VLOOKUP($M133,#REF!,10,0))</f>
        <v/>
      </c>
      <c r="AX133" s="203">
        <f t="shared" si="56"/>
        <v>0</v>
      </c>
      <c r="AY133" s="208" t="str">
        <f t="shared" si="57"/>
        <v/>
      </c>
      <c r="BA133" s="225" t="str">
        <f t="shared" si="58"/>
        <v/>
      </c>
      <c r="BB133" s="225" t="str">
        <f t="shared" si="59"/>
        <v/>
      </c>
    </row>
    <row r="134" spans="1:54" s="39" customFormat="1" ht="25.2" customHeight="1" x14ac:dyDescent="0.2">
      <c r="A134" s="45"/>
      <c r="B134" s="48"/>
      <c r="C134" s="48"/>
      <c r="D134" s="53"/>
      <c r="E134" s="53"/>
      <c r="F134" s="55"/>
      <c r="G134" s="55"/>
      <c r="H134" s="60"/>
      <c r="I134" s="66"/>
      <c r="J134" s="68"/>
      <c r="L134" s="73">
        <f t="shared" si="35"/>
        <v>0</v>
      </c>
      <c r="M134" s="73" t="str">
        <f t="shared" si="36"/>
        <v xml:space="preserve"> </v>
      </c>
      <c r="N134" s="100">
        <f t="shared" si="37"/>
        <v>0</v>
      </c>
      <c r="O134" s="100">
        <f t="shared" si="38"/>
        <v>0</v>
      </c>
      <c r="P134" s="108">
        <f t="shared" si="39"/>
        <v>0</v>
      </c>
      <c r="Q134" s="108" t="str">
        <f>IF(OR($C134="LED",$C134="不明"),"",IF(ISERROR(VLOOKUP($M134,#REF!,2,0)),"",VLOOKUP($M134,#REF!,2,0)))</f>
        <v/>
      </c>
      <c r="R134" s="100">
        <f t="shared" si="40"/>
        <v>0</v>
      </c>
      <c r="S134" s="100">
        <f t="shared" si="41"/>
        <v>0</v>
      </c>
      <c r="T134" s="120" t="str">
        <f t="shared" si="42"/>
        <v/>
      </c>
      <c r="U134" s="124"/>
      <c r="V134" s="129" t="s">
        <v>164</v>
      </c>
      <c r="W134" s="131"/>
      <c r="X134" s="75" t="str">
        <f>IF(COUNTIF($M134,"*LED*"),"LED設置済",IF(COUNTIF($M134,"*不明*"),"該当不明",IF(ISERROR(VLOOKUP($M134,#REF!,4,0)),"",VLOOKUP($M134,#REF!,4,0))))</f>
        <v/>
      </c>
      <c r="Y134" s="139">
        <f t="shared" si="43"/>
        <v>0</v>
      </c>
      <c r="Z134" s="144" t="str">
        <f>IF(ISERROR(VLOOKUP($M134,#REF!,5,0)),"",VLOOKUP($M134,#REF!,5,0))</f>
        <v/>
      </c>
      <c r="AA134" s="147" t="str">
        <f t="shared" si="44"/>
        <v/>
      </c>
      <c r="AB134" s="147" t="str">
        <f t="shared" si="45"/>
        <v/>
      </c>
      <c r="AC134" s="147" t="str">
        <f>IF(ISERROR(VLOOKUP($M134,#REF!,6,0)),"",VLOOKUP($M134,#REF!,6,0))</f>
        <v/>
      </c>
      <c r="AD134" s="147" t="str">
        <f>IF(ISERROR(VLOOKUP($M134,#REF!,8,0)),"",VLOOKUP($M134,#REF!,8,0))</f>
        <v/>
      </c>
      <c r="AE134" s="152" t="str">
        <f t="shared" si="46"/>
        <v/>
      </c>
      <c r="AF134" s="155" t="str">
        <f t="shared" si="47"/>
        <v/>
      </c>
      <c r="AG134" s="146" t="str">
        <f t="shared" si="48"/>
        <v/>
      </c>
      <c r="AH134" s="146" t="str">
        <f>IF(ISERROR(VLOOKUP($M134,#REF!,9,0)),"",VLOOKUP($M134,#REF!,9,0))</f>
        <v/>
      </c>
      <c r="AI134" s="146" t="str">
        <f t="shared" si="49"/>
        <v/>
      </c>
      <c r="AJ134" s="168">
        <f t="shared" si="50"/>
        <v>0</v>
      </c>
      <c r="AK134" s="171"/>
      <c r="AL134" s="174" t="str">
        <f t="shared" si="51"/>
        <v/>
      </c>
      <c r="AM134" s="179" t="str">
        <f t="shared" si="52"/>
        <v/>
      </c>
      <c r="AN134" s="183" t="str">
        <f t="shared" si="53"/>
        <v>未入力セル</v>
      </c>
      <c r="AO134" s="186" t="str">
        <f t="shared" si="61"/>
        <v/>
      </c>
      <c r="AP134" s="186" t="str">
        <f t="shared" si="62"/>
        <v/>
      </c>
      <c r="AQ134" s="39">
        <f t="shared" si="60"/>
        <v>0</v>
      </c>
      <c r="AR134" s="39" t="str">
        <f>IF(ISERROR(VLOOKUP($M134,#REF!,16,0)),"",VLOOKUP($M134,#REF!,16,0))</f>
        <v/>
      </c>
      <c r="AS134" s="196" t="str">
        <f>IF(ISERROR(VLOOKUP($M134,#REF!,7,0)),"",VLOOKUP($M134,#REF!,7,0))</f>
        <v/>
      </c>
      <c r="AT134" s="203">
        <f t="shared" si="54"/>
        <v>0</v>
      </c>
      <c r="AU134" s="208" t="str">
        <f t="shared" si="55"/>
        <v/>
      </c>
      <c r="AW134" s="208" t="str">
        <f>IF(ISERROR(VLOOKUP($M134,#REF!,10,0)),"",VLOOKUP($M134,#REF!,10,0))</f>
        <v/>
      </c>
      <c r="AX134" s="203">
        <f t="shared" si="56"/>
        <v>0</v>
      </c>
      <c r="AY134" s="208" t="str">
        <f t="shared" si="57"/>
        <v/>
      </c>
      <c r="BA134" s="225" t="str">
        <f t="shared" si="58"/>
        <v/>
      </c>
      <c r="BB134" s="225" t="str">
        <f t="shared" si="59"/>
        <v/>
      </c>
    </row>
    <row r="135" spans="1:54" s="39" customFormat="1" ht="25.2" customHeight="1" x14ac:dyDescent="0.2">
      <c r="A135" s="45"/>
      <c r="B135" s="48"/>
      <c r="C135" s="48"/>
      <c r="D135" s="53"/>
      <c r="E135" s="53"/>
      <c r="F135" s="55"/>
      <c r="G135" s="55"/>
      <c r="H135" s="60"/>
      <c r="I135" s="66"/>
      <c r="J135" s="68"/>
      <c r="L135" s="73">
        <f t="shared" si="35"/>
        <v>0</v>
      </c>
      <c r="M135" s="73" t="str">
        <f t="shared" si="36"/>
        <v xml:space="preserve"> </v>
      </c>
      <c r="N135" s="100">
        <f t="shared" si="37"/>
        <v>0</v>
      </c>
      <c r="O135" s="100">
        <f t="shared" si="38"/>
        <v>0</v>
      </c>
      <c r="P135" s="108">
        <f t="shared" si="39"/>
        <v>0</v>
      </c>
      <c r="Q135" s="108" t="str">
        <f>IF(OR($C135="LED",$C135="不明"),"",IF(ISERROR(VLOOKUP($M135,#REF!,2,0)),"",VLOOKUP($M135,#REF!,2,0)))</f>
        <v/>
      </c>
      <c r="R135" s="100">
        <f t="shared" si="40"/>
        <v>0</v>
      </c>
      <c r="S135" s="100">
        <f t="shared" si="41"/>
        <v>0</v>
      </c>
      <c r="T135" s="120" t="str">
        <f t="shared" si="42"/>
        <v/>
      </c>
      <c r="U135" s="124"/>
      <c r="V135" s="129" t="s">
        <v>164</v>
      </c>
      <c r="W135" s="131"/>
      <c r="X135" s="75" t="str">
        <f>IF(COUNTIF($M135,"*LED*"),"LED設置済",IF(COUNTIF($M135,"*不明*"),"該当不明",IF(ISERROR(VLOOKUP($M135,#REF!,4,0)),"",VLOOKUP($M135,#REF!,4,0))))</f>
        <v/>
      </c>
      <c r="Y135" s="139">
        <f t="shared" si="43"/>
        <v>0</v>
      </c>
      <c r="Z135" s="144" t="str">
        <f>IF(ISERROR(VLOOKUP($M135,#REF!,5,0)),"",VLOOKUP($M135,#REF!,5,0))</f>
        <v/>
      </c>
      <c r="AA135" s="147" t="str">
        <f t="shared" si="44"/>
        <v/>
      </c>
      <c r="AB135" s="147" t="str">
        <f t="shared" si="45"/>
        <v/>
      </c>
      <c r="AC135" s="147" t="str">
        <f>IF(ISERROR(VLOOKUP($M135,#REF!,6,0)),"",VLOOKUP($M135,#REF!,6,0))</f>
        <v/>
      </c>
      <c r="AD135" s="147" t="str">
        <f>IF(ISERROR(VLOOKUP($M135,#REF!,8,0)),"",VLOOKUP($M135,#REF!,8,0))</f>
        <v/>
      </c>
      <c r="AE135" s="152" t="str">
        <f t="shared" si="46"/>
        <v/>
      </c>
      <c r="AF135" s="155" t="str">
        <f t="shared" si="47"/>
        <v/>
      </c>
      <c r="AG135" s="146" t="str">
        <f t="shared" si="48"/>
        <v/>
      </c>
      <c r="AH135" s="146" t="str">
        <f>IF(ISERROR(VLOOKUP($M135,#REF!,9,0)),"",VLOOKUP($M135,#REF!,9,0))</f>
        <v/>
      </c>
      <c r="AI135" s="146" t="str">
        <f t="shared" si="49"/>
        <v/>
      </c>
      <c r="AJ135" s="168">
        <f t="shared" si="50"/>
        <v>0</v>
      </c>
      <c r="AK135" s="171"/>
      <c r="AL135" s="174" t="str">
        <f t="shared" si="51"/>
        <v/>
      </c>
      <c r="AM135" s="179" t="str">
        <f t="shared" si="52"/>
        <v/>
      </c>
      <c r="AN135" s="183" t="str">
        <f t="shared" si="53"/>
        <v>未入力セル</v>
      </c>
      <c r="AO135" s="186" t="str">
        <f t="shared" si="61"/>
        <v/>
      </c>
      <c r="AP135" s="186" t="str">
        <f t="shared" si="62"/>
        <v/>
      </c>
      <c r="AQ135" s="39">
        <f t="shared" si="60"/>
        <v>0</v>
      </c>
      <c r="AR135" s="39" t="str">
        <f>IF(ISERROR(VLOOKUP($M135,#REF!,16,0)),"",VLOOKUP($M135,#REF!,16,0))</f>
        <v/>
      </c>
      <c r="AS135" s="196" t="str">
        <f>IF(ISERROR(VLOOKUP($M135,#REF!,7,0)),"",VLOOKUP($M135,#REF!,7,0))</f>
        <v/>
      </c>
      <c r="AT135" s="203">
        <f t="shared" si="54"/>
        <v>0</v>
      </c>
      <c r="AU135" s="208" t="str">
        <f t="shared" si="55"/>
        <v/>
      </c>
      <c r="AW135" s="208" t="str">
        <f>IF(ISERROR(VLOOKUP($M135,#REF!,10,0)),"",VLOOKUP($M135,#REF!,10,0))</f>
        <v/>
      </c>
      <c r="AX135" s="203">
        <f t="shared" si="56"/>
        <v>0</v>
      </c>
      <c r="AY135" s="208" t="str">
        <f t="shared" si="57"/>
        <v/>
      </c>
      <c r="BA135" s="225" t="str">
        <f t="shared" si="58"/>
        <v/>
      </c>
      <c r="BB135" s="225" t="str">
        <f t="shared" si="59"/>
        <v/>
      </c>
    </row>
    <row r="136" spans="1:54" s="39" customFormat="1" ht="25.2" customHeight="1" x14ac:dyDescent="0.2">
      <c r="A136" s="45"/>
      <c r="B136" s="48"/>
      <c r="C136" s="48"/>
      <c r="D136" s="53"/>
      <c r="E136" s="53"/>
      <c r="F136" s="55"/>
      <c r="G136" s="55"/>
      <c r="H136" s="60"/>
      <c r="I136" s="66"/>
      <c r="J136" s="68"/>
      <c r="L136" s="73">
        <f t="shared" si="35"/>
        <v>0</v>
      </c>
      <c r="M136" s="73" t="str">
        <f t="shared" si="36"/>
        <v xml:space="preserve"> </v>
      </c>
      <c r="N136" s="100">
        <f t="shared" si="37"/>
        <v>0</v>
      </c>
      <c r="O136" s="100">
        <f t="shared" si="38"/>
        <v>0</v>
      </c>
      <c r="P136" s="108">
        <f t="shared" si="39"/>
        <v>0</v>
      </c>
      <c r="Q136" s="108" t="str">
        <f>IF(OR($C136="LED",$C136="不明"),"",IF(ISERROR(VLOOKUP($M136,#REF!,2,0)),"",VLOOKUP($M136,#REF!,2,0)))</f>
        <v/>
      </c>
      <c r="R136" s="100">
        <f t="shared" si="40"/>
        <v>0</v>
      </c>
      <c r="S136" s="100">
        <f t="shared" si="41"/>
        <v>0</v>
      </c>
      <c r="T136" s="120" t="str">
        <f t="shared" si="42"/>
        <v/>
      </c>
      <c r="U136" s="124"/>
      <c r="V136" s="129" t="s">
        <v>164</v>
      </c>
      <c r="W136" s="131"/>
      <c r="X136" s="75" t="str">
        <f>IF(COUNTIF($M136,"*LED*"),"LED設置済",IF(COUNTIF($M136,"*不明*"),"該当不明",IF(ISERROR(VLOOKUP($M136,#REF!,4,0)),"",VLOOKUP($M136,#REF!,4,0))))</f>
        <v/>
      </c>
      <c r="Y136" s="139">
        <f t="shared" si="43"/>
        <v>0</v>
      </c>
      <c r="Z136" s="144" t="str">
        <f>IF(ISERROR(VLOOKUP($M136,#REF!,5,0)),"",VLOOKUP($M136,#REF!,5,0))</f>
        <v/>
      </c>
      <c r="AA136" s="147" t="str">
        <f t="shared" si="44"/>
        <v/>
      </c>
      <c r="AB136" s="147" t="str">
        <f t="shared" si="45"/>
        <v/>
      </c>
      <c r="AC136" s="147" t="str">
        <f>IF(ISERROR(VLOOKUP($M136,#REF!,6,0)),"",VLOOKUP($M136,#REF!,6,0))</f>
        <v/>
      </c>
      <c r="AD136" s="147" t="str">
        <f>IF(ISERROR(VLOOKUP($M136,#REF!,8,0)),"",VLOOKUP($M136,#REF!,8,0))</f>
        <v/>
      </c>
      <c r="AE136" s="152" t="str">
        <f t="shared" si="46"/>
        <v/>
      </c>
      <c r="AF136" s="155" t="str">
        <f t="shared" si="47"/>
        <v/>
      </c>
      <c r="AG136" s="146" t="str">
        <f t="shared" si="48"/>
        <v/>
      </c>
      <c r="AH136" s="146" t="str">
        <f>IF(ISERROR(VLOOKUP($M136,#REF!,9,0)),"",VLOOKUP($M136,#REF!,9,0))</f>
        <v/>
      </c>
      <c r="AI136" s="146" t="str">
        <f t="shared" si="49"/>
        <v/>
      </c>
      <c r="AJ136" s="168">
        <f t="shared" si="50"/>
        <v>0</v>
      </c>
      <c r="AK136" s="171"/>
      <c r="AL136" s="174" t="str">
        <f t="shared" si="51"/>
        <v/>
      </c>
      <c r="AM136" s="179" t="str">
        <f t="shared" si="52"/>
        <v/>
      </c>
      <c r="AN136" s="183" t="str">
        <f t="shared" si="53"/>
        <v>未入力セル</v>
      </c>
      <c r="AO136" s="186" t="str">
        <f t="shared" si="61"/>
        <v/>
      </c>
      <c r="AP136" s="186" t="str">
        <f t="shared" si="62"/>
        <v/>
      </c>
      <c r="AQ136" s="39">
        <f t="shared" si="60"/>
        <v>0</v>
      </c>
      <c r="AR136" s="39" t="str">
        <f>IF(ISERROR(VLOOKUP($M136,#REF!,16,0)),"",VLOOKUP($M136,#REF!,16,0))</f>
        <v/>
      </c>
      <c r="AS136" s="196" t="str">
        <f>IF(ISERROR(VLOOKUP($M136,#REF!,7,0)),"",VLOOKUP($M136,#REF!,7,0))</f>
        <v/>
      </c>
      <c r="AT136" s="203">
        <f t="shared" si="54"/>
        <v>0</v>
      </c>
      <c r="AU136" s="208" t="str">
        <f t="shared" si="55"/>
        <v/>
      </c>
      <c r="AW136" s="208" t="str">
        <f>IF(ISERROR(VLOOKUP($M136,#REF!,10,0)),"",VLOOKUP($M136,#REF!,10,0))</f>
        <v/>
      </c>
      <c r="AX136" s="203">
        <f t="shared" si="56"/>
        <v>0</v>
      </c>
      <c r="AY136" s="208" t="str">
        <f t="shared" si="57"/>
        <v/>
      </c>
      <c r="BA136" s="225" t="str">
        <f t="shared" si="58"/>
        <v/>
      </c>
      <c r="BB136" s="225" t="str">
        <f t="shared" si="59"/>
        <v/>
      </c>
    </row>
    <row r="137" spans="1:54" s="39" customFormat="1" ht="25.2" customHeight="1" x14ac:dyDescent="0.2">
      <c r="A137" s="45"/>
      <c r="B137" s="48"/>
      <c r="C137" s="48"/>
      <c r="D137" s="53"/>
      <c r="E137" s="53"/>
      <c r="F137" s="55"/>
      <c r="G137" s="55"/>
      <c r="H137" s="60"/>
      <c r="I137" s="66"/>
      <c r="J137" s="68"/>
      <c r="L137" s="73">
        <f t="shared" si="35"/>
        <v>0</v>
      </c>
      <c r="M137" s="73" t="str">
        <f t="shared" si="36"/>
        <v xml:space="preserve"> </v>
      </c>
      <c r="N137" s="100">
        <f t="shared" si="37"/>
        <v>0</v>
      </c>
      <c r="O137" s="100">
        <f t="shared" si="38"/>
        <v>0</v>
      </c>
      <c r="P137" s="108">
        <f t="shared" si="39"/>
        <v>0</v>
      </c>
      <c r="Q137" s="108" t="str">
        <f>IF(OR($C137="LED",$C137="不明"),"",IF(ISERROR(VLOOKUP($M137,#REF!,2,0)),"",VLOOKUP($M137,#REF!,2,0)))</f>
        <v/>
      </c>
      <c r="R137" s="100">
        <f t="shared" si="40"/>
        <v>0</v>
      </c>
      <c r="S137" s="100">
        <f t="shared" si="41"/>
        <v>0</v>
      </c>
      <c r="T137" s="120" t="str">
        <f t="shared" si="42"/>
        <v/>
      </c>
      <c r="U137" s="124"/>
      <c r="V137" s="129" t="s">
        <v>164</v>
      </c>
      <c r="W137" s="131"/>
      <c r="X137" s="75" t="str">
        <f>IF(COUNTIF($M137,"*LED*"),"LED設置済",IF(COUNTIF($M137,"*不明*"),"該当不明",IF(ISERROR(VLOOKUP($M137,#REF!,4,0)),"",VLOOKUP($M137,#REF!,4,0))))</f>
        <v/>
      </c>
      <c r="Y137" s="139">
        <f t="shared" si="43"/>
        <v>0</v>
      </c>
      <c r="Z137" s="144" t="str">
        <f>IF(ISERROR(VLOOKUP($M137,#REF!,5,0)),"",VLOOKUP($M137,#REF!,5,0))</f>
        <v/>
      </c>
      <c r="AA137" s="147" t="str">
        <f t="shared" si="44"/>
        <v/>
      </c>
      <c r="AB137" s="147" t="str">
        <f t="shared" si="45"/>
        <v/>
      </c>
      <c r="AC137" s="147" t="str">
        <f>IF(ISERROR(VLOOKUP($M137,#REF!,6,0)),"",VLOOKUP($M137,#REF!,6,0))</f>
        <v/>
      </c>
      <c r="AD137" s="147" t="str">
        <f>IF(ISERROR(VLOOKUP($M137,#REF!,8,0)),"",VLOOKUP($M137,#REF!,8,0))</f>
        <v/>
      </c>
      <c r="AE137" s="152" t="str">
        <f t="shared" si="46"/>
        <v/>
      </c>
      <c r="AF137" s="155" t="str">
        <f t="shared" si="47"/>
        <v/>
      </c>
      <c r="AG137" s="146" t="str">
        <f t="shared" si="48"/>
        <v/>
      </c>
      <c r="AH137" s="146" t="str">
        <f>IF(ISERROR(VLOOKUP($M137,#REF!,9,0)),"",VLOOKUP($M137,#REF!,9,0))</f>
        <v/>
      </c>
      <c r="AI137" s="146" t="str">
        <f t="shared" si="49"/>
        <v/>
      </c>
      <c r="AJ137" s="168">
        <f t="shared" si="50"/>
        <v>0</v>
      </c>
      <c r="AK137" s="171"/>
      <c r="AL137" s="174" t="str">
        <f t="shared" si="51"/>
        <v/>
      </c>
      <c r="AM137" s="179" t="str">
        <f t="shared" si="52"/>
        <v/>
      </c>
      <c r="AN137" s="183" t="str">
        <f t="shared" si="53"/>
        <v>未入力セル</v>
      </c>
      <c r="AO137" s="186" t="str">
        <f t="shared" si="61"/>
        <v/>
      </c>
      <c r="AP137" s="186" t="str">
        <f t="shared" si="62"/>
        <v/>
      </c>
      <c r="AQ137" s="39">
        <f t="shared" si="60"/>
        <v>0</v>
      </c>
      <c r="AR137" s="39" t="str">
        <f>IF(ISERROR(VLOOKUP($M137,#REF!,16,0)),"",VLOOKUP($M137,#REF!,16,0))</f>
        <v/>
      </c>
      <c r="AS137" s="196" t="str">
        <f>IF(ISERROR(VLOOKUP($M137,#REF!,7,0)),"",VLOOKUP($M137,#REF!,7,0))</f>
        <v/>
      </c>
      <c r="AT137" s="203">
        <f t="shared" si="54"/>
        <v>0</v>
      </c>
      <c r="AU137" s="208" t="str">
        <f t="shared" si="55"/>
        <v/>
      </c>
      <c r="AW137" s="208" t="str">
        <f>IF(ISERROR(VLOOKUP($M137,#REF!,10,0)),"",VLOOKUP($M137,#REF!,10,0))</f>
        <v/>
      </c>
      <c r="AX137" s="203">
        <f t="shared" si="56"/>
        <v>0</v>
      </c>
      <c r="AY137" s="208" t="str">
        <f t="shared" si="57"/>
        <v/>
      </c>
      <c r="BA137" s="225" t="str">
        <f t="shared" si="58"/>
        <v/>
      </c>
      <c r="BB137" s="225" t="str">
        <f t="shared" si="59"/>
        <v/>
      </c>
    </row>
    <row r="138" spans="1:54" s="39" customFormat="1" ht="25.2" customHeight="1" x14ac:dyDescent="0.2">
      <c r="A138" s="45"/>
      <c r="B138" s="48"/>
      <c r="C138" s="48"/>
      <c r="D138" s="53"/>
      <c r="E138" s="53"/>
      <c r="F138" s="55"/>
      <c r="G138" s="55"/>
      <c r="H138" s="60"/>
      <c r="I138" s="66"/>
      <c r="J138" s="68"/>
      <c r="L138" s="73">
        <f t="shared" ref="L138:L201" si="63">IFERROR($A138,"")</f>
        <v>0</v>
      </c>
      <c r="M138" s="73" t="str">
        <f t="shared" ref="M138:M201" si="64">IFERROR($B138&amp;" "&amp;$C138,"")</f>
        <v xml:space="preserve"> </v>
      </c>
      <c r="N138" s="100">
        <f t="shared" ref="N138:N201" si="65">IFERROR($E138,"")</f>
        <v>0</v>
      </c>
      <c r="O138" s="100">
        <f t="shared" ref="O138:O201" si="66">IFERROR($D138*$E138,"")</f>
        <v>0</v>
      </c>
      <c r="P138" s="108">
        <f t="shared" ref="P138:P201" si="67">O138</f>
        <v>0</v>
      </c>
      <c r="Q138" s="108" t="str">
        <f>IF(OR($C138="LED",$C138="不明"),"",IF(ISERROR(VLOOKUP($M138,#REF!,2,0)),"",VLOOKUP($M138,#REF!,2,0)))</f>
        <v/>
      </c>
      <c r="R138" s="100">
        <f t="shared" ref="R138:R201" si="68">IFERROR($F138,"")</f>
        <v>0</v>
      </c>
      <c r="S138" s="100">
        <f t="shared" ref="S138:S201" si="69">IFERROR($G138,"")</f>
        <v>0</v>
      </c>
      <c r="T138" s="120" t="str">
        <f t="shared" ref="T138:T201" si="70">IF(ISERROR(P138*Q138*R138*S138/1000),"",(P138*Q138*R138*S138/1000))</f>
        <v/>
      </c>
      <c r="U138" s="124"/>
      <c r="V138" s="129" t="s">
        <v>164</v>
      </c>
      <c r="W138" s="131"/>
      <c r="X138" s="75" t="str">
        <f>IF(COUNTIF($M138,"*LED*"),"LED設置済",IF(COUNTIF($M138,"*不明*"),"該当不明",IF(ISERROR(VLOOKUP($M138,#REF!,4,0)),"",VLOOKUP($M138,#REF!,4,0))))</f>
        <v/>
      </c>
      <c r="Y138" s="139">
        <f t="shared" ref="Y138:Y201" si="71">O138</f>
        <v>0</v>
      </c>
      <c r="Z138" s="144" t="str">
        <f>IF(ISERROR(VLOOKUP($M138,#REF!,5,0)),"",VLOOKUP($M138,#REF!,5,0))</f>
        <v/>
      </c>
      <c r="AA138" s="147" t="str">
        <f t="shared" ref="AA138:AA201" si="72">IF(ISERROR(R138*S138*Y138*Z138/1000),"",(R138*S138*Y138*Z138/1000))</f>
        <v/>
      </c>
      <c r="AB138" s="147" t="str">
        <f t="shared" ref="AB138:AB201" si="73">IF(ISERROR(T138-AA138),"",(T138-AA138))</f>
        <v/>
      </c>
      <c r="AC138" s="147" t="str">
        <f>IF(ISERROR(VLOOKUP($M138,#REF!,6,0)),"",VLOOKUP($M138,#REF!,6,0))</f>
        <v/>
      </c>
      <c r="AD138" s="147" t="str">
        <f>IF(ISERROR(VLOOKUP($M138,#REF!,8,0)),"",VLOOKUP($M138,#REF!,8,0))</f>
        <v/>
      </c>
      <c r="AE138" s="152" t="str">
        <f t="shared" ref="AE138:AE201" si="74">IF(AF138="","","▲")</f>
        <v/>
      </c>
      <c r="AF138" s="155" t="str">
        <f t="shared" ref="AF138:AF201" si="75">IF(ISERROR(1-(AD138/AC138)),"",(1-(AD138/AC138)))</f>
        <v/>
      </c>
      <c r="AG138" s="146" t="str">
        <f t="shared" ref="AG138:AG201" si="76">IF(ISERROR(Y138*AD138),"",(Y138*AD138))</f>
        <v/>
      </c>
      <c r="AH138" s="146" t="str">
        <f>IF(ISERROR(VLOOKUP($M138,#REF!,9,0)),"",VLOOKUP($M138,#REF!,9,0))</f>
        <v/>
      </c>
      <c r="AI138" s="146" t="str">
        <f t="shared" ref="AI138:AI201" si="77">IF(ISERROR(Y138*AH138),"",(Y138*AH138))</f>
        <v/>
      </c>
      <c r="AJ138" s="168">
        <f t="shared" ref="AJ138:AJ201" si="78">IFERROR($J138,"")</f>
        <v>0</v>
      </c>
      <c r="AK138" s="171"/>
      <c r="AL138" s="174" t="str">
        <f t="shared" ref="AL138:AL201" si="79">IF(ISERROR(Q138-Z138),"",(Q138-Z138))</f>
        <v/>
      </c>
      <c r="AM138" s="179" t="str">
        <f t="shared" ref="AM138:AM201" si="80">IF(ISERROR((AL138*Y138)/1000),"",((AL138*Y138)/1000))</f>
        <v/>
      </c>
      <c r="AN138" s="183" t="str">
        <f t="shared" ref="AN138:AN201" si="81">IF(L138=0,IF(M138=" ","未入力セル",""),"")</f>
        <v>未入力セル</v>
      </c>
      <c r="AO138" s="186" t="str">
        <f t="shared" si="61"/>
        <v/>
      </c>
      <c r="AP138" s="186" t="str">
        <f t="shared" si="62"/>
        <v/>
      </c>
      <c r="AQ138" s="39">
        <f t="shared" si="60"/>
        <v>0</v>
      </c>
      <c r="AR138" s="39" t="str">
        <f>IF(ISERROR(VLOOKUP($M138,#REF!,16,0)),"",VLOOKUP($M138,#REF!,16,0))</f>
        <v/>
      </c>
      <c r="AS138" s="196" t="str">
        <f>IF(ISERROR(VLOOKUP($M138,#REF!,7,0)),"",VLOOKUP($M138,#REF!,7,0))</f>
        <v/>
      </c>
      <c r="AT138" s="203">
        <f t="shared" ref="AT138:AT201" si="82">Y138</f>
        <v>0</v>
      </c>
      <c r="AU138" s="208" t="str">
        <f t="shared" ref="AU138:AU201" si="83">IF(ISERROR(AS138*AT138),"",(AS138*AT138))</f>
        <v/>
      </c>
      <c r="AW138" s="208" t="str">
        <f>IF(ISERROR(VLOOKUP($M138,#REF!,10,0)),"",VLOOKUP($M138,#REF!,10,0))</f>
        <v/>
      </c>
      <c r="AX138" s="203">
        <f t="shared" ref="AX138:AX201" si="84">Y138</f>
        <v>0</v>
      </c>
      <c r="AY138" s="208" t="str">
        <f t="shared" ref="AY138:AY201" si="85">IF(ISERROR(AW138*AX138),"",(AW138*AX138))</f>
        <v/>
      </c>
      <c r="BA138" s="225" t="str">
        <f t="shared" ref="BA138:BA201" si="86">IF(ISERROR((Q138*P138)/1000),"",((Q138*P138)/1000))</f>
        <v/>
      </c>
      <c r="BB138" s="225" t="str">
        <f t="shared" ref="BB138:BB201" si="87">IF(ISERROR((Z138*Y138)/1000),"",((Z138*Y138)/1000))</f>
        <v/>
      </c>
    </row>
    <row r="139" spans="1:54" s="39" customFormat="1" ht="25.2" customHeight="1" x14ac:dyDescent="0.2">
      <c r="A139" s="45"/>
      <c r="B139" s="48"/>
      <c r="C139" s="48"/>
      <c r="D139" s="53"/>
      <c r="E139" s="53"/>
      <c r="F139" s="55"/>
      <c r="G139" s="55"/>
      <c r="H139" s="60"/>
      <c r="I139" s="66"/>
      <c r="J139" s="68"/>
      <c r="L139" s="73">
        <f t="shared" si="63"/>
        <v>0</v>
      </c>
      <c r="M139" s="73" t="str">
        <f t="shared" si="64"/>
        <v xml:space="preserve"> </v>
      </c>
      <c r="N139" s="100">
        <f t="shared" si="65"/>
        <v>0</v>
      </c>
      <c r="O139" s="100">
        <f t="shared" si="66"/>
        <v>0</v>
      </c>
      <c r="P139" s="108">
        <f t="shared" si="67"/>
        <v>0</v>
      </c>
      <c r="Q139" s="108" t="str">
        <f>IF(OR($C139="LED",$C139="不明"),"",IF(ISERROR(VLOOKUP($M139,#REF!,2,0)),"",VLOOKUP($M139,#REF!,2,0)))</f>
        <v/>
      </c>
      <c r="R139" s="100">
        <f t="shared" si="68"/>
        <v>0</v>
      </c>
      <c r="S139" s="100">
        <f t="shared" si="69"/>
        <v>0</v>
      </c>
      <c r="T139" s="120" t="str">
        <f t="shared" si="70"/>
        <v/>
      </c>
      <c r="U139" s="124"/>
      <c r="V139" s="129" t="s">
        <v>164</v>
      </c>
      <c r="W139" s="131"/>
      <c r="X139" s="75" t="str">
        <f>IF(COUNTIF($M139,"*LED*"),"LED設置済",IF(COUNTIF($M139,"*不明*"),"該当不明",IF(ISERROR(VLOOKUP($M139,#REF!,4,0)),"",VLOOKUP($M139,#REF!,4,0))))</f>
        <v/>
      </c>
      <c r="Y139" s="139">
        <f t="shared" si="71"/>
        <v>0</v>
      </c>
      <c r="Z139" s="144" t="str">
        <f>IF(ISERROR(VLOOKUP($M139,#REF!,5,0)),"",VLOOKUP($M139,#REF!,5,0))</f>
        <v/>
      </c>
      <c r="AA139" s="147" t="str">
        <f t="shared" si="72"/>
        <v/>
      </c>
      <c r="AB139" s="147" t="str">
        <f t="shared" si="73"/>
        <v/>
      </c>
      <c r="AC139" s="147" t="str">
        <f>IF(ISERROR(VLOOKUP($M139,#REF!,6,0)),"",VLOOKUP($M139,#REF!,6,0))</f>
        <v/>
      </c>
      <c r="AD139" s="147" t="str">
        <f>IF(ISERROR(VLOOKUP($M139,#REF!,8,0)),"",VLOOKUP($M139,#REF!,8,0))</f>
        <v/>
      </c>
      <c r="AE139" s="152" t="str">
        <f t="shared" si="74"/>
        <v/>
      </c>
      <c r="AF139" s="155" t="str">
        <f t="shared" si="75"/>
        <v/>
      </c>
      <c r="AG139" s="146" t="str">
        <f t="shared" si="76"/>
        <v/>
      </c>
      <c r="AH139" s="146" t="str">
        <f>IF(ISERROR(VLOOKUP($M139,#REF!,9,0)),"",VLOOKUP($M139,#REF!,9,0))</f>
        <v/>
      </c>
      <c r="AI139" s="146" t="str">
        <f t="shared" si="77"/>
        <v/>
      </c>
      <c r="AJ139" s="168">
        <f t="shared" si="78"/>
        <v>0</v>
      </c>
      <c r="AK139" s="171"/>
      <c r="AL139" s="174" t="str">
        <f t="shared" si="79"/>
        <v/>
      </c>
      <c r="AM139" s="179" t="str">
        <f t="shared" si="80"/>
        <v/>
      </c>
      <c r="AN139" s="183" t="str">
        <f t="shared" si="81"/>
        <v>未入力セル</v>
      </c>
      <c r="AO139" s="186" t="str">
        <f t="shared" si="61"/>
        <v/>
      </c>
      <c r="AP139" s="186" t="str">
        <f t="shared" si="62"/>
        <v/>
      </c>
      <c r="AQ139" s="39">
        <f t="shared" si="60"/>
        <v>0</v>
      </c>
      <c r="AR139" s="39" t="str">
        <f>IF(ISERROR(VLOOKUP($M139,#REF!,16,0)),"",VLOOKUP($M139,#REF!,16,0))</f>
        <v/>
      </c>
      <c r="AS139" s="196" t="str">
        <f>IF(ISERROR(VLOOKUP($M139,#REF!,7,0)),"",VLOOKUP($M139,#REF!,7,0))</f>
        <v/>
      </c>
      <c r="AT139" s="203">
        <f t="shared" si="82"/>
        <v>0</v>
      </c>
      <c r="AU139" s="208" t="str">
        <f t="shared" si="83"/>
        <v/>
      </c>
      <c r="AW139" s="208" t="str">
        <f>IF(ISERROR(VLOOKUP($M139,#REF!,10,0)),"",VLOOKUP($M139,#REF!,10,0))</f>
        <v/>
      </c>
      <c r="AX139" s="203">
        <f t="shared" si="84"/>
        <v>0</v>
      </c>
      <c r="AY139" s="208" t="str">
        <f t="shared" si="85"/>
        <v/>
      </c>
      <c r="BA139" s="225" t="str">
        <f t="shared" si="86"/>
        <v/>
      </c>
      <c r="BB139" s="225" t="str">
        <f t="shared" si="87"/>
        <v/>
      </c>
    </row>
    <row r="140" spans="1:54" s="39" customFormat="1" ht="25.2" customHeight="1" x14ac:dyDescent="0.2">
      <c r="A140" s="45"/>
      <c r="B140" s="48"/>
      <c r="C140" s="48"/>
      <c r="D140" s="53"/>
      <c r="E140" s="53"/>
      <c r="F140" s="55"/>
      <c r="G140" s="55"/>
      <c r="H140" s="60"/>
      <c r="I140" s="66"/>
      <c r="J140" s="68"/>
      <c r="L140" s="73">
        <f t="shared" si="63"/>
        <v>0</v>
      </c>
      <c r="M140" s="73" t="str">
        <f t="shared" si="64"/>
        <v xml:space="preserve"> </v>
      </c>
      <c r="N140" s="100">
        <f t="shared" si="65"/>
        <v>0</v>
      </c>
      <c r="O140" s="100">
        <f t="shared" si="66"/>
        <v>0</v>
      </c>
      <c r="P140" s="108">
        <f t="shared" si="67"/>
        <v>0</v>
      </c>
      <c r="Q140" s="108" t="str">
        <f>IF(OR($C140="LED",$C140="不明"),"",IF(ISERROR(VLOOKUP($M140,#REF!,2,0)),"",VLOOKUP($M140,#REF!,2,0)))</f>
        <v/>
      </c>
      <c r="R140" s="100">
        <f t="shared" si="68"/>
        <v>0</v>
      </c>
      <c r="S140" s="100">
        <f t="shared" si="69"/>
        <v>0</v>
      </c>
      <c r="T140" s="120" t="str">
        <f t="shared" si="70"/>
        <v/>
      </c>
      <c r="U140" s="124"/>
      <c r="V140" s="129" t="s">
        <v>164</v>
      </c>
      <c r="W140" s="131"/>
      <c r="X140" s="75" t="str">
        <f>IF(COUNTIF($M140,"*LED*"),"LED設置済",IF(COUNTIF($M140,"*不明*"),"該当不明",IF(ISERROR(VLOOKUP($M140,#REF!,4,0)),"",VLOOKUP($M140,#REF!,4,0))))</f>
        <v/>
      </c>
      <c r="Y140" s="139">
        <f t="shared" si="71"/>
        <v>0</v>
      </c>
      <c r="Z140" s="144" t="str">
        <f>IF(ISERROR(VLOOKUP($M140,#REF!,5,0)),"",VLOOKUP($M140,#REF!,5,0))</f>
        <v/>
      </c>
      <c r="AA140" s="147" t="str">
        <f t="shared" si="72"/>
        <v/>
      </c>
      <c r="AB140" s="147" t="str">
        <f t="shared" si="73"/>
        <v/>
      </c>
      <c r="AC140" s="147" t="str">
        <f>IF(ISERROR(VLOOKUP($M140,#REF!,6,0)),"",VLOOKUP($M140,#REF!,6,0))</f>
        <v/>
      </c>
      <c r="AD140" s="147" t="str">
        <f>IF(ISERROR(VLOOKUP($M140,#REF!,8,0)),"",VLOOKUP($M140,#REF!,8,0))</f>
        <v/>
      </c>
      <c r="AE140" s="152" t="str">
        <f t="shared" si="74"/>
        <v/>
      </c>
      <c r="AF140" s="155" t="str">
        <f t="shared" si="75"/>
        <v/>
      </c>
      <c r="AG140" s="146" t="str">
        <f t="shared" si="76"/>
        <v/>
      </c>
      <c r="AH140" s="146" t="str">
        <f>IF(ISERROR(VLOOKUP($M140,#REF!,9,0)),"",VLOOKUP($M140,#REF!,9,0))</f>
        <v/>
      </c>
      <c r="AI140" s="146" t="str">
        <f t="shared" si="77"/>
        <v/>
      </c>
      <c r="AJ140" s="168">
        <f t="shared" si="78"/>
        <v>0</v>
      </c>
      <c r="AK140" s="171"/>
      <c r="AL140" s="174" t="str">
        <f t="shared" si="79"/>
        <v/>
      </c>
      <c r="AM140" s="179" t="str">
        <f t="shared" si="80"/>
        <v/>
      </c>
      <c r="AN140" s="183" t="str">
        <f t="shared" si="81"/>
        <v>未入力セル</v>
      </c>
      <c r="AO140" s="186" t="str">
        <f t="shared" si="61"/>
        <v/>
      </c>
      <c r="AP140" s="186" t="str">
        <f t="shared" si="62"/>
        <v/>
      </c>
      <c r="AQ140" s="39">
        <f t="shared" si="60"/>
        <v>0</v>
      </c>
      <c r="AR140" s="39" t="str">
        <f>IF(ISERROR(VLOOKUP($M140,#REF!,16,0)),"",VLOOKUP($M140,#REF!,16,0))</f>
        <v/>
      </c>
      <c r="AS140" s="196" t="str">
        <f>IF(ISERROR(VLOOKUP($M140,#REF!,7,0)),"",VLOOKUP($M140,#REF!,7,0))</f>
        <v/>
      </c>
      <c r="AT140" s="203">
        <f t="shared" si="82"/>
        <v>0</v>
      </c>
      <c r="AU140" s="208" t="str">
        <f t="shared" si="83"/>
        <v/>
      </c>
      <c r="AW140" s="208" t="str">
        <f>IF(ISERROR(VLOOKUP($M140,#REF!,10,0)),"",VLOOKUP($M140,#REF!,10,0))</f>
        <v/>
      </c>
      <c r="AX140" s="203">
        <f t="shared" si="84"/>
        <v>0</v>
      </c>
      <c r="AY140" s="208" t="str">
        <f t="shared" si="85"/>
        <v/>
      </c>
      <c r="BA140" s="225" t="str">
        <f t="shared" si="86"/>
        <v/>
      </c>
      <c r="BB140" s="225" t="str">
        <f t="shared" si="87"/>
        <v/>
      </c>
    </row>
    <row r="141" spans="1:54" s="39" customFormat="1" ht="25.2" customHeight="1" x14ac:dyDescent="0.2">
      <c r="A141" s="45"/>
      <c r="B141" s="48"/>
      <c r="C141" s="48"/>
      <c r="D141" s="53"/>
      <c r="E141" s="53"/>
      <c r="F141" s="55"/>
      <c r="G141" s="55"/>
      <c r="H141" s="60"/>
      <c r="I141" s="66"/>
      <c r="J141" s="68"/>
      <c r="L141" s="73">
        <f t="shared" si="63"/>
        <v>0</v>
      </c>
      <c r="M141" s="73" t="str">
        <f t="shared" si="64"/>
        <v xml:space="preserve"> </v>
      </c>
      <c r="N141" s="100">
        <f t="shared" si="65"/>
        <v>0</v>
      </c>
      <c r="O141" s="100">
        <f t="shared" si="66"/>
        <v>0</v>
      </c>
      <c r="P141" s="108">
        <f t="shared" si="67"/>
        <v>0</v>
      </c>
      <c r="Q141" s="108" t="str">
        <f>IF(OR($C141="LED",$C141="不明"),"",IF(ISERROR(VLOOKUP($M141,#REF!,2,0)),"",VLOOKUP($M141,#REF!,2,0)))</f>
        <v/>
      </c>
      <c r="R141" s="100">
        <f t="shared" si="68"/>
        <v>0</v>
      </c>
      <c r="S141" s="100">
        <f t="shared" si="69"/>
        <v>0</v>
      </c>
      <c r="T141" s="120" t="str">
        <f t="shared" si="70"/>
        <v/>
      </c>
      <c r="U141" s="124"/>
      <c r="V141" s="129" t="s">
        <v>164</v>
      </c>
      <c r="W141" s="131"/>
      <c r="X141" s="75" t="str">
        <f>IF(COUNTIF($M141,"*LED*"),"LED設置済",IF(COUNTIF($M141,"*不明*"),"該当不明",IF(ISERROR(VLOOKUP($M141,#REF!,4,0)),"",VLOOKUP($M141,#REF!,4,0))))</f>
        <v/>
      </c>
      <c r="Y141" s="139">
        <f t="shared" si="71"/>
        <v>0</v>
      </c>
      <c r="Z141" s="144" t="str">
        <f>IF(ISERROR(VLOOKUP($M141,#REF!,5,0)),"",VLOOKUP($M141,#REF!,5,0))</f>
        <v/>
      </c>
      <c r="AA141" s="147" t="str">
        <f t="shared" si="72"/>
        <v/>
      </c>
      <c r="AB141" s="147" t="str">
        <f t="shared" si="73"/>
        <v/>
      </c>
      <c r="AC141" s="147" t="str">
        <f>IF(ISERROR(VLOOKUP($M141,#REF!,6,0)),"",VLOOKUP($M141,#REF!,6,0))</f>
        <v/>
      </c>
      <c r="AD141" s="147" t="str">
        <f>IF(ISERROR(VLOOKUP($M141,#REF!,8,0)),"",VLOOKUP($M141,#REF!,8,0))</f>
        <v/>
      </c>
      <c r="AE141" s="152" t="str">
        <f t="shared" si="74"/>
        <v/>
      </c>
      <c r="AF141" s="155" t="str">
        <f t="shared" si="75"/>
        <v/>
      </c>
      <c r="AG141" s="146" t="str">
        <f t="shared" si="76"/>
        <v/>
      </c>
      <c r="AH141" s="146" t="str">
        <f>IF(ISERROR(VLOOKUP($M141,#REF!,9,0)),"",VLOOKUP($M141,#REF!,9,0))</f>
        <v/>
      </c>
      <c r="AI141" s="146" t="str">
        <f t="shared" si="77"/>
        <v/>
      </c>
      <c r="AJ141" s="168">
        <f t="shared" si="78"/>
        <v>0</v>
      </c>
      <c r="AK141" s="171"/>
      <c r="AL141" s="174" t="str">
        <f t="shared" si="79"/>
        <v/>
      </c>
      <c r="AM141" s="179" t="str">
        <f t="shared" si="80"/>
        <v/>
      </c>
      <c r="AN141" s="183" t="str">
        <f t="shared" si="81"/>
        <v>未入力セル</v>
      </c>
      <c r="AO141" s="186" t="str">
        <f t="shared" si="61"/>
        <v/>
      </c>
      <c r="AP141" s="186" t="str">
        <f t="shared" si="62"/>
        <v/>
      </c>
      <c r="AQ141" s="39">
        <f t="shared" si="60"/>
        <v>0</v>
      </c>
      <c r="AR141" s="39" t="str">
        <f>IF(ISERROR(VLOOKUP($M141,#REF!,16,0)),"",VLOOKUP($M141,#REF!,16,0))</f>
        <v/>
      </c>
      <c r="AS141" s="196" t="str">
        <f>IF(ISERROR(VLOOKUP($M141,#REF!,7,0)),"",VLOOKUP($M141,#REF!,7,0))</f>
        <v/>
      </c>
      <c r="AT141" s="203">
        <f t="shared" si="82"/>
        <v>0</v>
      </c>
      <c r="AU141" s="208" t="str">
        <f t="shared" si="83"/>
        <v/>
      </c>
      <c r="AW141" s="208" t="str">
        <f>IF(ISERROR(VLOOKUP($M141,#REF!,10,0)),"",VLOOKUP($M141,#REF!,10,0))</f>
        <v/>
      </c>
      <c r="AX141" s="203">
        <f t="shared" si="84"/>
        <v>0</v>
      </c>
      <c r="AY141" s="208" t="str">
        <f t="shared" si="85"/>
        <v/>
      </c>
      <c r="BA141" s="225" t="str">
        <f t="shared" si="86"/>
        <v/>
      </c>
      <c r="BB141" s="225" t="str">
        <f t="shared" si="87"/>
        <v/>
      </c>
    </row>
    <row r="142" spans="1:54" s="39" customFormat="1" ht="25.2" customHeight="1" x14ac:dyDescent="0.2">
      <c r="A142" s="45"/>
      <c r="B142" s="48"/>
      <c r="C142" s="48"/>
      <c r="D142" s="53"/>
      <c r="E142" s="53"/>
      <c r="F142" s="55"/>
      <c r="G142" s="55"/>
      <c r="H142" s="60"/>
      <c r="I142" s="66"/>
      <c r="J142" s="68"/>
      <c r="L142" s="73">
        <f t="shared" si="63"/>
        <v>0</v>
      </c>
      <c r="M142" s="73" t="str">
        <f t="shared" si="64"/>
        <v xml:space="preserve"> </v>
      </c>
      <c r="N142" s="100">
        <f t="shared" si="65"/>
        <v>0</v>
      </c>
      <c r="O142" s="100">
        <f t="shared" si="66"/>
        <v>0</v>
      </c>
      <c r="P142" s="108">
        <f t="shared" si="67"/>
        <v>0</v>
      </c>
      <c r="Q142" s="108" t="str">
        <f>IF(OR($C142="LED",$C142="不明"),"",IF(ISERROR(VLOOKUP($M142,#REF!,2,0)),"",VLOOKUP($M142,#REF!,2,0)))</f>
        <v/>
      </c>
      <c r="R142" s="100">
        <f t="shared" si="68"/>
        <v>0</v>
      </c>
      <c r="S142" s="100">
        <f t="shared" si="69"/>
        <v>0</v>
      </c>
      <c r="T142" s="120" t="str">
        <f t="shared" si="70"/>
        <v/>
      </c>
      <c r="U142" s="124"/>
      <c r="V142" s="129" t="s">
        <v>164</v>
      </c>
      <c r="W142" s="131"/>
      <c r="X142" s="75" t="str">
        <f>IF(COUNTIF($M142,"*LED*"),"LED設置済",IF(COUNTIF($M142,"*不明*"),"該当不明",IF(ISERROR(VLOOKUP($M142,#REF!,4,0)),"",VLOOKUP($M142,#REF!,4,0))))</f>
        <v/>
      </c>
      <c r="Y142" s="139">
        <f t="shared" si="71"/>
        <v>0</v>
      </c>
      <c r="Z142" s="144" t="str">
        <f>IF(ISERROR(VLOOKUP($M142,#REF!,5,0)),"",VLOOKUP($M142,#REF!,5,0))</f>
        <v/>
      </c>
      <c r="AA142" s="147" t="str">
        <f t="shared" si="72"/>
        <v/>
      </c>
      <c r="AB142" s="147" t="str">
        <f t="shared" si="73"/>
        <v/>
      </c>
      <c r="AC142" s="147" t="str">
        <f>IF(ISERROR(VLOOKUP($M142,#REF!,6,0)),"",VLOOKUP($M142,#REF!,6,0))</f>
        <v/>
      </c>
      <c r="AD142" s="147" t="str">
        <f>IF(ISERROR(VLOOKUP($M142,#REF!,8,0)),"",VLOOKUP($M142,#REF!,8,0))</f>
        <v/>
      </c>
      <c r="AE142" s="152" t="str">
        <f t="shared" si="74"/>
        <v/>
      </c>
      <c r="AF142" s="155" t="str">
        <f t="shared" si="75"/>
        <v/>
      </c>
      <c r="AG142" s="146" t="str">
        <f t="shared" si="76"/>
        <v/>
      </c>
      <c r="AH142" s="146" t="str">
        <f>IF(ISERROR(VLOOKUP($M142,#REF!,9,0)),"",VLOOKUP($M142,#REF!,9,0))</f>
        <v/>
      </c>
      <c r="AI142" s="146" t="str">
        <f t="shared" si="77"/>
        <v/>
      </c>
      <c r="AJ142" s="168">
        <f t="shared" si="78"/>
        <v>0</v>
      </c>
      <c r="AK142" s="171"/>
      <c r="AL142" s="174" t="str">
        <f t="shared" si="79"/>
        <v/>
      </c>
      <c r="AM142" s="179" t="str">
        <f t="shared" si="80"/>
        <v/>
      </c>
      <c r="AN142" s="183" t="str">
        <f t="shared" si="81"/>
        <v>未入力セル</v>
      </c>
      <c r="AO142" s="186" t="str">
        <f t="shared" si="61"/>
        <v/>
      </c>
      <c r="AP142" s="186" t="str">
        <f t="shared" si="62"/>
        <v/>
      </c>
      <c r="AQ142" s="39">
        <f t="shared" si="60"/>
        <v>0</v>
      </c>
      <c r="AR142" s="39" t="str">
        <f>IF(ISERROR(VLOOKUP($M142,#REF!,16,0)),"",VLOOKUP($M142,#REF!,16,0))</f>
        <v/>
      </c>
      <c r="AS142" s="196" t="str">
        <f>IF(ISERROR(VLOOKUP($M142,#REF!,7,0)),"",VLOOKUP($M142,#REF!,7,0))</f>
        <v/>
      </c>
      <c r="AT142" s="203">
        <f t="shared" si="82"/>
        <v>0</v>
      </c>
      <c r="AU142" s="208" t="str">
        <f t="shared" si="83"/>
        <v/>
      </c>
      <c r="AW142" s="208" t="str">
        <f>IF(ISERROR(VLOOKUP($M142,#REF!,10,0)),"",VLOOKUP($M142,#REF!,10,0))</f>
        <v/>
      </c>
      <c r="AX142" s="203">
        <f t="shared" si="84"/>
        <v>0</v>
      </c>
      <c r="AY142" s="208" t="str">
        <f t="shared" si="85"/>
        <v/>
      </c>
      <c r="BA142" s="225" t="str">
        <f t="shared" si="86"/>
        <v/>
      </c>
      <c r="BB142" s="225" t="str">
        <f t="shared" si="87"/>
        <v/>
      </c>
    </row>
    <row r="143" spans="1:54" s="39" customFormat="1" ht="25.2" customHeight="1" x14ac:dyDescent="0.2">
      <c r="A143" s="45"/>
      <c r="B143" s="48"/>
      <c r="C143" s="48"/>
      <c r="D143" s="53"/>
      <c r="E143" s="53"/>
      <c r="F143" s="55"/>
      <c r="G143" s="55"/>
      <c r="H143" s="60"/>
      <c r="I143" s="66"/>
      <c r="J143" s="68"/>
      <c r="L143" s="73">
        <f t="shared" si="63"/>
        <v>0</v>
      </c>
      <c r="M143" s="73" t="str">
        <f t="shared" si="64"/>
        <v xml:space="preserve"> </v>
      </c>
      <c r="N143" s="100">
        <f t="shared" si="65"/>
        <v>0</v>
      </c>
      <c r="O143" s="100">
        <f t="shared" si="66"/>
        <v>0</v>
      </c>
      <c r="P143" s="108">
        <f t="shared" si="67"/>
        <v>0</v>
      </c>
      <c r="Q143" s="108" t="str">
        <f>IF(OR($C143="LED",$C143="不明"),"",IF(ISERROR(VLOOKUP($M143,#REF!,2,0)),"",VLOOKUP($M143,#REF!,2,0)))</f>
        <v/>
      </c>
      <c r="R143" s="100">
        <f t="shared" si="68"/>
        <v>0</v>
      </c>
      <c r="S143" s="100">
        <f t="shared" si="69"/>
        <v>0</v>
      </c>
      <c r="T143" s="120" t="str">
        <f t="shared" si="70"/>
        <v/>
      </c>
      <c r="U143" s="124"/>
      <c r="V143" s="129" t="s">
        <v>164</v>
      </c>
      <c r="W143" s="131"/>
      <c r="X143" s="75" t="str">
        <f>IF(COUNTIF($M143,"*LED*"),"LED設置済",IF(COUNTIF($M143,"*不明*"),"該当不明",IF(ISERROR(VLOOKUP($M143,#REF!,4,0)),"",VLOOKUP($M143,#REF!,4,0))))</f>
        <v/>
      </c>
      <c r="Y143" s="139">
        <f t="shared" si="71"/>
        <v>0</v>
      </c>
      <c r="Z143" s="144" t="str">
        <f>IF(ISERROR(VLOOKUP($M143,#REF!,5,0)),"",VLOOKUP($M143,#REF!,5,0))</f>
        <v/>
      </c>
      <c r="AA143" s="147" t="str">
        <f t="shared" si="72"/>
        <v/>
      </c>
      <c r="AB143" s="147" t="str">
        <f t="shared" si="73"/>
        <v/>
      </c>
      <c r="AC143" s="147" t="str">
        <f>IF(ISERROR(VLOOKUP($M143,#REF!,6,0)),"",VLOOKUP($M143,#REF!,6,0))</f>
        <v/>
      </c>
      <c r="AD143" s="147" t="str">
        <f>IF(ISERROR(VLOOKUP($M143,#REF!,8,0)),"",VLOOKUP($M143,#REF!,8,0))</f>
        <v/>
      </c>
      <c r="AE143" s="152" t="str">
        <f t="shared" si="74"/>
        <v/>
      </c>
      <c r="AF143" s="155" t="str">
        <f t="shared" si="75"/>
        <v/>
      </c>
      <c r="AG143" s="146" t="str">
        <f t="shared" si="76"/>
        <v/>
      </c>
      <c r="AH143" s="146" t="str">
        <f>IF(ISERROR(VLOOKUP($M143,#REF!,9,0)),"",VLOOKUP($M143,#REF!,9,0))</f>
        <v/>
      </c>
      <c r="AI143" s="146" t="str">
        <f t="shared" si="77"/>
        <v/>
      </c>
      <c r="AJ143" s="168">
        <f t="shared" si="78"/>
        <v>0</v>
      </c>
      <c r="AK143" s="171"/>
      <c r="AL143" s="174" t="str">
        <f t="shared" si="79"/>
        <v/>
      </c>
      <c r="AM143" s="179" t="str">
        <f t="shared" si="80"/>
        <v/>
      </c>
      <c r="AN143" s="183" t="str">
        <f t="shared" si="81"/>
        <v>未入力セル</v>
      </c>
      <c r="AO143" s="186" t="str">
        <f t="shared" si="61"/>
        <v/>
      </c>
      <c r="AP143" s="186" t="str">
        <f t="shared" si="62"/>
        <v/>
      </c>
      <c r="AQ143" s="39">
        <f t="shared" si="60"/>
        <v>0</v>
      </c>
      <c r="AR143" s="39" t="str">
        <f>IF(ISERROR(VLOOKUP($M143,#REF!,16,0)),"",VLOOKUP($M143,#REF!,16,0))</f>
        <v/>
      </c>
      <c r="AS143" s="196" t="str">
        <f>IF(ISERROR(VLOOKUP($M143,#REF!,7,0)),"",VLOOKUP($M143,#REF!,7,0))</f>
        <v/>
      </c>
      <c r="AT143" s="203">
        <f t="shared" si="82"/>
        <v>0</v>
      </c>
      <c r="AU143" s="208" t="str">
        <f t="shared" si="83"/>
        <v/>
      </c>
      <c r="AW143" s="208" t="str">
        <f>IF(ISERROR(VLOOKUP($M143,#REF!,10,0)),"",VLOOKUP($M143,#REF!,10,0))</f>
        <v/>
      </c>
      <c r="AX143" s="203">
        <f t="shared" si="84"/>
        <v>0</v>
      </c>
      <c r="AY143" s="208" t="str">
        <f t="shared" si="85"/>
        <v/>
      </c>
      <c r="BA143" s="225" t="str">
        <f t="shared" si="86"/>
        <v/>
      </c>
      <c r="BB143" s="225" t="str">
        <f t="shared" si="87"/>
        <v/>
      </c>
    </row>
    <row r="144" spans="1:54" s="39" customFormat="1" ht="25.2" customHeight="1" x14ac:dyDescent="0.2">
      <c r="A144" s="45"/>
      <c r="B144" s="48"/>
      <c r="C144" s="48"/>
      <c r="D144" s="53"/>
      <c r="E144" s="53"/>
      <c r="F144" s="55"/>
      <c r="G144" s="55"/>
      <c r="H144" s="60"/>
      <c r="I144" s="66"/>
      <c r="J144" s="68"/>
      <c r="L144" s="73">
        <f t="shared" si="63"/>
        <v>0</v>
      </c>
      <c r="M144" s="73" t="str">
        <f t="shared" si="64"/>
        <v xml:space="preserve"> </v>
      </c>
      <c r="N144" s="100">
        <f t="shared" si="65"/>
        <v>0</v>
      </c>
      <c r="O144" s="100">
        <f t="shared" si="66"/>
        <v>0</v>
      </c>
      <c r="P144" s="108">
        <f t="shared" si="67"/>
        <v>0</v>
      </c>
      <c r="Q144" s="108" t="str">
        <f>IF(OR($C144="LED",$C144="不明"),"",IF(ISERROR(VLOOKUP($M144,#REF!,2,0)),"",VLOOKUP($M144,#REF!,2,0)))</f>
        <v/>
      </c>
      <c r="R144" s="100">
        <f t="shared" si="68"/>
        <v>0</v>
      </c>
      <c r="S144" s="100">
        <f t="shared" si="69"/>
        <v>0</v>
      </c>
      <c r="T144" s="120" t="str">
        <f t="shared" si="70"/>
        <v/>
      </c>
      <c r="U144" s="124"/>
      <c r="V144" s="129" t="s">
        <v>164</v>
      </c>
      <c r="W144" s="131"/>
      <c r="X144" s="75" t="str">
        <f>IF(COUNTIF($M144,"*LED*"),"LED設置済",IF(COUNTIF($M144,"*不明*"),"該当不明",IF(ISERROR(VLOOKUP($M144,#REF!,4,0)),"",VLOOKUP($M144,#REF!,4,0))))</f>
        <v/>
      </c>
      <c r="Y144" s="139">
        <f t="shared" si="71"/>
        <v>0</v>
      </c>
      <c r="Z144" s="144" t="str">
        <f>IF(ISERROR(VLOOKUP($M144,#REF!,5,0)),"",VLOOKUP($M144,#REF!,5,0))</f>
        <v/>
      </c>
      <c r="AA144" s="147" t="str">
        <f t="shared" si="72"/>
        <v/>
      </c>
      <c r="AB144" s="147" t="str">
        <f t="shared" si="73"/>
        <v/>
      </c>
      <c r="AC144" s="147" t="str">
        <f>IF(ISERROR(VLOOKUP($M144,#REF!,6,0)),"",VLOOKUP($M144,#REF!,6,0))</f>
        <v/>
      </c>
      <c r="AD144" s="147" t="str">
        <f>IF(ISERROR(VLOOKUP($M144,#REF!,8,0)),"",VLOOKUP($M144,#REF!,8,0))</f>
        <v/>
      </c>
      <c r="AE144" s="152" t="str">
        <f t="shared" si="74"/>
        <v/>
      </c>
      <c r="AF144" s="155" t="str">
        <f t="shared" si="75"/>
        <v/>
      </c>
      <c r="AG144" s="146" t="str">
        <f t="shared" si="76"/>
        <v/>
      </c>
      <c r="AH144" s="146" t="str">
        <f>IF(ISERROR(VLOOKUP($M144,#REF!,9,0)),"",VLOOKUP($M144,#REF!,9,0))</f>
        <v/>
      </c>
      <c r="AI144" s="146" t="str">
        <f t="shared" si="77"/>
        <v/>
      </c>
      <c r="AJ144" s="168">
        <f t="shared" si="78"/>
        <v>0</v>
      </c>
      <c r="AK144" s="171"/>
      <c r="AL144" s="174" t="str">
        <f t="shared" si="79"/>
        <v/>
      </c>
      <c r="AM144" s="179" t="str">
        <f t="shared" si="80"/>
        <v/>
      </c>
      <c r="AN144" s="183" t="str">
        <f t="shared" si="81"/>
        <v>未入力セル</v>
      </c>
      <c r="AO144" s="186" t="str">
        <f t="shared" si="61"/>
        <v/>
      </c>
      <c r="AP144" s="186" t="str">
        <f t="shared" si="62"/>
        <v/>
      </c>
      <c r="AQ144" s="39">
        <f t="shared" si="60"/>
        <v>0</v>
      </c>
      <c r="AR144" s="39" t="str">
        <f>IF(ISERROR(VLOOKUP($M144,#REF!,16,0)),"",VLOOKUP($M144,#REF!,16,0))</f>
        <v/>
      </c>
      <c r="AS144" s="196" t="str">
        <f>IF(ISERROR(VLOOKUP($M144,#REF!,7,0)),"",VLOOKUP($M144,#REF!,7,0))</f>
        <v/>
      </c>
      <c r="AT144" s="203">
        <f t="shared" si="82"/>
        <v>0</v>
      </c>
      <c r="AU144" s="208" t="str">
        <f t="shared" si="83"/>
        <v/>
      </c>
      <c r="AW144" s="208" t="str">
        <f>IF(ISERROR(VLOOKUP($M144,#REF!,10,0)),"",VLOOKUP($M144,#REF!,10,0))</f>
        <v/>
      </c>
      <c r="AX144" s="203">
        <f t="shared" si="84"/>
        <v>0</v>
      </c>
      <c r="AY144" s="208" t="str">
        <f t="shared" si="85"/>
        <v/>
      </c>
      <c r="BA144" s="225" t="str">
        <f t="shared" si="86"/>
        <v/>
      </c>
      <c r="BB144" s="225" t="str">
        <f t="shared" si="87"/>
        <v/>
      </c>
    </row>
    <row r="145" spans="1:54" s="39" customFormat="1" ht="25.2" customHeight="1" x14ac:dyDescent="0.2">
      <c r="A145" s="45"/>
      <c r="B145" s="48"/>
      <c r="C145" s="48"/>
      <c r="D145" s="53"/>
      <c r="E145" s="53"/>
      <c r="F145" s="55"/>
      <c r="G145" s="55"/>
      <c r="H145" s="60"/>
      <c r="I145" s="66"/>
      <c r="J145" s="68"/>
      <c r="L145" s="73">
        <f t="shared" si="63"/>
        <v>0</v>
      </c>
      <c r="M145" s="73" t="str">
        <f t="shared" si="64"/>
        <v xml:space="preserve"> </v>
      </c>
      <c r="N145" s="100">
        <f t="shared" si="65"/>
        <v>0</v>
      </c>
      <c r="O145" s="100">
        <f t="shared" si="66"/>
        <v>0</v>
      </c>
      <c r="P145" s="108">
        <f t="shared" si="67"/>
        <v>0</v>
      </c>
      <c r="Q145" s="108" t="str">
        <f>IF(OR($C145="LED",$C145="不明"),"",IF(ISERROR(VLOOKUP($M145,#REF!,2,0)),"",VLOOKUP($M145,#REF!,2,0)))</f>
        <v/>
      </c>
      <c r="R145" s="100">
        <f t="shared" si="68"/>
        <v>0</v>
      </c>
      <c r="S145" s="100">
        <f t="shared" si="69"/>
        <v>0</v>
      </c>
      <c r="T145" s="120" t="str">
        <f t="shared" si="70"/>
        <v/>
      </c>
      <c r="U145" s="124"/>
      <c r="V145" s="129" t="s">
        <v>164</v>
      </c>
      <c r="W145" s="131"/>
      <c r="X145" s="75" t="str">
        <f>IF(COUNTIF($M145,"*LED*"),"LED設置済",IF(COUNTIF($M145,"*不明*"),"該当不明",IF(ISERROR(VLOOKUP($M145,#REF!,4,0)),"",VLOOKUP($M145,#REF!,4,0))))</f>
        <v/>
      </c>
      <c r="Y145" s="139">
        <f t="shared" si="71"/>
        <v>0</v>
      </c>
      <c r="Z145" s="144" t="str">
        <f>IF(ISERROR(VLOOKUP($M145,#REF!,5,0)),"",VLOOKUP($M145,#REF!,5,0))</f>
        <v/>
      </c>
      <c r="AA145" s="147" t="str">
        <f t="shared" si="72"/>
        <v/>
      </c>
      <c r="AB145" s="147" t="str">
        <f t="shared" si="73"/>
        <v/>
      </c>
      <c r="AC145" s="147" t="str">
        <f>IF(ISERROR(VLOOKUP($M145,#REF!,6,0)),"",VLOOKUP($M145,#REF!,6,0))</f>
        <v/>
      </c>
      <c r="AD145" s="147" t="str">
        <f>IF(ISERROR(VLOOKUP($M145,#REF!,8,0)),"",VLOOKUP($M145,#REF!,8,0))</f>
        <v/>
      </c>
      <c r="AE145" s="152" t="str">
        <f t="shared" si="74"/>
        <v/>
      </c>
      <c r="AF145" s="155" t="str">
        <f t="shared" si="75"/>
        <v/>
      </c>
      <c r="AG145" s="146" t="str">
        <f t="shared" si="76"/>
        <v/>
      </c>
      <c r="AH145" s="146" t="str">
        <f>IF(ISERROR(VLOOKUP($M145,#REF!,9,0)),"",VLOOKUP($M145,#REF!,9,0))</f>
        <v/>
      </c>
      <c r="AI145" s="146" t="str">
        <f t="shared" si="77"/>
        <v/>
      </c>
      <c r="AJ145" s="168">
        <f t="shared" si="78"/>
        <v>0</v>
      </c>
      <c r="AK145" s="171"/>
      <c r="AL145" s="174" t="str">
        <f t="shared" si="79"/>
        <v/>
      </c>
      <c r="AM145" s="179" t="str">
        <f t="shared" si="80"/>
        <v/>
      </c>
      <c r="AN145" s="183" t="str">
        <f t="shared" si="81"/>
        <v>未入力セル</v>
      </c>
      <c r="AO145" s="186" t="str">
        <f t="shared" si="61"/>
        <v/>
      </c>
      <c r="AP145" s="186" t="str">
        <f t="shared" si="62"/>
        <v/>
      </c>
      <c r="AQ145" s="39">
        <f t="shared" si="60"/>
        <v>0</v>
      </c>
      <c r="AR145" s="39" t="str">
        <f>IF(ISERROR(VLOOKUP($M145,#REF!,16,0)),"",VLOOKUP($M145,#REF!,16,0))</f>
        <v/>
      </c>
      <c r="AS145" s="196" t="str">
        <f>IF(ISERROR(VLOOKUP($M145,#REF!,7,0)),"",VLOOKUP($M145,#REF!,7,0))</f>
        <v/>
      </c>
      <c r="AT145" s="203">
        <f t="shared" si="82"/>
        <v>0</v>
      </c>
      <c r="AU145" s="208" t="str">
        <f t="shared" si="83"/>
        <v/>
      </c>
      <c r="AW145" s="208" t="str">
        <f>IF(ISERROR(VLOOKUP($M145,#REF!,10,0)),"",VLOOKUP($M145,#REF!,10,0))</f>
        <v/>
      </c>
      <c r="AX145" s="203">
        <f t="shared" si="84"/>
        <v>0</v>
      </c>
      <c r="AY145" s="208" t="str">
        <f t="shared" si="85"/>
        <v/>
      </c>
      <c r="BA145" s="225" t="str">
        <f t="shared" si="86"/>
        <v/>
      </c>
      <c r="BB145" s="225" t="str">
        <f t="shared" si="87"/>
        <v/>
      </c>
    </row>
    <row r="146" spans="1:54" s="39" customFormat="1" ht="25.2" customHeight="1" x14ac:dyDescent="0.2">
      <c r="A146" s="45"/>
      <c r="B146" s="48"/>
      <c r="C146" s="48"/>
      <c r="D146" s="53"/>
      <c r="E146" s="53"/>
      <c r="F146" s="55"/>
      <c r="G146" s="55"/>
      <c r="H146" s="60"/>
      <c r="I146" s="66"/>
      <c r="J146" s="68"/>
      <c r="L146" s="73">
        <f t="shared" si="63"/>
        <v>0</v>
      </c>
      <c r="M146" s="73" t="str">
        <f t="shared" si="64"/>
        <v xml:space="preserve"> </v>
      </c>
      <c r="N146" s="100">
        <f t="shared" si="65"/>
        <v>0</v>
      </c>
      <c r="O146" s="100">
        <f t="shared" si="66"/>
        <v>0</v>
      </c>
      <c r="P146" s="108">
        <f t="shared" si="67"/>
        <v>0</v>
      </c>
      <c r="Q146" s="108" t="str">
        <f>IF(OR($C146="LED",$C146="不明"),"",IF(ISERROR(VLOOKUP($M146,#REF!,2,0)),"",VLOOKUP($M146,#REF!,2,0)))</f>
        <v/>
      </c>
      <c r="R146" s="100">
        <f t="shared" si="68"/>
        <v>0</v>
      </c>
      <c r="S146" s="100">
        <f t="shared" si="69"/>
        <v>0</v>
      </c>
      <c r="T146" s="120" t="str">
        <f t="shared" si="70"/>
        <v/>
      </c>
      <c r="U146" s="124"/>
      <c r="V146" s="129" t="s">
        <v>164</v>
      </c>
      <c r="W146" s="131"/>
      <c r="X146" s="75" t="str">
        <f>IF(COUNTIF($M146,"*LED*"),"LED設置済",IF(COUNTIF($M146,"*不明*"),"該当不明",IF(ISERROR(VLOOKUP($M146,#REF!,4,0)),"",VLOOKUP($M146,#REF!,4,0))))</f>
        <v/>
      </c>
      <c r="Y146" s="139">
        <f t="shared" si="71"/>
        <v>0</v>
      </c>
      <c r="Z146" s="144" t="str">
        <f>IF(ISERROR(VLOOKUP($M146,#REF!,5,0)),"",VLOOKUP($M146,#REF!,5,0))</f>
        <v/>
      </c>
      <c r="AA146" s="147" t="str">
        <f t="shared" si="72"/>
        <v/>
      </c>
      <c r="AB146" s="147" t="str">
        <f t="shared" si="73"/>
        <v/>
      </c>
      <c r="AC146" s="147" t="str">
        <f>IF(ISERROR(VLOOKUP($M146,#REF!,6,0)),"",VLOOKUP($M146,#REF!,6,0))</f>
        <v/>
      </c>
      <c r="AD146" s="147" t="str">
        <f>IF(ISERROR(VLOOKUP($M146,#REF!,8,0)),"",VLOOKUP($M146,#REF!,8,0))</f>
        <v/>
      </c>
      <c r="AE146" s="152" t="str">
        <f t="shared" si="74"/>
        <v/>
      </c>
      <c r="AF146" s="155" t="str">
        <f t="shared" si="75"/>
        <v/>
      </c>
      <c r="AG146" s="146" t="str">
        <f t="shared" si="76"/>
        <v/>
      </c>
      <c r="AH146" s="146" t="str">
        <f>IF(ISERROR(VLOOKUP($M146,#REF!,9,0)),"",VLOOKUP($M146,#REF!,9,0))</f>
        <v/>
      </c>
      <c r="AI146" s="146" t="str">
        <f t="shared" si="77"/>
        <v/>
      </c>
      <c r="AJ146" s="168">
        <f t="shared" si="78"/>
        <v>0</v>
      </c>
      <c r="AK146" s="171"/>
      <c r="AL146" s="174" t="str">
        <f t="shared" si="79"/>
        <v/>
      </c>
      <c r="AM146" s="179" t="str">
        <f t="shared" si="80"/>
        <v/>
      </c>
      <c r="AN146" s="183" t="str">
        <f t="shared" si="81"/>
        <v>未入力セル</v>
      </c>
      <c r="AO146" s="186" t="str">
        <f t="shared" si="61"/>
        <v/>
      </c>
      <c r="AP146" s="186" t="str">
        <f t="shared" si="62"/>
        <v/>
      </c>
      <c r="AQ146" s="39">
        <f t="shared" si="60"/>
        <v>0</v>
      </c>
      <c r="AR146" s="39" t="str">
        <f>IF(ISERROR(VLOOKUP($M146,#REF!,16,0)),"",VLOOKUP($M146,#REF!,16,0))</f>
        <v/>
      </c>
      <c r="AS146" s="196" t="str">
        <f>IF(ISERROR(VLOOKUP($M146,#REF!,7,0)),"",VLOOKUP($M146,#REF!,7,0))</f>
        <v/>
      </c>
      <c r="AT146" s="203">
        <f t="shared" si="82"/>
        <v>0</v>
      </c>
      <c r="AU146" s="208" t="str">
        <f t="shared" si="83"/>
        <v/>
      </c>
      <c r="AW146" s="208" t="str">
        <f>IF(ISERROR(VLOOKUP($M146,#REF!,10,0)),"",VLOOKUP($M146,#REF!,10,0))</f>
        <v/>
      </c>
      <c r="AX146" s="203">
        <f t="shared" si="84"/>
        <v>0</v>
      </c>
      <c r="AY146" s="208" t="str">
        <f t="shared" si="85"/>
        <v/>
      </c>
      <c r="BA146" s="225" t="str">
        <f t="shared" si="86"/>
        <v/>
      </c>
      <c r="BB146" s="225" t="str">
        <f t="shared" si="87"/>
        <v/>
      </c>
    </row>
    <row r="147" spans="1:54" s="39" customFormat="1" ht="25.2" customHeight="1" x14ac:dyDescent="0.2">
      <c r="A147" s="45"/>
      <c r="B147" s="48"/>
      <c r="C147" s="48"/>
      <c r="D147" s="53"/>
      <c r="E147" s="53"/>
      <c r="F147" s="55"/>
      <c r="G147" s="55"/>
      <c r="H147" s="60"/>
      <c r="I147" s="66"/>
      <c r="J147" s="68"/>
      <c r="L147" s="73">
        <f t="shared" si="63"/>
        <v>0</v>
      </c>
      <c r="M147" s="73" t="str">
        <f t="shared" si="64"/>
        <v xml:space="preserve"> </v>
      </c>
      <c r="N147" s="100">
        <f t="shared" si="65"/>
        <v>0</v>
      </c>
      <c r="O147" s="100">
        <f t="shared" si="66"/>
        <v>0</v>
      </c>
      <c r="P147" s="108">
        <f t="shared" si="67"/>
        <v>0</v>
      </c>
      <c r="Q147" s="108" t="str">
        <f>IF(OR($C147="LED",$C147="不明"),"",IF(ISERROR(VLOOKUP($M147,#REF!,2,0)),"",VLOOKUP($M147,#REF!,2,0)))</f>
        <v/>
      </c>
      <c r="R147" s="100">
        <f t="shared" si="68"/>
        <v>0</v>
      </c>
      <c r="S147" s="100">
        <f t="shared" si="69"/>
        <v>0</v>
      </c>
      <c r="T147" s="120" t="str">
        <f t="shared" si="70"/>
        <v/>
      </c>
      <c r="U147" s="124"/>
      <c r="V147" s="129" t="s">
        <v>164</v>
      </c>
      <c r="W147" s="131"/>
      <c r="X147" s="75" t="str">
        <f>IF(COUNTIF($M147,"*LED*"),"LED設置済",IF(COUNTIF($M147,"*不明*"),"該当不明",IF(ISERROR(VLOOKUP($M147,#REF!,4,0)),"",VLOOKUP($M147,#REF!,4,0))))</f>
        <v/>
      </c>
      <c r="Y147" s="139">
        <f t="shared" si="71"/>
        <v>0</v>
      </c>
      <c r="Z147" s="144" t="str">
        <f>IF(ISERROR(VLOOKUP($M147,#REF!,5,0)),"",VLOOKUP($M147,#REF!,5,0))</f>
        <v/>
      </c>
      <c r="AA147" s="147" t="str">
        <f t="shared" si="72"/>
        <v/>
      </c>
      <c r="AB147" s="147" t="str">
        <f t="shared" si="73"/>
        <v/>
      </c>
      <c r="AC147" s="147" t="str">
        <f>IF(ISERROR(VLOOKUP($M147,#REF!,6,0)),"",VLOOKUP($M147,#REF!,6,0))</f>
        <v/>
      </c>
      <c r="AD147" s="147" t="str">
        <f>IF(ISERROR(VLOOKUP($M147,#REF!,8,0)),"",VLOOKUP($M147,#REF!,8,0))</f>
        <v/>
      </c>
      <c r="AE147" s="152" t="str">
        <f t="shared" si="74"/>
        <v/>
      </c>
      <c r="AF147" s="155" t="str">
        <f t="shared" si="75"/>
        <v/>
      </c>
      <c r="AG147" s="146" t="str">
        <f t="shared" si="76"/>
        <v/>
      </c>
      <c r="AH147" s="146" t="str">
        <f>IF(ISERROR(VLOOKUP($M147,#REF!,9,0)),"",VLOOKUP($M147,#REF!,9,0))</f>
        <v/>
      </c>
      <c r="AI147" s="146" t="str">
        <f t="shared" si="77"/>
        <v/>
      </c>
      <c r="AJ147" s="168">
        <f t="shared" si="78"/>
        <v>0</v>
      </c>
      <c r="AK147" s="171"/>
      <c r="AL147" s="174" t="str">
        <f t="shared" si="79"/>
        <v/>
      </c>
      <c r="AM147" s="179" t="str">
        <f t="shared" si="80"/>
        <v/>
      </c>
      <c r="AN147" s="183" t="str">
        <f t="shared" si="81"/>
        <v>未入力セル</v>
      </c>
      <c r="AO147" s="186" t="str">
        <f t="shared" si="61"/>
        <v/>
      </c>
      <c r="AP147" s="186" t="str">
        <f t="shared" si="62"/>
        <v/>
      </c>
      <c r="AQ147" s="39">
        <f t="shared" si="60"/>
        <v>0</v>
      </c>
      <c r="AR147" s="39" t="str">
        <f>IF(ISERROR(VLOOKUP($M147,#REF!,16,0)),"",VLOOKUP($M147,#REF!,16,0))</f>
        <v/>
      </c>
      <c r="AS147" s="196" t="str">
        <f>IF(ISERROR(VLOOKUP($M147,#REF!,7,0)),"",VLOOKUP($M147,#REF!,7,0))</f>
        <v/>
      </c>
      <c r="AT147" s="203">
        <f t="shared" si="82"/>
        <v>0</v>
      </c>
      <c r="AU147" s="208" t="str">
        <f t="shared" si="83"/>
        <v/>
      </c>
      <c r="AW147" s="208" t="str">
        <f>IF(ISERROR(VLOOKUP($M147,#REF!,10,0)),"",VLOOKUP($M147,#REF!,10,0))</f>
        <v/>
      </c>
      <c r="AX147" s="203">
        <f t="shared" si="84"/>
        <v>0</v>
      </c>
      <c r="AY147" s="208" t="str">
        <f t="shared" si="85"/>
        <v/>
      </c>
      <c r="BA147" s="225" t="str">
        <f t="shared" si="86"/>
        <v/>
      </c>
      <c r="BB147" s="225" t="str">
        <f t="shared" si="87"/>
        <v/>
      </c>
    </row>
    <row r="148" spans="1:54" s="39" customFormat="1" ht="25.2" customHeight="1" x14ac:dyDescent="0.2">
      <c r="A148" s="45"/>
      <c r="B148" s="48"/>
      <c r="C148" s="48"/>
      <c r="D148" s="53"/>
      <c r="E148" s="53"/>
      <c r="F148" s="55"/>
      <c r="G148" s="55"/>
      <c r="H148" s="60"/>
      <c r="I148" s="66"/>
      <c r="J148" s="68"/>
      <c r="L148" s="73">
        <f t="shared" si="63"/>
        <v>0</v>
      </c>
      <c r="M148" s="73" t="str">
        <f t="shared" si="64"/>
        <v xml:space="preserve"> </v>
      </c>
      <c r="N148" s="100">
        <f t="shared" si="65"/>
        <v>0</v>
      </c>
      <c r="O148" s="100">
        <f t="shared" si="66"/>
        <v>0</v>
      </c>
      <c r="P148" s="108">
        <f t="shared" si="67"/>
        <v>0</v>
      </c>
      <c r="Q148" s="108" t="str">
        <f>IF(OR($C148="LED",$C148="不明"),"",IF(ISERROR(VLOOKUP($M148,#REF!,2,0)),"",VLOOKUP($M148,#REF!,2,0)))</f>
        <v/>
      </c>
      <c r="R148" s="100">
        <f t="shared" si="68"/>
        <v>0</v>
      </c>
      <c r="S148" s="100">
        <f t="shared" si="69"/>
        <v>0</v>
      </c>
      <c r="T148" s="120" t="str">
        <f t="shared" si="70"/>
        <v/>
      </c>
      <c r="U148" s="124"/>
      <c r="V148" s="129" t="s">
        <v>164</v>
      </c>
      <c r="W148" s="131"/>
      <c r="X148" s="75" t="str">
        <f>IF(COUNTIF($M148,"*LED*"),"LED設置済",IF(COUNTIF($M148,"*不明*"),"該当不明",IF(ISERROR(VLOOKUP($M148,#REF!,4,0)),"",VLOOKUP($M148,#REF!,4,0))))</f>
        <v/>
      </c>
      <c r="Y148" s="139">
        <f t="shared" si="71"/>
        <v>0</v>
      </c>
      <c r="Z148" s="144" t="str">
        <f>IF(ISERROR(VLOOKUP($M148,#REF!,5,0)),"",VLOOKUP($M148,#REF!,5,0))</f>
        <v/>
      </c>
      <c r="AA148" s="147" t="str">
        <f t="shared" si="72"/>
        <v/>
      </c>
      <c r="AB148" s="147" t="str">
        <f t="shared" si="73"/>
        <v/>
      </c>
      <c r="AC148" s="147" t="str">
        <f>IF(ISERROR(VLOOKUP($M148,#REF!,6,0)),"",VLOOKUP($M148,#REF!,6,0))</f>
        <v/>
      </c>
      <c r="AD148" s="147" t="str">
        <f>IF(ISERROR(VLOOKUP($M148,#REF!,8,0)),"",VLOOKUP($M148,#REF!,8,0))</f>
        <v/>
      </c>
      <c r="AE148" s="152" t="str">
        <f t="shared" si="74"/>
        <v/>
      </c>
      <c r="AF148" s="155" t="str">
        <f t="shared" si="75"/>
        <v/>
      </c>
      <c r="AG148" s="146" t="str">
        <f t="shared" si="76"/>
        <v/>
      </c>
      <c r="AH148" s="146" t="str">
        <f>IF(ISERROR(VLOOKUP($M148,#REF!,9,0)),"",VLOOKUP($M148,#REF!,9,0))</f>
        <v/>
      </c>
      <c r="AI148" s="146" t="str">
        <f t="shared" si="77"/>
        <v/>
      </c>
      <c r="AJ148" s="168">
        <f t="shared" si="78"/>
        <v>0</v>
      </c>
      <c r="AK148" s="171"/>
      <c r="AL148" s="174" t="str">
        <f t="shared" si="79"/>
        <v/>
      </c>
      <c r="AM148" s="179" t="str">
        <f t="shared" si="80"/>
        <v/>
      </c>
      <c r="AN148" s="183" t="str">
        <f t="shared" si="81"/>
        <v>未入力セル</v>
      </c>
      <c r="AO148" s="186" t="str">
        <f t="shared" si="61"/>
        <v/>
      </c>
      <c r="AP148" s="186" t="str">
        <f t="shared" si="62"/>
        <v/>
      </c>
      <c r="AQ148" s="39">
        <f t="shared" si="60"/>
        <v>0</v>
      </c>
      <c r="AR148" s="39" t="str">
        <f>IF(ISERROR(VLOOKUP($M148,#REF!,16,0)),"",VLOOKUP($M148,#REF!,16,0))</f>
        <v/>
      </c>
      <c r="AS148" s="196" t="str">
        <f>IF(ISERROR(VLOOKUP($M148,#REF!,7,0)),"",VLOOKUP($M148,#REF!,7,0))</f>
        <v/>
      </c>
      <c r="AT148" s="203">
        <f t="shared" si="82"/>
        <v>0</v>
      </c>
      <c r="AU148" s="208" t="str">
        <f t="shared" si="83"/>
        <v/>
      </c>
      <c r="AW148" s="208" t="str">
        <f>IF(ISERROR(VLOOKUP($M148,#REF!,10,0)),"",VLOOKUP($M148,#REF!,10,0))</f>
        <v/>
      </c>
      <c r="AX148" s="203">
        <f t="shared" si="84"/>
        <v>0</v>
      </c>
      <c r="AY148" s="208" t="str">
        <f t="shared" si="85"/>
        <v/>
      </c>
      <c r="BA148" s="225" t="str">
        <f t="shared" si="86"/>
        <v/>
      </c>
      <c r="BB148" s="225" t="str">
        <f t="shared" si="87"/>
        <v/>
      </c>
    </row>
    <row r="149" spans="1:54" s="39" customFormat="1" ht="25.2" customHeight="1" x14ac:dyDescent="0.2">
      <c r="A149" s="45"/>
      <c r="B149" s="48"/>
      <c r="C149" s="48"/>
      <c r="D149" s="53"/>
      <c r="E149" s="53"/>
      <c r="F149" s="55"/>
      <c r="G149" s="55"/>
      <c r="H149" s="60"/>
      <c r="I149" s="66"/>
      <c r="J149" s="68"/>
      <c r="L149" s="73">
        <f t="shared" si="63"/>
        <v>0</v>
      </c>
      <c r="M149" s="73" t="str">
        <f t="shared" si="64"/>
        <v xml:space="preserve"> </v>
      </c>
      <c r="N149" s="100">
        <f t="shared" si="65"/>
        <v>0</v>
      </c>
      <c r="O149" s="100">
        <f t="shared" si="66"/>
        <v>0</v>
      </c>
      <c r="P149" s="108">
        <f t="shared" si="67"/>
        <v>0</v>
      </c>
      <c r="Q149" s="108" t="str">
        <f>IF(OR($C149="LED",$C149="不明"),"",IF(ISERROR(VLOOKUP($M149,#REF!,2,0)),"",VLOOKUP($M149,#REF!,2,0)))</f>
        <v/>
      </c>
      <c r="R149" s="100">
        <f t="shared" si="68"/>
        <v>0</v>
      </c>
      <c r="S149" s="100">
        <f t="shared" si="69"/>
        <v>0</v>
      </c>
      <c r="T149" s="120" t="str">
        <f t="shared" si="70"/>
        <v/>
      </c>
      <c r="U149" s="124"/>
      <c r="V149" s="129" t="s">
        <v>164</v>
      </c>
      <c r="W149" s="131"/>
      <c r="X149" s="75" t="str">
        <f>IF(COUNTIF($M149,"*LED*"),"LED設置済",IF(COUNTIF($M149,"*不明*"),"該当不明",IF(ISERROR(VLOOKUP($M149,#REF!,4,0)),"",VLOOKUP($M149,#REF!,4,0))))</f>
        <v/>
      </c>
      <c r="Y149" s="139">
        <f t="shared" si="71"/>
        <v>0</v>
      </c>
      <c r="Z149" s="144" t="str">
        <f>IF(ISERROR(VLOOKUP($M149,#REF!,5,0)),"",VLOOKUP($M149,#REF!,5,0))</f>
        <v/>
      </c>
      <c r="AA149" s="147" t="str">
        <f t="shared" si="72"/>
        <v/>
      </c>
      <c r="AB149" s="147" t="str">
        <f t="shared" si="73"/>
        <v/>
      </c>
      <c r="AC149" s="147" t="str">
        <f>IF(ISERROR(VLOOKUP($M149,#REF!,6,0)),"",VLOOKUP($M149,#REF!,6,0))</f>
        <v/>
      </c>
      <c r="AD149" s="147" t="str">
        <f>IF(ISERROR(VLOOKUP($M149,#REF!,8,0)),"",VLOOKUP($M149,#REF!,8,0))</f>
        <v/>
      </c>
      <c r="AE149" s="152" t="str">
        <f t="shared" si="74"/>
        <v/>
      </c>
      <c r="AF149" s="155" t="str">
        <f t="shared" si="75"/>
        <v/>
      </c>
      <c r="AG149" s="146" t="str">
        <f t="shared" si="76"/>
        <v/>
      </c>
      <c r="AH149" s="146" t="str">
        <f>IF(ISERROR(VLOOKUP($M149,#REF!,9,0)),"",VLOOKUP($M149,#REF!,9,0))</f>
        <v/>
      </c>
      <c r="AI149" s="146" t="str">
        <f t="shared" si="77"/>
        <v/>
      </c>
      <c r="AJ149" s="168">
        <f t="shared" si="78"/>
        <v>0</v>
      </c>
      <c r="AK149" s="171"/>
      <c r="AL149" s="174" t="str">
        <f t="shared" si="79"/>
        <v/>
      </c>
      <c r="AM149" s="179" t="str">
        <f t="shared" si="80"/>
        <v/>
      </c>
      <c r="AN149" s="183" t="str">
        <f t="shared" si="81"/>
        <v>未入力セル</v>
      </c>
      <c r="AO149" s="186" t="str">
        <f t="shared" si="61"/>
        <v/>
      </c>
      <c r="AP149" s="186" t="str">
        <f t="shared" si="62"/>
        <v/>
      </c>
      <c r="AQ149" s="39">
        <f t="shared" si="60"/>
        <v>0</v>
      </c>
      <c r="AR149" s="39" t="str">
        <f>IF(ISERROR(VLOOKUP($M149,#REF!,16,0)),"",VLOOKUP($M149,#REF!,16,0))</f>
        <v/>
      </c>
      <c r="AS149" s="196" t="str">
        <f>IF(ISERROR(VLOOKUP($M149,#REF!,7,0)),"",VLOOKUP($M149,#REF!,7,0))</f>
        <v/>
      </c>
      <c r="AT149" s="203">
        <f t="shared" si="82"/>
        <v>0</v>
      </c>
      <c r="AU149" s="208" t="str">
        <f t="shared" si="83"/>
        <v/>
      </c>
      <c r="AW149" s="208" t="str">
        <f>IF(ISERROR(VLOOKUP($M149,#REF!,10,0)),"",VLOOKUP($M149,#REF!,10,0))</f>
        <v/>
      </c>
      <c r="AX149" s="203">
        <f t="shared" si="84"/>
        <v>0</v>
      </c>
      <c r="AY149" s="208" t="str">
        <f t="shared" si="85"/>
        <v/>
      </c>
      <c r="BA149" s="225" t="str">
        <f t="shared" si="86"/>
        <v/>
      </c>
      <c r="BB149" s="225" t="str">
        <f t="shared" si="87"/>
        <v/>
      </c>
    </row>
    <row r="150" spans="1:54" s="39" customFormat="1" ht="25.2" customHeight="1" x14ac:dyDescent="0.2">
      <c r="A150" s="45"/>
      <c r="B150" s="48"/>
      <c r="C150" s="48"/>
      <c r="D150" s="53"/>
      <c r="E150" s="53"/>
      <c r="F150" s="55"/>
      <c r="G150" s="55"/>
      <c r="H150" s="60"/>
      <c r="I150" s="66"/>
      <c r="J150" s="68"/>
      <c r="L150" s="73">
        <f t="shared" si="63"/>
        <v>0</v>
      </c>
      <c r="M150" s="73" t="str">
        <f t="shared" si="64"/>
        <v xml:space="preserve"> </v>
      </c>
      <c r="N150" s="100">
        <f t="shared" si="65"/>
        <v>0</v>
      </c>
      <c r="O150" s="100">
        <f t="shared" si="66"/>
        <v>0</v>
      </c>
      <c r="P150" s="108">
        <f t="shared" si="67"/>
        <v>0</v>
      </c>
      <c r="Q150" s="108" t="str">
        <f>IF(OR($C150="LED",$C150="不明"),"",IF(ISERROR(VLOOKUP($M150,#REF!,2,0)),"",VLOOKUP($M150,#REF!,2,0)))</f>
        <v/>
      </c>
      <c r="R150" s="100">
        <f t="shared" si="68"/>
        <v>0</v>
      </c>
      <c r="S150" s="100">
        <f t="shared" si="69"/>
        <v>0</v>
      </c>
      <c r="T150" s="120" t="str">
        <f t="shared" si="70"/>
        <v/>
      </c>
      <c r="U150" s="124"/>
      <c r="V150" s="129" t="s">
        <v>164</v>
      </c>
      <c r="W150" s="131"/>
      <c r="X150" s="75" t="str">
        <f>IF(COUNTIF($M150,"*LED*"),"LED設置済",IF(COUNTIF($M150,"*不明*"),"該当不明",IF(ISERROR(VLOOKUP($M150,#REF!,4,0)),"",VLOOKUP($M150,#REF!,4,0))))</f>
        <v/>
      </c>
      <c r="Y150" s="139">
        <f t="shared" si="71"/>
        <v>0</v>
      </c>
      <c r="Z150" s="144" t="str">
        <f>IF(ISERROR(VLOOKUP($M150,#REF!,5,0)),"",VLOOKUP($M150,#REF!,5,0))</f>
        <v/>
      </c>
      <c r="AA150" s="147" t="str">
        <f t="shared" si="72"/>
        <v/>
      </c>
      <c r="AB150" s="147" t="str">
        <f t="shared" si="73"/>
        <v/>
      </c>
      <c r="AC150" s="147" t="str">
        <f>IF(ISERROR(VLOOKUP($M150,#REF!,6,0)),"",VLOOKUP($M150,#REF!,6,0))</f>
        <v/>
      </c>
      <c r="AD150" s="147" t="str">
        <f>IF(ISERROR(VLOOKUP($M150,#REF!,8,0)),"",VLOOKUP($M150,#REF!,8,0))</f>
        <v/>
      </c>
      <c r="AE150" s="152" t="str">
        <f t="shared" si="74"/>
        <v/>
      </c>
      <c r="AF150" s="155" t="str">
        <f t="shared" si="75"/>
        <v/>
      </c>
      <c r="AG150" s="146" t="str">
        <f t="shared" si="76"/>
        <v/>
      </c>
      <c r="AH150" s="146" t="str">
        <f>IF(ISERROR(VLOOKUP($M150,#REF!,9,0)),"",VLOOKUP($M150,#REF!,9,0))</f>
        <v/>
      </c>
      <c r="AI150" s="146" t="str">
        <f t="shared" si="77"/>
        <v/>
      </c>
      <c r="AJ150" s="168">
        <f t="shared" si="78"/>
        <v>0</v>
      </c>
      <c r="AK150" s="171"/>
      <c r="AL150" s="174" t="str">
        <f t="shared" si="79"/>
        <v/>
      </c>
      <c r="AM150" s="179" t="str">
        <f t="shared" si="80"/>
        <v/>
      </c>
      <c r="AN150" s="183" t="str">
        <f t="shared" si="81"/>
        <v>未入力セル</v>
      </c>
      <c r="AO150" s="186" t="str">
        <f t="shared" si="61"/>
        <v/>
      </c>
      <c r="AP150" s="186" t="str">
        <f t="shared" si="62"/>
        <v/>
      </c>
      <c r="AQ150" s="39">
        <f t="shared" si="60"/>
        <v>0</v>
      </c>
      <c r="AR150" s="39" t="str">
        <f>IF(ISERROR(VLOOKUP($M150,#REF!,16,0)),"",VLOOKUP($M150,#REF!,16,0))</f>
        <v/>
      </c>
      <c r="AS150" s="196" t="str">
        <f>IF(ISERROR(VLOOKUP($M150,#REF!,7,0)),"",VLOOKUP($M150,#REF!,7,0))</f>
        <v/>
      </c>
      <c r="AT150" s="203">
        <f t="shared" si="82"/>
        <v>0</v>
      </c>
      <c r="AU150" s="208" t="str">
        <f t="shared" si="83"/>
        <v/>
      </c>
      <c r="AW150" s="208" t="str">
        <f>IF(ISERROR(VLOOKUP($M150,#REF!,10,0)),"",VLOOKUP($M150,#REF!,10,0))</f>
        <v/>
      </c>
      <c r="AX150" s="203">
        <f t="shared" si="84"/>
        <v>0</v>
      </c>
      <c r="AY150" s="208" t="str">
        <f t="shared" si="85"/>
        <v/>
      </c>
      <c r="BA150" s="225" t="str">
        <f t="shared" si="86"/>
        <v/>
      </c>
      <c r="BB150" s="225" t="str">
        <f t="shared" si="87"/>
        <v/>
      </c>
    </row>
    <row r="151" spans="1:54" s="39" customFormat="1" ht="25.2" customHeight="1" x14ac:dyDescent="0.2">
      <c r="A151" s="45"/>
      <c r="B151" s="48"/>
      <c r="C151" s="48"/>
      <c r="D151" s="53"/>
      <c r="E151" s="53"/>
      <c r="F151" s="55"/>
      <c r="G151" s="55"/>
      <c r="H151" s="60"/>
      <c r="I151" s="66"/>
      <c r="J151" s="68"/>
      <c r="L151" s="73">
        <f t="shared" si="63"/>
        <v>0</v>
      </c>
      <c r="M151" s="73" t="str">
        <f t="shared" si="64"/>
        <v xml:space="preserve"> </v>
      </c>
      <c r="N151" s="100">
        <f t="shared" si="65"/>
        <v>0</v>
      </c>
      <c r="O151" s="100">
        <f t="shared" si="66"/>
        <v>0</v>
      </c>
      <c r="P151" s="108">
        <f t="shared" si="67"/>
        <v>0</v>
      </c>
      <c r="Q151" s="108" t="str">
        <f>IF(OR($C151="LED",$C151="不明"),"",IF(ISERROR(VLOOKUP($M151,#REF!,2,0)),"",VLOOKUP($M151,#REF!,2,0)))</f>
        <v/>
      </c>
      <c r="R151" s="100">
        <f t="shared" si="68"/>
        <v>0</v>
      </c>
      <c r="S151" s="100">
        <f t="shared" si="69"/>
        <v>0</v>
      </c>
      <c r="T151" s="120" t="str">
        <f t="shared" si="70"/>
        <v/>
      </c>
      <c r="U151" s="124"/>
      <c r="V151" s="129" t="s">
        <v>164</v>
      </c>
      <c r="W151" s="131"/>
      <c r="X151" s="75" t="str">
        <f>IF(COUNTIF($M151,"*LED*"),"LED設置済",IF(COUNTIF($M151,"*不明*"),"該当不明",IF(ISERROR(VLOOKUP($M151,#REF!,4,0)),"",VLOOKUP($M151,#REF!,4,0))))</f>
        <v/>
      </c>
      <c r="Y151" s="139">
        <f t="shared" si="71"/>
        <v>0</v>
      </c>
      <c r="Z151" s="144" t="str">
        <f>IF(ISERROR(VLOOKUP($M151,#REF!,5,0)),"",VLOOKUP($M151,#REF!,5,0))</f>
        <v/>
      </c>
      <c r="AA151" s="147" t="str">
        <f t="shared" si="72"/>
        <v/>
      </c>
      <c r="AB151" s="147" t="str">
        <f t="shared" si="73"/>
        <v/>
      </c>
      <c r="AC151" s="147" t="str">
        <f>IF(ISERROR(VLOOKUP($M151,#REF!,6,0)),"",VLOOKUP($M151,#REF!,6,0))</f>
        <v/>
      </c>
      <c r="AD151" s="147" t="str">
        <f>IF(ISERROR(VLOOKUP($M151,#REF!,8,0)),"",VLOOKUP($M151,#REF!,8,0))</f>
        <v/>
      </c>
      <c r="AE151" s="152" t="str">
        <f t="shared" si="74"/>
        <v/>
      </c>
      <c r="AF151" s="155" t="str">
        <f t="shared" si="75"/>
        <v/>
      </c>
      <c r="AG151" s="146" t="str">
        <f t="shared" si="76"/>
        <v/>
      </c>
      <c r="AH151" s="146" t="str">
        <f>IF(ISERROR(VLOOKUP($M151,#REF!,9,0)),"",VLOOKUP($M151,#REF!,9,0))</f>
        <v/>
      </c>
      <c r="AI151" s="146" t="str">
        <f t="shared" si="77"/>
        <v/>
      </c>
      <c r="AJ151" s="168">
        <f t="shared" si="78"/>
        <v>0</v>
      </c>
      <c r="AK151" s="171"/>
      <c r="AL151" s="174" t="str">
        <f t="shared" si="79"/>
        <v/>
      </c>
      <c r="AM151" s="179" t="str">
        <f t="shared" si="80"/>
        <v/>
      </c>
      <c r="AN151" s="183" t="str">
        <f t="shared" si="81"/>
        <v>未入力セル</v>
      </c>
      <c r="AO151" s="186" t="str">
        <f t="shared" si="61"/>
        <v/>
      </c>
      <c r="AP151" s="186" t="str">
        <f t="shared" si="62"/>
        <v/>
      </c>
      <c r="AQ151" s="39">
        <f t="shared" si="60"/>
        <v>0</v>
      </c>
      <c r="AR151" s="39" t="str">
        <f>IF(ISERROR(VLOOKUP($M151,#REF!,16,0)),"",VLOOKUP($M151,#REF!,16,0))</f>
        <v/>
      </c>
      <c r="AS151" s="196" t="str">
        <f>IF(ISERROR(VLOOKUP($M151,#REF!,7,0)),"",VLOOKUP($M151,#REF!,7,0))</f>
        <v/>
      </c>
      <c r="AT151" s="203">
        <f t="shared" si="82"/>
        <v>0</v>
      </c>
      <c r="AU151" s="208" t="str">
        <f t="shared" si="83"/>
        <v/>
      </c>
      <c r="AW151" s="208" t="str">
        <f>IF(ISERROR(VLOOKUP($M151,#REF!,10,0)),"",VLOOKUP($M151,#REF!,10,0))</f>
        <v/>
      </c>
      <c r="AX151" s="203">
        <f t="shared" si="84"/>
        <v>0</v>
      </c>
      <c r="AY151" s="208" t="str">
        <f t="shared" si="85"/>
        <v/>
      </c>
      <c r="BA151" s="225" t="str">
        <f t="shared" si="86"/>
        <v/>
      </c>
      <c r="BB151" s="225" t="str">
        <f t="shared" si="87"/>
        <v/>
      </c>
    </row>
    <row r="152" spans="1:54" s="39" customFormat="1" ht="25.2" customHeight="1" x14ac:dyDescent="0.2">
      <c r="A152" s="45"/>
      <c r="B152" s="48"/>
      <c r="C152" s="48"/>
      <c r="D152" s="53"/>
      <c r="E152" s="53"/>
      <c r="F152" s="55"/>
      <c r="G152" s="55"/>
      <c r="H152" s="60"/>
      <c r="I152" s="66"/>
      <c r="J152" s="68"/>
      <c r="L152" s="73">
        <f t="shared" si="63"/>
        <v>0</v>
      </c>
      <c r="M152" s="73" t="str">
        <f t="shared" si="64"/>
        <v xml:space="preserve"> </v>
      </c>
      <c r="N152" s="100">
        <f t="shared" si="65"/>
        <v>0</v>
      </c>
      <c r="O152" s="100">
        <f t="shared" si="66"/>
        <v>0</v>
      </c>
      <c r="P152" s="108">
        <f t="shared" si="67"/>
        <v>0</v>
      </c>
      <c r="Q152" s="108" t="str">
        <f>IF(OR($C152="LED",$C152="不明"),"",IF(ISERROR(VLOOKUP($M152,#REF!,2,0)),"",VLOOKUP($M152,#REF!,2,0)))</f>
        <v/>
      </c>
      <c r="R152" s="100">
        <f t="shared" si="68"/>
        <v>0</v>
      </c>
      <c r="S152" s="100">
        <f t="shared" si="69"/>
        <v>0</v>
      </c>
      <c r="T152" s="120" t="str">
        <f t="shared" si="70"/>
        <v/>
      </c>
      <c r="U152" s="124"/>
      <c r="V152" s="129" t="s">
        <v>164</v>
      </c>
      <c r="W152" s="131"/>
      <c r="X152" s="75" t="str">
        <f>IF(COUNTIF($M152,"*LED*"),"LED設置済",IF(COUNTIF($M152,"*不明*"),"該当不明",IF(ISERROR(VLOOKUP($M152,#REF!,4,0)),"",VLOOKUP($M152,#REF!,4,0))))</f>
        <v/>
      </c>
      <c r="Y152" s="139">
        <f t="shared" si="71"/>
        <v>0</v>
      </c>
      <c r="Z152" s="144" t="str">
        <f>IF(ISERROR(VLOOKUP($M152,#REF!,5,0)),"",VLOOKUP($M152,#REF!,5,0))</f>
        <v/>
      </c>
      <c r="AA152" s="147" t="str">
        <f t="shared" si="72"/>
        <v/>
      </c>
      <c r="AB152" s="147" t="str">
        <f t="shared" si="73"/>
        <v/>
      </c>
      <c r="AC152" s="147" t="str">
        <f>IF(ISERROR(VLOOKUP($M152,#REF!,6,0)),"",VLOOKUP($M152,#REF!,6,0))</f>
        <v/>
      </c>
      <c r="AD152" s="147" t="str">
        <f>IF(ISERROR(VLOOKUP($M152,#REF!,8,0)),"",VLOOKUP($M152,#REF!,8,0))</f>
        <v/>
      </c>
      <c r="AE152" s="152" t="str">
        <f t="shared" si="74"/>
        <v/>
      </c>
      <c r="AF152" s="155" t="str">
        <f t="shared" si="75"/>
        <v/>
      </c>
      <c r="AG152" s="146" t="str">
        <f t="shared" si="76"/>
        <v/>
      </c>
      <c r="AH152" s="146" t="str">
        <f>IF(ISERROR(VLOOKUP($M152,#REF!,9,0)),"",VLOOKUP($M152,#REF!,9,0))</f>
        <v/>
      </c>
      <c r="AI152" s="146" t="str">
        <f t="shared" si="77"/>
        <v/>
      </c>
      <c r="AJ152" s="168">
        <f t="shared" si="78"/>
        <v>0</v>
      </c>
      <c r="AK152" s="171"/>
      <c r="AL152" s="174" t="str">
        <f t="shared" si="79"/>
        <v/>
      </c>
      <c r="AM152" s="179" t="str">
        <f t="shared" si="80"/>
        <v/>
      </c>
      <c r="AN152" s="183" t="str">
        <f t="shared" si="81"/>
        <v>未入力セル</v>
      </c>
      <c r="AO152" s="186" t="str">
        <f t="shared" si="61"/>
        <v/>
      </c>
      <c r="AP152" s="186" t="str">
        <f t="shared" si="62"/>
        <v/>
      </c>
      <c r="AQ152" s="39">
        <f t="shared" si="60"/>
        <v>0</v>
      </c>
      <c r="AR152" s="39" t="str">
        <f>IF(ISERROR(VLOOKUP($M152,#REF!,16,0)),"",VLOOKUP($M152,#REF!,16,0))</f>
        <v/>
      </c>
      <c r="AS152" s="196" t="str">
        <f>IF(ISERROR(VLOOKUP($M152,#REF!,7,0)),"",VLOOKUP($M152,#REF!,7,0))</f>
        <v/>
      </c>
      <c r="AT152" s="203">
        <f t="shared" si="82"/>
        <v>0</v>
      </c>
      <c r="AU152" s="208" t="str">
        <f t="shared" si="83"/>
        <v/>
      </c>
      <c r="AW152" s="208" t="str">
        <f>IF(ISERROR(VLOOKUP($M152,#REF!,10,0)),"",VLOOKUP($M152,#REF!,10,0))</f>
        <v/>
      </c>
      <c r="AX152" s="203">
        <f t="shared" si="84"/>
        <v>0</v>
      </c>
      <c r="AY152" s="208" t="str">
        <f t="shared" si="85"/>
        <v/>
      </c>
      <c r="BA152" s="225" t="str">
        <f t="shared" si="86"/>
        <v/>
      </c>
      <c r="BB152" s="225" t="str">
        <f t="shared" si="87"/>
        <v/>
      </c>
    </row>
    <row r="153" spans="1:54" s="39" customFormat="1" ht="25.2" customHeight="1" x14ac:dyDescent="0.2">
      <c r="A153" s="45"/>
      <c r="B153" s="48"/>
      <c r="C153" s="48"/>
      <c r="D153" s="53"/>
      <c r="E153" s="53"/>
      <c r="F153" s="55"/>
      <c r="G153" s="55"/>
      <c r="H153" s="60"/>
      <c r="I153" s="66"/>
      <c r="J153" s="68"/>
      <c r="L153" s="73">
        <f t="shared" si="63"/>
        <v>0</v>
      </c>
      <c r="M153" s="73" t="str">
        <f t="shared" si="64"/>
        <v xml:space="preserve"> </v>
      </c>
      <c r="N153" s="100">
        <f t="shared" si="65"/>
        <v>0</v>
      </c>
      <c r="O153" s="100">
        <f t="shared" si="66"/>
        <v>0</v>
      </c>
      <c r="P153" s="108">
        <f t="shared" si="67"/>
        <v>0</v>
      </c>
      <c r="Q153" s="108" t="str">
        <f>IF(OR($C153="LED",$C153="不明"),"",IF(ISERROR(VLOOKUP($M153,#REF!,2,0)),"",VLOOKUP($M153,#REF!,2,0)))</f>
        <v/>
      </c>
      <c r="R153" s="100">
        <f t="shared" si="68"/>
        <v>0</v>
      </c>
      <c r="S153" s="100">
        <f t="shared" si="69"/>
        <v>0</v>
      </c>
      <c r="T153" s="120" t="str">
        <f t="shared" si="70"/>
        <v/>
      </c>
      <c r="U153" s="124"/>
      <c r="V153" s="129" t="s">
        <v>164</v>
      </c>
      <c r="W153" s="131"/>
      <c r="X153" s="75" t="str">
        <f>IF(COUNTIF($M153,"*LED*"),"LED設置済",IF(COUNTIF($M153,"*不明*"),"該当不明",IF(ISERROR(VLOOKUP($M153,#REF!,4,0)),"",VLOOKUP($M153,#REF!,4,0))))</f>
        <v/>
      </c>
      <c r="Y153" s="139">
        <f t="shared" si="71"/>
        <v>0</v>
      </c>
      <c r="Z153" s="144" t="str">
        <f>IF(ISERROR(VLOOKUP($M153,#REF!,5,0)),"",VLOOKUP($M153,#REF!,5,0))</f>
        <v/>
      </c>
      <c r="AA153" s="147" t="str">
        <f t="shared" si="72"/>
        <v/>
      </c>
      <c r="AB153" s="147" t="str">
        <f t="shared" si="73"/>
        <v/>
      </c>
      <c r="AC153" s="147" t="str">
        <f>IF(ISERROR(VLOOKUP($M153,#REF!,6,0)),"",VLOOKUP($M153,#REF!,6,0))</f>
        <v/>
      </c>
      <c r="AD153" s="147" t="str">
        <f>IF(ISERROR(VLOOKUP($M153,#REF!,8,0)),"",VLOOKUP($M153,#REF!,8,0))</f>
        <v/>
      </c>
      <c r="AE153" s="152" t="str">
        <f t="shared" si="74"/>
        <v/>
      </c>
      <c r="AF153" s="155" t="str">
        <f t="shared" si="75"/>
        <v/>
      </c>
      <c r="AG153" s="146" t="str">
        <f t="shared" si="76"/>
        <v/>
      </c>
      <c r="AH153" s="146" t="str">
        <f>IF(ISERROR(VLOOKUP($M153,#REF!,9,0)),"",VLOOKUP($M153,#REF!,9,0))</f>
        <v/>
      </c>
      <c r="AI153" s="146" t="str">
        <f t="shared" si="77"/>
        <v/>
      </c>
      <c r="AJ153" s="168">
        <f t="shared" si="78"/>
        <v>0</v>
      </c>
      <c r="AK153" s="171"/>
      <c r="AL153" s="174" t="str">
        <f t="shared" si="79"/>
        <v/>
      </c>
      <c r="AM153" s="179" t="str">
        <f t="shared" si="80"/>
        <v/>
      </c>
      <c r="AN153" s="183" t="str">
        <f t="shared" si="81"/>
        <v>未入力セル</v>
      </c>
      <c r="AO153" s="186" t="str">
        <f t="shared" si="61"/>
        <v/>
      </c>
      <c r="AP153" s="186" t="str">
        <f t="shared" si="62"/>
        <v/>
      </c>
      <c r="AQ153" s="39">
        <f t="shared" si="60"/>
        <v>0</v>
      </c>
      <c r="AR153" s="39" t="str">
        <f>IF(ISERROR(VLOOKUP($M153,#REF!,16,0)),"",VLOOKUP($M153,#REF!,16,0))</f>
        <v/>
      </c>
      <c r="AS153" s="196" t="str">
        <f>IF(ISERROR(VLOOKUP($M153,#REF!,7,0)),"",VLOOKUP($M153,#REF!,7,0))</f>
        <v/>
      </c>
      <c r="AT153" s="203">
        <f t="shared" si="82"/>
        <v>0</v>
      </c>
      <c r="AU153" s="208" t="str">
        <f t="shared" si="83"/>
        <v/>
      </c>
      <c r="AW153" s="208" t="str">
        <f>IF(ISERROR(VLOOKUP($M153,#REF!,10,0)),"",VLOOKUP($M153,#REF!,10,0))</f>
        <v/>
      </c>
      <c r="AX153" s="203">
        <f t="shared" si="84"/>
        <v>0</v>
      </c>
      <c r="AY153" s="208" t="str">
        <f t="shared" si="85"/>
        <v/>
      </c>
      <c r="BA153" s="225" t="str">
        <f t="shared" si="86"/>
        <v/>
      </c>
      <c r="BB153" s="225" t="str">
        <f t="shared" si="87"/>
        <v/>
      </c>
    </row>
    <row r="154" spans="1:54" s="39" customFormat="1" ht="25.2" customHeight="1" x14ac:dyDescent="0.2">
      <c r="A154" s="45"/>
      <c r="B154" s="48"/>
      <c r="C154" s="48"/>
      <c r="D154" s="53"/>
      <c r="E154" s="53"/>
      <c r="F154" s="55"/>
      <c r="G154" s="55"/>
      <c r="H154" s="60"/>
      <c r="I154" s="66"/>
      <c r="J154" s="68"/>
      <c r="L154" s="73">
        <f t="shared" si="63"/>
        <v>0</v>
      </c>
      <c r="M154" s="73" t="str">
        <f t="shared" si="64"/>
        <v xml:space="preserve"> </v>
      </c>
      <c r="N154" s="100">
        <f t="shared" si="65"/>
        <v>0</v>
      </c>
      <c r="O154" s="100">
        <f t="shared" si="66"/>
        <v>0</v>
      </c>
      <c r="P154" s="108">
        <f t="shared" si="67"/>
        <v>0</v>
      </c>
      <c r="Q154" s="108" t="str">
        <f>IF(OR($C154="LED",$C154="不明"),"",IF(ISERROR(VLOOKUP($M154,#REF!,2,0)),"",VLOOKUP($M154,#REF!,2,0)))</f>
        <v/>
      </c>
      <c r="R154" s="100">
        <f t="shared" si="68"/>
        <v>0</v>
      </c>
      <c r="S154" s="100">
        <f t="shared" si="69"/>
        <v>0</v>
      </c>
      <c r="T154" s="120" t="str">
        <f t="shared" si="70"/>
        <v/>
      </c>
      <c r="U154" s="124"/>
      <c r="V154" s="129" t="s">
        <v>164</v>
      </c>
      <c r="W154" s="131"/>
      <c r="X154" s="75" t="str">
        <f>IF(COUNTIF($M154,"*LED*"),"LED設置済",IF(COUNTIF($M154,"*不明*"),"該当不明",IF(ISERROR(VLOOKUP($M154,#REF!,4,0)),"",VLOOKUP($M154,#REF!,4,0))))</f>
        <v/>
      </c>
      <c r="Y154" s="139">
        <f t="shared" si="71"/>
        <v>0</v>
      </c>
      <c r="Z154" s="144" t="str">
        <f>IF(ISERROR(VLOOKUP($M154,#REF!,5,0)),"",VLOOKUP($M154,#REF!,5,0))</f>
        <v/>
      </c>
      <c r="AA154" s="147" t="str">
        <f t="shared" si="72"/>
        <v/>
      </c>
      <c r="AB154" s="147" t="str">
        <f t="shared" si="73"/>
        <v/>
      </c>
      <c r="AC154" s="147" t="str">
        <f>IF(ISERROR(VLOOKUP($M154,#REF!,6,0)),"",VLOOKUP($M154,#REF!,6,0))</f>
        <v/>
      </c>
      <c r="AD154" s="147" t="str">
        <f>IF(ISERROR(VLOOKUP($M154,#REF!,8,0)),"",VLOOKUP($M154,#REF!,8,0))</f>
        <v/>
      </c>
      <c r="AE154" s="152" t="str">
        <f t="shared" si="74"/>
        <v/>
      </c>
      <c r="AF154" s="155" t="str">
        <f t="shared" si="75"/>
        <v/>
      </c>
      <c r="AG154" s="146" t="str">
        <f t="shared" si="76"/>
        <v/>
      </c>
      <c r="AH154" s="146" t="str">
        <f>IF(ISERROR(VLOOKUP($M154,#REF!,9,0)),"",VLOOKUP($M154,#REF!,9,0))</f>
        <v/>
      </c>
      <c r="AI154" s="146" t="str">
        <f t="shared" si="77"/>
        <v/>
      </c>
      <c r="AJ154" s="168">
        <f t="shared" si="78"/>
        <v>0</v>
      </c>
      <c r="AK154" s="171"/>
      <c r="AL154" s="174" t="str">
        <f t="shared" si="79"/>
        <v/>
      </c>
      <c r="AM154" s="179" t="str">
        <f t="shared" si="80"/>
        <v/>
      </c>
      <c r="AN154" s="183" t="str">
        <f t="shared" si="81"/>
        <v>未入力セル</v>
      </c>
      <c r="AO154" s="186" t="str">
        <f t="shared" si="61"/>
        <v/>
      </c>
      <c r="AP154" s="186" t="str">
        <f t="shared" si="62"/>
        <v/>
      </c>
      <c r="AQ154" s="39">
        <f t="shared" si="60"/>
        <v>0</v>
      </c>
      <c r="AR154" s="39" t="str">
        <f>IF(ISERROR(VLOOKUP($M154,#REF!,16,0)),"",VLOOKUP($M154,#REF!,16,0))</f>
        <v/>
      </c>
      <c r="AS154" s="196" t="str">
        <f>IF(ISERROR(VLOOKUP($M154,#REF!,7,0)),"",VLOOKUP($M154,#REF!,7,0))</f>
        <v/>
      </c>
      <c r="AT154" s="203">
        <f t="shared" si="82"/>
        <v>0</v>
      </c>
      <c r="AU154" s="208" t="str">
        <f t="shared" si="83"/>
        <v/>
      </c>
      <c r="AW154" s="208" t="str">
        <f>IF(ISERROR(VLOOKUP($M154,#REF!,10,0)),"",VLOOKUP($M154,#REF!,10,0))</f>
        <v/>
      </c>
      <c r="AX154" s="203">
        <f t="shared" si="84"/>
        <v>0</v>
      </c>
      <c r="AY154" s="208" t="str">
        <f t="shared" si="85"/>
        <v/>
      </c>
      <c r="BA154" s="225" t="str">
        <f t="shared" si="86"/>
        <v/>
      </c>
      <c r="BB154" s="225" t="str">
        <f t="shared" si="87"/>
        <v/>
      </c>
    </row>
    <row r="155" spans="1:54" s="39" customFormat="1" ht="25.2" customHeight="1" x14ac:dyDescent="0.2">
      <c r="A155" s="45"/>
      <c r="B155" s="48"/>
      <c r="C155" s="48"/>
      <c r="D155" s="53"/>
      <c r="E155" s="53"/>
      <c r="F155" s="55"/>
      <c r="G155" s="55"/>
      <c r="H155" s="60"/>
      <c r="I155" s="66"/>
      <c r="J155" s="68"/>
      <c r="L155" s="73">
        <f t="shared" si="63"/>
        <v>0</v>
      </c>
      <c r="M155" s="73" t="str">
        <f t="shared" si="64"/>
        <v xml:space="preserve"> </v>
      </c>
      <c r="N155" s="100">
        <f t="shared" si="65"/>
        <v>0</v>
      </c>
      <c r="O155" s="100">
        <f t="shared" si="66"/>
        <v>0</v>
      </c>
      <c r="P155" s="108">
        <f t="shared" si="67"/>
        <v>0</v>
      </c>
      <c r="Q155" s="108" t="str">
        <f>IF(OR($C155="LED",$C155="不明"),"",IF(ISERROR(VLOOKUP($M155,#REF!,2,0)),"",VLOOKUP($M155,#REF!,2,0)))</f>
        <v/>
      </c>
      <c r="R155" s="100">
        <f t="shared" si="68"/>
        <v>0</v>
      </c>
      <c r="S155" s="100">
        <f t="shared" si="69"/>
        <v>0</v>
      </c>
      <c r="T155" s="120" t="str">
        <f t="shared" si="70"/>
        <v/>
      </c>
      <c r="U155" s="124"/>
      <c r="V155" s="129" t="s">
        <v>164</v>
      </c>
      <c r="W155" s="131"/>
      <c r="X155" s="75" t="str">
        <f>IF(COUNTIF($M155,"*LED*"),"LED設置済",IF(COUNTIF($M155,"*不明*"),"該当不明",IF(ISERROR(VLOOKUP($M155,#REF!,4,0)),"",VLOOKUP($M155,#REF!,4,0))))</f>
        <v/>
      </c>
      <c r="Y155" s="139">
        <f t="shared" si="71"/>
        <v>0</v>
      </c>
      <c r="Z155" s="144" t="str">
        <f>IF(ISERROR(VLOOKUP($M155,#REF!,5,0)),"",VLOOKUP($M155,#REF!,5,0))</f>
        <v/>
      </c>
      <c r="AA155" s="147" t="str">
        <f t="shared" si="72"/>
        <v/>
      </c>
      <c r="AB155" s="147" t="str">
        <f t="shared" si="73"/>
        <v/>
      </c>
      <c r="AC155" s="147" t="str">
        <f>IF(ISERROR(VLOOKUP($M155,#REF!,6,0)),"",VLOOKUP($M155,#REF!,6,0))</f>
        <v/>
      </c>
      <c r="AD155" s="147" t="str">
        <f>IF(ISERROR(VLOOKUP($M155,#REF!,8,0)),"",VLOOKUP($M155,#REF!,8,0))</f>
        <v/>
      </c>
      <c r="AE155" s="152" t="str">
        <f t="shared" si="74"/>
        <v/>
      </c>
      <c r="AF155" s="155" t="str">
        <f t="shared" si="75"/>
        <v/>
      </c>
      <c r="AG155" s="146" t="str">
        <f t="shared" si="76"/>
        <v/>
      </c>
      <c r="AH155" s="146" t="str">
        <f>IF(ISERROR(VLOOKUP($M155,#REF!,9,0)),"",VLOOKUP($M155,#REF!,9,0))</f>
        <v/>
      </c>
      <c r="AI155" s="146" t="str">
        <f t="shared" si="77"/>
        <v/>
      </c>
      <c r="AJ155" s="168">
        <f t="shared" si="78"/>
        <v>0</v>
      </c>
      <c r="AK155" s="171"/>
      <c r="AL155" s="174" t="str">
        <f t="shared" si="79"/>
        <v/>
      </c>
      <c r="AM155" s="179" t="str">
        <f t="shared" si="80"/>
        <v/>
      </c>
      <c r="AN155" s="183" t="str">
        <f t="shared" si="81"/>
        <v>未入力セル</v>
      </c>
      <c r="AO155" s="186" t="str">
        <f t="shared" si="61"/>
        <v/>
      </c>
      <c r="AP155" s="186" t="str">
        <f t="shared" si="62"/>
        <v/>
      </c>
      <c r="AQ155" s="39">
        <f t="shared" si="60"/>
        <v>0</v>
      </c>
      <c r="AR155" s="39" t="str">
        <f>IF(ISERROR(VLOOKUP($M155,#REF!,16,0)),"",VLOOKUP($M155,#REF!,16,0))</f>
        <v/>
      </c>
      <c r="AS155" s="196" t="str">
        <f>IF(ISERROR(VLOOKUP($M155,#REF!,7,0)),"",VLOOKUP($M155,#REF!,7,0))</f>
        <v/>
      </c>
      <c r="AT155" s="203">
        <f t="shared" si="82"/>
        <v>0</v>
      </c>
      <c r="AU155" s="208" t="str">
        <f t="shared" si="83"/>
        <v/>
      </c>
      <c r="AW155" s="208" t="str">
        <f>IF(ISERROR(VLOOKUP($M155,#REF!,10,0)),"",VLOOKUP($M155,#REF!,10,0))</f>
        <v/>
      </c>
      <c r="AX155" s="203">
        <f t="shared" si="84"/>
        <v>0</v>
      </c>
      <c r="AY155" s="208" t="str">
        <f t="shared" si="85"/>
        <v/>
      </c>
      <c r="BA155" s="225" t="str">
        <f t="shared" si="86"/>
        <v/>
      </c>
      <c r="BB155" s="225" t="str">
        <f t="shared" si="87"/>
        <v/>
      </c>
    </row>
    <row r="156" spans="1:54" s="39" customFormat="1" ht="25.2" customHeight="1" x14ac:dyDescent="0.2">
      <c r="A156" s="45"/>
      <c r="B156" s="48"/>
      <c r="C156" s="48"/>
      <c r="D156" s="53"/>
      <c r="E156" s="53"/>
      <c r="F156" s="55"/>
      <c r="G156" s="55"/>
      <c r="H156" s="60"/>
      <c r="I156" s="66"/>
      <c r="J156" s="68"/>
      <c r="L156" s="73">
        <f t="shared" si="63"/>
        <v>0</v>
      </c>
      <c r="M156" s="73" t="str">
        <f t="shared" si="64"/>
        <v xml:space="preserve"> </v>
      </c>
      <c r="N156" s="100">
        <f t="shared" si="65"/>
        <v>0</v>
      </c>
      <c r="O156" s="100">
        <f t="shared" si="66"/>
        <v>0</v>
      </c>
      <c r="P156" s="108">
        <f t="shared" si="67"/>
        <v>0</v>
      </c>
      <c r="Q156" s="108" t="str">
        <f>IF(OR($C156="LED",$C156="不明"),"",IF(ISERROR(VLOOKUP($M156,#REF!,2,0)),"",VLOOKUP($M156,#REF!,2,0)))</f>
        <v/>
      </c>
      <c r="R156" s="100">
        <f t="shared" si="68"/>
        <v>0</v>
      </c>
      <c r="S156" s="100">
        <f t="shared" si="69"/>
        <v>0</v>
      </c>
      <c r="T156" s="120" t="str">
        <f t="shared" si="70"/>
        <v/>
      </c>
      <c r="U156" s="124"/>
      <c r="V156" s="129" t="s">
        <v>164</v>
      </c>
      <c r="W156" s="131"/>
      <c r="X156" s="75" t="str">
        <f>IF(COUNTIF($M156,"*LED*"),"LED設置済",IF(COUNTIF($M156,"*不明*"),"該当不明",IF(ISERROR(VLOOKUP($M156,#REF!,4,0)),"",VLOOKUP($M156,#REF!,4,0))))</f>
        <v/>
      </c>
      <c r="Y156" s="139">
        <f t="shared" si="71"/>
        <v>0</v>
      </c>
      <c r="Z156" s="144" t="str">
        <f>IF(ISERROR(VLOOKUP($M156,#REF!,5,0)),"",VLOOKUP($M156,#REF!,5,0))</f>
        <v/>
      </c>
      <c r="AA156" s="147" t="str">
        <f t="shared" si="72"/>
        <v/>
      </c>
      <c r="AB156" s="147" t="str">
        <f t="shared" si="73"/>
        <v/>
      </c>
      <c r="AC156" s="147" t="str">
        <f>IF(ISERROR(VLOOKUP($M156,#REF!,6,0)),"",VLOOKUP($M156,#REF!,6,0))</f>
        <v/>
      </c>
      <c r="AD156" s="147" t="str">
        <f>IF(ISERROR(VLOOKUP($M156,#REF!,8,0)),"",VLOOKUP($M156,#REF!,8,0))</f>
        <v/>
      </c>
      <c r="AE156" s="152" t="str">
        <f t="shared" si="74"/>
        <v/>
      </c>
      <c r="AF156" s="155" t="str">
        <f t="shared" si="75"/>
        <v/>
      </c>
      <c r="AG156" s="146" t="str">
        <f t="shared" si="76"/>
        <v/>
      </c>
      <c r="AH156" s="146" t="str">
        <f>IF(ISERROR(VLOOKUP($M156,#REF!,9,0)),"",VLOOKUP($M156,#REF!,9,0))</f>
        <v/>
      </c>
      <c r="AI156" s="146" t="str">
        <f t="shared" si="77"/>
        <v/>
      </c>
      <c r="AJ156" s="168">
        <f t="shared" si="78"/>
        <v>0</v>
      </c>
      <c r="AK156" s="171"/>
      <c r="AL156" s="174" t="str">
        <f t="shared" si="79"/>
        <v/>
      </c>
      <c r="AM156" s="179" t="str">
        <f t="shared" si="80"/>
        <v/>
      </c>
      <c r="AN156" s="183" t="str">
        <f t="shared" si="81"/>
        <v>未入力セル</v>
      </c>
      <c r="AO156" s="186" t="str">
        <f t="shared" si="61"/>
        <v/>
      </c>
      <c r="AP156" s="186" t="str">
        <f t="shared" si="62"/>
        <v/>
      </c>
      <c r="AQ156" s="39">
        <f t="shared" si="60"/>
        <v>0</v>
      </c>
      <c r="AR156" s="39" t="str">
        <f>IF(ISERROR(VLOOKUP($M156,#REF!,16,0)),"",VLOOKUP($M156,#REF!,16,0))</f>
        <v/>
      </c>
      <c r="AS156" s="196" t="str">
        <f>IF(ISERROR(VLOOKUP($M156,#REF!,7,0)),"",VLOOKUP($M156,#REF!,7,0))</f>
        <v/>
      </c>
      <c r="AT156" s="203">
        <f t="shared" si="82"/>
        <v>0</v>
      </c>
      <c r="AU156" s="208" t="str">
        <f t="shared" si="83"/>
        <v/>
      </c>
      <c r="AW156" s="208" t="str">
        <f>IF(ISERROR(VLOOKUP($M156,#REF!,10,0)),"",VLOOKUP($M156,#REF!,10,0))</f>
        <v/>
      </c>
      <c r="AX156" s="203">
        <f t="shared" si="84"/>
        <v>0</v>
      </c>
      <c r="AY156" s="208" t="str">
        <f t="shared" si="85"/>
        <v/>
      </c>
      <c r="BA156" s="225" t="str">
        <f t="shared" si="86"/>
        <v/>
      </c>
      <c r="BB156" s="225" t="str">
        <f t="shared" si="87"/>
        <v/>
      </c>
    </row>
    <row r="157" spans="1:54" s="39" customFormat="1" ht="25.2" customHeight="1" x14ac:dyDescent="0.2">
      <c r="A157" s="45"/>
      <c r="B157" s="48"/>
      <c r="C157" s="48"/>
      <c r="D157" s="53"/>
      <c r="E157" s="53"/>
      <c r="F157" s="55"/>
      <c r="G157" s="55"/>
      <c r="H157" s="60"/>
      <c r="I157" s="66"/>
      <c r="J157" s="68"/>
      <c r="L157" s="73">
        <f t="shared" si="63"/>
        <v>0</v>
      </c>
      <c r="M157" s="73" t="str">
        <f t="shared" si="64"/>
        <v xml:space="preserve"> </v>
      </c>
      <c r="N157" s="100">
        <f t="shared" si="65"/>
        <v>0</v>
      </c>
      <c r="O157" s="100">
        <f t="shared" si="66"/>
        <v>0</v>
      </c>
      <c r="P157" s="108">
        <f t="shared" si="67"/>
        <v>0</v>
      </c>
      <c r="Q157" s="108" t="str">
        <f>IF(OR($C157="LED",$C157="不明"),"",IF(ISERROR(VLOOKUP($M157,#REF!,2,0)),"",VLOOKUP($M157,#REF!,2,0)))</f>
        <v/>
      </c>
      <c r="R157" s="100">
        <f t="shared" si="68"/>
        <v>0</v>
      </c>
      <c r="S157" s="100">
        <f t="shared" si="69"/>
        <v>0</v>
      </c>
      <c r="T157" s="120" t="str">
        <f t="shared" si="70"/>
        <v/>
      </c>
      <c r="U157" s="124"/>
      <c r="V157" s="129" t="s">
        <v>164</v>
      </c>
      <c r="W157" s="131"/>
      <c r="X157" s="75" t="str">
        <f>IF(COUNTIF($M157,"*LED*"),"LED設置済",IF(COUNTIF($M157,"*不明*"),"該当不明",IF(ISERROR(VLOOKUP($M157,#REF!,4,0)),"",VLOOKUP($M157,#REF!,4,0))))</f>
        <v/>
      </c>
      <c r="Y157" s="139">
        <f t="shared" si="71"/>
        <v>0</v>
      </c>
      <c r="Z157" s="144" t="str">
        <f>IF(ISERROR(VLOOKUP($M157,#REF!,5,0)),"",VLOOKUP($M157,#REF!,5,0))</f>
        <v/>
      </c>
      <c r="AA157" s="147" t="str">
        <f t="shared" si="72"/>
        <v/>
      </c>
      <c r="AB157" s="147" t="str">
        <f t="shared" si="73"/>
        <v/>
      </c>
      <c r="AC157" s="147" t="str">
        <f>IF(ISERROR(VLOOKUP($M157,#REF!,6,0)),"",VLOOKUP($M157,#REF!,6,0))</f>
        <v/>
      </c>
      <c r="AD157" s="147" t="str">
        <f>IF(ISERROR(VLOOKUP($M157,#REF!,8,0)),"",VLOOKUP($M157,#REF!,8,0))</f>
        <v/>
      </c>
      <c r="AE157" s="152" t="str">
        <f t="shared" si="74"/>
        <v/>
      </c>
      <c r="AF157" s="155" t="str">
        <f t="shared" si="75"/>
        <v/>
      </c>
      <c r="AG157" s="146" t="str">
        <f t="shared" si="76"/>
        <v/>
      </c>
      <c r="AH157" s="146" t="str">
        <f>IF(ISERROR(VLOOKUP($M157,#REF!,9,0)),"",VLOOKUP($M157,#REF!,9,0))</f>
        <v/>
      </c>
      <c r="AI157" s="146" t="str">
        <f t="shared" si="77"/>
        <v/>
      </c>
      <c r="AJ157" s="168">
        <f t="shared" si="78"/>
        <v>0</v>
      </c>
      <c r="AK157" s="171"/>
      <c r="AL157" s="174" t="str">
        <f t="shared" si="79"/>
        <v/>
      </c>
      <c r="AM157" s="179" t="str">
        <f t="shared" si="80"/>
        <v/>
      </c>
      <c r="AN157" s="183" t="str">
        <f t="shared" si="81"/>
        <v>未入力セル</v>
      </c>
      <c r="AO157" s="186" t="str">
        <f t="shared" si="61"/>
        <v/>
      </c>
      <c r="AP157" s="186" t="str">
        <f t="shared" si="62"/>
        <v/>
      </c>
      <c r="AQ157" s="39">
        <f t="shared" si="60"/>
        <v>0</v>
      </c>
      <c r="AR157" s="39" t="str">
        <f>IF(ISERROR(VLOOKUP($M157,#REF!,16,0)),"",VLOOKUP($M157,#REF!,16,0))</f>
        <v/>
      </c>
      <c r="AS157" s="196" t="str">
        <f>IF(ISERROR(VLOOKUP($M157,#REF!,7,0)),"",VLOOKUP($M157,#REF!,7,0))</f>
        <v/>
      </c>
      <c r="AT157" s="203">
        <f t="shared" si="82"/>
        <v>0</v>
      </c>
      <c r="AU157" s="208" t="str">
        <f t="shared" si="83"/>
        <v/>
      </c>
      <c r="AW157" s="208" t="str">
        <f>IF(ISERROR(VLOOKUP($M157,#REF!,10,0)),"",VLOOKUP($M157,#REF!,10,0))</f>
        <v/>
      </c>
      <c r="AX157" s="203">
        <f t="shared" si="84"/>
        <v>0</v>
      </c>
      <c r="AY157" s="208" t="str">
        <f t="shared" si="85"/>
        <v/>
      </c>
      <c r="BA157" s="225" t="str">
        <f t="shared" si="86"/>
        <v/>
      </c>
      <c r="BB157" s="225" t="str">
        <f t="shared" si="87"/>
        <v/>
      </c>
    </row>
    <row r="158" spans="1:54" s="39" customFormat="1" ht="25.2" customHeight="1" x14ac:dyDescent="0.2">
      <c r="A158" s="45"/>
      <c r="B158" s="48"/>
      <c r="C158" s="48"/>
      <c r="D158" s="53"/>
      <c r="E158" s="53"/>
      <c r="F158" s="55"/>
      <c r="G158" s="55"/>
      <c r="H158" s="60"/>
      <c r="I158" s="66"/>
      <c r="J158" s="68"/>
      <c r="L158" s="73">
        <f t="shared" si="63"/>
        <v>0</v>
      </c>
      <c r="M158" s="73" t="str">
        <f t="shared" si="64"/>
        <v xml:space="preserve"> </v>
      </c>
      <c r="N158" s="100">
        <f t="shared" si="65"/>
        <v>0</v>
      </c>
      <c r="O158" s="100">
        <f t="shared" si="66"/>
        <v>0</v>
      </c>
      <c r="P158" s="108">
        <f t="shared" si="67"/>
        <v>0</v>
      </c>
      <c r="Q158" s="108" t="str">
        <f>IF(OR($C158="LED",$C158="不明"),"",IF(ISERROR(VLOOKUP($M158,#REF!,2,0)),"",VLOOKUP($M158,#REF!,2,0)))</f>
        <v/>
      </c>
      <c r="R158" s="100">
        <f t="shared" si="68"/>
        <v>0</v>
      </c>
      <c r="S158" s="100">
        <f t="shared" si="69"/>
        <v>0</v>
      </c>
      <c r="T158" s="120" t="str">
        <f t="shared" si="70"/>
        <v/>
      </c>
      <c r="U158" s="124"/>
      <c r="V158" s="129" t="s">
        <v>164</v>
      </c>
      <c r="W158" s="131"/>
      <c r="X158" s="75" t="str">
        <f>IF(COUNTIF($M158,"*LED*"),"LED設置済",IF(COUNTIF($M158,"*不明*"),"該当不明",IF(ISERROR(VLOOKUP($M158,#REF!,4,0)),"",VLOOKUP($M158,#REF!,4,0))))</f>
        <v/>
      </c>
      <c r="Y158" s="139">
        <f t="shared" si="71"/>
        <v>0</v>
      </c>
      <c r="Z158" s="144" t="str">
        <f>IF(ISERROR(VLOOKUP($M158,#REF!,5,0)),"",VLOOKUP($M158,#REF!,5,0))</f>
        <v/>
      </c>
      <c r="AA158" s="147" t="str">
        <f t="shared" si="72"/>
        <v/>
      </c>
      <c r="AB158" s="147" t="str">
        <f t="shared" si="73"/>
        <v/>
      </c>
      <c r="AC158" s="147" t="str">
        <f>IF(ISERROR(VLOOKUP($M158,#REF!,6,0)),"",VLOOKUP($M158,#REF!,6,0))</f>
        <v/>
      </c>
      <c r="AD158" s="147" t="str">
        <f>IF(ISERROR(VLOOKUP($M158,#REF!,8,0)),"",VLOOKUP($M158,#REF!,8,0))</f>
        <v/>
      </c>
      <c r="AE158" s="152" t="str">
        <f t="shared" si="74"/>
        <v/>
      </c>
      <c r="AF158" s="155" t="str">
        <f t="shared" si="75"/>
        <v/>
      </c>
      <c r="AG158" s="146" t="str">
        <f t="shared" si="76"/>
        <v/>
      </c>
      <c r="AH158" s="146" t="str">
        <f>IF(ISERROR(VLOOKUP($M158,#REF!,9,0)),"",VLOOKUP($M158,#REF!,9,0))</f>
        <v/>
      </c>
      <c r="AI158" s="146" t="str">
        <f t="shared" si="77"/>
        <v/>
      </c>
      <c r="AJ158" s="168">
        <f t="shared" si="78"/>
        <v>0</v>
      </c>
      <c r="AK158" s="171"/>
      <c r="AL158" s="174" t="str">
        <f t="shared" si="79"/>
        <v/>
      </c>
      <c r="AM158" s="179" t="str">
        <f t="shared" si="80"/>
        <v/>
      </c>
      <c r="AN158" s="183" t="str">
        <f t="shared" si="81"/>
        <v>未入力セル</v>
      </c>
      <c r="AO158" s="186" t="str">
        <f t="shared" si="61"/>
        <v/>
      </c>
      <c r="AP158" s="186" t="str">
        <f t="shared" si="62"/>
        <v/>
      </c>
      <c r="AQ158" s="39">
        <f t="shared" si="60"/>
        <v>0</v>
      </c>
      <c r="AR158" s="39" t="str">
        <f>IF(ISERROR(VLOOKUP($M158,#REF!,16,0)),"",VLOOKUP($M158,#REF!,16,0))</f>
        <v/>
      </c>
      <c r="AS158" s="196" t="str">
        <f>IF(ISERROR(VLOOKUP($M158,#REF!,7,0)),"",VLOOKUP($M158,#REF!,7,0))</f>
        <v/>
      </c>
      <c r="AT158" s="203">
        <f t="shared" si="82"/>
        <v>0</v>
      </c>
      <c r="AU158" s="208" t="str">
        <f t="shared" si="83"/>
        <v/>
      </c>
      <c r="AW158" s="208" t="str">
        <f>IF(ISERROR(VLOOKUP($M158,#REF!,10,0)),"",VLOOKUP($M158,#REF!,10,0))</f>
        <v/>
      </c>
      <c r="AX158" s="203">
        <f t="shared" si="84"/>
        <v>0</v>
      </c>
      <c r="AY158" s="208" t="str">
        <f t="shared" si="85"/>
        <v/>
      </c>
      <c r="BA158" s="225" t="str">
        <f t="shared" si="86"/>
        <v/>
      </c>
      <c r="BB158" s="225" t="str">
        <f t="shared" si="87"/>
        <v/>
      </c>
    </row>
    <row r="159" spans="1:54" s="39" customFormat="1" ht="25.2" customHeight="1" x14ac:dyDescent="0.2">
      <c r="A159" s="45"/>
      <c r="B159" s="48"/>
      <c r="C159" s="48"/>
      <c r="D159" s="53"/>
      <c r="E159" s="53"/>
      <c r="F159" s="55"/>
      <c r="G159" s="55"/>
      <c r="H159" s="60"/>
      <c r="I159" s="66"/>
      <c r="J159" s="68"/>
      <c r="L159" s="73">
        <f t="shared" si="63"/>
        <v>0</v>
      </c>
      <c r="M159" s="73" t="str">
        <f t="shared" si="64"/>
        <v xml:space="preserve"> </v>
      </c>
      <c r="N159" s="100">
        <f t="shared" si="65"/>
        <v>0</v>
      </c>
      <c r="O159" s="100">
        <f t="shared" si="66"/>
        <v>0</v>
      </c>
      <c r="P159" s="108">
        <f t="shared" si="67"/>
        <v>0</v>
      </c>
      <c r="Q159" s="108" t="str">
        <f>IF(OR($C159="LED",$C159="不明"),"",IF(ISERROR(VLOOKUP($M159,#REF!,2,0)),"",VLOOKUP($M159,#REF!,2,0)))</f>
        <v/>
      </c>
      <c r="R159" s="100">
        <f t="shared" si="68"/>
        <v>0</v>
      </c>
      <c r="S159" s="100">
        <f t="shared" si="69"/>
        <v>0</v>
      </c>
      <c r="T159" s="120" t="str">
        <f t="shared" si="70"/>
        <v/>
      </c>
      <c r="U159" s="124"/>
      <c r="V159" s="129" t="s">
        <v>164</v>
      </c>
      <c r="W159" s="131"/>
      <c r="X159" s="75" t="str">
        <f>IF(COUNTIF($M159,"*LED*"),"LED設置済",IF(COUNTIF($M159,"*不明*"),"該当不明",IF(ISERROR(VLOOKUP($M159,#REF!,4,0)),"",VLOOKUP($M159,#REF!,4,0))))</f>
        <v/>
      </c>
      <c r="Y159" s="139">
        <f t="shared" si="71"/>
        <v>0</v>
      </c>
      <c r="Z159" s="144" t="str">
        <f>IF(ISERROR(VLOOKUP($M159,#REF!,5,0)),"",VLOOKUP($M159,#REF!,5,0))</f>
        <v/>
      </c>
      <c r="AA159" s="147" t="str">
        <f t="shared" si="72"/>
        <v/>
      </c>
      <c r="AB159" s="147" t="str">
        <f t="shared" si="73"/>
        <v/>
      </c>
      <c r="AC159" s="147" t="str">
        <f>IF(ISERROR(VLOOKUP($M159,#REF!,6,0)),"",VLOOKUP($M159,#REF!,6,0))</f>
        <v/>
      </c>
      <c r="AD159" s="147" t="str">
        <f>IF(ISERROR(VLOOKUP($M159,#REF!,8,0)),"",VLOOKUP($M159,#REF!,8,0))</f>
        <v/>
      </c>
      <c r="AE159" s="152" t="str">
        <f t="shared" si="74"/>
        <v/>
      </c>
      <c r="AF159" s="155" t="str">
        <f t="shared" si="75"/>
        <v/>
      </c>
      <c r="AG159" s="146" t="str">
        <f t="shared" si="76"/>
        <v/>
      </c>
      <c r="AH159" s="146" t="str">
        <f>IF(ISERROR(VLOOKUP($M159,#REF!,9,0)),"",VLOOKUP($M159,#REF!,9,0))</f>
        <v/>
      </c>
      <c r="AI159" s="146" t="str">
        <f t="shared" si="77"/>
        <v/>
      </c>
      <c r="AJ159" s="168">
        <f t="shared" si="78"/>
        <v>0</v>
      </c>
      <c r="AK159" s="171"/>
      <c r="AL159" s="174" t="str">
        <f t="shared" si="79"/>
        <v/>
      </c>
      <c r="AM159" s="179" t="str">
        <f t="shared" si="80"/>
        <v/>
      </c>
      <c r="AN159" s="183" t="str">
        <f t="shared" si="81"/>
        <v>未入力セル</v>
      </c>
      <c r="AO159" s="186" t="str">
        <f t="shared" si="61"/>
        <v/>
      </c>
      <c r="AP159" s="186" t="str">
        <f t="shared" si="62"/>
        <v/>
      </c>
      <c r="AQ159" s="39">
        <f t="shared" ref="AQ159:AQ222" si="88">R159*S159*N159</f>
        <v>0</v>
      </c>
      <c r="AR159" s="39" t="str">
        <f>IF(ISERROR(VLOOKUP($M159,#REF!,16,0)),"",VLOOKUP($M159,#REF!,16,0))</f>
        <v/>
      </c>
      <c r="AS159" s="196" t="str">
        <f>IF(ISERROR(VLOOKUP($M159,#REF!,7,0)),"",VLOOKUP($M159,#REF!,7,0))</f>
        <v/>
      </c>
      <c r="AT159" s="203">
        <f t="shared" si="82"/>
        <v>0</v>
      </c>
      <c r="AU159" s="208" t="str">
        <f t="shared" si="83"/>
        <v/>
      </c>
      <c r="AW159" s="208" t="str">
        <f>IF(ISERROR(VLOOKUP($M159,#REF!,10,0)),"",VLOOKUP($M159,#REF!,10,0))</f>
        <v/>
      </c>
      <c r="AX159" s="203">
        <f t="shared" si="84"/>
        <v>0</v>
      </c>
      <c r="AY159" s="208" t="str">
        <f t="shared" si="85"/>
        <v/>
      </c>
      <c r="BA159" s="225" t="str">
        <f t="shared" si="86"/>
        <v/>
      </c>
      <c r="BB159" s="225" t="str">
        <f t="shared" si="87"/>
        <v/>
      </c>
    </row>
    <row r="160" spans="1:54" s="39" customFormat="1" ht="25.2" customHeight="1" x14ac:dyDescent="0.2">
      <c r="A160" s="45"/>
      <c r="B160" s="48"/>
      <c r="C160" s="48"/>
      <c r="D160" s="53"/>
      <c r="E160" s="53"/>
      <c r="F160" s="55"/>
      <c r="G160" s="55"/>
      <c r="H160" s="60"/>
      <c r="I160" s="66"/>
      <c r="J160" s="68"/>
      <c r="L160" s="73">
        <f t="shared" si="63"/>
        <v>0</v>
      </c>
      <c r="M160" s="73" t="str">
        <f t="shared" si="64"/>
        <v xml:space="preserve"> </v>
      </c>
      <c r="N160" s="100">
        <f t="shared" si="65"/>
        <v>0</v>
      </c>
      <c r="O160" s="100">
        <f t="shared" si="66"/>
        <v>0</v>
      </c>
      <c r="P160" s="108">
        <f t="shared" si="67"/>
        <v>0</v>
      </c>
      <c r="Q160" s="108" t="str">
        <f>IF(OR($C160="LED",$C160="不明"),"",IF(ISERROR(VLOOKUP($M160,#REF!,2,0)),"",VLOOKUP($M160,#REF!,2,0)))</f>
        <v/>
      </c>
      <c r="R160" s="100">
        <f t="shared" si="68"/>
        <v>0</v>
      </c>
      <c r="S160" s="100">
        <f t="shared" si="69"/>
        <v>0</v>
      </c>
      <c r="T160" s="120" t="str">
        <f t="shared" si="70"/>
        <v/>
      </c>
      <c r="U160" s="124"/>
      <c r="V160" s="129" t="s">
        <v>164</v>
      </c>
      <c r="W160" s="131"/>
      <c r="X160" s="75" t="str">
        <f>IF(COUNTIF($M160,"*LED*"),"LED設置済",IF(COUNTIF($M160,"*不明*"),"該当不明",IF(ISERROR(VLOOKUP($M160,#REF!,4,0)),"",VLOOKUP($M160,#REF!,4,0))))</f>
        <v/>
      </c>
      <c r="Y160" s="139">
        <f t="shared" si="71"/>
        <v>0</v>
      </c>
      <c r="Z160" s="144" t="str">
        <f>IF(ISERROR(VLOOKUP($M160,#REF!,5,0)),"",VLOOKUP($M160,#REF!,5,0))</f>
        <v/>
      </c>
      <c r="AA160" s="147" t="str">
        <f t="shared" si="72"/>
        <v/>
      </c>
      <c r="AB160" s="147" t="str">
        <f t="shared" si="73"/>
        <v/>
      </c>
      <c r="AC160" s="147" t="str">
        <f>IF(ISERROR(VLOOKUP($M160,#REF!,6,0)),"",VLOOKUP($M160,#REF!,6,0))</f>
        <v/>
      </c>
      <c r="AD160" s="147" t="str">
        <f>IF(ISERROR(VLOOKUP($M160,#REF!,8,0)),"",VLOOKUP($M160,#REF!,8,0))</f>
        <v/>
      </c>
      <c r="AE160" s="152" t="str">
        <f t="shared" si="74"/>
        <v/>
      </c>
      <c r="AF160" s="155" t="str">
        <f t="shared" si="75"/>
        <v/>
      </c>
      <c r="AG160" s="146" t="str">
        <f t="shared" si="76"/>
        <v/>
      </c>
      <c r="AH160" s="146" t="str">
        <f>IF(ISERROR(VLOOKUP($M160,#REF!,9,0)),"",VLOOKUP($M160,#REF!,9,0))</f>
        <v/>
      </c>
      <c r="AI160" s="146" t="str">
        <f t="shared" si="77"/>
        <v/>
      </c>
      <c r="AJ160" s="168">
        <f t="shared" si="78"/>
        <v>0</v>
      </c>
      <c r="AK160" s="171"/>
      <c r="AL160" s="174" t="str">
        <f t="shared" si="79"/>
        <v/>
      </c>
      <c r="AM160" s="179" t="str">
        <f t="shared" si="80"/>
        <v/>
      </c>
      <c r="AN160" s="183" t="str">
        <f t="shared" si="81"/>
        <v>未入力セル</v>
      </c>
      <c r="AO160" s="186" t="str">
        <f t="shared" si="61"/>
        <v/>
      </c>
      <c r="AP160" s="186" t="str">
        <f t="shared" si="62"/>
        <v/>
      </c>
      <c r="AQ160" s="39">
        <f t="shared" si="88"/>
        <v>0</v>
      </c>
      <c r="AR160" s="39" t="str">
        <f>IF(ISERROR(VLOOKUP($M160,#REF!,16,0)),"",VLOOKUP($M160,#REF!,16,0))</f>
        <v/>
      </c>
      <c r="AS160" s="196" t="str">
        <f>IF(ISERROR(VLOOKUP($M160,#REF!,7,0)),"",VLOOKUP($M160,#REF!,7,0))</f>
        <v/>
      </c>
      <c r="AT160" s="203">
        <f t="shared" si="82"/>
        <v>0</v>
      </c>
      <c r="AU160" s="208" t="str">
        <f t="shared" si="83"/>
        <v/>
      </c>
      <c r="AW160" s="208" t="str">
        <f>IF(ISERROR(VLOOKUP($M160,#REF!,10,0)),"",VLOOKUP($M160,#REF!,10,0))</f>
        <v/>
      </c>
      <c r="AX160" s="203">
        <f t="shared" si="84"/>
        <v>0</v>
      </c>
      <c r="AY160" s="208" t="str">
        <f t="shared" si="85"/>
        <v/>
      </c>
      <c r="BA160" s="225" t="str">
        <f t="shared" si="86"/>
        <v/>
      </c>
      <c r="BB160" s="225" t="str">
        <f t="shared" si="87"/>
        <v/>
      </c>
    </row>
    <row r="161" spans="1:54" s="39" customFormat="1" ht="25.2" customHeight="1" x14ac:dyDescent="0.2">
      <c r="A161" s="45"/>
      <c r="B161" s="48"/>
      <c r="C161" s="48"/>
      <c r="D161" s="53"/>
      <c r="E161" s="53"/>
      <c r="F161" s="55"/>
      <c r="G161" s="55"/>
      <c r="H161" s="60"/>
      <c r="I161" s="66"/>
      <c r="J161" s="68"/>
      <c r="L161" s="73">
        <f t="shared" si="63"/>
        <v>0</v>
      </c>
      <c r="M161" s="73" t="str">
        <f t="shared" si="64"/>
        <v xml:space="preserve"> </v>
      </c>
      <c r="N161" s="100">
        <f t="shared" si="65"/>
        <v>0</v>
      </c>
      <c r="O161" s="100">
        <f t="shared" si="66"/>
        <v>0</v>
      </c>
      <c r="P161" s="108">
        <f t="shared" si="67"/>
        <v>0</v>
      </c>
      <c r="Q161" s="108" t="str">
        <f>IF(OR($C161="LED",$C161="不明"),"",IF(ISERROR(VLOOKUP($M161,#REF!,2,0)),"",VLOOKUP($M161,#REF!,2,0)))</f>
        <v/>
      </c>
      <c r="R161" s="100">
        <f t="shared" si="68"/>
        <v>0</v>
      </c>
      <c r="S161" s="100">
        <f t="shared" si="69"/>
        <v>0</v>
      </c>
      <c r="T161" s="120" t="str">
        <f t="shared" si="70"/>
        <v/>
      </c>
      <c r="U161" s="124"/>
      <c r="V161" s="129" t="s">
        <v>164</v>
      </c>
      <c r="W161" s="131"/>
      <c r="X161" s="75" t="str">
        <f>IF(COUNTIF($M161,"*LED*"),"LED設置済",IF(COUNTIF($M161,"*不明*"),"該当不明",IF(ISERROR(VLOOKUP($M161,#REF!,4,0)),"",VLOOKUP($M161,#REF!,4,0))))</f>
        <v/>
      </c>
      <c r="Y161" s="139">
        <f t="shared" si="71"/>
        <v>0</v>
      </c>
      <c r="Z161" s="144" t="str">
        <f>IF(ISERROR(VLOOKUP($M161,#REF!,5,0)),"",VLOOKUP($M161,#REF!,5,0))</f>
        <v/>
      </c>
      <c r="AA161" s="147" t="str">
        <f t="shared" si="72"/>
        <v/>
      </c>
      <c r="AB161" s="147" t="str">
        <f t="shared" si="73"/>
        <v/>
      </c>
      <c r="AC161" s="147" t="str">
        <f>IF(ISERROR(VLOOKUP($M161,#REF!,6,0)),"",VLOOKUP($M161,#REF!,6,0))</f>
        <v/>
      </c>
      <c r="AD161" s="147" t="str">
        <f>IF(ISERROR(VLOOKUP($M161,#REF!,8,0)),"",VLOOKUP($M161,#REF!,8,0))</f>
        <v/>
      </c>
      <c r="AE161" s="152" t="str">
        <f t="shared" si="74"/>
        <v/>
      </c>
      <c r="AF161" s="155" t="str">
        <f t="shared" si="75"/>
        <v/>
      </c>
      <c r="AG161" s="146" t="str">
        <f t="shared" si="76"/>
        <v/>
      </c>
      <c r="AH161" s="146" t="str">
        <f>IF(ISERROR(VLOOKUP($M161,#REF!,9,0)),"",VLOOKUP($M161,#REF!,9,0))</f>
        <v/>
      </c>
      <c r="AI161" s="146" t="str">
        <f t="shared" si="77"/>
        <v/>
      </c>
      <c r="AJ161" s="168">
        <f t="shared" si="78"/>
        <v>0</v>
      </c>
      <c r="AK161" s="171"/>
      <c r="AL161" s="174" t="str">
        <f t="shared" si="79"/>
        <v/>
      </c>
      <c r="AM161" s="179" t="str">
        <f t="shared" si="80"/>
        <v/>
      </c>
      <c r="AN161" s="183" t="str">
        <f t="shared" si="81"/>
        <v>未入力セル</v>
      </c>
      <c r="AO161" s="186" t="str">
        <f t="shared" si="61"/>
        <v/>
      </c>
      <c r="AP161" s="186" t="str">
        <f t="shared" si="62"/>
        <v/>
      </c>
      <c r="AQ161" s="39">
        <f t="shared" si="88"/>
        <v>0</v>
      </c>
      <c r="AR161" s="39" t="str">
        <f>IF(ISERROR(VLOOKUP($M161,#REF!,16,0)),"",VLOOKUP($M161,#REF!,16,0))</f>
        <v/>
      </c>
      <c r="AS161" s="196" t="str">
        <f>IF(ISERROR(VLOOKUP($M161,#REF!,7,0)),"",VLOOKUP($M161,#REF!,7,0))</f>
        <v/>
      </c>
      <c r="AT161" s="203">
        <f t="shared" si="82"/>
        <v>0</v>
      </c>
      <c r="AU161" s="208" t="str">
        <f t="shared" si="83"/>
        <v/>
      </c>
      <c r="AW161" s="208" t="str">
        <f>IF(ISERROR(VLOOKUP($M161,#REF!,10,0)),"",VLOOKUP($M161,#REF!,10,0))</f>
        <v/>
      </c>
      <c r="AX161" s="203">
        <f t="shared" si="84"/>
        <v>0</v>
      </c>
      <c r="AY161" s="208" t="str">
        <f t="shared" si="85"/>
        <v/>
      </c>
      <c r="BA161" s="225" t="str">
        <f t="shared" si="86"/>
        <v/>
      </c>
      <c r="BB161" s="225" t="str">
        <f t="shared" si="87"/>
        <v/>
      </c>
    </row>
    <row r="162" spans="1:54" s="39" customFormat="1" ht="25.2" customHeight="1" x14ac:dyDescent="0.2">
      <c r="A162" s="45"/>
      <c r="B162" s="48"/>
      <c r="C162" s="48"/>
      <c r="D162" s="53"/>
      <c r="E162" s="53"/>
      <c r="F162" s="55"/>
      <c r="G162" s="55"/>
      <c r="H162" s="60"/>
      <c r="I162" s="66"/>
      <c r="J162" s="68"/>
      <c r="L162" s="73">
        <f t="shared" si="63"/>
        <v>0</v>
      </c>
      <c r="M162" s="73" t="str">
        <f t="shared" si="64"/>
        <v xml:space="preserve"> </v>
      </c>
      <c r="N162" s="100">
        <f t="shared" si="65"/>
        <v>0</v>
      </c>
      <c r="O162" s="100">
        <f t="shared" si="66"/>
        <v>0</v>
      </c>
      <c r="P162" s="108">
        <f t="shared" si="67"/>
        <v>0</v>
      </c>
      <c r="Q162" s="108" t="str">
        <f>IF(OR($C162="LED",$C162="不明"),"",IF(ISERROR(VLOOKUP($M162,#REF!,2,0)),"",VLOOKUP($M162,#REF!,2,0)))</f>
        <v/>
      </c>
      <c r="R162" s="100">
        <f t="shared" si="68"/>
        <v>0</v>
      </c>
      <c r="S162" s="100">
        <f t="shared" si="69"/>
        <v>0</v>
      </c>
      <c r="T162" s="120" t="str">
        <f t="shared" si="70"/>
        <v/>
      </c>
      <c r="U162" s="124"/>
      <c r="V162" s="129" t="s">
        <v>164</v>
      </c>
      <c r="W162" s="131"/>
      <c r="X162" s="75" t="str">
        <f>IF(COUNTIF($M162,"*LED*"),"LED設置済",IF(COUNTIF($M162,"*不明*"),"該当不明",IF(ISERROR(VLOOKUP($M162,#REF!,4,0)),"",VLOOKUP($M162,#REF!,4,0))))</f>
        <v/>
      </c>
      <c r="Y162" s="139">
        <f t="shared" si="71"/>
        <v>0</v>
      </c>
      <c r="Z162" s="144" t="str">
        <f>IF(ISERROR(VLOOKUP($M162,#REF!,5,0)),"",VLOOKUP($M162,#REF!,5,0))</f>
        <v/>
      </c>
      <c r="AA162" s="147" t="str">
        <f t="shared" si="72"/>
        <v/>
      </c>
      <c r="AB162" s="147" t="str">
        <f t="shared" si="73"/>
        <v/>
      </c>
      <c r="AC162" s="147" t="str">
        <f>IF(ISERROR(VLOOKUP($M162,#REF!,6,0)),"",VLOOKUP($M162,#REF!,6,0))</f>
        <v/>
      </c>
      <c r="AD162" s="147" t="str">
        <f>IF(ISERROR(VLOOKUP($M162,#REF!,8,0)),"",VLOOKUP($M162,#REF!,8,0))</f>
        <v/>
      </c>
      <c r="AE162" s="152" t="str">
        <f t="shared" si="74"/>
        <v/>
      </c>
      <c r="AF162" s="155" t="str">
        <f t="shared" si="75"/>
        <v/>
      </c>
      <c r="AG162" s="146" t="str">
        <f t="shared" si="76"/>
        <v/>
      </c>
      <c r="AH162" s="146" t="str">
        <f>IF(ISERROR(VLOOKUP($M162,#REF!,9,0)),"",VLOOKUP($M162,#REF!,9,0))</f>
        <v/>
      </c>
      <c r="AI162" s="146" t="str">
        <f t="shared" si="77"/>
        <v/>
      </c>
      <c r="AJ162" s="168">
        <f t="shared" si="78"/>
        <v>0</v>
      </c>
      <c r="AK162" s="171"/>
      <c r="AL162" s="174" t="str">
        <f t="shared" si="79"/>
        <v/>
      </c>
      <c r="AM162" s="179" t="str">
        <f t="shared" si="80"/>
        <v/>
      </c>
      <c r="AN162" s="183" t="str">
        <f t="shared" si="81"/>
        <v>未入力セル</v>
      </c>
      <c r="AO162" s="186" t="str">
        <f t="shared" si="61"/>
        <v/>
      </c>
      <c r="AP162" s="186" t="str">
        <f t="shared" si="62"/>
        <v/>
      </c>
      <c r="AQ162" s="39">
        <f t="shared" si="88"/>
        <v>0</v>
      </c>
      <c r="AR162" s="39" t="str">
        <f>IF(ISERROR(VLOOKUP($M162,#REF!,16,0)),"",VLOOKUP($M162,#REF!,16,0))</f>
        <v/>
      </c>
      <c r="AS162" s="196" t="str">
        <f>IF(ISERROR(VLOOKUP($M162,#REF!,7,0)),"",VLOOKUP($M162,#REF!,7,0))</f>
        <v/>
      </c>
      <c r="AT162" s="203">
        <f t="shared" si="82"/>
        <v>0</v>
      </c>
      <c r="AU162" s="208" t="str">
        <f t="shared" si="83"/>
        <v/>
      </c>
      <c r="AW162" s="208" t="str">
        <f>IF(ISERROR(VLOOKUP($M162,#REF!,10,0)),"",VLOOKUP($M162,#REF!,10,0))</f>
        <v/>
      </c>
      <c r="AX162" s="203">
        <f t="shared" si="84"/>
        <v>0</v>
      </c>
      <c r="AY162" s="208" t="str">
        <f t="shared" si="85"/>
        <v/>
      </c>
      <c r="BA162" s="225" t="str">
        <f t="shared" si="86"/>
        <v/>
      </c>
      <c r="BB162" s="225" t="str">
        <f t="shared" si="87"/>
        <v/>
      </c>
    </row>
    <row r="163" spans="1:54" s="39" customFormat="1" ht="25.2" customHeight="1" x14ac:dyDescent="0.2">
      <c r="A163" s="45"/>
      <c r="B163" s="48"/>
      <c r="C163" s="48"/>
      <c r="D163" s="53"/>
      <c r="E163" s="53"/>
      <c r="F163" s="55"/>
      <c r="G163" s="55"/>
      <c r="H163" s="60"/>
      <c r="I163" s="66"/>
      <c r="J163" s="68"/>
      <c r="L163" s="73">
        <f t="shared" si="63"/>
        <v>0</v>
      </c>
      <c r="M163" s="73" t="str">
        <f t="shared" si="64"/>
        <v xml:space="preserve"> </v>
      </c>
      <c r="N163" s="100">
        <f t="shared" si="65"/>
        <v>0</v>
      </c>
      <c r="O163" s="100">
        <f t="shared" si="66"/>
        <v>0</v>
      </c>
      <c r="P163" s="108">
        <f t="shared" si="67"/>
        <v>0</v>
      </c>
      <c r="Q163" s="108" t="str">
        <f>IF(OR($C163="LED",$C163="不明"),"",IF(ISERROR(VLOOKUP($M163,#REF!,2,0)),"",VLOOKUP($M163,#REF!,2,0)))</f>
        <v/>
      </c>
      <c r="R163" s="100">
        <f t="shared" si="68"/>
        <v>0</v>
      </c>
      <c r="S163" s="100">
        <f t="shared" si="69"/>
        <v>0</v>
      </c>
      <c r="T163" s="120" t="str">
        <f t="shared" si="70"/>
        <v/>
      </c>
      <c r="U163" s="124"/>
      <c r="V163" s="129" t="s">
        <v>164</v>
      </c>
      <c r="W163" s="131"/>
      <c r="X163" s="75" t="str">
        <f>IF(COUNTIF($M163,"*LED*"),"LED設置済",IF(COUNTIF($M163,"*不明*"),"該当不明",IF(ISERROR(VLOOKUP($M163,#REF!,4,0)),"",VLOOKUP($M163,#REF!,4,0))))</f>
        <v/>
      </c>
      <c r="Y163" s="139">
        <f t="shared" si="71"/>
        <v>0</v>
      </c>
      <c r="Z163" s="144" t="str">
        <f>IF(ISERROR(VLOOKUP($M163,#REF!,5,0)),"",VLOOKUP($M163,#REF!,5,0))</f>
        <v/>
      </c>
      <c r="AA163" s="147" t="str">
        <f t="shared" si="72"/>
        <v/>
      </c>
      <c r="AB163" s="147" t="str">
        <f t="shared" si="73"/>
        <v/>
      </c>
      <c r="AC163" s="147" t="str">
        <f>IF(ISERROR(VLOOKUP($M163,#REF!,6,0)),"",VLOOKUP($M163,#REF!,6,0))</f>
        <v/>
      </c>
      <c r="AD163" s="147" t="str">
        <f>IF(ISERROR(VLOOKUP($M163,#REF!,8,0)),"",VLOOKUP($M163,#REF!,8,0))</f>
        <v/>
      </c>
      <c r="AE163" s="152" t="str">
        <f t="shared" si="74"/>
        <v/>
      </c>
      <c r="AF163" s="155" t="str">
        <f t="shared" si="75"/>
        <v/>
      </c>
      <c r="AG163" s="146" t="str">
        <f t="shared" si="76"/>
        <v/>
      </c>
      <c r="AH163" s="146" t="str">
        <f>IF(ISERROR(VLOOKUP($M163,#REF!,9,0)),"",VLOOKUP($M163,#REF!,9,0))</f>
        <v/>
      </c>
      <c r="AI163" s="146" t="str">
        <f t="shared" si="77"/>
        <v/>
      </c>
      <c r="AJ163" s="168">
        <f t="shared" si="78"/>
        <v>0</v>
      </c>
      <c r="AK163" s="171"/>
      <c r="AL163" s="174" t="str">
        <f t="shared" si="79"/>
        <v/>
      </c>
      <c r="AM163" s="179" t="str">
        <f t="shared" si="80"/>
        <v/>
      </c>
      <c r="AN163" s="183" t="str">
        <f t="shared" si="81"/>
        <v>未入力セル</v>
      </c>
      <c r="AO163" s="186" t="str">
        <f t="shared" si="61"/>
        <v/>
      </c>
      <c r="AP163" s="186" t="str">
        <f t="shared" si="62"/>
        <v/>
      </c>
      <c r="AQ163" s="39">
        <f t="shared" si="88"/>
        <v>0</v>
      </c>
      <c r="AR163" s="39" t="str">
        <f>IF(ISERROR(VLOOKUP($M163,#REF!,16,0)),"",VLOOKUP($M163,#REF!,16,0))</f>
        <v/>
      </c>
      <c r="AS163" s="196" t="str">
        <f>IF(ISERROR(VLOOKUP($M163,#REF!,7,0)),"",VLOOKUP($M163,#REF!,7,0))</f>
        <v/>
      </c>
      <c r="AT163" s="203">
        <f t="shared" si="82"/>
        <v>0</v>
      </c>
      <c r="AU163" s="208" t="str">
        <f t="shared" si="83"/>
        <v/>
      </c>
      <c r="AW163" s="208" t="str">
        <f>IF(ISERROR(VLOOKUP($M163,#REF!,10,0)),"",VLOOKUP($M163,#REF!,10,0))</f>
        <v/>
      </c>
      <c r="AX163" s="203">
        <f t="shared" si="84"/>
        <v>0</v>
      </c>
      <c r="AY163" s="208" t="str">
        <f t="shared" si="85"/>
        <v/>
      </c>
      <c r="BA163" s="225" t="str">
        <f t="shared" si="86"/>
        <v/>
      </c>
      <c r="BB163" s="225" t="str">
        <f t="shared" si="87"/>
        <v/>
      </c>
    </row>
    <row r="164" spans="1:54" s="39" customFormat="1" ht="25.2" customHeight="1" x14ac:dyDescent="0.2">
      <c r="A164" s="45"/>
      <c r="B164" s="48"/>
      <c r="C164" s="48"/>
      <c r="D164" s="53"/>
      <c r="E164" s="53"/>
      <c r="F164" s="55"/>
      <c r="G164" s="55"/>
      <c r="H164" s="60"/>
      <c r="I164" s="66"/>
      <c r="J164" s="68"/>
      <c r="L164" s="73">
        <f t="shared" si="63"/>
        <v>0</v>
      </c>
      <c r="M164" s="73" t="str">
        <f t="shared" si="64"/>
        <v xml:space="preserve"> </v>
      </c>
      <c r="N164" s="100">
        <f t="shared" si="65"/>
        <v>0</v>
      </c>
      <c r="O164" s="100">
        <f t="shared" si="66"/>
        <v>0</v>
      </c>
      <c r="P164" s="108">
        <f t="shared" si="67"/>
        <v>0</v>
      </c>
      <c r="Q164" s="108" t="str">
        <f>IF(OR($C164="LED",$C164="不明"),"",IF(ISERROR(VLOOKUP($M164,#REF!,2,0)),"",VLOOKUP($M164,#REF!,2,0)))</f>
        <v/>
      </c>
      <c r="R164" s="100">
        <f t="shared" si="68"/>
        <v>0</v>
      </c>
      <c r="S164" s="100">
        <f t="shared" si="69"/>
        <v>0</v>
      </c>
      <c r="T164" s="120" t="str">
        <f t="shared" si="70"/>
        <v/>
      </c>
      <c r="U164" s="124"/>
      <c r="V164" s="129" t="s">
        <v>164</v>
      </c>
      <c r="W164" s="131"/>
      <c r="X164" s="75" t="str">
        <f>IF(COUNTIF($M164,"*LED*"),"LED設置済",IF(COUNTIF($M164,"*不明*"),"該当不明",IF(ISERROR(VLOOKUP($M164,#REF!,4,0)),"",VLOOKUP($M164,#REF!,4,0))))</f>
        <v/>
      </c>
      <c r="Y164" s="139">
        <f t="shared" si="71"/>
        <v>0</v>
      </c>
      <c r="Z164" s="144" t="str">
        <f>IF(ISERROR(VLOOKUP($M164,#REF!,5,0)),"",VLOOKUP($M164,#REF!,5,0))</f>
        <v/>
      </c>
      <c r="AA164" s="147" t="str">
        <f t="shared" si="72"/>
        <v/>
      </c>
      <c r="AB164" s="147" t="str">
        <f t="shared" si="73"/>
        <v/>
      </c>
      <c r="AC164" s="147" t="str">
        <f>IF(ISERROR(VLOOKUP($M164,#REF!,6,0)),"",VLOOKUP($M164,#REF!,6,0))</f>
        <v/>
      </c>
      <c r="AD164" s="147" t="str">
        <f>IF(ISERROR(VLOOKUP($M164,#REF!,8,0)),"",VLOOKUP($M164,#REF!,8,0))</f>
        <v/>
      </c>
      <c r="AE164" s="152" t="str">
        <f t="shared" si="74"/>
        <v/>
      </c>
      <c r="AF164" s="155" t="str">
        <f t="shared" si="75"/>
        <v/>
      </c>
      <c r="AG164" s="146" t="str">
        <f t="shared" si="76"/>
        <v/>
      </c>
      <c r="AH164" s="146" t="str">
        <f>IF(ISERROR(VLOOKUP($M164,#REF!,9,0)),"",VLOOKUP($M164,#REF!,9,0))</f>
        <v/>
      </c>
      <c r="AI164" s="146" t="str">
        <f t="shared" si="77"/>
        <v/>
      </c>
      <c r="AJ164" s="168">
        <f t="shared" si="78"/>
        <v>0</v>
      </c>
      <c r="AK164" s="171"/>
      <c r="AL164" s="174" t="str">
        <f t="shared" si="79"/>
        <v/>
      </c>
      <c r="AM164" s="179" t="str">
        <f t="shared" si="80"/>
        <v/>
      </c>
      <c r="AN164" s="183" t="str">
        <f t="shared" si="81"/>
        <v>未入力セル</v>
      </c>
      <c r="AO164" s="186" t="str">
        <f t="shared" si="61"/>
        <v/>
      </c>
      <c r="AP164" s="186" t="str">
        <f t="shared" si="62"/>
        <v/>
      </c>
      <c r="AQ164" s="39">
        <f t="shared" si="88"/>
        <v>0</v>
      </c>
      <c r="AR164" s="39" t="str">
        <f>IF(ISERROR(VLOOKUP($M164,#REF!,16,0)),"",VLOOKUP($M164,#REF!,16,0))</f>
        <v/>
      </c>
      <c r="AS164" s="196" t="str">
        <f>IF(ISERROR(VLOOKUP($M164,#REF!,7,0)),"",VLOOKUP($M164,#REF!,7,0))</f>
        <v/>
      </c>
      <c r="AT164" s="203">
        <f t="shared" si="82"/>
        <v>0</v>
      </c>
      <c r="AU164" s="208" t="str">
        <f t="shared" si="83"/>
        <v/>
      </c>
      <c r="AW164" s="208" t="str">
        <f>IF(ISERROR(VLOOKUP($M164,#REF!,10,0)),"",VLOOKUP($M164,#REF!,10,0))</f>
        <v/>
      </c>
      <c r="AX164" s="203">
        <f t="shared" si="84"/>
        <v>0</v>
      </c>
      <c r="AY164" s="208" t="str">
        <f t="shared" si="85"/>
        <v/>
      </c>
      <c r="BA164" s="225" t="str">
        <f t="shared" si="86"/>
        <v/>
      </c>
      <c r="BB164" s="225" t="str">
        <f t="shared" si="87"/>
        <v/>
      </c>
    </row>
    <row r="165" spans="1:54" s="39" customFormat="1" ht="25.2" customHeight="1" x14ac:dyDescent="0.2">
      <c r="A165" s="45"/>
      <c r="B165" s="48"/>
      <c r="C165" s="48"/>
      <c r="D165" s="53"/>
      <c r="E165" s="53"/>
      <c r="F165" s="55"/>
      <c r="G165" s="55"/>
      <c r="H165" s="60"/>
      <c r="I165" s="66"/>
      <c r="J165" s="68"/>
      <c r="L165" s="73">
        <f t="shared" si="63"/>
        <v>0</v>
      </c>
      <c r="M165" s="73" t="str">
        <f t="shared" si="64"/>
        <v xml:space="preserve"> </v>
      </c>
      <c r="N165" s="100">
        <f t="shared" si="65"/>
        <v>0</v>
      </c>
      <c r="O165" s="100">
        <f t="shared" si="66"/>
        <v>0</v>
      </c>
      <c r="P165" s="108">
        <f t="shared" si="67"/>
        <v>0</v>
      </c>
      <c r="Q165" s="108" t="str">
        <f>IF(OR($C165="LED",$C165="不明"),"",IF(ISERROR(VLOOKUP($M165,#REF!,2,0)),"",VLOOKUP($M165,#REF!,2,0)))</f>
        <v/>
      </c>
      <c r="R165" s="100">
        <f t="shared" si="68"/>
        <v>0</v>
      </c>
      <c r="S165" s="100">
        <f t="shared" si="69"/>
        <v>0</v>
      </c>
      <c r="T165" s="120" t="str">
        <f t="shared" si="70"/>
        <v/>
      </c>
      <c r="U165" s="124"/>
      <c r="V165" s="129" t="s">
        <v>164</v>
      </c>
      <c r="W165" s="131"/>
      <c r="X165" s="75" t="str">
        <f>IF(COUNTIF($M165,"*LED*"),"LED設置済",IF(COUNTIF($M165,"*不明*"),"該当不明",IF(ISERROR(VLOOKUP($M165,#REF!,4,0)),"",VLOOKUP($M165,#REF!,4,0))))</f>
        <v/>
      </c>
      <c r="Y165" s="139">
        <f t="shared" si="71"/>
        <v>0</v>
      </c>
      <c r="Z165" s="144" t="str">
        <f>IF(ISERROR(VLOOKUP($M165,#REF!,5,0)),"",VLOOKUP($M165,#REF!,5,0))</f>
        <v/>
      </c>
      <c r="AA165" s="147" t="str">
        <f t="shared" si="72"/>
        <v/>
      </c>
      <c r="AB165" s="147" t="str">
        <f t="shared" si="73"/>
        <v/>
      </c>
      <c r="AC165" s="147" t="str">
        <f>IF(ISERROR(VLOOKUP($M165,#REF!,6,0)),"",VLOOKUP($M165,#REF!,6,0))</f>
        <v/>
      </c>
      <c r="AD165" s="147" t="str">
        <f>IF(ISERROR(VLOOKUP($M165,#REF!,8,0)),"",VLOOKUP($M165,#REF!,8,0))</f>
        <v/>
      </c>
      <c r="AE165" s="152" t="str">
        <f t="shared" si="74"/>
        <v/>
      </c>
      <c r="AF165" s="155" t="str">
        <f t="shared" si="75"/>
        <v/>
      </c>
      <c r="AG165" s="146" t="str">
        <f t="shared" si="76"/>
        <v/>
      </c>
      <c r="AH165" s="146" t="str">
        <f>IF(ISERROR(VLOOKUP($M165,#REF!,9,0)),"",VLOOKUP($M165,#REF!,9,0))</f>
        <v/>
      </c>
      <c r="AI165" s="146" t="str">
        <f t="shared" si="77"/>
        <v/>
      </c>
      <c r="AJ165" s="168">
        <f t="shared" si="78"/>
        <v>0</v>
      </c>
      <c r="AK165" s="171"/>
      <c r="AL165" s="174" t="str">
        <f t="shared" si="79"/>
        <v/>
      </c>
      <c r="AM165" s="179" t="str">
        <f t="shared" si="80"/>
        <v/>
      </c>
      <c r="AN165" s="183" t="str">
        <f t="shared" si="81"/>
        <v>未入力セル</v>
      </c>
      <c r="AO165" s="186" t="str">
        <f t="shared" si="61"/>
        <v/>
      </c>
      <c r="AP165" s="186" t="str">
        <f t="shared" si="62"/>
        <v/>
      </c>
      <c r="AQ165" s="39">
        <f t="shared" si="88"/>
        <v>0</v>
      </c>
      <c r="AR165" s="39" t="str">
        <f>IF(ISERROR(VLOOKUP($M165,#REF!,16,0)),"",VLOOKUP($M165,#REF!,16,0))</f>
        <v/>
      </c>
      <c r="AS165" s="196" t="str">
        <f>IF(ISERROR(VLOOKUP($M165,#REF!,7,0)),"",VLOOKUP($M165,#REF!,7,0))</f>
        <v/>
      </c>
      <c r="AT165" s="203">
        <f t="shared" si="82"/>
        <v>0</v>
      </c>
      <c r="AU165" s="208" t="str">
        <f t="shared" si="83"/>
        <v/>
      </c>
      <c r="AW165" s="208" t="str">
        <f>IF(ISERROR(VLOOKUP($M165,#REF!,10,0)),"",VLOOKUP($M165,#REF!,10,0))</f>
        <v/>
      </c>
      <c r="AX165" s="203">
        <f t="shared" si="84"/>
        <v>0</v>
      </c>
      <c r="AY165" s="208" t="str">
        <f t="shared" si="85"/>
        <v/>
      </c>
      <c r="BA165" s="225" t="str">
        <f t="shared" si="86"/>
        <v/>
      </c>
      <c r="BB165" s="225" t="str">
        <f t="shared" si="87"/>
        <v/>
      </c>
    </row>
    <row r="166" spans="1:54" s="39" customFormat="1" ht="25.2" customHeight="1" x14ac:dyDescent="0.2">
      <c r="A166" s="45"/>
      <c r="B166" s="48"/>
      <c r="C166" s="48"/>
      <c r="D166" s="53"/>
      <c r="E166" s="53"/>
      <c r="F166" s="55"/>
      <c r="G166" s="55"/>
      <c r="H166" s="60"/>
      <c r="I166" s="66"/>
      <c r="J166" s="68"/>
      <c r="L166" s="73">
        <f t="shared" si="63"/>
        <v>0</v>
      </c>
      <c r="M166" s="73" t="str">
        <f t="shared" si="64"/>
        <v xml:space="preserve"> </v>
      </c>
      <c r="N166" s="100">
        <f t="shared" si="65"/>
        <v>0</v>
      </c>
      <c r="O166" s="100">
        <f t="shared" si="66"/>
        <v>0</v>
      </c>
      <c r="P166" s="108">
        <f t="shared" si="67"/>
        <v>0</v>
      </c>
      <c r="Q166" s="108" t="str">
        <f>IF(OR($C166="LED",$C166="不明"),"",IF(ISERROR(VLOOKUP($M166,#REF!,2,0)),"",VLOOKUP($M166,#REF!,2,0)))</f>
        <v/>
      </c>
      <c r="R166" s="100">
        <f t="shared" si="68"/>
        <v>0</v>
      </c>
      <c r="S166" s="100">
        <f t="shared" si="69"/>
        <v>0</v>
      </c>
      <c r="T166" s="120" t="str">
        <f t="shared" si="70"/>
        <v/>
      </c>
      <c r="U166" s="124"/>
      <c r="V166" s="129" t="s">
        <v>164</v>
      </c>
      <c r="W166" s="131"/>
      <c r="X166" s="75" t="str">
        <f>IF(COUNTIF($M166,"*LED*"),"LED設置済",IF(COUNTIF($M166,"*不明*"),"該当不明",IF(ISERROR(VLOOKUP($M166,#REF!,4,0)),"",VLOOKUP($M166,#REF!,4,0))))</f>
        <v/>
      </c>
      <c r="Y166" s="139">
        <f t="shared" si="71"/>
        <v>0</v>
      </c>
      <c r="Z166" s="144" t="str">
        <f>IF(ISERROR(VLOOKUP($M166,#REF!,5,0)),"",VLOOKUP($M166,#REF!,5,0))</f>
        <v/>
      </c>
      <c r="AA166" s="147" t="str">
        <f t="shared" si="72"/>
        <v/>
      </c>
      <c r="AB166" s="147" t="str">
        <f t="shared" si="73"/>
        <v/>
      </c>
      <c r="AC166" s="147" t="str">
        <f>IF(ISERROR(VLOOKUP($M166,#REF!,6,0)),"",VLOOKUP($M166,#REF!,6,0))</f>
        <v/>
      </c>
      <c r="AD166" s="147" t="str">
        <f>IF(ISERROR(VLOOKUP($M166,#REF!,8,0)),"",VLOOKUP($M166,#REF!,8,0))</f>
        <v/>
      </c>
      <c r="AE166" s="152" t="str">
        <f t="shared" si="74"/>
        <v/>
      </c>
      <c r="AF166" s="155" t="str">
        <f t="shared" si="75"/>
        <v/>
      </c>
      <c r="AG166" s="146" t="str">
        <f t="shared" si="76"/>
        <v/>
      </c>
      <c r="AH166" s="146" t="str">
        <f>IF(ISERROR(VLOOKUP($M166,#REF!,9,0)),"",VLOOKUP($M166,#REF!,9,0))</f>
        <v/>
      </c>
      <c r="AI166" s="146" t="str">
        <f t="shared" si="77"/>
        <v/>
      </c>
      <c r="AJ166" s="168">
        <f t="shared" si="78"/>
        <v>0</v>
      </c>
      <c r="AK166" s="171"/>
      <c r="AL166" s="174" t="str">
        <f t="shared" si="79"/>
        <v/>
      </c>
      <c r="AM166" s="179" t="str">
        <f t="shared" si="80"/>
        <v/>
      </c>
      <c r="AN166" s="183" t="str">
        <f t="shared" si="81"/>
        <v>未入力セル</v>
      </c>
      <c r="AO166" s="186" t="str">
        <f t="shared" si="61"/>
        <v/>
      </c>
      <c r="AP166" s="186" t="str">
        <f t="shared" si="62"/>
        <v/>
      </c>
      <c r="AQ166" s="39">
        <f t="shared" si="88"/>
        <v>0</v>
      </c>
      <c r="AR166" s="39" t="str">
        <f>IF(ISERROR(VLOOKUP($M166,#REF!,16,0)),"",VLOOKUP($M166,#REF!,16,0))</f>
        <v/>
      </c>
      <c r="AS166" s="196" t="str">
        <f>IF(ISERROR(VLOOKUP($M166,#REF!,7,0)),"",VLOOKUP($M166,#REF!,7,0))</f>
        <v/>
      </c>
      <c r="AT166" s="203">
        <f t="shared" si="82"/>
        <v>0</v>
      </c>
      <c r="AU166" s="208" t="str">
        <f t="shared" si="83"/>
        <v/>
      </c>
      <c r="AW166" s="208" t="str">
        <f>IF(ISERROR(VLOOKUP($M166,#REF!,10,0)),"",VLOOKUP($M166,#REF!,10,0))</f>
        <v/>
      </c>
      <c r="AX166" s="203">
        <f t="shared" si="84"/>
        <v>0</v>
      </c>
      <c r="AY166" s="208" t="str">
        <f t="shared" si="85"/>
        <v/>
      </c>
      <c r="BA166" s="225" t="str">
        <f t="shared" si="86"/>
        <v/>
      </c>
      <c r="BB166" s="225" t="str">
        <f t="shared" si="87"/>
        <v/>
      </c>
    </row>
    <row r="167" spans="1:54" s="39" customFormat="1" ht="25.2" customHeight="1" x14ac:dyDescent="0.2">
      <c r="A167" s="45"/>
      <c r="B167" s="48"/>
      <c r="C167" s="48"/>
      <c r="D167" s="53"/>
      <c r="E167" s="53"/>
      <c r="F167" s="55"/>
      <c r="G167" s="55"/>
      <c r="H167" s="60"/>
      <c r="I167" s="66"/>
      <c r="J167" s="68"/>
      <c r="L167" s="73">
        <f t="shared" si="63"/>
        <v>0</v>
      </c>
      <c r="M167" s="73" t="str">
        <f t="shared" si="64"/>
        <v xml:space="preserve"> </v>
      </c>
      <c r="N167" s="100">
        <f t="shared" si="65"/>
        <v>0</v>
      </c>
      <c r="O167" s="100">
        <f t="shared" si="66"/>
        <v>0</v>
      </c>
      <c r="P167" s="108">
        <f t="shared" si="67"/>
        <v>0</v>
      </c>
      <c r="Q167" s="108" t="str">
        <f>IF(OR($C167="LED",$C167="不明"),"",IF(ISERROR(VLOOKUP($M167,#REF!,2,0)),"",VLOOKUP($M167,#REF!,2,0)))</f>
        <v/>
      </c>
      <c r="R167" s="100">
        <f t="shared" si="68"/>
        <v>0</v>
      </c>
      <c r="S167" s="100">
        <f t="shared" si="69"/>
        <v>0</v>
      </c>
      <c r="T167" s="120" t="str">
        <f t="shared" si="70"/>
        <v/>
      </c>
      <c r="U167" s="124"/>
      <c r="V167" s="129" t="s">
        <v>164</v>
      </c>
      <c r="W167" s="131"/>
      <c r="X167" s="75" t="str">
        <f>IF(COUNTIF($M167,"*LED*"),"LED設置済",IF(COUNTIF($M167,"*不明*"),"該当不明",IF(ISERROR(VLOOKUP($M167,#REF!,4,0)),"",VLOOKUP($M167,#REF!,4,0))))</f>
        <v/>
      </c>
      <c r="Y167" s="139">
        <f t="shared" si="71"/>
        <v>0</v>
      </c>
      <c r="Z167" s="144" t="str">
        <f>IF(ISERROR(VLOOKUP($M167,#REF!,5,0)),"",VLOOKUP($M167,#REF!,5,0))</f>
        <v/>
      </c>
      <c r="AA167" s="147" t="str">
        <f t="shared" si="72"/>
        <v/>
      </c>
      <c r="AB167" s="147" t="str">
        <f t="shared" si="73"/>
        <v/>
      </c>
      <c r="AC167" s="147" t="str">
        <f>IF(ISERROR(VLOOKUP($M167,#REF!,6,0)),"",VLOOKUP($M167,#REF!,6,0))</f>
        <v/>
      </c>
      <c r="AD167" s="147" t="str">
        <f>IF(ISERROR(VLOOKUP($M167,#REF!,8,0)),"",VLOOKUP($M167,#REF!,8,0))</f>
        <v/>
      </c>
      <c r="AE167" s="152" t="str">
        <f t="shared" si="74"/>
        <v/>
      </c>
      <c r="AF167" s="155" t="str">
        <f t="shared" si="75"/>
        <v/>
      </c>
      <c r="AG167" s="146" t="str">
        <f t="shared" si="76"/>
        <v/>
      </c>
      <c r="AH167" s="146" t="str">
        <f>IF(ISERROR(VLOOKUP($M167,#REF!,9,0)),"",VLOOKUP($M167,#REF!,9,0))</f>
        <v/>
      </c>
      <c r="AI167" s="146" t="str">
        <f t="shared" si="77"/>
        <v/>
      </c>
      <c r="AJ167" s="168">
        <f t="shared" si="78"/>
        <v>0</v>
      </c>
      <c r="AK167" s="171"/>
      <c r="AL167" s="174" t="str">
        <f t="shared" si="79"/>
        <v/>
      </c>
      <c r="AM167" s="179" t="str">
        <f t="shared" si="80"/>
        <v/>
      </c>
      <c r="AN167" s="183" t="str">
        <f t="shared" si="81"/>
        <v>未入力セル</v>
      </c>
      <c r="AO167" s="186" t="str">
        <f t="shared" si="61"/>
        <v/>
      </c>
      <c r="AP167" s="186" t="str">
        <f t="shared" si="62"/>
        <v/>
      </c>
      <c r="AQ167" s="39">
        <f t="shared" si="88"/>
        <v>0</v>
      </c>
      <c r="AR167" s="39" t="str">
        <f>IF(ISERROR(VLOOKUP($M167,#REF!,16,0)),"",VLOOKUP($M167,#REF!,16,0))</f>
        <v/>
      </c>
      <c r="AS167" s="196" t="str">
        <f>IF(ISERROR(VLOOKUP($M167,#REF!,7,0)),"",VLOOKUP($M167,#REF!,7,0))</f>
        <v/>
      </c>
      <c r="AT167" s="203">
        <f t="shared" si="82"/>
        <v>0</v>
      </c>
      <c r="AU167" s="208" t="str">
        <f t="shared" si="83"/>
        <v/>
      </c>
      <c r="AW167" s="208" t="str">
        <f>IF(ISERROR(VLOOKUP($M167,#REF!,10,0)),"",VLOOKUP($M167,#REF!,10,0))</f>
        <v/>
      </c>
      <c r="AX167" s="203">
        <f t="shared" si="84"/>
        <v>0</v>
      </c>
      <c r="AY167" s="208" t="str">
        <f t="shared" si="85"/>
        <v/>
      </c>
      <c r="BA167" s="225" t="str">
        <f t="shared" si="86"/>
        <v/>
      </c>
      <c r="BB167" s="225" t="str">
        <f t="shared" si="87"/>
        <v/>
      </c>
    </row>
    <row r="168" spans="1:54" s="39" customFormat="1" ht="25.2" customHeight="1" x14ac:dyDescent="0.2">
      <c r="A168" s="45"/>
      <c r="B168" s="48"/>
      <c r="C168" s="48"/>
      <c r="D168" s="53"/>
      <c r="E168" s="53"/>
      <c r="F168" s="55"/>
      <c r="G168" s="55"/>
      <c r="H168" s="60"/>
      <c r="I168" s="66"/>
      <c r="J168" s="68"/>
      <c r="L168" s="73">
        <f t="shared" si="63"/>
        <v>0</v>
      </c>
      <c r="M168" s="73" t="str">
        <f t="shared" si="64"/>
        <v xml:space="preserve"> </v>
      </c>
      <c r="N168" s="100">
        <f t="shared" si="65"/>
        <v>0</v>
      </c>
      <c r="O168" s="100">
        <f t="shared" si="66"/>
        <v>0</v>
      </c>
      <c r="P168" s="108">
        <f t="shared" si="67"/>
        <v>0</v>
      </c>
      <c r="Q168" s="108" t="str">
        <f>IF(OR($C168="LED",$C168="不明"),"",IF(ISERROR(VLOOKUP($M168,#REF!,2,0)),"",VLOOKUP($M168,#REF!,2,0)))</f>
        <v/>
      </c>
      <c r="R168" s="100">
        <f t="shared" si="68"/>
        <v>0</v>
      </c>
      <c r="S168" s="100">
        <f t="shared" si="69"/>
        <v>0</v>
      </c>
      <c r="T168" s="120" t="str">
        <f t="shared" si="70"/>
        <v/>
      </c>
      <c r="U168" s="124"/>
      <c r="V168" s="129" t="s">
        <v>164</v>
      </c>
      <c r="W168" s="131"/>
      <c r="X168" s="75" t="str">
        <f>IF(COUNTIF($M168,"*LED*"),"LED設置済",IF(COUNTIF($M168,"*不明*"),"該当不明",IF(ISERROR(VLOOKUP($M168,#REF!,4,0)),"",VLOOKUP($M168,#REF!,4,0))))</f>
        <v/>
      </c>
      <c r="Y168" s="139">
        <f t="shared" si="71"/>
        <v>0</v>
      </c>
      <c r="Z168" s="144" t="str">
        <f>IF(ISERROR(VLOOKUP($M168,#REF!,5,0)),"",VLOOKUP($M168,#REF!,5,0))</f>
        <v/>
      </c>
      <c r="AA168" s="147" t="str">
        <f t="shared" si="72"/>
        <v/>
      </c>
      <c r="AB168" s="147" t="str">
        <f t="shared" si="73"/>
        <v/>
      </c>
      <c r="AC168" s="147" t="str">
        <f>IF(ISERROR(VLOOKUP($M168,#REF!,6,0)),"",VLOOKUP($M168,#REF!,6,0))</f>
        <v/>
      </c>
      <c r="AD168" s="147" t="str">
        <f>IF(ISERROR(VLOOKUP($M168,#REF!,8,0)),"",VLOOKUP($M168,#REF!,8,0))</f>
        <v/>
      </c>
      <c r="AE168" s="152" t="str">
        <f t="shared" si="74"/>
        <v/>
      </c>
      <c r="AF168" s="155" t="str">
        <f t="shared" si="75"/>
        <v/>
      </c>
      <c r="AG168" s="146" t="str">
        <f t="shared" si="76"/>
        <v/>
      </c>
      <c r="AH168" s="146" t="str">
        <f>IF(ISERROR(VLOOKUP($M168,#REF!,9,0)),"",VLOOKUP($M168,#REF!,9,0))</f>
        <v/>
      </c>
      <c r="AI168" s="146" t="str">
        <f t="shared" si="77"/>
        <v/>
      </c>
      <c r="AJ168" s="168">
        <f t="shared" si="78"/>
        <v>0</v>
      </c>
      <c r="AK168" s="171"/>
      <c r="AL168" s="174" t="str">
        <f t="shared" si="79"/>
        <v/>
      </c>
      <c r="AM168" s="179" t="str">
        <f t="shared" si="80"/>
        <v/>
      </c>
      <c r="AN168" s="183" t="str">
        <f t="shared" si="81"/>
        <v>未入力セル</v>
      </c>
      <c r="AO168" s="186" t="str">
        <f t="shared" si="61"/>
        <v/>
      </c>
      <c r="AP168" s="186" t="str">
        <f t="shared" si="62"/>
        <v/>
      </c>
      <c r="AQ168" s="39">
        <f t="shared" si="88"/>
        <v>0</v>
      </c>
      <c r="AR168" s="39" t="str">
        <f>IF(ISERROR(VLOOKUP($M168,#REF!,16,0)),"",VLOOKUP($M168,#REF!,16,0))</f>
        <v/>
      </c>
      <c r="AS168" s="196" t="str">
        <f>IF(ISERROR(VLOOKUP($M168,#REF!,7,0)),"",VLOOKUP($M168,#REF!,7,0))</f>
        <v/>
      </c>
      <c r="AT168" s="203">
        <f t="shared" si="82"/>
        <v>0</v>
      </c>
      <c r="AU168" s="208" t="str">
        <f t="shared" si="83"/>
        <v/>
      </c>
      <c r="AW168" s="208" t="str">
        <f>IF(ISERROR(VLOOKUP($M168,#REF!,10,0)),"",VLOOKUP($M168,#REF!,10,0))</f>
        <v/>
      </c>
      <c r="AX168" s="203">
        <f t="shared" si="84"/>
        <v>0</v>
      </c>
      <c r="AY168" s="208" t="str">
        <f t="shared" si="85"/>
        <v/>
      </c>
      <c r="BA168" s="225" t="str">
        <f t="shared" si="86"/>
        <v/>
      </c>
      <c r="BB168" s="225" t="str">
        <f t="shared" si="87"/>
        <v/>
      </c>
    </row>
    <row r="169" spans="1:54" s="39" customFormat="1" ht="25.2" customHeight="1" x14ac:dyDescent="0.2">
      <c r="A169" s="45"/>
      <c r="B169" s="48"/>
      <c r="C169" s="48"/>
      <c r="D169" s="53"/>
      <c r="E169" s="53"/>
      <c r="F169" s="55"/>
      <c r="G169" s="55"/>
      <c r="H169" s="60"/>
      <c r="I169" s="66"/>
      <c r="J169" s="68"/>
      <c r="L169" s="73">
        <f t="shared" si="63"/>
        <v>0</v>
      </c>
      <c r="M169" s="73" t="str">
        <f t="shared" si="64"/>
        <v xml:space="preserve"> </v>
      </c>
      <c r="N169" s="100">
        <f t="shared" si="65"/>
        <v>0</v>
      </c>
      <c r="O169" s="100">
        <f t="shared" si="66"/>
        <v>0</v>
      </c>
      <c r="P169" s="108">
        <f t="shared" si="67"/>
        <v>0</v>
      </c>
      <c r="Q169" s="108" t="str">
        <f>IF(OR($C169="LED",$C169="不明"),"",IF(ISERROR(VLOOKUP($M169,#REF!,2,0)),"",VLOOKUP($M169,#REF!,2,0)))</f>
        <v/>
      </c>
      <c r="R169" s="100">
        <f t="shared" si="68"/>
        <v>0</v>
      </c>
      <c r="S169" s="100">
        <f t="shared" si="69"/>
        <v>0</v>
      </c>
      <c r="T169" s="120" t="str">
        <f t="shared" si="70"/>
        <v/>
      </c>
      <c r="U169" s="124"/>
      <c r="V169" s="129" t="s">
        <v>164</v>
      </c>
      <c r="W169" s="131"/>
      <c r="X169" s="75" t="str">
        <f>IF(COUNTIF($M169,"*LED*"),"LED設置済",IF(COUNTIF($M169,"*不明*"),"該当不明",IF(ISERROR(VLOOKUP($M169,#REF!,4,0)),"",VLOOKUP($M169,#REF!,4,0))))</f>
        <v/>
      </c>
      <c r="Y169" s="139">
        <f t="shared" si="71"/>
        <v>0</v>
      </c>
      <c r="Z169" s="144" t="str">
        <f>IF(ISERROR(VLOOKUP($M169,#REF!,5,0)),"",VLOOKUP($M169,#REF!,5,0))</f>
        <v/>
      </c>
      <c r="AA169" s="147" t="str">
        <f t="shared" si="72"/>
        <v/>
      </c>
      <c r="AB169" s="147" t="str">
        <f t="shared" si="73"/>
        <v/>
      </c>
      <c r="AC169" s="147" t="str">
        <f>IF(ISERROR(VLOOKUP($M169,#REF!,6,0)),"",VLOOKUP($M169,#REF!,6,0))</f>
        <v/>
      </c>
      <c r="AD169" s="147" t="str">
        <f>IF(ISERROR(VLOOKUP($M169,#REF!,8,0)),"",VLOOKUP($M169,#REF!,8,0))</f>
        <v/>
      </c>
      <c r="AE169" s="152" t="str">
        <f t="shared" si="74"/>
        <v/>
      </c>
      <c r="AF169" s="155" t="str">
        <f t="shared" si="75"/>
        <v/>
      </c>
      <c r="AG169" s="146" t="str">
        <f t="shared" si="76"/>
        <v/>
      </c>
      <c r="AH169" s="146" t="str">
        <f>IF(ISERROR(VLOOKUP($M169,#REF!,9,0)),"",VLOOKUP($M169,#REF!,9,0))</f>
        <v/>
      </c>
      <c r="AI169" s="146" t="str">
        <f t="shared" si="77"/>
        <v/>
      </c>
      <c r="AJ169" s="168">
        <f t="shared" si="78"/>
        <v>0</v>
      </c>
      <c r="AK169" s="171"/>
      <c r="AL169" s="174" t="str">
        <f t="shared" si="79"/>
        <v/>
      </c>
      <c r="AM169" s="179" t="str">
        <f t="shared" si="80"/>
        <v/>
      </c>
      <c r="AN169" s="183" t="str">
        <f t="shared" si="81"/>
        <v>未入力セル</v>
      </c>
      <c r="AO169" s="186" t="str">
        <f t="shared" si="61"/>
        <v/>
      </c>
      <c r="AP169" s="186" t="str">
        <f t="shared" si="62"/>
        <v/>
      </c>
      <c r="AQ169" s="39">
        <f t="shared" si="88"/>
        <v>0</v>
      </c>
      <c r="AR169" s="39" t="str">
        <f>IF(ISERROR(VLOOKUP($M169,#REF!,16,0)),"",VLOOKUP($M169,#REF!,16,0))</f>
        <v/>
      </c>
      <c r="AS169" s="196" t="str">
        <f>IF(ISERROR(VLOOKUP($M169,#REF!,7,0)),"",VLOOKUP($M169,#REF!,7,0))</f>
        <v/>
      </c>
      <c r="AT169" s="203">
        <f t="shared" si="82"/>
        <v>0</v>
      </c>
      <c r="AU169" s="208" t="str">
        <f t="shared" si="83"/>
        <v/>
      </c>
      <c r="AW169" s="208" t="str">
        <f>IF(ISERROR(VLOOKUP($M169,#REF!,10,0)),"",VLOOKUP($M169,#REF!,10,0))</f>
        <v/>
      </c>
      <c r="AX169" s="203">
        <f t="shared" si="84"/>
        <v>0</v>
      </c>
      <c r="AY169" s="208" t="str">
        <f t="shared" si="85"/>
        <v/>
      </c>
      <c r="BA169" s="225" t="str">
        <f t="shared" si="86"/>
        <v/>
      </c>
      <c r="BB169" s="225" t="str">
        <f t="shared" si="87"/>
        <v/>
      </c>
    </row>
    <row r="170" spans="1:54" s="39" customFormat="1" ht="25.2" customHeight="1" x14ac:dyDescent="0.2">
      <c r="A170" s="45"/>
      <c r="B170" s="48"/>
      <c r="C170" s="48"/>
      <c r="D170" s="53"/>
      <c r="E170" s="53"/>
      <c r="F170" s="55"/>
      <c r="G170" s="55"/>
      <c r="H170" s="60"/>
      <c r="I170" s="66"/>
      <c r="J170" s="68"/>
      <c r="L170" s="73">
        <f t="shared" si="63"/>
        <v>0</v>
      </c>
      <c r="M170" s="73" t="str">
        <f t="shared" si="64"/>
        <v xml:space="preserve"> </v>
      </c>
      <c r="N170" s="100">
        <f t="shared" si="65"/>
        <v>0</v>
      </c>
      <c r="O170" s="100">
        <f t="shared" si="66"/>
        <v>0</v>
      </c>
      <c r="P170" s="108">
        <f t="shared" si="67"/>
        <v>0</v>
      </c>
      <c r="Q170" s="108" t="str">
        <f>IF(OR($C170="LED",$C170="不明"),"",IF(ISERROR(VLOOKUP($M170,#REF!,2,0)),"",VLOOKUP($M170,#REF!,2,0)))</f>
        <v/>
      </c>
      <c r="R170" s="100">
        <f t="shared" si="68"/>
        <v>0</v>
      </c>
      <c r="S170" s="100">
        <f t="shared" si="69"/>
        <v>0</v>
      </c>
      <c r="T170" s="120" t="str">
        <f t="shared" si="70"/>
        <v/>
      </c>
      <c r="U170" s="124"/>
      <c r="V170" s="129" t="s">
        <v>164</v>
      </c>
      <c r="W170" s="131"/>
      <c r="X170" s="75" t="str">
        <f>IF(COUNTIF($M170,"*LED*"),"LED設置済",IF(COUNTIF($M170,"*不明*"),"該当不明",IF(ISERROR(VLOOKUP($M170,#REF!,4,0)),"",VLOOKUP($M170,#REF!,4,0))))</f>
        <v/>
      </c>
      <c r="Y170" s="139">
        <f t="shared" si="71"/>
        <v>0</v>
      </c>
      <c r="Z170" s="144" t="str">
        <f>IF(ISERROR(VLOOKUP($M170,#REF!,5,0)),"",VLOOKUP($M170,#REF!,5,0))</f>
        <v/>
      </c>
      <c r="AA170" s="147" t="str">
        <f t="shared" si="72"/>
        <v/>
      </c>
      <c r="AB170" s="147" t="str">
        <f t="shared" si="73"/>
        <v/>
      </c>
      <c r="AC170" s="147" t="str">
        <f>IF(ISERROR(VLOOKUP($M170,#REF!,6,0)),"",VLOOKUP($M170,#REF!,6,0))</f>
        <v/>
      </c>
      <c r="AD170" s="147" t="str">
        <f>IF(ISERROR(VLOOKUP($M170,#REF!,8,0)),"",VLOOKUP($M170,#REF!,8,0))</f>
        <v/>
      </c>
      <c r="AE170" s="152" t="str">
        <f t="shared" si="74"/>
        <v/>
      </c>
      <c r="AF170" s="155" t="str">
        <f t="shared" si="75"/>
        <v/>
      </c>
      <c r="AG170" s="146" t="str">
        <f t="shared" si="76"/>
        <v/>
      </c>
      <c r="AH170" s="146" t="str">
        <f>IF(ISERROR(VLOOKUP($M170,#REF!,9,0)),"",VLOOKUP($M170,#REF!,9,0))</f>
        <v/>
      </c>
      <c r="AI170" s="146" t="str">
        <f t="shared" si="77"/>
        <v/>
      </c>
      <c r="AJ170" s="168">
        <f t="shared" si="78"/>
        <v>0</v>
      </c>
      <c r="AK170" s="171"/>
      <c r="AL170" s="174" t="str">
        <f t="shared" si="79"/>
        <v/>
      </c>
      <c r="AM170" s="179" t="str">
        <f t="shared" si="80"/>
        <v/>
      </c>
      <c r="AN170" s="183" t="str">
        <f t="shared" si="81"/>
        <v>未入力セル</v>
      </c>
      <c r="AO170" s="186" t="str">
        <f t="shared" si="61"/>
        <v/>
      </c>
      <c r="AP170" s="186" t="str">
        <f t="shared" si="62"/>
        <v/>
      </c>
      <c r="AQ170" s="39">
        <f t="shared" si="88"/>
        <v>0</v>
      </c>
      <c r="AR170" s="39" t="str">
        <f>IF(ISERROR(VLOOKUP($M170,#REF!,16,0)),"",VLOOKUP($M170,#REF!,16,0))</f>
        <v/>
      </c>
      <c r="AS170" s="196" t="str">
        <f>IF(ISERROR(VLOOKUP($M170,#REF!,7,0)),"",VLOOKUP($M170,#REF!,7,0))</f>
        <v/>
      </c>
      <c r="AT170" s="203">
        <f t="shared" si="82"/>
        <v>0</v>
      </c>
      <c r="AU170" s="208" t="str">
        <f t="shared" si="83"/>
        <v/>
      </c>
      <c r="AW170" s="208" t="str">
        <f>IF(ISERROR(VLOOKUP($M170,#REF!,10,0)),"",VLOOKUP($M170,#REF!,10,0))</f>
        <v/>
      </c>
      <c r="AX170" s="203">
        <f t="shared" si="84"/>
        <v>0</v>
      </c>
      <c r="AY170" s="208" t="str">
        <f t="shared" si="85"/>
        <v/>
      </c>
      <c r="BA170" s="225" t="str">
        <f t="shared" si="86"/>
        <v/>
      </c>
      <c r="BB170" s="225" t="str">
        <f t="shared" si="87"/>
        <v/>
      </c>
    </row>
    <row r="171" spans="1:54" s="39" customFormat="1" ht="25.2" customHeight="1" x14ac:dyDescent="0.2">
      <c r="A171" s="45"/>
      <c r="B171" s="48"/>
      <c r="C171" s="48"/>
      <c r="D171" s="53"/>
      <c r="E171" s="53"/>
      <c r="F171" s="55"/>
      <c r="G171" s="55"/>
      <c r="H171" s="60"/>
      <c r="I171" s="66"/>
      <c r="J171" s="68"/>
      <c r="L171" s="73">
        <f t="shared" si="63"/>
        <v>0</v>
      </c>
      <c r="M171" s="73" t="str">
        <f t="shared" si="64"/>
        <v xml:space="preserve"> </v>
      </c>
      <c r="N171" s="100">
        <f t="shared" si="65"/>
        <v>0</v>
      </c>
      <c r="O171" s="100">
        <f t="shared" si="66"/>
        <v>0</v>
      </c>
      <c r="P171" s="108">
        <f t="shared" si="67"/>
        <v>0</v>
      </c>
      <c r="Q171" s="108" t="str">
        <f>IF(OR($C171="LED",$C171="不明"),"",IF(ISERROR(VLOOKUP($M171,#REF!,2,0)),"",VLOOKUP($M171,#REF!,2,0)))</f>
        <v/>
      </c>
      <c r="R171" s="100">
        <f t="shared" si="68"/>
        <v>0</v>
      </c>
      <c r="S171" s="100">
        <f t="shared" si="69"/>
        <v>0</v>
      </c>
      <c r="T171" s="120" t="str">
        <f t="shared" si="70"/>
        <v/>
      </c>
      <c r="U171" s="124"/>
      <c r="V171" s="129" t="s">
        <v>164</v>
      </c>
      <c r="W171" s="131"/>
      <c r="X171" s="75" t="str">
        <f>IF(COUNTIF($M171,"*LED*"),"LED設置済",IF(COUNTIF($M171,"*不明*"),"該当不明",IF(ISERROR(VLOOKUP($M171,#REF!,4,0)),"",VLOOKUP($M171,#REF!,4,0))))</f>
        <v/>
      </c>
      <c r="Y171" s="139">
        <f t="shared" si="71"/>
        <v>0</v>
      </c>
      <c r="Z171" s="144" t="str">
        <f>IF(ISERROR(VLOOKUP($M171,#REF!,5,0)),"",VLOOKUP($M171,#REF!,5,0))</f>
        <v/>
      </c>
      <c r="AA171" s="147" t="str">
        <f t="shared" si="72"/>
        <v/>
      </c>
      <c r="AB171" s="147" t="str">
        <f t="shared" si="73"/>
        <v/>
      </c>
      <c r="AC171" s="147" t="str">
        <f>IF(ISERROR(VLOOKUP($M171,#REF!,6,0)),"",VLOOKUP($M171,#REF!,6,0))</f>
        <v/>
      </c>
      <c r="AD171" s="147" t="str">
        <f>IF(ISERROR(VLOOKUP($M171,#REF!,8,0)),"",VLOOKUP($M171,#REF!,8,0))</f>
        <v/>
      </c>
      <c r="AE171" s="152" t="str">
        <f t="shared" si="74"/>
        <v/>
      </c>
      <c r="AF171" s="155" t="str">
        <f t="shared" si="75"/>
        <v/>
      </c>
      <c r="AG171" s="146" t="str">
        <f t="shared" si="76"/>
        <v/>
      </c>
      <c r="AH171" s="146" t="str">
        <f>IF(ISERROR(VLOOKUP($M171,#REF!,9,0)),"",VLOOKUP($M171,#REF!,9,0))</f>
        <v/>
      </c>
      <c r="AI171" s="146" t="str">
        <f t="shared" si="77"/>
        <v/>
      </c>
      <c r="AJ171" s="168">
        <f t="shared" si="78"/>
        <v>0</v>
      </c>
      <c r="AK171" s="171"/>
      <c r="AL171" s="174" t="str">
        <f t="shared" si="79"/>
        <v/>
      </c>
      <c r="AM171" s="179" t="str">
        <f t="shared" si="80"/>
        <v/>
      </c>
      <c r="AN171" s="183" t="str">
        <f t="shared" si="81"/>
        <v>未入力セル</v>
      </c>
      <c r="AO171" s="186" t="str">
        <f t="shared" si="61"/>
        <v/>
      </c>
      <c r="AP171" s="186" t="str">
        <f t="shared" si="62"/>
        <v/>
      </c>
      <c r="AQ171" s="39">
        <f t="shared" si="88"/>
        <v>0</v>
      </c>
      <c r="AR171" s="39" t="str">
        <f>IF(ISERROR(VLOOKUP($M171,#REF!,16,0)),"",VLOOKUP($M171,#REF!,16,0))</f>
        <v/>
      </c>
      <c r="AS171" s="196" t="str">
        <f>IF(ISERROR(VLOOKUP($M171,#REF!,7,0)),"",VLOOKUP($M171,#REF!,7,0))</f>
        <v/>
      </c>
      <c r="AT171" s="203">
        <f t="shared" si="82"/>
        <v>0</v>
      </c>
      <c r="AU171" s="208" t="str">
        <f t="shared" si="83"/>
        <v/>
      </c>
      <c r="AW171" s="208" t="str">
        <f>IF(ISERROR(VLOOKUP($M171,#REF!,10,0)),"",VLOOKUP($M171,#REF!,10,0))</f>
        <v/>
      </c>
      <c r="AX171" s="203">
        <f t="shared" si="84"/>
        <v>0</v>
      </c>
      <c r="AY171" s="208" t="str">
        <f t="shared" si="85"/>
        <v/>
      </c>
      <c r="BA171" s="225" t="str">
        <f t="shared" si="86"/>
        <v/>
      </c>
      <c r="BB171" s="225" t="str">
        <f t="shared" si="87"/>
        <v/>
      </c>
    </row>
    <row r="172" spans="1:54" s="39" customFormat="1" ht="25.2" customHeight="1" x14ac:dyDescent="0.2">
      <c r="A172" s="45"/>
      <c r="B172" s="48"/>
      <c r="C172" s="48"/>
      <c r="D172" s="53"/>
      <c r="E172" s="53"/>
      <c r="F172" s="55"/>
      <c r="G172" s="55"/>
      <c r="H172" s="60"/>
      <c r="I172" s="66"/>
      <c r="J172" s="68"/>
      <c r="L172" s="73">
        <f t="shared" si="63"/>
        <v>0</v>
      </c>
      <c r="M172" s="73" t="str">
        <f t="shared" si="64"/>
        <v xml:space="preserve"> </v>
      </c>
      <c r="N172" s="100">
        <f t="shared" si="65"/>
        <v>0</v>
      </c>
      <c r="O172" s="100">
        <f t="shared" si="66"/>
        <v>0</v>
      </c>
      <c r="P172" s="108">
        <f t="shared" si="67"/>
        <v>0</v>
      </c>
      <c r="Q172" s="108" t="str">
        <f>IF(OR($C172="LED",$C172="不明"),"",IF(ISERROR(VLOOKUP($M172,#REF!,2,0)),"",VLOOKUP($M172,#REF!,2,0)))</f>
        <v/>
      </c>
      <c r="R172" s="100">
        <f t="shared" si="68"/>
        <v>0</v>
      </c>
      <c r="S172" s="100">
        <f t="shared" si="69"/>
        <v>0</v>
      </c>
      <c r="T172" s="120" t="str">
        <f t="shared" si="70"/>
        <v/>
      </c>
      <c r="U172" s="124"/>
      <c r="V172" s="129" t="s">
        <v>164</v>
      </c>
      <c r="W172" s="131"/>
      <c r="X172" s="75" t="str">
        <f>IF(COUNTIF($M172,"*LED*"),"LED設置済",IF(COUNTIF($M172,"*不明*"),"該当不明",IF(ISERROR(VLOOKUP($M172,#REF!,4,0)),"",VLOOKUP($M172,#REF!,4,0))))</f>
        <v/>
      </c>
      <c r="Y172" s="139">
        <f t="shared" si="71"/>
        <v>0</v>
      </c>
      <c r="Z172" s="144" t="str">
        <f>IF(ISERROR(VLOOKUP($M172,#REF!,5,0)),"",VLOOKUP($M172,#REF!,5,0))</f>
        <v/>
      </c>
      <c r="AA172" s="147" t="str">
        <f t="shared" si="72"/>
        <v/>
      </c>
      <c r="AB172" s="147" t="str">
        <f t="shared" si="73"/>
        <v/>
      </c>
      <c r="AC172" s="147" t="str">
        <f>IF(ISERROR(VLOOKUP($M172,#REF!,6,0)),"",VLOOKUP($M172,#REF!,6,0))</f>
        <v/>
      </c>
      <c r="AD172" s="147" t="str">
        <f>IF(ISERROR(VLOOKUP($M172,#REF!,8,0)),"",VLOOKUP($M172,#REF!,8,0))</f>
        <v/>
      </c>
      <c r="AE172" s="152" t="str">
        <f t="shared" si="74"/>
        <v/>
      </c>
      <c r="AF172" s="155" t="str">
        <f t="shared" si="75"/>
        <v/>
      </c>
      <c r="AG172" s="146" t="str">
        <f t="shared" si="76"/>
        <v/>
      </c>
      <c r="AH172" s="146" t="str">
        <f>IF(ISERROR(VLOOKUP($M172,#REF!,9,0)),"",VLOOKUP($M172,#REF!,9,0))</f>
        <v/>
      </c>
      <c r="AI172" s="146" t="str">
        <f t="shared" si="77"/>
        <v/>
      </c>
      <c r="AJ172" s="168">
        <f t="shared" si="78"/>
        <v>0</v>
      </c>
      <c r="AK172" s="171"/>
      <c r="AL172" s="174" t="str">
        <f t="shared" si="79"/>
        <v/>
      </c>
      <c r="AM172" s="179" t="str">
        <f t="shared" si="80"/>
        <v/>
      </c>
      <c r="AN172" s="183" t="str">
        <f t="shared" si="81"/>
        <v>未入力セル</v>
      </c>
      <c r="AO172" s="186" t="str">
        <f t="shared" si="61"/>
        <v/>
      </c>
      <c r="AP172" s="186" t="str">
        <f t="shared" si="62"/>
        <v/>
      </c>
      <c r="AQ172" s="39">
        <f t="shared" si="88"/>
        <v>0</v>
      </c>
      <c r="AR172" s="39" t="str">
        <f>IF(ISERROR(VLOOKUP($M172,#REF!,16,0)),"",VLOOKUP($M172,#REF!,16,0))</f>
        <v/>
      </c>
      <c r="AS172" s="196" t="str">
        <f>IF(ISERROR(VLOOKUP($M172,#REF!,7,0)),"",VLOOKUP($M172,#REF!,7,0))</f>
        <v/>
      </c>
      <c r="AT172" s="203">
        <f t="shared" si="82"/>
        <v>0</v>
      </c>
      <c r="AU172" s="208" t="str">
        <f t="shared" si="83"/>
        <v/>
      </c>
      <c r="AW172" s="208" t="str">
        <f>IF(ISERROR(VLOOKUP($M172,#REF!,10,0)),"",VLOOKUP($M172,#REF!,10,0))</f>
        <v/>
      </c>
      <c r="AX172" s="203">
        <f t="shared" si="84"/>
        <v>0</v>
      </c>
      <c r="AY172" s="208" t="str">
        <f t="shared" si="85"/>
        <v/>
      </c>
      <c r="BA172" s="225" t="str">
        <f t="shared" si="86"/>
        <v/>
      </c>
      <c r="BB172" s="225" t="str">
        <f t="shared" si="87"/>
        <v/>
      </c>
    </row>
    <row r="173" spans="1:54" s="39" customFormat="1" ht="25.2" customHeight="1" x14ac:dyDescent="0.2">
      <c r="A173" s="45"/>
      <c r="B173" s="48"/>
      <c r="C173" s="48"/>
      <c r="D173" s="53"/>
      <c r="E173" s="53"/>
      <c r="F173" s="55"/>
      <c r="G173" s="55"/>
      <c r="H173" s="60"/>
      <c r="I173" s="66"/>
      <c r="J173" s="68"/>
      <c r="L173" s="73">
        <f t="shared" si="63"/>
        <v>0</v>
      </c>
      <c r="M173" s="73" t="str">
        <f t="shared" si="64"/>
        <v xml:space="preserve"> </v>
      </c>
      <c r="N173" s="100">
        <f t="shared" si="65"/>
        <v>0</v>
      </c>
      <c r="O173" s="100">
        <f t="shared" si="66"/>
        <v>0</v>
      </c>
      <c r="P173" s="108">
        <f t="shared" si="67"/>
        <v>0</v>
      </c>
      <c r="Q173" s="108" t="str">
        <f>IF(OR($C173="LED",$C173="不明"),"",IF(ISERROR(VLOOKUP($M173,#REF!,2,0)),"",VLOOKUP($M173,#REF!,2,0)))</f>
        <v/>
      </c>
      <c r="R173" s="100">
        <f t="shared" si="68"/>
        <v>0</v>
      </c>
      <c r="S173" s="100">
        <f t="shared" si="69"/>
        <v>0</v>
      </c>
      <c r="T173" s="120" t="str">
        <f t="shared" si="70"/>
        <v/>
      </c>
      <c r="U173" s="124"/>
      <c r="V173" s="129" t="s">
        <v>164</v>
      </c>
      <c r="W173" s="131"/>
      <c r="X173" s="75" t="str">
        <f>IF(COUNTIF($M173,"*LED*"),"LED設置済",IF(COUNTIF($M173,"*不明*"),"該当不明",IF(ISERROR(VLOOKUP($M173,#REF!,4,0)),"",VLOOKUP($M173,#REF!,4,0))))</f>
        <v/>
      </c>
      <c r="Y173" s="139">
        <f t="shared" si="71"/>
        <v>0</v>
      </c>
      <c r="Z173" s="144" t="str">
        <f>IF(ISERROR(VLOOKUP($M173,#REF!,5,0)),"",VLOOKUP($M173,#REF!,5,0))</f>
        <v/>
      </c>
      <c r="AA173" s="147" t="str">
        <f t="shared" si="72"/>
        <v/>
      </c>
      <c r="AB173" s="147" t="str">
        <f t="shared" si="73"/>
        <v/>
      </c>
      <c r="AC173" s="147" t="str">
        <f>IF(ISERROR(VLOOKUP($M173,#REF!,6,0)),"",VLOOKUP($M173,#REF!,6,0))</f>
        <v/>
      </c>
      <c r="AD173" s="147" t="str">
        <f>IF(ISERROR(VLOOKUP($M173,#REF!,8,0)),"",VLOOKUP($M173,#REF!,8,0))</f>
        <v/>
      </c>
      <c r="AE173" s="152" t="str">
        <f t="shared" si="74"/>
        <v/>
      </c>
      <c r="AF173" s="155" t="str">
        <f t="shared" si="75"/>
        <v/>
      </c>
      <c r="AG173" s="146" t="str">
        <f t="shared" si="76"/>
        <v/>
      </c>
      <c r="AH173" s="146" t="str">
        <f>IF(ISERROR(VLOOKUP($M173,#REF!,9,0)),"",VLOOKUP($M173,#REF!,9,0))</f>
        <v/>
      </c>
      <c r="AI173" s="146" t="str">
        <f t="shared" si="77"/>
        <v/>
      </c>
      <c r="AJ173" s="168">
        <f t="shared" si="78"/>
        <v>0</v>
      </c>
      <c r="AK173" s="171"/>
      <c r="AL173" s="174" t="str">
        <f t="shared" si="79"/>
        <v/>
      </c>
      <c r="AM173" s="179" t="str">
        <f t="shared" si="80"/>
        <v/>
      </c>
      <c r="AN173" s="183" t="str">
        <f t="shared" si="81"/>
        <v>未入力セル</v>
      </c>
      <c r="AO173" s="186" t="str">
        <f t="shared" si="61"/>
        <v/>
      </c>
      <c r="AP173" s="186" t="str">
        <f t="shared" si="62"/>
        <v/>
      </c>
      <c r="AQ173" s="39">
        <f t="shared" si="88"/>
        <v>0</v>
      </c>
      <c r="AR173" s="39" t="str">
        <f>IF(ISERROR(VLOOKUP($M173,#REF!,16,0)),"",VLOOKUP($M173,#REF!,16,0))</f>
        <v/>
      </c>
      <c r="AS173" s="196" t="str">
        <f>IF(ISERROR(VLOOKUP($M173,#REF!,7,0)),"",VLOOKUP($M173,#REF!,7,0))</f>
        <v/>
      </c>
      <c r="AT173" s="203">
        <f t="shared" si="82"/>
        <v>0</v>
      </c>
      <c r="AU173" s="208" t="str">
        <f t="shared" si="83"/>
        <v/>
      </c>
      <c r="AW173" s="208" t="str">
        <f>IF(ISERROR(VLOOKUP($M173,#REF!,10,0)),"",VLOOKUP($M173,#REF!,10,0))</f>
        <v/>
      </c>
      <c r="AX173" s="203">
        <f t="shared" si="84"/>
        <v>0</v>
      </c>
      <c r="AY173" s="208" t="str">
        <f t="shared" si="85"/>
        <v/>
      </c>
      <c r="BA173" s="225" t="str">
        <f t="shared" si="86"/>
        <v/>
      </c>
      <c r="BB173" s="225" t="str">
        <f t="shared" si="87"/>
        <v/>
      </c>
    </row>
    <row r="174" spans="1:54" s="39" customFormat="1" ht="25.2" customHeight="1" x14ac:dyDescent="0.2">
      <c r="A174" s="45"/>
      <c r="B174" s="48"/>
      <c r="C174" s="48"/>
      <c r="D174" s="53"/>
      <c r="E174" s="53"/>
      <c r="F174" s="55"/>
      <c r="G174" s="55"/>
      <c r="H174" s="60"/>
      <c r="I174" s="66"/>
      <c r="J174" s="68"/>
      <c r="L174" s="73">
        <f t="shared" si="63"/>
        <v>0</v>
      </c>
      <c r="M174" s="73" t="str">
        <f t="shared" si="64"/>
        <v xml:space="preserve"> </v>
      </c>
      <c r="N174" s="100">
        <f t="shared" si="65"/>
        <v>0</v>
      </c>
      <c r="O174" s="100">
        <f t="shared" si="66"/>
        <v>0</v>
      </c>
      <c r="P174" s="108">
        <f t="shared" si="67"/>
        <v>0</v>
      </c>
      <c r="Q174" s="108" t="str">
        <f>IF(OR($C174="LED",$C174="不明"),"",IF(ISERROR(VLOOKUP($M174,#REF!,2,0)),"",VLOOKUP($M174,#REF!,2,0)))</f>
        <v/>
      </c>
      <c r="R174" s="100">
        <f t="shared" si="68"/>
        <v>0</v>
      </c>
      <c r="S174" s="100">
        <f t="shared" si="69"/>
        <v>0</v>
      </c>
      <c r="T174" s="120" t="str">
        <f t="shared" si="70"/>
        <v/>
      </c>
      <c r="U174" s="124"/>
      <c r="V174" s="129" t="s">
        <v>164</v>
      </c>
      <c r="W174" s="131"/>
      <c r="X174" s="75" t="str">
        <f>IF(COUNTIF($M174,"*LED*"),"LED設置済",IF(COUNTIF($M174,"*不明*"),"該当不明",IF(ISERROR(VLOOKUP($M174,#REF!,4,0)),"",VLOOKUP($M174,#REF!,4,0))))</f>
        <v/>
      </c>
      <c r="Y174" s="139">
        <f t="shared" si="71"/>
        <v>0</v>
      </c>
      <c r="Z174" s="144" t="str">
        <f>IF(ISERROR(VLOOKUP($M174,#REF!,5,0)),"",VLOOKUP($M174,#REF!,5,0))</f>
        <v/>
      </c>
      <c r="AA174" s="147" t="str">
        <f t="shared" si="72"/>
        <v/>
      </c>
      <c r="AB174" s="147" t="str">
        <f t="shared" si="73"/>
        <v/>
      </c>
      <c r="AC174" s="147" t="str">
        <f>IF(ISERROR(VLOOKUP($M174,#REF!,6,0)),"",VLOOKUP($M174,#REF!,6,0))</f>
        <v/>
      </c>
      <c r="AD174" s="147" t="str">
        <f>IF(ISERROR(VLOOKUP($M174,#REF!,8,0)),"",VLOOKUP($M174,#REF!,8,0))</f>
        <v/>
      </c>
      <c r="AE174" s="152" t="str">
        <f t="shared" si="74"/>
        <v/>
      </c>
      <c r="AF174" s="155" t="str">
        <f t="shared" si="75"/>
        <v/>
      </c>
      <c r="AG174" s="146" t="str">
        <f t="shared" si="76"/>
        <v/>
      </c>
      <c r="AH174" s="146" t="str">
        <f>IF(ISERROR(VLOOKUP($M174,#REF!,9,0)),"",VLOOKUP($M174,#REF!,9,0))</f>
        <v/>
      </c>
      <c r="AI174" s="146" t="str">
        <f t="shared" si="77"/>
        <v/>
      </c>
      <c r="AJ174" s="168">
        <f t="shared" si="78"/>
        <v>0</v>
      </c>
      <c r="AK174" s="171"/>
      <c r="AL174" s="174" t="str">
        <f t="shared" si="79"/>
        <v/>
      </c>
      <c r="AM174" s="179" t="str">
        <f t="shared" si="80"/>
        <v/>
      </c>
      <c r="AN174" s="183" t="str">
        <f t="shared" si="81"/>
        <v>未入力セル</v>
      </c>
      <c r="AO174" s="186" t="str">
        <f t="shared" si="61"/>
        <v/>
      </c>
      <c r="AP174" s="186" t="str">
        <f t="shared" si="62"/>
        <v/>
      </c>
      <c r="AQ174" s="39">
        <f t="shared" si="88"/>
        <v>0</v>
      </c>
      <c r="AR174" s="39" t="str">
        <f>IF(ISERROR(VLOOKUP($M174,#REF!,16,0)),"",VLOOKUP($M174,#REF!,16,0))</f>
        <v/>
      </c>
      <c r="AS174" s="196" t="str">
        <f>IF(ISERROR(VLOOKUP($M174,#REF!,7,0)),"",VLOOKUP($M174,#REF!,7,0))</f>
        <v/>
      </c>
      <c r="AT174" s="203">
        <f t="shared" si="82"/>
        <v>0</v>
      </c>
      <c r="AU174" s="208" t="str">
        <f t="shared" si="83"/>
        <v/>
      </c>
      <c r="AW174" s="208" t="str">
        <f>IF(ISERROR(VLOOKUP($M174,#REF!,10,0)),"",VLOOKUP($M174,#REF!,10,0))</f>
        <v/>
      </c>
      <c r="AX174" s="203">
        <f t="shared" si="84"/>
        <v>0</v>
      </c>
      <c r="AY174" s="208" t="str">
        <f t="shared" si="85"/>
        <v/>
      </c>
      <c r="BA174" s="225" t="str">
        <f t="shared" si="86"/>
        <v/>
      </c>
      <c r="BB174" s="225" t="str">
        <f t="shared" si="87"/>
        <v/>
      </c>
    </row>
    <row r="175" spans="1:54" s="39" customFormat="1" ht="25.2" customHeight="1" x14ac:dyDescent="0.2">
      <c r="A175" s="45"/>
      <c r="B175" s="48"/>
      <c r="C175" s="48"/>
      <c r="D175" s="53"/>
      <c r="E175" s="53"/>
      <c r="F175" s="55"/>
      <c r="G175" s="55"/>
      <c r="H175" s="60"/>
      <c r="I175" s="66"/>
      <c r="J175" s="68"/>
      <c r="L175" s="73">
        <f t="shared" si="63"/>
        <v>0</v>
      </c>
      <c r="M175" s="73" t="str">
        <f t="shared" si="64"/>
        <v xml:space="preserve"> </v>
      </c>
      <c r="N175" s="100">
        <f t="shared" si="65"/>
        <v>0</v>
      </c>
      <c r="O175" s="100">
        <f t="shared" si="66"/>
        <v>0</v>
      </c>
      <c r="P175" s="108">
        <f t="shared" si="67"/>
        <v>0</v>
      </c>
      <c r="Q175" s="108" t="str">
        <f>IF(OR($C175="LED",$C175="不明"),"",IF(ISERROR(VLOOKUP($M175,#REF!,2,0)),"",VLOOKUP($M175,#REF!,2,0)))</f>
        <v/>
      </c>
      <c r="R175" s="100">
        <f t="shared" si="68"/>
        <v>0</v>
      </c>
      <c r="S175" s="100">
        <f t="shared" si="69"/>
        <v>0</v>
      </c>
      <c r="T175" s="120" t="str">
        <f t="shared" si="70"/>
        <v/>
      </c>
      <c r="U175" s="124"/>
      <c r="V175" s="129" t="s">
        <v>164</v>
      </c>
      <c r="W175" s="131"/>
      <c r="X175" s="75" t="str">
        <f>IF(COUNTIF($M175,"*LED*"),"LED設置済",IF(COUNTIF($M175,"*不明*"),"該当不明",IF(ISERROR(VLOOKUP($M175,#REF!,4,0)),"",VLOOKUP($M175,#REF!,4,0))))</f>
        <v/>
      </c>
      <c r="Y175" s="139">
        <f t="shared" si="71"/>
        <v>0</v>
      </c>
      <c r="Z175" s="144" t="str">
        <f>IF(ISERROR(VLOOKUP($M175,#REF!,5,0)),"",VLOOKUP($M175,#REF!,5,0))</f>
        <v/>
      </c>
      <c r="AA175" s="147" t="str">
        <f t="shared" si="72"/>
        <v/>
      </c>
      <c r="AB175" s="147" t="str">
        <f t="shared" si="73"/>
        <v/>
      </c>
      <c r="AC175" s="147" t="str">
        <f>IF(ISERROR(VLOOKUP($M175,#REF!,6,0)),"",VLOOKUP($M175,#REF!,6,0))</f>
        <v/>
      </c>
      <c r="AD175" s="147" t="str">
        <f>IF(ISERROR(VLOOKUP($M175,#REF!,8,0)),"",VLOOKUP($M175,#REF!,8,0))</f>
        <v/>
      </c>
      <c r="AE175" s="152" t="str">
        <f t="shared" si="74"/>
        <v/>
      </c>
      <c r="AF175" s="155" t="str">
        <f t="shared" si="75"/>
        <v/>
      </c>
      <c r="AG175" s="146" t="str">
        <f t="shared" si="76"/>
        <v/>
      </c>
      <c r="AH175" s="146" t="str">
        <f>IF(ISERROR(VLOOKUP($M175,#REF!,9,0)),"",VLOOKUP($M175,#REF!,9,0))</f>
        <v/>
      </c>
      <c r="AI175" s="146" t="str">
        <f t="shared" si="77"/>
        <v/>
      </c>
      <c r="AJ175" s="168">
        <f t="shared" si="78"/>
        <v>0</v>
      </c>
      <c r="AK175" s="171"/>
      <c r="AL175" s="174" t="str">
        <f t="shared" si="79"/>
        <v/>
      </c>
      <c r="AM175" s="179" t="str">
        <f t="shared" si="80"/>
        <v/>
      </c>
      <c r="AN175" s="183" t="str">
        <f t="shared" si="81"/>
        <v>未入力セル</v>
      </c>
      <c r="AO175" s="186" t="str">
        <f t="shared" si="61"/>
        <v/>
      </c>
      <c r="AP175" s="186" t="str">
        <f t="shared" si="62"/>
        <v/>
      </c>
      <c r="AQ175" s="39">
        <f t="shared" si="88"/>
        <v>0</v>
      </c>
      <c r="AR175" s="39" t="str">
        <f>IF(ISERROR(VLOOKUP($M175,#REF!,16,0)),"",VLOOKUP($M175,#REF!,16,0))</f>
        <v/>
      </c>
      <c r="AS175" s="196" t="str">
        <f>IF(ISERROR(VLOOKUP($M175,#REF!,7,0)),"",VLOOKUP($M175,#REF!,7,0))</f>
        <v/>
      </c>
      <c r="AT175" s="203">
        <f t="shared" si="82"/>
        <v>0</v>
      </c>
      <c r="AU175" s="208" t="str">
        <f t="shared" si="83"/>
        <v/>
      </c>
      <c r="AW175" s="208" t="str">
        <f>IF(ISERROR(VLOOKUP($M175,#REF!,10,0)),"",VLOOKUP($M175,#REF!,10,0))</f>
        <v/>
      </c>
      <c r="AX175" s="203">
        <f t="shared" si="84"/>
        <v>0</v>
      </c>
      <c r="AY175" s="208" t="str">
        <f t="shared" si="85"/>
        <v/>
      </c>
      <c r="BA175" s="225" t="str">
        <f t="shared" si="86"/>
        <v/>
      </c>
      <c r="BB175" s="225" t="str">
        <f t="shared" si="87"/>
        <v/>
      </c>
    </row>
    <row r="176" spans="1:54" s="39" customFormat="1" ht="25.2" customHeight="1" x14ac:dyDescent="0.2">
      <c r="A176" s="45"/>
      <c r="B176" s="48"/>
      <c r="C176" s="48"/>
      <c r="D176" s="53"/>
      <c r="E176" s="53"/>
      <c r="F176" s="55"/>
      <c r="G176" s="55"/>
      <c r="H176" s="60"/>
      <c r="I176" s="66"/>
      <c r="J176" s="68"/>
      <c r="L176" s="73">
        <f t="shared" si="63"/>
        <v>0</v>
      </c>
      <c r="M176" s="73" t="str">
        <f t="shared" si="64"/>
        <v xml:space="preserve"> </v>
      </c>
      <c r="N176" s="100">
        <f t="shared" si="65"/>
        <v>0</v>
      </c>
      <c r="O176" s="100">
        <f t="shared" si="66"/>
        <v>0</v>
      </c>
      <c r="P176" s="108">
        <f t="shared" si="67"/>
        <v>0</v>
      </c>
      <c r="Q176" s="108" t="str">
        <f>IF(OR($C176="LED",$C176="不明"),"",IF(ISERROR(VLOOKUP($M176,#REF!,2,0)),"",VLOOKUP($M176,#REF!,2,0)))</f>
        <v/>
      </c>
      <c r="R176" s="100">
        <f t="shared" si="68"/>
        <v>0</v>
      </c>
      <c r="S176" s="100">
        <f t="shared" si="69"/>
        <v>0</v>
      </c>
      <c r="T176" s="120" t="str">
        <f t="shared" si="70"/>
        <v/>
      </c>
      <c r="U176" s="124"/>
      <c r="V176" s="129" t="s">
        <v>164</v>
      </c>
      <c r="W176" s="131"/>
      <c r="X176" s="75" t="str">
        <f>IF(COUNTIF($M176,"*LED*"),"LED設置済",IF(COUNTIF($M176,"*不明*"),"該当不明",IF(ISERROR(VLOOKUP($M176,#REF!,4,0)),"",VLOOKUP($M176,#REF!,4,0))))</f>
        <v/>
      </c>
      <c r="Y176" s="139">
        <f t="shared" si="71"/>
        <v>0</v>
      </c>
      <c r="Z176" s="144" t="str">
        <f>IF(ISERROR(VLOOKUP($M176,#REF!,5,0)),"",VLOOKUP($M176,#REF!,5,0))</f>
        <v/>
      </c>
      <c r="AA176" s="147" t="str">
        <f t="shared" si="72"/>
        <v/>
      </c>
      <c r="AB176" s="147" t="str">
        <f t="shared" si="73"/>
        <v/>
      </c>
      <c r="AC176" s="147" t="str">
        <f>IF(ISERROR(VLOOKUP($M176,#REF!,6,0)),"",VLOOKUP($M176,#REF!,6,0))</f>
        <v/>
      </c>
      <c r="AD176" s="147" t="str">
        <f>IF(ISERROR(VLOOKUP($M176,#REF!,8,0)),"",VLOOKUP($M176,#REF!,8,0))</f>
        <v/>
      </c>
      <c r="AE176" s="152" t="str">
        <f t="shared" si="74"/>
        <v/>
      </c>
      <c r="AF176" s="155" t="str">
        <f t="shared" si="75"/>
        <v/>
      </c>
      <c r="AG176" s="146" t="str">
        <f t="shared" si="76"/>
        <v/>
      </c>
      <c r="AH176" s="146" t="str">
        <f>IF(ISERROR(VLOOKUP($M176,#REF!,9,0)),"",VLOOKUP($M176,#REF!,9,0))</f>
        <v/>
      </c>
      <c r="AI176" s="146" t="str">
        <f t="shared" si="77"/>
        <v/>
      </c>
      <c r="AJ176" s="168">
        <f t="shared" si="78"/>
        <v>0</v>
      </c>
      <c r="AK176" s="171"/>
      <c r="AL176" s="174" t="str">
        <f t="shared" si="79"/>
        <v/>
      </c>
      <c r="AM176" s="179" t="str">
        <f t="shared" si="80"/>
        <v/>
      </c>
      <c r="AN176" s="183" t="str">
        <f t="shared" si="81"/>
        <v>未入力セル</v>
      </c>
      <c r="AO176" s="186" t="str">
        <f t="shared" si="61"/>
        <v/>
      </c>
      <c r="AP176" s="186" t="str">
        <f t="shared" si="62"/>
        <v/>
      </c>
      <c r="AQ176" s="39">
        <f t="shared" si="88"/>
        <v>0</v>
      </c>
      <c r="AR176" s="39" t="str">
        <f>IF(ISERROR(VLOOKUP($M176,#REF!,16,0)),"",VLOOKUP($M176,#REF!,16,0))</f>
        <v/>
      </c>
      <c r="AS176" s="196" t="str">
        <f>IF(ISERROR(VLOOKUP($M176,#REF!,7,0)),"",VLOOKUP($M176,#REF!,7,0))</f>
        <v/>
      </c>
      <c r="AT176" s="203">
        <f t="shared" si="82"/>
        <v>0</v>
      </c>
      <c r="AU176" s="208" t="str">
        <f t="shared" si="83"/>
        <v/>
      </c>
      <c r="AW176" s="208" t="str">
        <f>IF(ISERROR(VLOOKUP($M176,#REF!,10,0)),"",VLOOKUP($M176,#REF!,10,0))</f>
        <v/>
      </c>
      <c r="AX176" s="203">
        <f t="shared" si="84"/>
        <v>0</v>
      </c>
      <c r="AY176" s="208" t="str">
        <f t="shared" si="85"/>
        <v/>
      </c>
      <c r="BA176" s="225" t="str">
        <f t="shared" si="86"/>
        <v/>
      </c>
      <c r="BB176" s="225" t="str">
        <f t="shared" si="87"/>
        <v/>
      </c>
    </row>
    <row r="177" spans="1:54" s="39" customFormat="1" ht="25.2" customHeight="1" x14ac:dyDescent="0.2">
      <c r="A177" s="45"/>
      <c r="B177" s="48"/>
      <c r="C177" s="48"/>
      <c r="D177" s="53"/>
      <c r="E177" s="53"/>
      <c r="F177" s="55"/>
      <c r="G177" s="55"/>
      <c r="H177" s="60"/>
      <c r="I177" s="66"/>
      <c r="J177" s="68"/>
      <c r="L177" s="73">
        <f t="shared" si="63"/>
        <v>0</v>
      </c>
      <c r="M177" s="73" t="str">
        <f t="shared" si="64"/>
        <v xml:space="preserve"> </v>
      </c>
      <c r="N177" s="100">
        <f t="shared" si="65"/>
        <v>0</v>
      </c>
      <c r="O177" s="100">
        <f t="shared" si="66"/>
        <v>0</v>
      </c>
      <c r="P177" s="108">
        <f t="shared" si="67"/>
        <v>0</v>
      </c>
      <c r="Q177" s="108" t="str">
        <f>IF(OR($C177="LED",$C177="不明"),"",IF(ISERROR(VLOOKUP($M177,#REF!,2,0)),"",VLOOKUP($M177,#REF!,2,0)))</f>
        <v/>
      </c>
      <c r="R177" s="100">
        <f t="shared" si="68"/>
        <v>0</v>
      </c>
      <c r="S177" s="100">
        <f t="shared" si="69"/>
        <v>0</v>
      </c>
      <c r="T177" s="120" t="str">
        <f t="shared" si="70"/>
        <v/>
      </c>
      <c r="U177" s="124"/>
      <c r="V177" s="129" t="s">
        <v>164</v>
      </c>
      <c r="W177" s="131"/>
      <c r="X177" s="75" t="str">
        <f>IF(COUNTIF($M177,"*LED*"),"LED設置済",IF(COUNTIF($M177,"*不明*"),"該当不明",IF(ISERROR(VLOOKUP($M177,#REF!,4,0)),"",VLOOKUP($M177,#REF!,4,0))))</f>
        <v/>
      </c>
      <c r="Y177" s="139">
        <f t="shared" si="71"/>
        <v>0</v>
      </c>
      <c r="Z177" s="144" t="str">
        <f>IF(ISERROR(VLOOKUP($M177,#REF!,5,0)),"",VLOOKUP($M177,#REF!,5,0))</f>
        <v/>
      </c>
      <c r="AA177" s="147" t="str">
        <f t="shared" si="72"/>
        <v/>
      </c>
      <c r="AB177" s="147" t="str">
        <f t="shared" si="73"/>
        <v/>
      </c>
      <c r="AC177" s="147" t="str">
        <f>IF(ISERROR(VLOOKUP($M177,#REF!,6,0)),"",VLOOKUP($M177,#REF!,6,0))</f>
        <v/>
      </c>
      <c r="AD177" s="147" t="str">
        <f>IF(ISERROR(VLOOKUP($M177,#REF!,8,0)),"",VLOOKUP($M177,#REF!,8,0))</f>
        <v/>
      </c>
      <c r="AE177" s="152" t="str">
        <f t="shared" si="74"/>
        <v/>
      </c>
      <c r="AF177" s="155" t="str">
        <f t="shared" si="75"/>
        <v/>
      </c>
      <c r="AG177" s="146" t="str">
        <f t="shared" si="76"/>
        <v/>
      </c>
      <c r="AH177" s="146" t="str">
        <f>IF(ISERROR(VLOOKUP($M177,#REF!,9,0)),"",VLOOKUP($M177,#REF!,9,0))</f>
        <v/>
      </c>
      <c r="AI177" s="146" t="str">
        <f t="shared" si="77"/>
        <v/>
      </c>
      <c r="AJ177" s="168">
        <f t="shared" si="78"/>
        <v>0</v>
      </c>
      <c r="AK177" s="171"/>
      <c r="AL177" s="174" t="str">
        <f t="shared" si="79"/>
        <v/>
      </c>
      <c r="AM177" s="179" t="str">
        <f t="shared" si="80"/>
        <v/>
      </c>
      <c r="AN177" s="183" t="str">
        <f t="shared" si="81"/>
        <v>未入力セル</v>
      </c>
      <c r="AO177" s="186" t="str">
        <f t="shared" si="61"/>
        <v/>
      </c>
      <c r="AP177" s="186" t="str">
        <f t="shared" si="62"/>
        <v/>
      </c>
      <c r="AQ177" s="39">
        <f t="shared" si="88"/>
        <v>0</v>
      </c>
      <c r="AR177" s="39" t="str">
        <f>IF(ISERROR(VLOOKUP($M177,#REF!,16,0)),"",VLOOKUP($M177,#REF!,16,0))</f>
        <v/>
      </c>
      <c r="AS177" s="196" t="str">
        <f>IF(ISERROR(VLOOKUP($M177,#REF!,7,0)),"",VLOOKUP($M177,#REF!,7,0))</f>
        <v/>
      </c>
      <c r="AT177" s="203">
        <f t="shared" si="82"/>
        <v>0</v>
      </c>
      <c r="AU177" s="208" t="str">
        <f t="shared" si="83"/>
        <v/>
      </c>
      <c r="AW177" s="208" t="str">
        <f>IF(ISERROR(VLOOKUP($M177,#REF!,10,0)),"",VLOOKUP($M177,#REF!,10,0))</f>
        <v/>
      </c>
      <c r="AX177" s="203">
        <f t="shared" si="84"/>
        <v>0</v>
      </c>
      <c r="AY177" s="208" t="str">
        <f t="shared" si="85"/>
        <v/>
      </c>
      <c r="BA177" s="225" t="str">
        <f t="shared" si="86"/>
        <v/>
      </c>
      <c r="BB177" s="225" t="str">
        <f t="shared" si="87"/>
        <v/>
      </c>
    </row>
    <row r="178" spans="1:54" s="39" customFormat="1" ht="25.2" customHeight="1" x14ac:dyDescent="0.2">
      <c r="A178" s="45"/>
      <c r="B178" s="48"/>
      <c r="C178" s="48"/>
      <c r="D178" s="53"/>
      <c r="E178" s="53"/>
      <c r="F178" s="55"/>
      <c r="G178" s="55"/>
      <c r="H178" s="60"/>
      <c r="I178" s="66"/>
      <c r="J178" s="68"/>
      <c r="L178" s="73">
        <f t="shared" si="63"/>
        <v>0</v>
      </c>
      <c r="M178" s="73" t="str">
        <f t="shared" si="64"/>
        <v xml:space="preserve"> </v>
      </c>
      <c r="N178" s="100">
        <f t="shared" si="65"/>
        <v>0</v>
      </c>
      <c r="O178" s="100">
        <f t="shared" si="66"/>
        <v>0</v>
      </c>
      <c r="P178" s="108">
        <f t="shared" si="67"/>
        <v>0</v>
      </c>
      <c r="Q178" s="108" t="str">
        <f>IF(OR($C178="LED",$C178="不明"),"",IF(ISERROR(VLOOKUP($M178,#REF!,2,0)),"",VLOOKUP($M178,#REF!,2,0)))</f>
        <v/>
      </c>
      <c r="R178" s="100">
        <f t="shared" si="68"/>
        <v>0</v>
      </c>
      <c r="S178" s="100">
        <f t="shared" si="69"/>
        <v>0</v>
      </c>
      <c r="T178" s="120" t="str">
        <f t="shared" si="70"/>
        <v/>
      </c>
      <c r="U178" s="124"/>
      <c r="V178" s="129" t="s">
        <v>164</v>
      </c>
      <c r="W178" s="131"/>
      <c r="X178" s="75" t="str">
        <f>IF(COUNTIF($M178,"*LED*"),"LED設置済",IF(COUNTIF($M178,"*不明*"),"該当不明",IF(ISERROR(VLOOKUP($M178,#REF!,4,0)),"",VLOOKUP($M178,#REF!,4,0))))</f>
        <v/>
      </c>
      <c r="Y178" s="139">
        <f t="shared" si="71"/>
        <v>0</v>
      </c>
      <c r="Z178" s="144" t="str">
        <f>IF(ISERROR(VLOOKUP($M178,#REF!,5,0)),"",VLOOKUP($M178,#REF!,5,0))</f>
        <v/>
      </c>
      <c r="AA178" s="147" t="str">
        <f t="shared" si="72"/>
        <v/>
      </c>
      <c r="AB178" s="147" t="str">
        <f t="shared" si="73"/>
        <v/>
      </c>
      <c r="AC178" s="147" t="str">
        <f>IF(ISERROR(VLOOKUP($M178,#REF!,6,0)),"",VLOOKUP($M178,#REF!,6,0))</f>
        <v/>
      </c>
      <c r="AD178" s="147" t="str">
        <f>IF(ISERROR(VLOOKUP($M178,#REF!,8,0)),"",VLOOKUP($M178,#REF!,8,0))</f>
        <v/>
      </c>
      <c r="AE178" s="152" t="str">
        <f t="shared" si="74"/>
        <v/>
      </c>
      <c r="AF178" s="155" t="str">
        <f t="shared" si="75"/>
        <v/>
      </c>
      <c r="AG178" s="146" t="str">
        <f t="shared" si="76"/>
        <v/>
      </c>
      <c r="AH178" s="146" t="str">
        <f>IF(ISERROR(VLOOKUP($M178,#REF!,9,0)),"",VLOOKUP($M178,#REF!,9,0))</f>
        <v/>
      </c>
      <c r="AI178" s="146" t="str">
        <f t="shared" si="77"/>
        <v/>
      </c>
      <c r="AJ178" s="168">
        <f t="shared" si="78"/>
        <v>0</v>
      </c>
      <c r="AK178" s="171"/>
      <c r="AL178" s="174" t="str">
        <f t="shared" si="79"/>
        <v/>
      </c>
      <c r="AM178" s="179" t="str">
        <f t="shared" si="80"/>
        <v/>
      </c>
      <c r="AN178" s="183" t="str">
        <f t="shared" si="81"/>
        <v>未入力セル</v>
      </c>
      <c r="AO178" s="186" t="str">
        <f t="shared" si="61"/>
        <v/>
      </c>
      <c r="AP178" s="186" t="str">
        <f t="shared" si="62"/>
        <v/>
      </c>
      <c r="AQ178" s="39">
        <f t="shared" si="88"/>
        <v>0</v>
      </c>
      <c r="AR178" s="39" t="str">
        <f>IF(ISERROR(VLOOKUP($M178,#REF!,16,0)),"",VLOOKUP($M178,#REF!,16,0))</f>
        <v/>
      </c>
      <c r="AS178" s="196" t="str">
        <f>IF(ISERROR(VLOOKUP($M178,#REF!,7,0)),"",VLOOKUP($M178,#REF!,7,0))</f>
        <v/>
      </c>
      <c r="AT178" s="203">
        <f t="shared" si="82"/>
        <v>0</v>
      </c>
      <c r="AU178" s="208" t="str">
        <f t="shared" si="83"/>
        <v/>
      </c>
      <c r="AW178" s="208" t="str">
        <f>IF(ISERROR(VLOOKUP($M178,#REF!,10,0)),"",VLOOKUP($M178,#REF!,10,0))</f>
        <v/>
      </c>
      <c r="AX178" s="203">
        <f t="shared" si="84"/>
        <v>0</v>
      </c>
      <c r="AY178" s="208" t="str">
        <f t="shared" si="85"/>
        <v/>
      </c>
      <c r="BA178" s="225" t="str">
        <f t="shared" si="86"/>
        <v/>
      </c>
      <c r="BB178" s="225" t="str">
        <f t="shared" si="87"/>
        <v/>
      </c>
    </row>
    <row r="179" spans="1:54" s="39" customFormat="1" ht="25.2" customHeight="1" x14ac:dyDescent="0.2">
      <c r="A179" s="45"/>
      <c r="B179" s="48"/>
      <c r="C179" s="48"/>
      <c r="D179" s="53"/>
      <c r="E179" s="53"/>
      <c r="F179" s="55"/>
      <c r="G179" s="55"/>
      <c r="H179" s="60"/>
      <c r="I179" s="66"/>
      <c r="J179" s="68"/>
      <c r="L179" s="73">
        <f t="shared" si="63"/>
        <v>0</v>
      </c>
      <c r="M179" s="73" t="str">
        <f t="shared" si="64"/>
        <v xml:space="preserve"> </v>
      </c>
      <c r="N179" s="100">
        <f t="shared" si="65"/>
        <v>0</v>
      </c>
      <c r="O179" s="100">
        <f t="shared" si="66"/>
        <v>0</v>
      </c>
      <c r="P179" s="108">
        <f t="shared" si="67"/>
        <v>0</v>
      </c>
      <c r="Q179" s="108" t="str">
        <f>IF(OR($C179="LED",$C179="不明"),"",IF(ISERROR(VLOOKUP($M179,#REF!,2,0)),"",VLOOKUP($M179,#REF!,2,0)))</f>
        <v/>
      </c>
      <c r="R179" s="100">
        <f t="shared" si="68"/>
        <v>0</v>
      </c>
      <c r="S179" s="100">
        <f t="shared" si="69"/>
        <v>0</v>
      </c>
      <c r="T179" s="120" t="str">
        <f t="shared" si="70"/>
        <v/>
      </c>
      <c r="U179" s="124"/>
      <c r="V179" s="129" t="s">
        <v>164</v>
      </c>
      <c r="W179" s="131"/>
      <c r="X179" s="75" t="str">
        <f>IF(COUNTIF($M179,"*LED*"),"LED設置済",IF(COUNTIF($M179,"*不明*"),"該当不明",IF(ISERROR(VLOOKUP($M179,#REF!,4,0)),"",VLOOKUP($M179,#REF!,4,0))))</f>
        <v/>
      </c>
      <c r="Y179" s="139">
        <f t="shared" si="71"/>
        <v>0</v>
      </c>
      <c r="Z179" s="144" t="str">
        <f>IF(ISERROR(VLOOKUP($M179,#REF!,5,0)),"",VLOOKUP($M179,#REF!,5,0))</f>
        <v/>
      </c>
      <c r="AA179" s="147" t="str">
        <f t="shared" si="72"/>
        <v/>
      </c>
      <c r="AB179" s="147" t="str">
        <f t="shared" si="73"/>
        <v/>
      </c>
      <c r="AC179" s="147" t="str">
        <f>IF(ISERROR(VLOOKUP($M179,#REF!,6,0)),"",VLOOKUP($M179,#REF!,6,0))</f>
        <v/>
      </c>
      <c r="AD179" s="147" t="str">
        <f>IF(ISERROR(VLOOKUP($M179,#REF!,8,0)),"",VLOOKUP($M179,#REF!,8,0))</f>
        <v/>
      </c>
      <c r="AE179" s="152" t="str">
        <f t="shared" si="74"/>
        <v/>
      </c>
      <c r="AF179" s="155" t="str">
        <f t="shared" si="75"/>
        <v/>
      </c>
      <c r="AG179" s="146" t="str">
        <f t="shared" si="76"/>
        <v/>
      </c>
      <c r="AH179" s="146" t="str">
        <f>IF(ISERROR(VLOOKUP($M179,#REF!,9,0)),"",VLOOKUP($M179,#REF!,9,0))</f>
        <v/>
      </c>
      <c r="AI179" s="146" t="str">
        <f t="shared" si="77"/>
        <v/>
      </c>
      <c r="AJ179" s="168">
        <f t="shared" si="78"/>
        <v>0</v>
      </c>
      <c r="AK179" s="171"/>
      <c r="AL179" s="174" t="str">
        <f t="shared" si="79"/>
        <v/>
      </c>
      <c r="AM179" s="179" t="str">
        <f t="shared" si="80"/>
        <v/>
      </c>
      <c r="AN179" s="183" t="str">
        <f t="shared" si="81"/>
        <v>未入力セル</v>
      </c>
      <c r="AO179" s="186" t="str">
        <f t="shared" si="61"/>
        <v/>
      </c>
      <c r="AP179" s="186" t="str">
        <f t="shared" si="62"/>
        <v/>
      </c>
      <c r="AQ179" s="39">
        <f t="shared" si="88"/>
        <v>0</v>
      </c>
      <c r="AR179" s="39" t="str">
        <f>IF(ISERROR(VLOOKUP($M179,#REF!,16,0)),"",VLOOKUP($M179,#REF!,16,0))</f>
        <v/>
      </c>
      <c r="AS179" s="196" t="str">
        <f>IF(ISERROR(VLOOKUP($M179,#REF!,7,0)),"",VLOOKUP($M179,#REF!,7,0))</f>
        <v/>
      </c>
      <c r="AT179" s="203">
        <f t="shared" si="82"/>
        <v>0</v>
      </c>
      <c r="AU179" s="208" t="str">
        <f t="shared" si="83"/>
        <v/>
      </c>
      <c r="AW179" s="208" t="str">
        <f>IF(ISERROR(VLOOKUP($M179,#REF!,10,0)),"",VLOOKUP($M179,#REF!,10,0))</f>
        <v/>
      </c>
      <c r="AX179" s="203">
        <f t="shared" si="84"/>
        <v>0</v>
      </c>
      <c r="AY179" s="208" t="str">
        <f t="shared" si="85"/>
        <v/>
      </c>
      <c r="BA179" s="225" t="str">
        <f t="shared" si="86"/>
        <v/>
      </c>
      <c r="BB179" s="225" t="str">
        <f t="shared" si="87"/>
        <v/>
      </c>
    </row>
    <row r="180" spans="1:54" s="39" customFormat="1" ht="25.2" customHeight="1" x14ac:dyDescent="0.2">
      <c r="A180" s="45"/>
      <c r="B180" s="48"/>
      <c r="C180" s="48"/>
      <c r="D180" s="53"/>
      <c r="E180" s="53"/>
      <c r="F180" s="55"/>
      <c r="G180" s="55"/>
      <c r="H180" s="60"/>
      <c r="I180" s="66"/>
      <c r="J180" s="68"/>
      <c r="L180" s="73">
        <f t="shared" si="63"/>
        <v>0</v>
      </c>
      <c r="M180" s="73" t="str">
        <f t="shared" si="64"/>
        <v xml:space="preserve"> </v>
      </c>
      <c r="N180" s="100">
        <f t="shared" si="65"/>
        <v>0</v>
      </c>
      <c r="O180" s="100">
        <f t="shared" si="66"/>
        <v>0</v>
      </c>
      <c r="P180" s="108">
        <f t="shared" si="67"/>
        <v>0</v>
      </c>
      <c r="Q180" s="108" t="str">
        <f>IF(OR($C180="LED",$C180="不明"),"",IF(ISERROR(VLOOKUP($M180,#REF!,2,0)),"",VLOOKUP($M180,#REF!,2,0)))</f>
        <v/>
      </c>
      <c r="R180" s="100">
        <f t="shared" si="68"/>
        <v>0</v>
      </c>
      <c r="S180" s="100">
        <f t="shared" si="69"/>
        <v>0</v>
      </c>
      <c r="T180" s="120" t="str">
        <f t="shared" si="70"/>
        <v/>
      </c>
      <c r="U180" s="124"/>
      <c r="V180" s="129" t="s">
        <v>164</v>
      </c>
      <c r="W180" s="131"/>
      <c r="X180" s="75" t="str">
        <f>IF(COUNTIF($M180,"*LED*"),"LED設置済",IF(COUNTIF($M180,"*不明*"),"該当不明",IF(ISERROR(VLOOKUP($M180,#REF!,4,0)),"",VLOOKUP($M180,#REF!,4,0))))</f>
        <v/>
      </c>
      <c r="Y180" s="139">
        <f t="shared" si="71"/>
        <v>0</v>
      </c>
      <c r="Z180" s="144" t="str">
        <f>IF(ISERROR(VLOOKUP($M180,#REF!,5,0)),"",VLOOKUP($M180,#REF!,5,0))</f>
        <v/>
      </c>
      <c r="AA180" s="147" t="str">
        <f t="shared" si="72"/>
        <v/>
      </c>
      <c r="AB180" s="147" t="str">
        <f t="shared" si="73"/>
        <v/>
      </c>
      <c r="AC180" s="147" t="str">
        <f>IF(ISERROR(VLOOKUP($M180,#REF!,6,0)),"",VLOOKUP($M180,#REF!,6,0))</f>
        <v/>
      </c>
      <c r="AD180" s="147" t="str">
        <f>IF(ISERROR(VLOOKUP($M180,#REF!,8,0)),"",VLOOKUP($M180,#REF!,8,0))</f>
        <v/>
      </c>
      <c r="AE180" s="152" t="str">
        <f t="shared" si="74"/>
        <v/>
      </c>
      <c r="AF180" s="155" t="str">
        <f t="shared" si="75"/>
        <v/>
      </c>
      <c r="AG180" s="146" t="str">
        <f t="shared" si="76"/>
        <v/>
      </c>
      <c r="AH180" s="146" t="str">
        <f>IF(ISERROR(VLOOKUP($M180,#REF!,9,0)),"",VLOOKUP($M180,#REF!,9,0))</f>
        <v/>
      </c>
      <c r="AI180" s="146" t="str">
        <f t="shared" si="77"/>
        <v/>
      </c>
      <c r="AJ180" s="168">
        <f t="shared" si="78"/>
        <v>0</v>
      </c>
      <c r="AK180" s="171"/>
      <c r="AL180" s="174" t="str">
        <f t="shared" si="79"/>
        <v/>
      </c>
      <c r="AM180" s="179" t="str">
        <f t="shared" si="80"/>
        <v/>
      </c>
      <c r="AN180" s="183" t="str">
        <f t="shared" si="81"/>
        <v>未入力セル</v>
      </c>
      <c r="AO180" s="186" t="str">
        <f t="shared" si="61"/>
        <v/>
      </c>
      <c r="AP180" s="186" t="str">
        <f t="shared" si="62"/>
        <v/>
      </c>
      <c r="AQ180" s="39">
        <f t="shared" si="88"/>
        <v>0</v>
      </c>
      <c r="AR180" s="39" t="str">
        <f>IF(ISERROR(VLOOKUP($M180,#REF!,16,0)),"",VLOOKUP($M180,#REF!,16,0))</f>
        <v/>
      </c>
      <c r="AS180" s="196" t="str">
        <f>IF(ISERROR(VLOOKUP($M180,#REF!,7,0)),"",VLOOKUP($M180,#REF!,7,0))</f>
        <v/>
      </c>
      <c r="AT180" s="203">
        <f t="shared" si="82"/>
        <v>0</v>
      </c>
      <c r="AU180" s="208" t="str">
        <f t="shared" si="83"/>
        <v/>
      </c>
      <c r="AW180" s="208" t="str">
        <f>IF(ISERROR(VLOOKUP($M180,#REF!,10,0)),"",VLOOKUP($M180,#REF!,10,0))</f>
        <v/>
      </c>
      <c r="AX180" s="203">
        <f t="shared" si="84"/>
        <v>0</v>
      </c>
      <c r="AY180" s="208" t="str">
        <f t="shared" si="85"/>
        <v/>
      </c>
      <c r="BA180" s="225" t="str">
        <f t="shared" si="86"/>
        <v/>
      </c>
      <c r="BB180" s="225" t="str">
        <f t="shared" si="87"/>
        <v/>
      </c>
    </row>
    <row r="181" spans="1:54" s="39" customFormat="1" ht="25.2" customHeight="1" x14ac:dyDescent="0.2">
      <c r="A181" s="45"/>
      <c r="B181" s="48"/>
      <c r="C181" s="48"/>
      <c r="D181" s="53"/>
      <c r="E181" s="53"/>
      <c r="F181" s="55"/>
      <c r="G181" s="55"/>
      <c r="H181" s="60"/>
      <c r="I181" s="66"/>
      <c r="J181" s="68"/>
      <c r="L181" s="73">
        <f t="shared" si="63"/>
        <v>0</v>
      </c>
      <c r="M181" s="73" t="str">
        <f t="shared" si="64"/>
        <v xml:space="preserve"> </v>
      </c>
      <c r="N181" s="100">
        <f t="shared" si="65"/>
        <v>0</v>
      </c>
      <c r="O181" s="100">
        <f t="shared" si="66"/>
        <v>0</v>
      </c>
      <c r="P181" s="108">
        <f t="shared" si="67"/>
        <v>0</v>
      </c>
      <c r="Q181" s="108" t="str">
        <f>IF(OR($C181="LED",$C181="不明"),"",IF(ISERROR(VLOOKUP($M181,#REF!,2,0)),"",VLOOKUP($M181,#REF!,2,0)))</f>
        <v/>
      </c>
      <c r="R181" s="100">
        <f t="shared" si="68"/>
        <v>0</v>
      </c>
      <c r="S181" s="100">
        <f t="shared" si="69"/>
        <v>0</v>
      </c>
      <c r="T181" s="120" t="str">
        <f t="shared" si="70"/>
        <v/>
      </c>
      <c r="U181" s="124"/>
      <c r="V181" s="129" t="s">
        <v>164</v>
      </c>
      <c r="W181" s="131"/>
      <c r="X181" s="75" t="str">
        <f>IF(COUNTIF($M181,"*LED*"),"LED設置済",IF(COUNTIF($M181,"*不明*"),"該当不明",IF(ISERROR(VLOOKUP($M181,#REF!,4,0)),"",VLOOKUP($M181,#REF!,4,0))))</f>
        <v/>
      </c>
      <c r="Y181" s="139">
        <f t="shared" si="71"/>
        <v>0</v>
      </c>
      <c r="Z181" s="144" t="str">
        <f>IF(ISERROR(VLOOKUP($M181,#REF!,5,0)),"",VLOOKUP($M181,#REF!,5,0))</f>
        <v/>
      </c>
      <c r="AA181" s="147" t="str">
        <f t="shared" si="72"/>
        <v/>
      </c>
      <c r="AB181" s="147" t="str">
        <f t="shared" si="73"/>
        <v/>
      </c>
      <c r="AC181" s="147" t="str">
        <f>IF(ISERROR(VLOOKUP($M181,#REF!,6,0)),"",VLOOKUP($M181,#REF!,6,0))</f>
        <v/>
      </c>
      <c r="AD181" s="147" t="str">
        <f>IF(ISERROR(VLOOKUP($M181,#REF!,8,0)),"",VLOOKUP($M181,#REF!,8,0))</f>
        <v/>
      </c>
      <c r="AE181" s="152" t="str">
        <f t="shared" si="74"/>
        <v/>
      </c>
      <c r="AF181" s="155" t="str">
        <f t="shared" si="75"/>
        <v/>
      </c>
      <c r="AG181" s="146" t="str">
        <f t="shared" si="76"/>
        <v/>
      </c>
      <c r="AH181" s="146" t="str">
        <f>IF(ISERROR(VLOOKUP($M181,#REF!,9,0)),"",VLOOKUP($M181,#REF!,9,0))</f>
        <v/>
      </c>
      <c r="AI181" s="146" t="str">
        <f t="shared" si="77"/>
        <v/>
      </c>
      <c r="AJ181" s="168">
        <f t="shared" si="78"/>
        <v>0</v>
      </c>
      <c r="AK181" s="171"/>
      <c r="AL181" s="174" t="str">
        <f t="shared" si="79"/>
        <v/>
      </c>
      <c r="AM181" s="179" t="str">
        <f t="shared" si="80"/>
        <v/>
      </c>
      <c r="AN181" s="183" t="str">
        <f t="shared" si="81"/>
        <v>未入力セル</v>
      </c>
      <c r="AO181" s="186" t="str">
        <f t="shared" si="61"/>
        <v/>
      </c>
      <c r="AP181" s="186" t="str">
        <f t="shared" si="62"/>
        <v/>
      </c>
      <c r="AQ181" s="39">
        <f t="shared" si="88"/>
        <v>0</v>
      </c>
      <c r="AR181" s="39" t="str">
        <f>IF(ISERROR(VLOOKUP($M181,#REF!,16,0)),"",VLOOKUP($M181,#REF!,16,0))</f>
        <v/>
      </c>
      <c r="AS181" s="196" t="str">
        <f>IF(ISERROR(VLOOKUP($M181,#REF!,7,0)),"",VLOOKUP($M181,#REF!,7,0))</f>
        <v/>
      </c>
      <c r="AT181" s="203">
        <f t="shared" si="82"/>
        <v>0</v>
      </c>
      <c r="AU181" s="208" t="str">
        <f t="shared" si="83"/>
        <v/>
      </c>
      <c r="AW181" s="208" t="str">
        <f>IF(ISERROR(VLOOKUP($M181,#REF!,10,0)),"",VLOOKUP($M181,#REF!,10,0))</f>
        <v/>
      </c>
      <c r="AX181" s="203">
        <f t="shared" si="84"/>
        <v>0</v>
      </c>
      <c r="AY181" s="208" t="str">
        <f t="shared" si="85"/>
        <v/>
      </c>
      <c r="BA181" s="225" t="str">
        <f t="shared" si="86"/>
        <v/>
      </c>
      <c r="BB181" s="225" t="str">
        <f t="shared" si="87"/>
        <v/>
      </c>
    </row>
    <row r="182" spans="1:54" s="39" customFormat="1" ht="25.2" customHeight="1" x14ac:dyDescent="0.2">
      <c r="A182" s="45"/>
      <c r="B182" s="48"/>
      <c r="C182" s="48"/>
      <c r="D182" s="53"/>
      <c r="E182" s="53"/>
      <c r="F182" s="55"/>
      <c r="G182" s="55"/>
      <c r="H182" s="60"/>
      <c r="I182" s="66"/>
      <c r="J182" s="68"/>
      <c r="L182" s="73">
        <f t="shared" si="63"/>
        <v>0</v>
      </c>
      <c r="M182" s="73" t="str">
        <f t="shared" si="64"/>
        <v xml:space="preserve"> </v>
      </c>
      <c r="N182" s="100">
        <f t="shared" si="65"/>
        <v>0</v>
      </c>
      <c r="O182" s="100">
        <f t="shared" si="66"/>
        <v>0</v>
      </c>
      <c r="P182" s="108">
        <f t="shared" si="67"/>
        <v>0</v>
      </c>
      <c r="Q182" s="108" t="str">
        <f>IF(OR($C182="LED",$C182="不明"),"",IF(ISERROR(VLOOKUP($M182,#REF!,2,0)),"",VLOOKUP($M182,#REF!,2,0)))</f>
        <v/>
      </c>
      <c r="R182" s="100">
        <f t="shared" si="68"/>
        <v>0</v>
      </c>
      <c r="S182" s="100">
        <f t="shared" si="69"/>
        <v>0</v>
      </c>
      <c r="T182" s="120" t="str">
        <f t="shared" si="70"/>
        <v/>
      </c>
      <c r="U182" s="124"/>
      <c r="V182" s="129" t="s">
        <v>164</v>
      </c>
      <c r="W182" s="131"/>
      <c r="X182" s="75" t="str">
        <f>IF(COUNTIF($M182,"*LED*"),"LED設置済",IF(COUNTIF($M182,"*不明*"),"該当不明",IF(ISERROR(VLOOKUP($M182,#REF!,4,0)),"",VLOOKUP($M182,#REF!,4,0))))</f>
        <v/>
      </c>
      <c r="Y182" s="139">
        <f t="shared" si="71"/>
        <v>0</v>
      </c>
      <c r="Z182" s="144" t="str">
        <f>IF(ISERROR(VLOOKUP($M182,#REF!,5,0)),"",VLOOKUP($M182,#REF!,5,0))</f>
        <v/>
      </c>
      <c r="AA182" s="147" t="str">
        <f t="shared" si="72"/>
        <v/>
      </c>
      <c r="AB182" s="147" t="str">
        <f t="shared" si="73"/>
        <v/>
      </c>
      <c r="AC182" s="147" t="str">
        <f>IF(ISERROR(VLOOKUP($M182,#REF!,6,0)),"",VLOOKUP($M182,#REF!,6,0))</f>
        <v/>
      </c>
      <c r="AD182" s="147" t="str">
        <f>IF(ISERROR(VLOOKUP($M182,#REF!,8,0)),"",VLOOKUP($M182,#REF!,8,0))</f>
        <v/>
      </c>
      <c r="AE182" s="152" t="str">
        <f t="shared" si="74"/>
        <v/>
      </c>
      <c r="AF182" s="155" t="str">
        <f t="shared" si="75"/>
        <v/>
      </c>
      <c r="AG182" s="146" t="str">
        <f t="shared" si="76"/>
        <v/>
      </c>
      <c r="AH182" s="146" t="str">
        <f>IF(ISERROR(VLOOKUP($M182,#REF!,9,0)),"",VLOOKUP($M182,#REF!,9,0))</f>
        <v/>
      </c>
      <c r="AI182" s="146" t="str">
        <f t="shared" si="77"/>
        <v/>
      </c>
      <c r="AJ182" s="168">
        <f t="shared" si="78"/>
        <v>0</v>
      </c>
      <c r="AK182" s="171"/>
      <c r="AL182" s="174" t="str">
        <f t="shared" si="79"/>
        <v/>
      </c>
      <c r="AM182" s="179" t="str">
        <f t="shared" si="80"/>
        <v/>
      </c>
      <c r="AN182" s="183" t="str">
        <f t="shared" si="81"/>
        <v>未入力セル</v>
      </c>
      <c r="AO182" s="186" t="str">
        <f t="shared" si="61"/>
        <v/>
      </c>
      <c r="AP182" s="186" t="str">
        <f t="shared" si="62"/>
        <v/>
      </c>
      <c r="AQ182" s="39">
        <f t="shared" si="88"/>
        <v>0</v>
      </c>
      <c r="AR182" s="39" t="str">
        <f>IF(ISERROR(VLOOKUP($M182,#REF!,16,0)),"",VLOOKUP($M182,#REF!,16,0))</f>
        <v/>
      </c>
      <c r="AS182" s="196" t="str">
        <f>IF(ISERROR(VLOOKUP($M182,#REF!,7,0)),"",VLOOKUP($M182,#REF!,7,0))</f>
        <v/>
      </c>
      <c r="AT182" s="203">
        <f t="shared" si="82"/>
        <v>0</v>
      </c>
      <c r="AU182" s="208" t="str">
        <f t="shared" si="83"/>
        <v/>
      </c>
      <c r="AW182" s="208" t="str">
        <f>IF(ISERROR(VLOOKUP($M182,#REF!,10,0)),"",VLOOKUP($M182,#REF!,10,0))</f>
        <v/>
      </c>
      <c r="AX182" s="203">
        <f t="shared" si="84"/>
        <v>0</v>
      </c>
      <c r="AY182" s="208" t="str">
        <f t="shared" si="85"/>
        <v/>
      </c>
      <c r="BA182" s="225" t="str">
        <f t="shared" si="86"/>
        <v/>
      </c>
      <c r="BB182" s="225" t="str">
        <f t="shared" si="87"/>
        <v/>
      </c>
    </row>
    <row r="183" spans="1:54" s="39" customFormat="1" ht="25.2" customHeight="1" x14ac:dyDescent="0.2">
      <c r="A183" s="45"/>
      <c r="B183" s="48"/>
      <c r="C183" s="48"/>
      <c r="D183" s="53"/>
      <c r="E183" s="53"/>
      <c r="F183" s="55"/>
      <c r="G183" s="55"/>
      <c r="H183" s="60"/>
      <c r="I183" s="66"/>
      <c r="J183" s="68"/>
      <c r="L183" s="73">
        <f t="shared" si="63"/>
        <v>0</v>
      </c>
      <c r="M183" s="73" t="str">
        <f t="shared" si="64"/>
        <v xml:space="preserve"> </v>
      </c>
      <c r="N183" s="100">
        <f t="shared" si="65"/>
        <v>0</v>
      </c>
      <c r="O183" s="100">
        <f t="shared" si="66"/>
        <v>0</v>
      </c>
      <c r="P183" s="108">
        <f t="shared" si="67"/>
        <v>0</v>
      </c>
      <c r="Q183" s="108" t="str">
        <f>IF(OR($C183="LED",$C183="不明"),"",IF(ISERROR(VLOOKUP($M183,#REF!,2,0)),"",VLOOKUP($M183,#REF!,2,0)))</f>
        <v/>
      </c>
      <c r="R183" s="100">
        <f t="shared" si="68"/>
        <v>0</v>
      </c>
      <c r="S183" s="100">
        <f t="shared" si="69"/>
        <v>0</v>
      </c>
      <c r="T183" s="120" t="str">
        <f t="shared" si="70"/>
        <v/>
      </c>
      <c r="U183" s="124"/>
      <c r="V183" s="129" t="s">
        <v>164</v>
      </c>
      <c r="W183" s="131"/>
      <c r="X183" s="75" t="str">
        <f>IF(COUNTIF($M183,"*LED*"),"LED設置済",IF(COUNTIF($M183,"*不明*"),"該当不明",IF(ISERROR(VLOOKUP($M183,#REF!,4,0)),"",VLOOKUP($M183,#REF!,4,0))))</f>
        <v/>
      </c>
      <c r="Y183" s="139">
        <f t="shared" si="71"/>
        <v>0</v>
      </c>
      <c r="Z183" s="144" t="str">
        <f>IF(ISERROR(VLOOKUP($M183,#REF!,5,0)),"",VLOOKUP($M183,#REF!,5,0))</f>
        <v/>
      </c>
      <c r="AA183" s="147" t="str">
        <f t="shared" si="72"/>
        <v/>
      </c>
      <c r="AB183" s="147" t="str">
        <f t="shared" si="73"/>
        <v/>
      </c>
      <c r="AC183" s="147" t="str">
        <f>IF(ISERROR(VLOOKUP($M183,#REF!,6,0)),"",VLOOKUP($M183,#REF!,6,0))</f>
        <v/>
      </c>
      <c r="AD183" s="147" t="str">
        <f>IF(ISERROR(VLOOKUP($M183,#REF!,8,0)),"",VLOOKUP($M183,#REF!,8,0))</f>
        <v/>
      </c>
      <c r="AE183" s="152" t="str">
        <f t="shared" si="74"/>
        <v/>
      </c>
      <c r="AF183" s="155" t="str">
        <f t="shared" si="75"/>
        <v/>
      </c>
      <c r="AG183" s="146" t="str">
        <f t="shared" si="76"/>
        <v/>
      </c>
      <c r="AH183" s="146" t="str">
        <f>IF(ISERROR(VLOOKUP($M183,#REF!,9,0)),"",VLOOKUP($M183,#REF!,9,0))</f>
        <v/>
      </c>
      <c r="AI183" s="146" t="str">
        <f t="shared" si="77"/>
        <v/>
      </c>
      <c r="AJ183" s="168">
        <f t="shared" si="78"/>
        <v>0</v>
      </c>
      <c r="AK183" s="171"/>
      <c r="AL183" s="174" t="str">
        <f t="shared" si="79"/>
        <v/>
      </c>
      <c r="AM183" s="179" t="str">
        <f t="shared" si="80"/>
        <v/>
      </c>
      <c r="AN183" s="183" t="str">
        <f t="shared" si="81"/>
        <v>未入力セル</v>
      </c>
      <c r="AO183" s="186" t="str">
        <f t="shared" si="61"/>
        <v/>
      </c>
      <c r="AP183" s="186" t="str">
        <f t="shared" si="62"/>
        <v/>
      </c>
      <c r="AQ183" s="39">
        <f t="shared" si="88"/>
        <v>0</v>
      </c>
      <c r="AR183" s="39" t="str">
        <f>IF(ISERROR(VLOOKUP($M183,#REF!,16,0)),"",VLOOKUP($M183,#REF!,16,0))</f>
        <v/>
      </c>
      <c r="AS183" s="196" t="str">
        <f>IF(ISERROR(VLOOKUP($M183,#REF!,7,0)),"",VLOOKUP($M183,#REF!,7,0))</f>
        <v/>
      </c>
      <c r="AT183" s="203">
        <f t="shared" si="82"/>
        <v>0</v>
      </c>
      <c r="AU183" s="208" t="str">
        <f t="shared" si="83"/>
        <v/>
      </c>
      <c r="AW183" s="208" t="str">
        <f>IF(ISERROR(VLOOKUP($M183,#REF!,10,0)),"",VLOOKUP($M183,#REF!,10,0))</f>
        <v/>
      </c>
      <c r="AX183" s="203">
        <f t="shared" si="84"/>
        <v>0</v>
      </c>
      <c r="AY183" s="208" t="str">
        <f t="shared" si="85"/>
        <v/>
      </c>
      <c r="BA183" s="225" t="str">
        <f t="shared" si="86"/>
        <v/>
      </c>
      <c r="BB183" s="225" t="str">
        <f t="shared" si="87"/>
        <v/>
      </c>
    </row>
    <row r="184" spans="1:54" s="39" customFormat="1" ht="25.2" customHeight="1" x14ac:dyDescent="0.2">
      <c r="A184" s="45"/>
      <c r="B184" s="48"/>
      <c r="C184" s="48"/>
      <c r="D184" s="53"/>
      <c r="E184" s="53"/>
      <c r="F184" s="55"/>
      <c r="G184" s="55"/>
      <c r="H184" s="60"/>
      <c r="I184" s="66"/>
      <c r="J184" s="68"/>
      <c r="L184" s="73">
        <f t="shared" si="63"/>
        <v>0</v>
      </c>
      <c r="M184" s="73" t="str">
        <f t="shared" si="64"/>
        <v xml:space="preserve"> </v>
      </c>
      <c r="N184" s="100">
        <f t="shared" si="65"/>
        <v>0</v>
      </c>
      <c r="O184" s="100">
        <f t="shared" si="66"/>
        <v>0</v>
      </c>
      <c r="P184" s="108">
        <f t="shared" si="67"/>
        <v>0</v>
      </c>
      <c r="Q184" s="108" t="str">
        <f>IF(OR($C184="LED",$C184="不明"),"",IF(ISERROR(VLOOKUP($M184,#REF!,2,0)),"",VLOOKUP($M184,#REF!,2,0)))</f>
        <v/>
      </c>
      <c r="R184" s="100">
        <f t="shared" si="68"/>
        <v>0</v>
      </c>
      <c r="S184" s="100">
        <f t="shared" si="69"/>
        <v>0</v>
      </c>
      <c r="T184" s="120" t="str">
        <f t="shared" si="70"/>
        <v/>
      </c>
      <c r="U184" s="124"/>
      <c r="V184" s="129" t="s">
        <v>164</v>
      </c>
      <c r="W184" s="131"/>
      <c r="X184" s="75" t="str">
        <f>IF(COUNTIF($M184,"*LED*"),"LED設置済",IF(COUNTIF($M184,"*不明*"),"該当不明",IF(ISERROR(VLOOKUP($M184,#REF!,4,0)),"",VLOOKUP($M184,#REF!,4,0))))</f>
        <v/>
      </c>
      <c r="Y184" s="139">
        <f t="shared" si="71"/>
        <v>0</v>
      </c>
      <c r="Z184" s="144" t="str">
        <f>IF(ISERROR(VLOOKUP($M184,#REF!,5,0)),"",VLOOKUP($M184,#REF!,5,0))</f>
        <v/>
      </c>
      <c r="AA184" s="147" t="str">
        <f t="shared" si="72"/>
        <v/>
      </c>
      <c r="AB184" s="147" t="str">
        <f t="shared" si="73"/>
        <v/>
      </c>
      <c r="AC184" s="147" t="str">
        <f>IF(ISERROR(VLOOKUP($M184,#REF!,6,0)),"",VLOOKUP($M184,#REF!,6,0))</f>
        <v/>
      </c>
      <c r="AD184" s="147" t="str">
        <f>IF(ISERROR(VLOOKUP($M184,#REF!,8,0)),"",VLOOKUP($M184,#REF!,8,0))</f>
        <v/>
      </c>
      <c r="AE184" s="152" t="str">
        <f t="shared" si="74"/>
        <v/>
      </c>
      <c r="AF184" s="155" t="str">
        <f t="shared" si="75"/>
        <v/>
      </c>
      <c r="AG184" s="146" t="str">
        <f t="shared" si="76"/>
        <v/>
      </c>
      <c r="AH184" s="146" t="str">
        <f>IF(ISERROR(VLOOKUP($M184,#REF!,9,0)),"",VLOOKUP($M184,#REF!,9,0))</f>
        <v/>
      </c>
      <c r="AI184" s="146" t="str">
        <f t="shared" si="77"/>
        <v/>
      </c>
      <c r="AJ184" s="168">
        <f t="shared" si="78"/>
        <v>0</v>
      </c>
      <c r="AK184" s="171"/>
      <c r="AL184" s="174" t="str">
        <f t="shared" si="79"/>
        <v/>
      </c>
      <c r="AM184" s="179" t="str">
        <f t="shared" si="80"/>
        <v/>
      </c>
      <c r="AN184" s="183" t="str">
        <f t="shared" si="81"/>
        <v>未入力セル</v>
      </c>
      <c r="AO184" s="186" t="str">
        <f t="shared" si="61"/>
        <v/>
      </c>
      <c r="AP184" s="186" t="str">
        <f t="shared" si="62"/>
        <v/>
      </c>
      <c r="AQ184" s="39">
        <f t="shared" si="88"/>
        <v>0</v>
      </c>
      <c r="AR184" s="39" t="str">
        <f>IF(ISERROR(VLOOKUP($M184,#REF!,16,0)),"",VLOOKUP($M184,#REF!,16,0))</f>
        <v/>
      </c>
      <c r="AS184" s="196" t="str">
        <f>IF(ISERROR(VLOOKUP($M184,#REF!,7,0)),"",VLOOKUP($M184,#REF!,7,0))</f>
        <v/>
      </c>
      <c r="AT184" s="203">
        <f t="shared" si="82"/>
        <v>0</v>
      </c>
      <c r="AU184" s="208" t="str">
        <f t="shared" si="83"/>
        <v/>
      </c>
      <c r="AW184" s="208" t="str">
        <f>IF(ISERROR(VLOOKUP($M184,#REF!,10,0)),"",VLOOKUP($M184,#REF!,10,0))</f>
        <v/>
      </c>
      <c r="AX184" s="203">
        <f t="shared" si="84"/>
        <v>0</v>
      </c>
      <c r="AY184" s="208" t="str">
        <f t="shared" si="85"/>
        <v/>
      </c>
      <c r="BA184" s="225" t="str">
        <f t="shared" si="86"/>
        <v/>
      </c>
      <c r="BB184" s="225" t="str">
        <f t="shared" si="87"/>
        <v/>
      </c>
    </row>
    <row r="185" spans="1:54" s="39" customFormat="1" ht="25.2" customHeight="1" x14ac:dyDescent="0.2">
      <c r="A185" s="45"/>
      <c r="B185" s="48"/>
      <c r="C185" s="48"/>
      <c r="D185" s="53"/>
      <c r="E185" s="53"/>
      <c r="F185" s="55"/>
      <c r="G185" s="55"/>
      <c r="H185" s="60"/>
      <c r="I185" s="66"/>
      <c r="J185" s="68"/>
      <c r="L185" s="73">
        <f t="shared" si="63"/>
        <v>0</v>
      </c>
      <c r="M185" s="73" t="str">
        <f t="shared" si="64"/>
        <v xml:space="preserve"> </v>
      </c>
      <c r="N185" s="100">
        <f t="shared" si="65"/>
        <v>0</v>
      </c>
      <c r="O185" s="100">
        <f t="shared" si="66"/>
        <v>0</v>
      </c>
      <c r="P185" s="108">
        <f t="shared" si="67"/>
        <v>0</v>
      </c>
      <c r="Q185" s="108" t="str">
        <f>IF(OR($C185="LED",$C185="不明"),"",IF(ISERROR(VLOOKUP($M185,#REF!,2,0)),"",VLOOKUP($M185,#REF!,2,0)))</f>
        <v/>
      </c>
      <c r="R185" s="100">
        <f t="shared" si="68"/>
        <v>0</v>
      </c>
      <c r="S185" s="100">
        <f t="shared" si="69"/>
        <v>0</v>
      </c>
      <c r="T185" s="120" t="str">
        <f t="shared" si="70"/>
        <v/>
      </c>
      <c r="U185" s="124"/>
      <c r="V185" s="129" t="s">
        <v>164</v>
      </c>
      <c r="W185" s="131"/>
      <c r="X185" s="75" t="str">
        <f>IF(COUNTIF($M185,"*LED*"),"LED設置済",IF(COUNTIF($M185,"*不明*"),"該当不明",IF(ISERROR(VLOOKUP($M185,#REF!,4,0)),"",VLOOKUP($M185,#REF!,4,0))))</f>
        <v/>
      </c>
      <c r="Y185" s="139">
        <f t="shared" si="71"/>
        <v>0</v>
      </c>
      <c r="Z185" s="144" t="str">
        <f>IF(ISERROR(VLOOKUP($M185,#REF!,5,0)),"",VLOOKUP($M185,#REF!,5,0))</f>
        <v/>
      </c>
      <c r="AA185" s="147" t="str">
        <f t="shared" si="72"/>
        <v/>
      </c>
      <c r="AB185" s="147" t="str">
        <f t="shared" si="73"/>
        <v/>
      </c>
      <c r="AC185" s="147" t="str">
        <f>IF(ISERROR(VLOOKUP($M185,#REF!,6,0)),"",VLOOKUP($M185,#REF!,6,0))</f>
        <v/>
      </c>
      <c r="AD185" s="147" t="str">
        <f>IF(ISERROR(VLOOKUP($M185,#REF!,8,0)),"",VLOOKUP($M185,#REF!,8,0))</f>
        <v/>
      </c>
      <c r="AE185" s="152" t="str">
        <f t="shared" si="74"/>
        <v/>
      </c>
      <c r="AF185" s="155" t="str">
        <f t="shared" si="75"/>
        <v/>
      </c>
      <c r="AG185" s="146" t="str">
        <f t="shared" si="76"/>
        <v/>
      </c>
      <c r="AH185" s="146" t="str">
        <f>IF(ISERROR(VLOOKUP($M185,#REF!,9,0)),"",VLOOKUP($M185,#REF!,9,0))</f>
        <v/>
      </c>
      <c r="AI185" s="146" t="str">
        <f t="shared" si="77"/>
        <v/>
      </c>
      <c r="AJ185" s="168">
        <f t="shared" si="78"/>
        <v>0</v>
      </c>
      <c r="AK185" s="171"/>
      <c r="AL185" s="174" t="str">
        <f t="shared" si="79"/>
        <v/>
      </c>
      <c r="AM185" s="179" t="str">
        <f t="shared" si="80"/>
        <v/>
      </c>
      <c r="AN185" s="183" t="str">
        <f t="shared" si="81"/>
        <v>未入力セル</v>
      </c>
      <c r="AO185" s="186" t="str">
        <f t="shared" si="61"/>
        <v/>
      </c>
      <c r="AP185" s="186" t="str">
        <f t="shared" si="62"/>
        <v/>
      </c>
      <c r="AQ185" s="39">
        <f t="shared" si="88"/>
        <v>0</v>
      </c>
      <c r="AR185" s="39" t="str">
        <f>IF(ISERROR(VLOOKUP($M185,#REF!,16,0)),"",VLOOKUP($M185,#REF!,16,0))</f>
        <v/>
      </c>
      <c r="AS185" s="196" t="str">
        <f>IF(ISERROR(VLOOKUP($M185,#REF!,7,0)),"",VLOOKUP($M185,#REF!,7,0))</f>
        <v/>
      </c>
      <c r="AT185" s="203">
        <f t="shared" si="82"/>
        <v>0</v>
      </c>
      <c r="AU185" s="208" t="str">
        <f t="shared" si="83"/>
        <v/>
      </c>
      <c r="AW185" s="208" t="str">
        <f>IF(ISERROR(VLOOKUP($M185,#REF!,10,0)),"",VLOOKUP($M185,#REF!,10,0))</f>
        <v/>
      </c>
      <c r="AX185" s="203">
        <f t="shared" si="84"/>
        <v>0</v>
      </c>
      <c r="AY185" s="208" t="str">
        <f t="shared" si="85"/>
        <v/>
      </c>
      <c r="BA185" s="225" t="str">
        <f t="shared" si="86"/>
        <v/>
      </c>
      <c r="BB185" s="225" t="str">
        <f t="shared" si="87"/>
        <v/>
      </c>
    </row>
    <row r="186" spans="1:54" s="39" customFormat="1" ht="25.2" customHeight="1" x14ac:dyDescent="0.2">
      <c r="A186" s="45"/>
      <c r="B186" s="48"/>
      <c r="C186" s="48"/>
      <c r="D186" s="53"/>
      <c r="E186" s="53"/>
      <c r="F186" s="55"/>
      <c r="G186" s="55"/>
      <c r="H186" s="60"/>
      <c r="I186" s="66"/>
      <c r="J186" s="68"/>
      <c r="L186" s="73">
        <f t="shared" si="63"/>
        <v>0</v>
      </c>
      <c r="M186" s="73" t="str">
        <f t="shared" si="64"/>
        <v xml:space="preserve"> </v>
      </c>
      <c r="N186" s="100">
        <f t="shared" si="65"/>
        <v>0</v>
      </c>
      <c r="O186" s="100">
        <f t="shared" si="66"/>
        <v>0</v>
      </c>
      <c r="P186" s="108">
        <f t="shared" si="67"/>
        <v>0</v>
      </c>
      <c r="Q186" s="108" t="str">
        <f>IF(OR($C186="LED",$C186="不明"),"",IF(ISERROR(VLOOKUP($M186,#REF!,2,0)),"",VLOOKUP($M186,#REF!,2,0)))</f>
        <v/>
      </c>
      <c r="R186" s="100">
        <f t="shared" si="68"/>
        <v>0</v>
      </c>
      <c r="S186" s="100">
        <f t="shared" si="69"/>
        <v>0</v>
      </c>
      <c r="T186" s="120" t="str">
        <f t="shared" si="70"/>
        <v/>
      </c>
      <c r="U186" s="124"/>
      <c r="V186" s="129" t="s">
        <v>164</v>
      </c>
      <c r="W186" s="131"/>
      <c r="X186" s="75" t="str">
        <f>IF(COUNTIF($M186,"*LED*"),"LED設置済",IF(COUNTIF($M186,"*不明*"),"該当不明",IF(ISERROR(VLOOKUP($M186,#REF!,4,0)),"",VLOOKUP($M186,#REF!,4,0))))</f>
        <v/>
      </c>
      <c r="Y186" s="139">
        <f t="shared" si="71"/>
        <v>0</v>
      </c>
      <c r="Z186" s="144" t="str">
        <f>IF(ISERROR(VLOOKUP($M186,#REF!,5,0)),"",VLOOKUP($M186,#REF!,5,0))</f>
        <v/>
      </c>
      <c r="AA186" s="147" t="str">
        <f t="shared" si="72"/>
        <v/>
      </c>
      <c r="AB186" s="147" t="str">
        <f t="shared" si="73"/>
        <v/>
      </c>
      <c r="AC186" s="147" t="str">
        <f>IF(ISERROR(VLOOKUP($M186,#REF!,6,0)),"",VLOOKUP($M186,#REF!,6,0))</f>
        <v/>
      </c>
      <c r="AD186" s="147" t="str">
        <f>IF(ISERROR(VLOOKUP($M186,#REF!,8,0)),"",VLOOKUP($M186,#REF!,8,0))</f>
        <v/>
      </c>
      <c r="AE186" s="152" t="str">
        <f t="shared" si="74"/>
        <v/>
      </c>
      <c r="AF186" s="155" t="str">
        <f t="shared" si="75"/>
        <v/>
      </c>
      <c r="AG186" s="146" t="str">
        <f t="shared" si="76"/>
        <v/>
      </c>
      <c r="AH186" s="146" t="str">
        <f>IF(ISERROR(VLOOKUP($M186,#REF!,9,0)),"",VLOOKUP($M186,#REF!,9,0))</f>
        <v/>
      </c>
      <c r="AI186" s="146" t="str">
        <f t="shared" si="77"/>
        <v/>
      </c>
      <c r="AJ186" s="168">
        <f t="shared" si="78"/>
        <v>0</v>
      </c>
      <c r="AK186" s="171"/>
      <c r="AL186" s="174" t="str">
        <f t="shared" si="79"/>
        <v/>
      </c>
      <c r="AM186" s="179" t="str">
        <f t="shared" si="80"/>
        <v/>
      </c>
      <c r="AN186" s="183" t="str">
        <f t="shared" si="81"/>
        <v>未入力セル</v>
      </c>
      <c r="AO186" s="186" t="str">
        <f t="shared" si="61"/>
        <v/>
      </c>
      <c r="AP186" s="186" t="str">
        <f t="shared" si="62"/>
        <v/>
      </c>
      <c r="AQ186" s="39">
        <f t="shared" si="88"/>
        <v>0</v>
      </c>
      <c r="AR186" s="39" t="str">
        <f>IF(ISERROR(VLOOKUP($M186,#REF!,16,0)),"",VLOOKUP($M186,#REF!,16,0))</f>
        <v/>
      </c>
      <c r="AS186" s="196" t="str">
        <f>IF(ISERROR(VLOOKUP($M186,#REF!,7,0)),"",VLOOKUP($M186,#REF!,7,0))</f>
        <v/>
      </c>
      <c r="AT186" s="203">
        <f t="shared" si="82"/>
        <v>0</v>
      </c>
      <c r="AU186" s="208" t="str">
        <f t="shared" si="83"/>
        <v/>
      </c>
      <c r="AW186" s="208" t="str">
        <f>IF(ISERROR(VLOOKUP($M186,#REF!,10,0)),"",VLOOKUP($M186,#REF!,10,0))</f>
        <v/>
      </c>
      <c r="AX186" s="203">
        <f t="shared" si="84"/>
        <v>0</v>
      </c>
      <c r="AY186" s="208" t="str">
        <f t="shared" si="85"/>
        <v/>
      </c>
      <c r="BA186" s="225" t="str">
        <f t="shared" si="86"/>
        <v/>
      </c>
      <c r="BB186" s="225" t="str">
        <f t="shared" si="87"/>
        <v/>
      </c>
    </row>
    <row r="187" spans="1:54" s="39" customFormat="1" ht="25.2" customHeight="1" x14ac:dyDescent="0.2">
      <c r="A187" s="45"/>
      <c r="B187" s="48"/>
      <c r="C187" s="48"/>
      <c r="D187" s="53"/>
      <c r="E187" s="53"/>
      <c r="F187" s="55"/>
      <c r="G187" s="55"/>
      <c r="H187" s="60"/>
      <c r="I187" s="66"/>
      <c r="J187" s="68"/>
      <c r="L187" s="73">
        <f t="shared" si="63"/>
        <v>0</v>
      </c>
      <c r="M187" s="73" t="str">
        <f t="shared" si="64"/>
        <v xml:space="preserve"> </v>
      </c>
      <c r="N187" s="100">
        <f t="shared" si="65"/>
        <v>0</v>
      </c>
      <c r="O187" s="100">
        <f t="shared" si="66"/>
        <v>0</v>
      </c>
      <c r="P187" s="108">
        <f t="shared" si="67"/>
        <v>0</v>
      </c>
      <c r="Q187" s="108" t="str">
        <f>IF(OR($C187="LED",$C187="不明"),"",IF(ISERROR(VLOOKUP($M187,#REF!,2,0)),"",VLOOKUP($M187,#REF!,2,0)))</f>
        <v/>
      </c>
      <c r="R187" s="100">
        <f t="shared" si="68"/>
        <v>0</v>
      </c>
      <c r="S187" s="100">
        <f t="shared" si="69"/>
        <v>0</v>
      </c>
      <c r="T187" s="120" t="str">
        <f t="shared" si="70"/>
        <v/>
      </c>
      <c r="U187" s="124"/>
      <c r="V187" s="129" t="s">
        <v>164</v>
      </c>
      <c r="W187" s="131"/>
      <c r="X187" s="75" t="str">
        <f>IF(COUNTIF($M187,"*LED*"),"LED設置済",IF(COUNTIF($M187,"*不明*"),"該当不明",IF(ISERROR(VLOOKUP($M187,#REF!,4,0)),"",VLOOKUP($M187,#REF!,4,0))))</f>
        <v/>
      </c>
      <c r="Y187" s="139">
        <f t="shared" si="71"/>
        <v>0</v>
      </c>
      <c r="Z187" s="144" t="str">
        <f>IF(ISERROR(VLOOKUP($M187,#REF!,5,0)),"",VLOOKUP($M187,#REF!,5,0))</f>
        <v/>
      </c>
      <c r="AA187" s="147" t="str">
        <f t="shared" si="72"/>
        <v/>
      </c>
      <c r="AB187" s="147" t="str">
        <f t="shared" si="73"/>
        <v/>
      </c>
      <c r="AC187" s="147" t="str">
        <f>IF(ISERROR(VLOOKUP($M187,#REF!,6,0)),"",VLOOKUP($M187,#REF!,6,0))</f>
        <v/>
      </c>
      <c r="AD187" s="147" t="str">
        <f>IF(ISERROR(VLOOKUP($M187,#REF!,8,0)),"",VLOOKUP($M187,#REF!,8,0))</f>
        <v/>
      </c>
      <c r="AE187" s="152" t="str">
        <f t="shared" si="74"/>
        <v/>
      </c>
      <c r="AF187" s="155" t="str">
        <f t="shared" si="75"/>
        <v/>
      </c>
      <c r="AG187" s="146" t="str">
        <f t="shared" si="76"/>
        <v/>
      </c>
      <c r="AH187" s="146" t="str">
        <f>IF(ISERROR(VLOOKUP($M187,#REF!,9,0)),"",VLOOKUP($M187,#REF!,9,0))</f>
        <v/>
      </c>
      <c r="AI187" s="146" t="str">
        <f t="shared" si="77"/>
        <v/>
      </c>
      <c r="AJ187" s="168">
        <f t="shared" si="78"/>
        <v>0</v>
      </c>
      <c r="AK187" s="171"/>
      <c r="AL187" s="174" t="str">
        <f t="shared" si="79"/>
        <v/>
      </c>
      <c r="AM187" s="179" t="str">
        <f t="shared" si="80"/>
        <v/>
      </c>
      <c r="AN187" s="183" t="str">
        <f t="shared" si="81"/>
        <v>未入力セル</v>
      </c>
      <c r="AO187" s="186" t="str">
        <f t="shared" si="61"/>
        <v/>
      </c>
      <c r="AP187" s="186" t="str">
        <f t="shared" si="62"/>
        <v/>
      </c>
      <c r="AQ187" s="39">
        <f t="shared" si="88"/>
        <v>0</v>
      </c>
      <c r="AR187" s="39" t="str">
        <f>IF(ISERROR(VLOOKUP($M187,#REF!,16,0)),"",VLOOKUP($M187,#REF!,16,0))</f>
        <v/>
      </c>
      <c r="AS187" s="196" t="str">
        <f>IF(ISERROR(VLOOKUP($M187,#REF!,7,0)),"",VLOOKUP($M187,#REF!,7,0))</f>
        <v/>
      </c>
      <c r="AT187" s="203">
        <f t="shared" si="82"/>
        <v>0</v>
      </c>
      <c r="AU187" s="208" t="str">
        <f t="shared" si="83"/>
        <v/>
      </c>
      <c r="AW187" s="208" t="str">
        <f>IF(ISERROR(VLOOKUP($M187,#REF!,10,0)),"",VLOOKUP($M187,#REF!,10,0))</f>
        <v/>
      </c>
      <c r="AX187" s="203">
        <f t="shared" si="84"/>
        <v>0</v>
      </c>
      <c r="AY187" s="208" t="str">
        <f t="shared" si="85"/>
        <v/>
      </c>
      <c r="BA187" s="225" t="str">
        <f t="shared" si="86"/>
        <v/>
      </c>
      <c r="BB187" s="225" t="str">
        <f t="shared" si="87"/>
        <v/>
      </c>
    </row>
    <row r="188" spans="1:54" s="39" customFormat="1" ht="25.2" customHeight="1" x14ac:dyDescent="0.2">
      <c r="A188" s="45"/>
      <c r="B188" s="48"/>
      <c r="C188" s="48"/>
      <c r="D188" s="53"/>
      <c r="E188" s="53"/>
      <c r="F188" s="55"/>
      <c r="G188" s="55"/>
      <c r="H188" s="60"/>
      <c r="I188" s="66"/>
      <c r="J188" s="68"/>
      <c r="L188" s="73">
        <f t="shared" si="63"/>
        <v>0</v>
      </c>
      <c r="M188" s="73" t="str">
        <f t="shared" si="64"/>
        <v xml:space="preserve"> </v>
      </c>
      <c r="N188" s="100">
        <f t="shared" si="65"/>
        <v>0</v>
      </c>
      <c r="O188" s="100">
        <f t="shared" si="66"/>
        <v>0</v>
      </c>
      <c r="P188" s="108">
        <f t="shared" si="67"/>
        <v>0</v>
      </c>
      <c r="Q188" s="108" t="str">
        <f>IF(OR($C188="LED",$C188="不明"),"",IF(ISERROR(VLOOKUP($M188,#REF!,2,0)),"",VLOOKUP($M188,#REF!,2,0)))</f>
        <v/>
      </c>
      <c r="R188" s="100">
        <f t="shared" si="68"/>
        <v>0</v>
      </c>
      <c r="S188" s="100">
        <f t="shared" si="69"/>
        <v>0</v>
      </c>
      <c r="T188" s="120" t="str">
        <f t="shared" si="70"/>
        <v/>
      </c>
      <c r="U188" s="124"/>
      <c r="V188" s="129" t="s">
        <v>164</v>
      </c>
      <c r="W188" s="131"/>
      <c r="X188" s="75" t="str">
        <f>IF(COUNTIF($M188,"*LED*"),"LED設置済",IF(COUNTIF($M188,"*不明*"),"該当不明",IF(ISERROR(VLOOKUP($M188,#REF!,4,0)),"",VLOOKUP($M188,#REF!,4,0))))</f>
        <v/>
      </c>
      <c r="Y188" s="139">
        <f t="shared" si="71"/>
        <v>0</v>
      </c>
      <c r="Z188" s="144" t="str">
        <f>IF(ISERROR(VLOOKUP($M188,#REF!,5,0)),"",VLOOKUP($M188,#REF!,5,0))</f>
        <v/>
      </c>
      <c r="AA188" s="147" t="str">
        <f t="shared" si="72"/>
        <v/>
      </c>
      <c r="AB188" s="147" t="str">
        <f t="shared" si="73"/>
        <v/>
      </c>
      <c r="AC188" s="147" t="str">
        <f>IF(ISERROR(VLOOKUP($M188,#REF!,6,0)),"",VLOOKUP($M188,#REF!,6,0))</f>
        <v/>
      </c>
      <c r="AD188" s="147" t="str">
        <f>IF(ISERROR(VLOOKUP($M188,#REF!,8,0)),"",VLOOKUP($M188,#REF!,8,0))</f>
        <v/>
      </c>
      <c r="AE188" s="152" t="str">
        <f t="shared" si="74"/>
        <v/>
      </c>
      <c r="AF188" s="155" t="str">
        <f t="shared" si="75"/>
        <v/>
      </c>
      <c r="AG188" s="146" t="str">
        <f t="shared" si="76"/>
        <v/>
      </c>
      <c r="AH188" s="146" t="str">
        <f>IF(ISERROR(VLOOKUP($M188,#REF!,9,0)),"",VLOOKUP($M188,#REF!,9,0))</f>
        <v/>
      </c>
      <c r="AI188" s="146" t="str">
        <f t="shared" si="77"/>
        <v/>
      </c>
      <c r="AJ188" s="168">
        <f t="shared" si="78"/>
        <v>0</v>
      </c>
      <c r="AK188" s="171"/>
      <c r="AL188" s="174" t="str">
        <f t="shared" si="79"/>
        <v/>
      </c>
      <c r="AM188" s="179" t="str">
        <f t="shared" si="80"/>
        <v/>
      </c>
      <c r="AN188" s="183" t="str">
        <f t="shared" si="81"/>
        <v>未入力セル</v>
      </c>
      <c r="AO188" s="186" t="str">
        <f t="shared" si="61"/>
        <v/>
      </c>
      <c r="AP188" s="186" t="str">
        <f t="shared" si="62"/>
        <v/>
      </c>
      <c r="AQ188" s="39">
        <f t="shared" si="88"/>
        <v>0</v>
      </c>
      <c r="AR188" s="39" t="str">
        <f>IF(ISERROR(VLOOKUP($M188,#REF!,16,0)),"",VLOOKUP($M188,#REF!,16,0))</f>
        <v/>
      </c>
      <c r="AS188" s="196" t="str">
        <f>IF(ISERROR(VLOOKUP($M188,#REF!,7,0)),"",VLOOKUP($M188,#REF!,7,0))</f>
        <v/>
      </c>
      <c r="AT188" s="203">
        <f t="shared" si="82"/>
        <v>0</v>
      </c>
      <c r="AU188" s="208" t="str">
        <f t="shared" si="83"/>
        <v/>
      </c>
      <c r="AW188" s="208" t="str">
        <f>IF(ISERROR(VLOOKUP($M188,#REF!,10,0)),"",VLOOKUP($M188,#REF!,10,0))</f>
        <v/>
      </c>
      <c r="AX188" s="203">
        <f t="shared" si="84"/>
        <v>0</v>
      </c>
      <c r="AY188" s="208" t="str">
        <f t="shared" si="85"/>
        <v/>
      </c>
      <c r="BA188" s="225" t="str">
        <f t="shared" si="86"/>
        <v/>
      </c>
      <c r="BB188" s="225" t="str">
        <f t="shared" si="87"/>
        <v/>
      </c>
    </row>
    <row r="189" spans="1:54" s="39" customFormat="1" ht="25.2" customHeight="1" x14ac:dyDescent="0.2">
      <c r="A189" s="45"/>
      <c r="B189" s="48"/>
      <c r="C189" s="48"/>
      <c r="D189" s="53"/>
      <c r="E189" s="53"/>
      <c r="F189" s="55"/>
      <c r="G189" s="55"/>
      <c r="H189" s="60"/>
      <c r="I189" s="66"/>
      <c r="J189" s="68"/>
      <c r="L189" s="73">
        <f t="shared" si="63"/>
        <v>0</v>
      </c>
      <c r="M189" s="73" t="str">
        <f t="shared" si="64"/>
        <v xml:space="preserve"> </v>
      </c>
      <c r="N189" s="100">
        <f t="shared" si="65"/>
        <v>0</v>
      </c>
      <c r="O189" s="100">
        <f t="shared" si="66"/>
        <v>0</v>
      </c>
      <c r="P189" s="108">
        <f t="shared" si="67"/>
        <v>0</v>
      </c>
      <c r="Q189" s="108" t="str">
        <f>IF(OR($C189="LED",$C189="不明"),"",IF(ISERROR(VLOOKUP($M189,#REF!,2,0)),"",VLOOKUP($M189,#REF!,2,0)))</f>
        <v/>
      </c>
      <c r="R189" s="100">
        <f t="shared" si="68"/>
        <v>0</v>
      </c>
      <c r="S189" s="100">
        <f t="shared" si="69"/>
        <v>0</v>
      </c>
      <c r="T189" s="120" t="str">
        <f t="shared" si="70"/>
        <v/>
      </c>
      <c r="U189" s="124"/>
      <c r="V189" s="129" t="s">
        <v>164</v>
      </c>
      <c r="W189" s="131"/>
      <c r="X189" s="75" t="str">
        <f>IF(COUNTIF($M189,"*LED*"),"LED設置済",IF(COUNTIF($M189,"*不明*"),"該当不明",IF(ISERROR(VLOOKUP($M189,#REF!,4,0)),"",VLOOKUP($M189,#REF!,4,0))))</f>
        <v/>
      </c>
      <c r="Y189" s="139">
        <f t="shared" si="71"/>
        <v>0</v>
      </c>
      <c r="Z189" s="144" t="str">
        <f>IF(ISERROR(VLOOKUP($M189,#REF!,5,0)),"",VLOOKUP($M189,#REF!,5,0))</f>
        <v/>
      </c>
      <c r="AA189" s="147" t="str">
        <f t="shared" si="72"/>
        <v/>
      </c>
      <c r="AB189" s="147" t="str">
        <f t="shared" si="73"/>
        <v/>
      </c>
      <c r="AC189" s="147" t="str">
        <f>IF(ISERROR(VLOOKUP($M189,#REF!,6,0)),"",VLOOKUP($M189,#REF!,6,0))</f>
        <v/>
      </c>
      <c r="AD189" s="147" t="str">
        <f>IF(ISERROR(VLOOKUP($M189,#REF!,8,0)),"",VLOOKUP($M189,#REF!,8,0))</f>
        <v/>
      </c>
      <c r="AE189" s="152" t="str">
        <f t="shared" si="74"/>
        <v/>
      </c>
      <c r="AF189" s="155" t="str">
        <f t="shared" si="75"/>
        <v/>
      </c>
      <c r="AG189" s="146" t="str">
        <f t="shared" si="76"/>
        <v/>
      </c>
      <c r="AH189" s="146" t="str">
        <f>IF(ISERROR(VLOOKUP($M189,#REF!,9,0)),"",VLOOKUP($M189,#REF!,9,0))</f>
        <v/>
      </c>
      <c r="AI189" s="146" t="str">
        <f t="shared" si="77"/>
        <v/>
      </c>
      <c r="AJ189" s="168">
        <f t="shared" si="78"/>
        <v>0</v>
      </c>
      <c r="AK189" s="171"/>
      <c r="AL189" s="174" t="str">
        <f t="shared" si="79"/>
        <v/>
      </c>
      <c r="AM189" s="179" t="str">
        <f t="shared" si="80"/>
        <v/>
      </c>
      <c r="AN189" s="183" t="str">
        <f t="shared" si="81"/>
        <v>未入力セル</v>
      </c>
      <c r="AO189" s="186" t="str">
        <f t="shared" si="61"/>
        <v/>
      </c>
      <c r="AP189" s="186" t="str">
        <f t="shared" si="62"/>
        <v/>
      </c>
      <c r="AQ189" s="39">
        <f t="shared" si="88"/>
        <v>0</v>
      </c>
      <c r="AR189" s="39" t="str">
        <f>IF(ISERROR(VLOOKUP($M189,#REF!,16,0)),"",VLOOKUP($M189,#REF!,16,0))</f>
        <v/>
      </c>
      <c r="AS189" s="196" t="str">
        <f>IF(ISERROR(VLOOKUP($M189,#REF!,7,0)),"",VLOOKUP($M189,#REF!,7,0))</f>
        <v/>
      </c>
      <c r="AT189" s="203">
        <f t="shared" si="82"/>
        <v>0</v>
      </c>
      <c r="AU189" s="208" t="str">
        <f t="shared" si="83"/>
        <v/>
      </c>
      <c r="AW189" s="208" t="str">
        <f>IF(ISERROR(VLOOKUP($M189,#REF!,10,0)),"",VLOOKUP($M189,#REF!,10,0))</f>
        <v/>
      </c>
      <c r="AX189" s="203">
        <f t="shared" si="84"/>
        <v>0</v>
      </c>
      <c r="AY189" s="208" t="str">
        <f t="shared" si="85"/>
        <v/>
      </c>
      <c r="BA189" s="225" t="str">
        <f t="shared" si="86"/>
        <v/>
      </c>
      <c r="BB189" s="225" t="str">
        <f t="shared" si="87"/>
        <v/>
      </c>
    </row>
    <row r="190" spans="1:54" s="39" customFormat="1" ht="25.2" customHeight="1" x14ac:dyDescent="0.2">
      <c r="A190" s="45"/>
      <c r="B190" s="48"/>
      <c r="C190" s="48"/>
      <c r="D190" s="53"/>
      <c r="E190" s="53"/>
      <c r="F190" s="55"/>
      <c r="G190" s="55"/>
      <c r="H190" s="60"/>
      <c r="I190" s="66"/>
      <c r="J190" s="68"/>
      <c r="L190" s="73">
        <f t="shared" si="63"/>
        <v>0</v>
      </c>
      <c r="M190" s="73" t="str">
        <f t="shared" si="64"/>
        <v xml:space="preserve"> </v>
      </c>
      <c r="N190" s="100">
        <f t="shared" si="65"/>
        <v>0</v>
      </c>
      <c r="O190" s="100">
        <f t="shared" si="66"/>
        <v>0</v>
      </c>
      <c r="P190" s="108">
        <f t="shared" si="67"/>
        <v>0</v>
      </c>
      <c r="Q190" s="108" t="str">
        <f>IF(OR($C190="LED",$C190="不明"),"",IF(ISERROR(VLOOKUP($M190,#REF!,2,0)),"",VLOOKUP($M190,#REF!,2,0)))</f>
        <v/>
      </c>
      <c r="R190" s="100">
        <f t="shared" si="68"/>
        <v>0</v>
      </c>
      <c r="S190" s="100">
        <f t="shared" si="69"/>
        <v>0</v>
      </c>
      <c r="T190" s="120" t="str">
        <f t="shared" si="70"/>
        <v/>
      </c>
      <c r="U190" s="124"/>
      <c r="V190" s="129" t="s">
        <v>164</v>
      </c>
      <c r="W190" s="131"/>
      <c r="X190" s="75" t="str">
        <f>IF(COUNTIF($M190,"*LED*"),"LED設置済",IF(COUNTIF($M190,"*不明*"),"該当不明",IF(ISERROR(VLOOKUP($M190,#REF!,4,0)),"",VLOOKUP($M190,#REF!,4,0))))</f>
        <v/>
      </c>
      <c r="Y190" s="139">
        <f t="shared" si="71"/>
        <v>0</v>
      </c>
      <c r="Z190" s="144" t="str">
        <f>IF(ISERROR(VLOOKUP($M190,#REF!,5,0)),"",VLOOKUP($M190,#REF!,5,0))</f>
        <v/>
      </c>
      <c r="AA190" s="147" t="str">
        <f t="shared" si="72"/>
        <v/>
      </c>
      <c r="AB190" s="147" t="str">
        <f t="shared" si="73"/>
        <v/>
      </c>
      <c r="AC190" s="147" t="str">
        <f>IF(ISERROR(VLOOKUP($M190,#REF!,6,0)),"",VLOOKUP($M190,#REF!,6,0))</f>
        <v/>
      </c>
      <c r="AD190" s="147" t="str">
        <f>IF(ISERROR(VLOOKUP($M190,#REF!,8,0)),"",VLOOKUP($M190,#REF!,8,0))</f>
        <v/>
      </c>
      <c r="AE190" s="152" t="str">
        <f t="shared" si="74"/>
        <v/>
      </c>
      <c r="AF190" s="155" t="str">
        <f t="shared" si="75"/>
        <v/>
      </c>
      <c r="AG190" s="146" t="str">
        <f t="shared" si="76"/>
        <v/>
      </c>
      <c r="AH190" s="146" t="str">
        <f>IF(ISERROR(VLOOKUP($M190,#REF!,9,0)),"",VLOOKUP($M190,#REF!,9,0))</f>
        <v/>
      </c>
      <c r="AI190" s="146" t="str">
        <f t="shared" si="77"/>
        <v/>
      </c>
      <c r="AJ190" s="168">
        <f t="shared" si="78"/>
        <v>0</v>
      </c>
      <c r="AK190" s="171"/>
      <c r="AL190" s="174" t="str">
        <f t="shared" si="79"/>
        <v/>
      </c>
      <c r="AM190" s="179" t="str">
        <f t="shared" si="80"/>
        <v/>
      </c>
      <c r="AN190" s="183" t="str">
        <f t="shared" si="81"/>
        <v>未入力セル</v>
      </c>
      <c r="AO190" s="186" t="str">
        <f t="shared" si="61"/>
        <v/>
      </c>
      <c r="AP190" s="186" t="str">
        <f t="shared" si="62"/>
        <v/>
      </c>
      <c r="AQ190" s="39">
        <f t="shared" si="88"/>
        <v>0</v>
      </c>
      <c r="AR190" s="39" t="str">
        <f>IF(ISERROR(VLOOKUP($M190,#REF!,16,0)),"",VLOOKUP($M190,#REF!,16,0))</f>
        <v/>
      </c>
      <c r="AS190" s="196" t="str">
        <f>IF(ISERROR(VLOOKUP($M190,#REF!,7,0)),"",VLOOKUP($M190,#REF!,7,0))</f>
        <v/>
      </c>
      <c r="AT190" s="203">
        <f t="shared" si="82"/>
        <v>0</v>
      </c>
      <c r="AU190" s="208" t="str">
        <f t="shared" si="83"/>
        <v/>
      </c>
      <c r="AW190" s="208" t="str">
        <f>IF(ISERROR(VLOOKUP($M190,#REF!,10,0)),"",VLOOKUP($M190,#REF!,10,0))</f>
        <v/>
      </c>
      <c r="AX190" s="203">
        <f t="shared" si="84"/>
        <v>0</v>
      </c>
      <c r="AY190" s="208" t="str">
        <f t="shared" si="85"/>
        <v/>
      </c>
      <c r="BA190" s="225" t="str">
        <f t="shared" si="86"/>
        <v/>
      </c>
      <c r="BB190" s="225" t="str">
        <f t="shared" si="87"/>
        <v/>
      </c>
    </row>
    <row r="191" spans="1:54" s="39" customFormat="1" ht="25.2" customHeight="1" x14ac:dyDescent="0.2">
      <c r="A191" s="45"/>
      <c r="B191" s="48"/>
      <c r="C191" s="48"/>
      <c r="D191" s="53"/>
      <c r="E191" s="53"/>
      <c r="F191" s="55"/>
      <c r="G191" s="55"/>
      <c r="H191" s="60"/>
      <c r="I191" s="66"/>
      <c r="J191" s="68"/>
      <c r="L191" s="73">
        <f t="shared" si="63"/>
        <v>0</v>
      </c>
      <c r="M191" s="73" t="str">
        <f t="shared" si="64"/>
        <v xml:space="preserve"> </v>
      </c>
      <c r="N191" s="100">
        <f t="shared" si="65"/>
        <v>0</v>
      </c>
      <c r="O191" s="100">
        <f t="shared" si="66"/>
        <v>0</v>
      </c>
      <c r="P191" s="108">
        <f t="shared" si="67"/>
        <v>0</v>
      </c>
      <c r="Q191" s="108" t="str">
        <f>IF(OR($C191="LED",$C191="不明"),"",IF(ISERROR(VLOOKUP($M191,#REF!,2,0)),"",VLOOKUP($M191,#REF!,2,0)))</f>
        <v/>
      </c>
      <c r="R191" s="100">
        <f t="shared" si="68"/>
        <v>0</v>
      </c>
      <c r="S191" s="100">
        <f t="shared" si="69"/>
        <v>0</v>
      </c>
      <c r="T191" s="120" t="str">
        <f t="shared" si="70"/>
        <v/>
      </c>
      <c r="U191" s="124"/>
      <c r="V191" s="129" t="s">
        <v>164</v>
      </c>
      <c r="W191" s="131"/>
      <c r="X191" s="75" t="str">
        <f>IF(COUNTIF($M191,"*LED*"),"LED設置済",IF(COUNTIF($M191,"*不明*"),"該当不明",IF(ISERROR(VLOOKUP($M191,#REF!,4,0)),"",VLOOKUP($M191,#REF!,4,0))))</f>
        <v/>
      </c>
      <c r="Y191" s="139">
        <f t="shared" si="71"/>
        <v>0</v>
      </c>
      <c r="Z191" s="144" t="str">
        <f>IF(ISERROR(VLOOKUP($M191,#REF!,5,0)),"",VLOOKUP($M191,#REF!,5,0))</f>
        <v/>
      </c>
      <c r="AA191" s="147" t="str">
        <f t="shared" si="72"/>
        <v/>
      </c>
      <c r="AB191" s="147" t="str">
        <f t="shared" si="73"/>
        <v/>
      </c>
      <c r="AC191" s="147" t="str">
        <f>IF(ISERROR(VLOOKUP($M191,#REF!,6,0)),"",VLOOKUP($M191,#REF!,6,0))</f>
        <v/>
      </c>
      <c r="AD191" s="147" t="str">
        <f>IF(ISERROR(VLOOKUP($M191,#REF!,8,0)),"",VLOOKUP($M191,#REF!,8,0))</f>
        <v/>
      </c>
      <c r="AE191" s="152" t="str">
        <f t="shared" si="74"/>
        <v/>
      </c>
      <c r="AF191" s="155" t="str">
        <f t="shared" si="75"/>
        <v/>
      </c>
      <c r="AG191" s="146" t="str">
        <f t="shared" si="76"/>
        <v/>
      </c>
      <c r="AH191" s="146" t="str">
        <f>IF(ISERROR(VLOOKUP($M191,#REF!,9,0)),"",VLOOKUP($M191,#REF!,9,0))</f>
        <v/>
      </c>
      <c r="AI191" s="146" t="str">
        <f t="shared" si="77"/>
        <v/>
      </c>
      <c r="AJ191" s="168">
        <f t="shared" si="78"/>
        <v>0</v>
      </c>
      <c r="AK191" s="171"/>
      <c r="AL191" s="174" t="str">
        <f t="shared" si="79"/>
        <v/>
      </c>
      <c r="AM191" s="179" t="str">
        <f t="shared" si="80"/>
        <v/>
      </c>
      <c r="AN191" s="183" t="str">
        <f t="shared" si="81"/>
        <v>未入力セル</v>
      </c>
      <c r="AO191" s="186" t="str">
        <f t="shared" si="61"/>
        <v/>
      </c>
      <c r="AP191" s="186" t="str">
        <f t="shared" si="62"/>
        <v/>
      </c>
      <c r="AQ191" s="39">
        <f t="shared" si="88"/>
        <v>0</v>
      </c>
      <c r="AR191" s="39" t="str">
        <f>IF(ISERROR(VLOOKUP($M191,#REF!,16,0)),"",VLOOKUP($M191,#REF!,16,0))</f>
        <v/>
      </c>
      <c r="AS191" s="196" t="str">
        <f>IF(ISERROR(VLOOKUP($M191,#REF!,7,0)),"",VLOOKUP($M191,#REF!,7,0))</f>
        <v/>
      </c>
      <c r="AT191" s="203">
        <f t="shared" si="82"/>
        <v>0</v>
      </c>
      <c r="AU191" s="208" t="str">
        <f t="shared" si="83"/>
        <v/>
      </c>
      <c r="AW191" s="208" t="str">
        <f>IF(ISERROR(VLOOKUP($M191,#REF!,10,0)),"",VLOOKUP($M191,#REF!,10,0))</f>
        <v/>
      </c>
      <c r="AX191" s="203">
        <f t="shared" si="84"/>
        <v>0</v>
      </c>
      <c r="AY191" s="208" t="str">
        <f t="shared" si="85"/>
        <v/>
      </c>
      <c r="BA191" s="225" t="str">
        <f t="shared" si="86"/>
        <v/>
      </c>
      <c r="BB191" s="225" t="str">
        <f t="shared" si="87"/>
        <v/>
      </c>
    </row>
    <row r="192" spans="1:54" s="39" customFormat="1" ht="25.2" customHeight="1" x14ac:dyDescent="0.2">
      <c r="A192" s="45"/>
      <c r="B192" s="48"/>
      <c r="C192" s="48"/>
      <c r="D192" s="53"/>
      <c r="E192" s="53"/>
      <c r="F192" s="55"/>
      <c r="G192" s="55"/>
      <c r="H192" s="60"/>
      <c r="I192" s="66"/>
      <c r="J192" s="68"/>
      <c r="L192" s="73">
        <f t="shared" si="63"/>
        <v>0</v>
      </c>
      <c r="M192" s="73" t="str">
        <f t="shared" si="64"/>
        <v xml:space="preserve"> </v>
      </c>
      <c r="N192" s="100">
        <f t="shared" si="65"/>
        <v>0</v>
      </c>
      <c r="O192" s="100">
        <f t="shared" si="66"/>
        <v>0</v>
      </c>
      <c r="P192" s="108">
        <f t="shared" si="67"/>
        <v>0</v>
      </c>
      <c r="Q192" s="108" t="str">
        <f>IF(OR($C192="LED",$C192="不明"),"",IF(ISERROR(VLOOKUP($M192,#REF!,2,0)),"",VLOOKUP($M192,#REF!,2,0)))</f>
        <v/>
      </c>
      <c r="R192" s="100">
        <f t="shared" si="68"/>
        <v>0</v>
      </c>
      <c r="S192" s="100">
        <f t="shared" si="69"/>
        <v>0</v>
      </c>
      <c r="T192" s="120" t="str">
        <f t="shared" si="70"/>
        <v/>
      </c>
      <c r="U192" s="124"/>
      <c r="V192" s="129" t="s">
        <v>164</v>
      </c>
      <c r="W192" s="131"/>
      <c r="X192" s="75" t="str">
        <f>IF(COUNTIF($M192,"*LED*"),"LED設置済",IF(COUNTIF($M192,"*不明*"),"該当不明",IF(ISERROR(VLOOKUP($M192,#REF!,4,0)),"",VLOOKUP($M192,#REF!,4,0))))</f>
        <v/>
      </c>
      <c r="Y192" s="139">
        <f t="shared" si="71"/>
        <v>0</v>
      </c>
      <c r="Z192" s="144" t="str">
        <f>IF(ISERROR(VLOOKUP($M192,#REF!,5,0)),"",VLOOKUP($M192,#REF!,5,0))</f>
        <v/>
      </c>
      <c r="AA192" s="147" t="str">
        <f t="shared" si="72"/>
        <v/>
      </c>
      <c r="AB192" s="147" t="str">
        <f t="shared" si="73"/>
        <v/>
      </c>
      <c r="AC192" s="147" t="str">
        <f>IF(ISERROR(VLOOKUP($M192,#REF!,6,0)),"",VLOOKUP($M192,#REF!,6,0))</f>
        <v/>
      </c>
      <c r="AD192" s="147" t="str">
        <f>IF(ISERROR(VLOOKUP($M192,#REF!,8,0)),"",VLOOKUP($M192,#REF!,8,0))</f>
        <v/>
      </c>
      <c r="AE192" s="152" t="str">
        <f t="shared" si="74"/>
        <v/>
      </c>
      <c r="AF192" s="155" t="str">
        <f t="shared" si="75"/>
        <v/>
      </c>
      <c r="AG192" s="146" t="str">
        <f t="shared" si="76"/>
        <v/>
      </c>
      <c r="AH192" s="146" t="str">
        <f>IF(ISERROR(VLOOKUP($M192,#REF!,9,0)),"",VLOOKUP($M192,#REF!,9,0))</f>
        <v/>
      </c>
      <c r="AI192" s="146" t="str">
        <f t="shared" si="77"/>
        <v/>
      </c>
      <c r="AJ192" s="168">
        <f t="shared" si="78"/>
        <v>0</v>
      </c>
      <c r="AK192" s="171"/>
      <c r="AL192" s="174" t="str">
        <f t="shared" si="79"/>
        <v/>
      </c>
      <c r="AM192" s="179" t="str">
        <f t="shared" si="80"/>
        <v/>
      </c>
      <c r="AN192" s="183" t="str">
        <f t="shared" si="81"/>
        <v>未入力セル</v>
      </c>
      <c r="AO192" s="186" t="str">
        <f t="shared" si="61"/>
        <v/>
      </c>
      <c r="AP192" s="186" t="str">
        <f t="shared" si="62"/>
        <v/>
      </c>
      <c r="AQ192" s="39">
        <f t="shared" si="88"/>
        <v>0</v>
      </c>
      <c r="AR192" s="39" t="str">
        <f>IF(ISERROR(VLOOKUP($M192,#REF!,16,0)),"",VLOOKUP($M192,#REF!,16,0))</f>
        <v/>
      </c>
      <c r="AS192" s="196" t="str">
        <f>IF(ISERROR(VLOOKUP($M192,#REF!,7,0)),"",VLOOKUP($M192,#REF!,7,0))</f>
        <v/>
      </c>
      <c r="AT192" s="203">
        <f t="shared" si="82"/>
        <v>0</v>
      </c>
      <c r="AU192" s="208" t="str">
        <f t="shared" si="83"/>
        <v/>
      </c>
      <c r="AW192" s="208" t="str">
        <f>IF(ISERROR(VLOOKUP($M192,#REF!,10,0)),"",VLOOKUP($M192,#REF!,10,0))</f>
        <v/>
      </c>
      <c r="AX192" s="203">
        <f t="shared" si="84"/>
        <v>0</v>
      </c>
      <c r="AY192" s="208" t="str">
        <f t="shared" si="85"/>
        <v/>
      </c>
      <c r="BA192" s="225" t="str">
        <f t="shared" si="86"/>
        <v/>
      </c>
      <c r="BB192" s="225" t="str">
        <f t="shared" si="87"/>
        <v/>
      </c>
    </row>
    <row r="193" spans="1:54" s="39" customFormat="1" ht="25.2" customHeight="1" x14ac:dyDescent="0.2">
      <c r="A193" s="45"/>
      <c r="B193" s="48"/>
      <c r="C193" s="48"/>
      <c r="D193" s="53"/>
      <c r="E193" s="53"/>
      <c r="F193" s="55"/>
      <c r="G193" s="55"/>
      <c r="H193" s="60"/>
      <c r="I193" s="66"/>
      <c r="J193" s="68"/>
      <c r="L193" s="73">
        <f t="shared" si="63"/>
        <v>0</v>
      </c>
      <c r="M193" s="73" t="str">
        <f t="shared" si="64"/>
        <v xml:space="preserve"> </v>
      </c>
      <c r="N193" s="100">
        <f t="shared" si="65"/>
        <v>0</v>
      </c>
      <c r="O193" s="100">
        <f t="shared" si="66"/>
        <v>0</v>
      </c>
      <c r="P193" s="108">
        <f t="shared" si="67"/>
        <v>0</v>
      </c>
      <c r="Q193" s="108" t="str">
        <f>IF(OR($C193="LED",$C193="不明"),"",IF(ISERROR(VLOOKUP($M193,#REF!,2,0)),"",VLOOKUP($M193,#REF!,2,0)))</f>
        <v/>
      </c>
      <c r="R193" s="100">
        <f t="shared" si="68"/>
        <v>0</v>
      </c>
      <c r="S193" s="100">
        <f t="shared" si="69"/>
        <v>0</v>
      </c>
      <c r="T193" s="120" t="str">
        <f t="shared" si="70"/>
        <v/>
      </c>
      <c r="U193" s="124"/>
      <c r="V193" s="129" t="s">
        <v>164</v>
      </c>
      <c r="W193" s="131"/>
      <c r="X193" s="75" t="str">
        <f>IF(COUNTIF($M193,"*LED*"),"LED設置済",IF(COUNTIF($M193,"*不明*"),"該当不明",IF(ISERROR(VLOOKUP($M193,#REF!,4,0)),"",VLOOKUP($M193,#REF!,4,0))))</f>
        <v/>
      </c>
      <c r="Y193" s="139">
        <f t="shared" si="71"/>
        <v>0</v>
      </c>
      <c r="Z193" s="144" t="str">
        <f>IF(ISERROR(VLOOKUP($M193,#REF!,5,0)),"",VLOOKUP($M193,#REF!,5,0))</f>
        <v/>
      </c>
      <c r="AA193" s="147" t="str">
        <f t="shared" si="72"/>
        <v/>
      </c>
      <c r="AB193" s="147" t="str">
        <f t="shared" si="73"/>
        <v/>
      </c>
      <c r="AC193" s="147" t="str">
        <f>IF(ISERROR(VLOOKUP($M193,#REF!,6,0)),"",VLOOKUP($M193,#REF!,6,0))</f>
        <v/>
      </c>
      <c r="AD193" s="147" t="str">
        <f>IF(ISERROR(VLOOKUP($M193,#REF!,8,0)),"",VLOOKUP($M193,#REF!,8,0))</f>
        <v/>
      </c>
      <c r="AE193" s="152" t="str">
        <f t="shared" si="74"/>
        <v/>
      </c>
      <c r="AF193" s="155" t="str">
        <f t="shared" si="75"/>
        <v/>
      </c>
      <c r="AG193" s="146" t="str">
        <f t="shared" si="76"/>
        <v/>
      </c>
      <c r="AH193" s="146" t="str">
        <f>IF(ISERROR(VLOOKUP($M193,#REF!,9,0)),"",VLOOKUP($M193,#REF!,9,0))</f>
        <v/>
      </c>
      <c r="AI193" s="146" t="str">
        <f t="shared" si="77"/>
        <v/>
      </c>
      <c r="AJ193" s="168">
        <f t="shared" si="78"/>
        <v>0</v>
      </c>
      <c r="AK193" s="171"/>
      <c r="AL193" s="174" t="str">
        <f t="shared" si="79"/>
        <v/>
      </c>
      <c r="AM193" s="179" t="str">
        <f t="shared" si="80"/>
        <v/>
      </c>
      <c r="AN193" s="183" t="str">
        <f t="shared" si="81"/>
        <v>未入力セル</v>
      </c>
      <c r="AO193" s="186" t="str">
        <f t="shared" ref="AO193:AO256" si="89">IF(ISERROR((Q193*Y193)/1000),"",((Q193*Y193)/1000))</f>
        <v/>
      </c>
      <c r="AP193" s="186" t="str">
        <f t="shared" ref="AP193:AP256" si="90">IF(ISERROR((Z193*Y193)/1000),"",((Z193*Y193)/1000))</f>
        <v/>
      </c>
      <c r="AQ193" s="39">
        <f t="shared" si="88"/>
        <v>0</v>
      </c>
      <c r="AR193" s="39" t="str">
        <f>IF(ISERROR(VLOOKUP($M193,#REF!,16,0)),"",VLOOKUP($M193,#REF!,16,0))</f>
        <v/>
      </c>
      <c r="AS193" s="196" t="str">
        <f>IF(ISERROR(VLOOKUP($M193,#REF!,7,0)),"",VLOOKUP($M193,#REF!,7,0))</f>
        <v/>
      </c>
      <c r="AT193" s="203">
        <f t="shared" si="82"/>
        <v>0</v>
      </c>
      <c r="AU193" s="208" t="str">
        <f t="shared" si="83"/>
        <v/>
      </c>
      <c r="AW193" s="208" t="str">
        <f>IF(ISERROR(VLOOKUP($M193,#REF!,10,0)),"",VLOOKUP($M193,#REF!,10,0))</f>
        <v/>
      </c>
      <c r="AX193" s="203">
        <f t="shared" si="84"/>
        <v>0</v>
      </c>
      <c r="AY193" s="208" t="str">
        <f t="shared" si="85"/>
        <v/>
      </c>
      <c r="BA193" s="225" t="str">
        <f t="shared" si="86"/>
        <v/>
      </c>
      <c r="BB193" s="225" t="str">
        <f t="shared" si="87"/>
        <v/>
      </c>
    </row>
    <row r="194" spans="1:54" s="39" customFormat="1" ht="25.2" customHeight="1" x14ac:dyDescent="0.2">
      <c r="A194" s="45"/>
      <c r="B194" s="48"/>
      <c r="C194" s="48"/>
      <c r="D194" s="53"/>
      <c r="E194" s="53"/>
      <c r="F194" s="55"/>
      <c r="G194" s="55"/>
      <c r="H194" s="60"/>
      <c r="I194" s="66"/>
      <c r="J194" s="68"/>
      <c r="L194" s="73">
        <f t="shared" si="63"/>
        <v>0</v>
      </c>
      <c r="M194" s="73" t="str">
        <f t="shared" si="64"/>
        <v xml:space="preserve"> </v>
      </c>
      <c r="N194" s="100">
        <f t="shared" si="65"/>
        <v>0</v>
      </c>
      <c r="O194" s="100">
        <f t="shared" si="66"/>
        <v>0</v>
      </c>
      <c r="P194" s="108">
        <f t="shared" si="67"/>
        <v>0</v>
      </c>
      <c r="Q194" s="108" t="str">
        <f>IF(OR($C194="LED",$C194="不明"),"",IF(ISERROR(VLOOKUP($M194,#REF!,2,0)),"",VLOOKUP($M194,#REF!,2,0)))</f>
        <v/>
      </c>
      <c r="R194" s="100">
        <f t="shared" si="68"/>
        <v>0</v>
      </c>
      <c r="S194" s="100">
        <f t="shared" si="69"/>
        <v>0</v>
      </c>
      <c r="T194" s="120" t="str">
        <f t="shared" si="70"/>
        <v/>
      </c>
      <c r="U194" s="124"/>
      <c r="V194" s="129" t="s">
        <v>164</v>
      </c>
      <c r="W194" s="131"/>
      <c r="X194" s="75" t="str">
        <f>IF(COUNTIF($M194,"*LED*"),"LED設置済",IF(COUNTIF($M194,"*不明*"),"該当不明",IF(ISERROR(VLOOKUP($M194,#REF!,4,0)),"",VLOOKUP($M194,#REF!,4,0))))</f>
        <v/>
      </c>
      <c r="Y194" s="139">
        <f t="shared" si="71"/>
        <v>0</v>
      </c>
      <c r="Z194" s="144" t="str">
        <f>IF(ISERROR(VLOOKUP($M194,#REF!,5,0)),"",VLOOKUP($M194,#REF!,5,0))</f>
        <v/>
      </c>
      <c r="AA194" s="147" t="str">
        <f t="shared" si="72"/>
        <v/>
      </c>
      <c r="AB194" s="147" t="str">
        <f t="shared" si="73"/>
        <v/>
      </c>
      <c r="AC194" s="147" t="str">
        <f>IF(ISERROR(VLOOKUP($M194,#REF!,6,0)),"",VLOOKUP($M194,#REF!,6,0))</f>
        <v/>
      </c>
      <c r="AD194" s="147" t="str">
        <f>IF(ISERROR(VLOOKUP($M194,#REF!,8,0)),"",VLOOKUP($M194,#REF!,8,0))</f>
        <v/>
      </c>
      <c r="AE194" s="152" t="str">
        <f t="shared" si="74"/>
        <v/>
      </c>
      <c r="AF194" s="155" t="str">
        <f t="shared" si="75"/>
        <v/>
      </c>
      <c r="AG194" s="146" t="str">
        <f t="shared" si="76"/>
        <v/>
      </c>
      <c r="AH194" s="146" t="str">
        <f>IF(ISERROR(VLOOKUP($M194,#REF!,9,0)),"",VLOOKUP($M194,#REF!,9,0))</f>
        <v/>
      </c>
      <c r="AI194" s="146" t="str">
        <f t="shared" si="77"/>
        <v/>
      </c>
      <c r="AJ194" s="168">
        <f t="shared" si="78"/>
        <v>0</v>
      </c>
      <c r="AK194" s="171"/>
      <c r="AL194" s="174" t="str">
        <f t="shared" si="79"/>
        <v/>
      </c>
      <c r="AM194" s="179" t="str">
        <f t="shared" si="80"/>
        <v/>
      </c>
      <c r="AN194" s="183" t="str">
        <f t="shared" si="81"/>
        <v>未入力セル</v>
      </c>
      <c r="AO194" s="186" t="str">
        <f t="shared" si="89"/>
        <v/>
      </c>
      <c r="AP194" s="186" t="str">
        <f t="shared" si="90"/>
        <v/>
      </c>
      <c r="AQ194" s="39">
        <f t="shared" si="88"/>
        <v>0</v>
      </c>
      <c r="AR194" s="39" t="str">
        <f>IF(ISERROR(VLOOKUP($M194,#REF!,16,0)),"",VLOOKUP($M194,#REF!,16,0))</f>
        <v/>
      </c>
      <c r="AS194" s="196" t="str">
        <f>IF(ISERROR(VLOOKUP($M194,#REF!,7,0)),"",VLOOKUP($M194,#REF!,7,0))</f>
        <v/>
      </c>
      <c r="AT194" s="203">
        <f t="shared" si="82"/>
        <v>0</v>
      </c>
      <c r="AU194" s="208" t="str">
        <f t="shared" si="83"/>
        <v/>
      </c>
      <c r="AW194" s="208" t="str">
        <f>IF(ISERROR(VLOOKUP($M194,#REF!,10,0)),"",VLOOKUP($M194,#REF!,10,0))</f>
        <v/>
      </c>
      <c r="AX194" s="203">
        <f t="shared" si="84"/>
        <v>0</v>
      </c>
      <c r="AY194" s="208" t="str">
        <f t="shared" si="85"/>
        <v/>
      </c>
      <c r="BA194" s="225" t="str">
        <f t="shared" si="86"/>
        <v/>
      </c>
      <c r="BB194" s="225" t="str">
        <f t="shared" si="87"/>
        <v/>
      </c>
    </row>
    <row r="195" spans="1:54" s="39" customFormat="1" ht="25.2" customHeight="1" x14ac:dyDescent="0.2">
      <c r="A195" s="45"/>
      <c r="B195" s="48"/>
      <c r="C195" s="48"/>
      <c r="D195" s="53"/>
      <c r="E195" s="53"/>
      <c r="F195" s="55"/>
      <c r="G195" s="55"/>
      <c r="H195" s="60"/>
      <c r="I195" s="66"/>
      <c r="J195" s="68"/>
      <c r="L195" s="73">
        <f t="shared" si="63"/>
        <v>0</v>
      </c>
      <c r="M195" s="73" t="str">
        <f t="shared" si="64"/>
        <v xml:space="preserve"> </v>
      </c>
      <c r="N195" s="100">
        <f t="shared" si="65"/>
        <v>0</v>
      </c>
      <c r="O195" s="100">
        <f t="shared" si="66"/>
        <v>0</v>
      </c>
      <c r="P195" s="108">
        <f t="shared" si="67"/>
        <v>0</v>
      </c>
      <c r="Q195" s="108" t="str">
        <f>IF(OR($C195="LED",$C195="不明"),"",IF(ISERROR(VLOOKUP($M195,#REF!,2,0)),"",VLOOKUP($M195,#REF!,2,0)))</f>
        <v/>
      </c>
      <c r="R195" s="100">
        <f t="shared" si="68"/>
        <v>0</v>
      </c>
      <c r="S195" s="100">
        <f t="shared" si="69"/>
        <v>0</v>
      </c>
      <c r="T195" s="120" t="str">
        <f t="shared" si="70"/>
        <v/>
      </c>
      <c r="U195" s="124"/>
      <c r="V195" s="129" t="s">
        <v>164</v>
      </c>
      <c r="W195" s="131"/>
      <c r="X195" s="75" t="str">
        <f>IF(COUNTIF($M195,"*LED*"),"LED設置済",IF(COUNTIF($M195,"*不明*"),"該当不明",IF(ISERROR(VLOOKUP($M195,#REF!,4,0)),"",VLOOKUP($M195,#REF!,4,0))))</f>
        <v/>
      </c>
      <c r="Y195" s="139">
        <f t="shared" si="71"/>
        <v>0</v>
      </c>
      <c r="Z195" s="144" t="str">
        <f>IF(ISERROR(VLOOKUP($M195,#REF!,5,0)),"",VLOOKUP($M195,#REF!,5,0))</f>
        <v/>
      </c>
      <c r="AA195" s="147" t="str">
        <f t="shared" si="72"/>
        <v/>
      </c>
      <c r="AB195" s="147" t="str">
        <f t="shared" si="73"/>
        <v/>
      </c>
      <c r="AC195" s="147" t="str">
        <f>IF(ISERROR(VLOOKUP($M195,#REF!,6,0)),"",VLOOKUP($M195,#REF!,6,0))</f>
        <v/>
      </c>
      <c r="AD195" s="147" t="str">
        <f>IF(ISERROR(VLOOKUP($M195,#REF!,8,0)),"",VLOOKUP($M195,#REF!,8,0))</f>
        <v/>
      </c>
      <c r="AE195" s="152" t="str">
        <f t="shared" si="74"/>
        <v/>
      </c>
      <c r="AF195" s="155" t="str">
        <f t="shared" si="75"/>
        <v/>
      </c>
      <c r="AG195" s="146" t="str">
        <f t="shared" si="76"/>
        <v/>
      </c>
      <c r="AH195" s="146" t="str">
        <f>IF(ISERROR(VLOOKUP($M195,#REF!,9,0)),"",VLOOKUP($M195,#REF!,9,0))</f>
        <v/>
      </c>
      <c r="AI195" s="146" t="str">
        <f t="shared" si="77"/>
        <v/>
      </c>
      <c r="AJ195" s="168">
        <f t="shared" si="78"/>
        <v>0</v>
      </c>
      <c r="AK195" s="171"/>
      <c r="AL195" s="174" t="str">
        <f t="shared" si="79"/>
        <v/>
      </c>
      <c r="AM195" s="179" t="str">
        <f t="shared" si="80"/>
        <v/>
      </c>
      <c r="AN195" s="183" t="str">
        <f t="shared" si="81"/>
        <v>未入力セル</v>
      </c>
      <c r="AO195" s="186" t="str">
        <f t="shared" si="89"/>
        <v/>
      </c>
      <c r="AP195" s="186" t="str">
        <f t="shared" si="90"/>
        <v/>
      </c>
      <c r="AQ195" s="39">
        <f t="shared" si="88"/>
        <v>0</v>
      </c>
      <c r="AR195" s="39" t="str">
        <f>IF(ISERROR(VLOOKUP($M195,#REF!,16,0)),"",VLOOKUP($M195,#REF!,16,0))</f>
        <v/>
      </c>
      <c r="AS195" s="196" t="str">
        <f>IF(ISERROR(VLOOKUP($M195,#REF!,7,0)),"",VLOOKUP($M195,#REF!,7,0))</f>
        <v/>
      </c>
      <c r="AT195" s="203">
        <f t="shared" si="82"/>
        <v>0</v>
      </c>
      <c r="AU195" s="208" t="str">
        <f t="shared" si="83"/>
        <v/>
      </c>
      <c r="AW195" s="208" t="str">
        <f>IF(ISERROR(VLOOKUP($M195,#REF!,10,0)),"",VLOOKUP($M195,#REF!,10,0))</f>
        <v/>
      </c>
      <c r="AX195" s="203">
        <f t="shared" si="84"/>
        <v>0</v>
      </c>
      <c r="AY195" s="208" t="str">
        <f t="shared" si="85"/>
        <v/>
      </c>
      <c r="BA195" s="225" t="str">
        <f t="shared" si="86"/>
        <v/>
      </c>
      <c r="BB195" s="225" t="str">
        <f t="shared" si="87"/>
        <v/>
      </c>
    </row>
    <row r="196" spans="1:54" s="39" customFormat="1" ht="25.2" customHeight="1" x14ac:dyDescent="0.2">
      <c r="A196" s="45"/>
      <c r="B196" s="48"/>
      <c r="C196" s="48"/>
      <c r="D196" s="53"/>
      <c r="E196" s="53"/>
      <c r="F196" s="55"/>
      <c r="G196" s="55"/>
      <c r="H196" s="60"/>
      <c r="I196" s="66"/>
      <c r="J196" s="68"/>
      <c r="L196" s="73">
        <f t="shared" si="63"/>
        <v>0</v>
      </c>
      <c r="M196" s="73" t="str">
        <f t="shared" si="64"/>
        <v xml:space="preserve"> </v>
      </c>
      <c r="N196" s="100">
        <f t="shared" si="65"/>
        <v>0</v>
      </c>
      <c r="O196" s="100">
        <f t="shared" si="66"/>
        <v>0</v>
      </c>
      <c r="P196" s="108">
        <f t="shared" si="67"/>
        <v>0</v>
      </c>
      <c r="Q196" s="108" t="str">
        <f>IF(OR($C196="LED",$C196="不明"),"",IF(ISERROR(VLOOKUP($M196,#REF!,2,0)),"",VLOOKUP($M196,#REF!,2,0)))</f>
        <v/>
      </c>
      <c r="R196" s="100">
        <f t="shared" si="68"/>
        <v>0</v>
      </c>
      <c r="S196" s="100">
        <f t="shared" si="69"/>
        <v>0</v>
      </c>
      <c r="T196" s="120" t="str">
        <f t="shared" si="70"/>
        <v/>
      </c>
      <c r="U196" s="124"/>
      <c r="V196" s="129" t="s">
        <v>164</v>
      </c>
      <c r="W196" s="131"/>
      <c r="X196" s="75" t="str">
        <f>IF(COUNTIF($M196,"*LED*"),"LED設置済",IF(COUNTIF($M196,"*不明*"),"該当不明",IF(ISERROR(VLOOKUP($M196,#REF!,4,0)),"",VLOOKUP($M196,#REF!,4,0))))</f>
        <v/>
      </c>
      <c r="Y196" s="139">
        <f t="shared" si="71"/>
        <v>0</v>
      </c>
      <c r="Z196" s="144" t="str">
        <f>IF(ISERROR(VLOOKUP($M196,#REF!,5,0)),"",VLOOKUP($M196,#REF!,5,0))</f>
        <v/>
      </c>
      <c r="AA196" s="147" t="str">
        <f t="shared" si="72"/>
        <v/>
      </c>
      <c r="AB196" s="147" t="str">
        <f t="shared" si="73"/>
        <v/>
      </c>
      <c r="AC196" s="147" t="str">
        <f>IF(ISERROR(VLOOKUP($M196,#REF!,6,0)),"",VLOOKUP($M196,#REF!,6,0))</f>
        <v/>
      </c>
      <c r="AD196" s="147" t="str">
        <f>IF(ISERROR(VLOOKUP($M196,#REF!,8,0)),"",VLOOKUP($M196,#REF!,8,0))</f>
        <v/>
      </c>
      <c r="AE196" s="152" t="str">
        <f t="shared" si="74"/>
        <v/>
      </c>
      <c r="AF196" s="155" t="str">
        <f t="shared" si="75"/>
        <v/>
      </c>
      <c r="AG196" s="146" t="str">
        <f t="shared" si="76"/>
        <v/>
      </c>
      <c r="AH196" s="146" t="str">
        <f>IF(ISERROR(VLOOKUP($M196,#REF!,9,0)),"",VLOOKUP($M196,#REF!,9,0))</f>
        <v/>
      </c>
      <c r="AI196" s="146" t="str">
        <f t="shared" si="77"/>
        <v/>
      </c>
      <c r="AJ196" s="168">
        <f t="shared" si="78"/>
        <v>0</v>
      </c>
      <c r="AK196" s="171"/>
      <c r="AL196" s="174" t="str">
        <f t="shared" si="79"/>
        <v/>
      </c>
      <c r="AM196" s="179" t="str">
        <f t="shared" si="80"/>
        <v/>
      </c>
      <c r="AN196" s="183" t="str">
        <f t="shared" si="81"/>
        <v>未入力セル</v>
      </c>
      <c r="AO196" s="186" t="str">
        <f t="shared" si="89"/>
        <v/>
      </c>
      <c r="AP196" s="186" t="str">
        <f t="shared" si="90"/>
        <v/>
      </c>
      <c r="AQ196" s="39">
        <f t="shared" si="88"/>
        <v>0</v>
      </c>
      <c r="AR196" s="39" t="str">
        <f>IF(ISERROR(VLOOKUP($M196,#REF!,16,0)),"",VLOOKUP($M196,#REF!,16,0))</f>
        <v/>
      </c>
      <c r="AS196" s="196" t="str">
        <f>IF(ISERROR(VLOOKUP($M196,#REF!,7,0)),"",VLOOKUP($M196,#REF!,7,0))</f>
        <v/>
      </c>
      <c r="AT196" s="203">
        <f t="shared" si="82"/>
        <v>0</v>
      </c>
      <c r="AU196" s="208" t="str">
        <f t="shared" si="83"/>
        <v/>
      </c>
      <c r="AW196" s="208" t="str">
        <f>IF(ISERROR(VLOOKUP($M196,#REF!,10,0)),"",VLOOKUP($M196,#REF!,10,0))</f>
        <v/>
      </c>
      <c r="AX196" s="203">
        <f t="shared" si="84"/>
        <v>0</v>
      </c>
      <c r="AY196" s="208" t="str">
        <f t="shared" si="85"/>
        <v/>
      </c>
      <c r="BA196" s="225" t="str">
        <f t="shared" si="86"/>
        <v/>
      </c>
      <c r="BB196" s="225" t="str">
        <f t="shared" si="87"/>
        <v/>
      </c>
    </row>
    <row r="197" spans="1:54" s="39" customFormat="1" ht="25.2" customHeight="1" x14ac:dyDescent="0.2">
      <c r="A197" s="45"/>
      <c r="B197" s="48"/>
      <c r="C197" s="48"/>
      <c r="D197" s="53"/>
      <c r="E197" s="53"/>
      <c r="F197" s="55"/>
      <c r="G197" s="55"/>
      <c r="H197" s="60"/>
      <c r="I197" s="66"/>
      <c r="J197" s="68"/>
      <c r="L197" s="73">
        <f t="shared" si="63"/>
        <v>0</v>
      </c>
      <c r="M197" s="73" t="str">
        <f t="shared" si="64"/>
        <v xml:space="preserve"> </v>
      </c>
      <c r="N197" s="100">
        <f t="shared" si="65"/>
        <v>0</v>
      </c>
      <c r="O197" s="100">
        <f t="shared" si="66"/>
        <v>0</v>
      </c>
      <c r="P197" s="108">
        <f t="shared" si="67"/>
        <v>0</v>
      </c>
      <c r="Q197" s="108" t="str">
        <f>IF(OR($C197="LED",$C197="不明"),"",IF(ISERROR(VLOOKUP($M197,#REF!,2,0)),"",VLOOKUP($M197,#REF!,2,0)))</f>
        <v/>
      </c>
      <c r="R197" s="100">
        <f t="shared" si="68"/>
        <v>0</v>
      </c>
      <c r="S197" s="100">
        <f t="shared" si="69"/>
        <v>0</v>
      </c>
      <c r="T197" s="120" t="str">
        <f t="shared" si="70"/>
        <v/>
      </c>
      <c r="U197" s="124"/>
      <c r="V197" s="129" t="s">
        <v>164</v>
      </c>
      <c r="W197" s="131"/>
      <c r="X197" s="75" t="str">
        <f>IF(COUNTIF($M197,"*LED*"),"LED設置済",IF(COUNTIF($M197,"*不明*"),"該当不明",IF(ISERROR(VLOOKUP($M197,#REF!,4,0)),"",VLOOKUP($M197,#REF!,4,0))))</f>
        <v/>
      </c>
      <c r="Y197" s="139">
        <f t="shared" si="71"/>
        <v>0</v>
      </c>
      <c r="Z197" s="144" t="str">
        <f>IF(ISERROR(VLOOKUP($M197,#REF!,5,0)),"",VLOOKUP($M197,#REF!,5,0))</f>
        <v/>
      </c>
      <c r="AA197" s="147" t="str">
        <f t="shared" si="72"/>
        <v/>
      </c>
      <c r="AB197" s="147" t="str">
        <f t="shared" si="73"/>
        <v/>
      </c>
      <c r="AC197" s="147" t="str">
        <f>IF(ISERROR(VLOOKUP($M197,#REF!,6,0)),"",VLOOKUP($M197,#REF!,6,0))</f>
        <v/>
      </c>
      <c r="AD197" s="147" t="str">
        <f>IF(ISERROR(VLOOKUP($M197,#REF!,8,0)),"",VLOOKUP($M197,#REF!,8,0))</f>
        <v/>
      </c>
      <c r="AE197" s="152" t="str">
        <f t="shared" si="74"/>
        <v/>
      </c>
      <c r="AF197" s="155" t="str">
        <f t="shared" si="75"/>
        <v/>
      </c>
      <c r="AG197" s="146" t="str">
        <f t="shared" si="76"/>
        <v/>
      </c>
      <c r="AH197" s="146" t="str">
        <f>IF(ISERROR(VLOOKUP($M197,#REF!,9,0)),"",VLOOKUP($M197,#REF!,9,0))</f>
        <v/>
      </c>
      <c r="AI197" s="146" t="str">
        <f t="shared" si="77"/>
        <v/>
      </c>
      <c r="AJ197" s="168">
        <f t="shared" si="78"/>
        <v>0</v>
      </c>
      <c r="AK197" s="171"/>
      <c r="AL197" s="174" t="str">
        <f t="shared" si="79"/>
        <v/>
      </c>
      <c r="AM197" s="179" t="str">
        <f t="shared" si="80"/>
        <v/>
      </c>
      <c r="AN197" s="183" t="str">
        <f t="shared" si="81"/>
        <v>未入力セル</v>
      </c>
      <c r="AO197" s="186" t="str">
        <f t="shared" si="89"/>
        <v/>
      </c>
      <c r="AP197" s="186" t="str">
        <f t="shared" si="90"/>
        <v/>
      </c>
      <c r="AQ197" s="39">
        <f t="shared" si="88"/>
        <v>0</v>
      </c>
      <c r="AR197" s="39" t="str">
        <f>IF(ISERROR(VLOOKUP($M197,#REF!,16,0)),"",VLOOKUP($M197,#REF!,16,0))</f>
        <v/>
      </c>
      <c r="AS197" s="196" t="str">
        <f>IF(ISERROR(VLOOKUP($M197,#REF!,7,0)),"",VLOOKUP($M197,#REF!,7,0))</f>
        <v/>
      </c>
      <c r="AT197" s="203">
        <f t="shared" si="82"/>
        <v>0</v>
      </c>
      <c r="AU197" s="208" t="str">
        <f t="shared" si="83"/>
        <v/>
      </c>
      <c r="AW197" s="208" t="str">
        <f>IF(ISERROR(VLOOKUP($M197,#REF!,10,0)),"",VLOOKUP($M197,#REF!,10,0))</f>
        <v/>
      </c>
      <c r="AX197" s="203">
        <f t="shared" si="84"/>
        <v>0</v>
      </c>
      <c r="AY197" s="208" t="str">
        <f t="shared" si="85"/>
        <v/>
      </c>
      <c r="BA197" s="225" t="str">
        <f t="shared" si="86"/>
        <v/>
      </c>
      <c r="BB197" s="225" t="str">
        <f t="shared" si="87"/>
        <v/>
      </c>
    </row>
    <row r="198" spans="1:54" s="39" customFormat="1" ht="25.2" customHeight="1" x14ac:dyDescent="0.2">
      <c r="A198" s="45"/>
      <c r="B198" s="48"/>
      <c r="C198" s="48"/>
      <c r="D198" s="53"/>
      <c r="E198" s="53"/>
      <c r="F198" s="55"/>
      <c r="G198" s="55"/>
      <c r="H198" s="60"/>
      <c r="I198" s="66"/>
      <c r="J198" s="68"/>
      <c r="L198" s="73">
        <f t="shared" si="63"/>
        <v>0</v>
      </c>
      <c r="M198" s="73" t="str">
        <f t="shared" si="64"/>
        <v xml:space="preserve"> </v>
      </c>
      <c r="N198" s="100">
        <f t="shared" si="65"/>
        <v>0</v>
      </c>
      <c r="O198" s="100">
        <f t="shared" si="66"/>
        <v>0</v>
      </c>
      <c r="P198" s="108">
        <f t="shared" si="67"/>
        <v>0</v>
      </c>
      <c r="Q198" s="108" t="str">
        <f>IF(OR($C198="LED",$C198="不明"),"",IF(ISERROR(VLOOKUP($M198,#REF!,2,0)),"",VLOOKUP($M198,#REF!,2,0)))</f>
        <v/>
      </c>
      <c r="R198" s="100">
        <f t="shared" si="68"/>
        <v>0</v>
      </c>
      <c r="S198" s="100">
        <f t="shared" si="69"/>
        <v>0</v>
      </c>
      <c r="T198" s="120" t="str">
        <f t="shared" si="70"/>
        <v/>
      </c>
      <c r="U198" s="124"/>
      <c r="V198" s="129" t="s">
        <v>164</v>
      </c>
      <c r="W198" s="131"/>
      <c r="X198" s="75" t="str">
        <f>IF(COUNTIF($M198,"*LED*"),"LED設置済",IF(COUNTIF($M198,"*不明*"),"該当不明",IF(ISERROR(VLOOKUP($M198,#REF!,4,0)),"",VLOOKUP($M198,#REF!,4,0))))</f>
        <v/>
      </c>
      <c r="Y198" s="139">
        <f t="shared" si="71"/>
        <v>0</v>
      </c>
      <c r="Z198" s="144" t="str">
        <f>IF(ISERROR(VLOOKUP($M198,#REF!,5,0)),"",VLOOKUP($M198,#REF!,5,0))</f>
        <v/>
      </c>
      <c r="AA198" s="147" t="str">
        <f t="shared" si="72"/>
        <v/>
      </c>
      <c r="AB198" s="147" t="str">
        <f t="shared" si="73"/>
        <v/>
      </c>
      <c r="AC198" s="147" t="str">
        <f>IF(ISERROR(VLOOKUP($M198,#REF!,6,0)),"",VLOOKUP($M198,#REF!,6,0))</f>
        <v/>
      </c>
      <c r="AD198" s="147" t="str">
        <f>IF(ISERROR(VLOOKUP($M198,#REF!,8,0)),"",VLOOKUP($M198,#REF!,8,0))</f>
        <v/>
      </c>
      <c r="AE198" s="152" t="str">
        <f t="shared" si="74"/>
        <v/>
      </c>
      <c r="AF198" s="155" t="str">
        <f t="shared" si="75"/>
        <v/>
      </c>
      <c r="AG198" s="146" t="str">
        <f t="shared" si="76"/>
        <v/>
      </c>
      <c r="AH198" s="146" t="str">
        <f>IF(ISERROR(VLOOKUP($M198,#REF!,9,0)),"",VLOOKUP($M198,#REF!,9,0))</f>
        <v/>
      </c>
      <c r="AI198" s="146" t="str">
        <f t="shared" si="77"/>
        <v/>
      </c>
      <c r="AJ198" s="168">
        <f t="shared" si="78"/>
        <v>0</v>
      </c>
      <c r="AK198" s="171"/>
      <c r="AL198" s="174" t="str">
        <f t="shared" si="79"/>
        <v/>
      </c>
      <c r="AM198" s="179" t="str">
        <f t="shared" si="80"/>
        <v/>
      </c>
      <c r="AN198" s="183" t="str">
        <f t="shared" si="81"/>
        <v>未入力セル</v>
      </c>
      <c r="AO198" s="186" t="str">
        <f t="shared" si="89"/>
        <v/>
      </c>
      <c r="AP198" s="186" t="str">
        <f t="shared" si="90"/>
        <v/>
      </c>
      <c r="AQ198" s="39">
        <f t="shared" si="88"/>
        <v>0</v>
      </c>
      <c r="AR198" s="39" t="str">
        <f>IF(ISERROR(VLOOKUP($M198,#REF!,16,0)),"",VLOOKUP($M198,#REF!,16,0))</f>
        <v/>
      </c>
      <c r="AS198" s="196" t="str">
        <f>IF(ISERROR(VLOOKUP($M198,#REF!,7,0)),"",VLOOKUP($M198,#REF!,7,0))</f>
        <v/>
      </c>
      <c r="AT198" s="203">
        <f t="shared" si="82"/>
        <v>0</v>
      </c>
      <c r="AU198" s="208" t="str">
        <f t="shared" si="83"/>
        <v/>
      </c>
      <c r="AW198" s="208" t="str">
        <f>IF(ISERROR(VLOOKUP($M198,#REF!,10,0)),"",VLOOKUP($M198,#REF!,10,0))</f>
        <v/>
      </c>
      <c r="AX198" s="203">
        <f t="shared" si="84"/>
        <v>0</v>
      </c>
      <c r="AY198" s="208" t="str">
        <f t="shared" si="85"/>
        <v/>
      </c>
      <c r="BA198" s="225" t="str">
        <f t="shared" si="86"/>
        <v/>
      </c>
      <c r="BB198" s="225" t="str">
        <f t="shared" si="87"/>
        <v/>
      </c>
    </row>
    <row r="199" spans="1:54" s="39" customFormat="1" ht="25.2" customHeight="1" x14ac:dyDescent="0.2">
      <c r="A199" s="45"/>
      <c r="B199" s="48"/>
      <c r="C199" s="48"/>
      <c r="D199" s="53"/>
      <c r="E199" s="53"/>
      <c r="F199" s="55"/>
      <c r="G199" s="55"/>
      <c r="H199" s="60"/>
      <c r="I199" s="66"/>
      <c r="J199" s="68"/>
      <c r="L199" s="73">
        <f t="shared" si="63"/>
        <v>0</v>
      </c>
      <c r="M199" s="73" t="str">
        <f t="shared" si="64"/>
        <v xml:space="preserve"> </v>
      </c>
      <c r="N199" s="100">
        <f t="shared" si="65"/>
        <v>0</v>
      </c>
      <c r="O199" s="100">
        <f t="shared" si="66"/>
        <v>0</v>
      </c>
      <c r="P199" s="108">
        <f t="shared" si="67"/>
        <v>0</v>
      </c>
      <c r="Q199" s="108" t="str">
        <f>IF(OR($C199="LED",$C199="不明"),"",IF(ISERROR(VLOOKUP($M199,#REF!,2,0)),"",VLOOKUP($M199,#REF!,2,0)))</f>
        <v/>
      </c>
      <c r="R199" s="100">
        <f t="shared" si="68"/>
        <v>0</v>
      </c>
      <c r="S199" s="100">
        <f t="shared" si="69"/>
        <v>0</v>
      </c>
      <c r="T199" s="120" t="str">
        <f t="shared" si="70"/>
        <v/>
      </c>
      <c r="U199" s="124"/>
      <c r="V199" s="129" t="s">
        <v>164</v>
      </c>
      <c r="W199" s="131"/>
      <c r="X199" s="75" t="str">
        <f>IF(COUNTIF($M199,"*LED*"),"LED設置済",IF(COUNTIF($M199,"*不明*"),"該当不明",IF(ISERROR(VLOOKUP($M199,#REF!,4,0)),"",VLOOKUP($M199,#REF!,4,0))))</f>
        <v/>
      </c>
      <c r="Y199" s="139">
        <f t="shared" si="71"/>
        <v>0</v>
      </c>
      <c r="Z199" s="144" t="str">
        <f>IF(ISERROR(VLOOKUP($M199,#REF!,5,0)),"",VLOOKUP($M199,#REF!,5,0))</f>
        <v/>
      </c>
      <c r="AA199" s="147" t="str">
        <f t="shared" si="72"/>
        <v/>
      </c>
      <c r="AB199" s="147" t="str">
        <f t="shared" si="73"/>
        <v/>
      </c>
      <c r="AC199" s="147" t="str">
        <f>IF(ISERROR(VLOOKUP($M199,#REF!,6,0)),"",VLOOKUP($M199,#REF!,6,0))</f>
        <v/>
      </c>
      <c r="AD199" s="147" t="str">
        <f>IF(ISERROR(VLOOKUP($M199,#REF!,8,0)),"",VLOOKUP($M199,#REF!,8,0))</f>
        <v/>
      </c>
      <c r="AE199" s="152" t="str">
        <f t="shared" si="74"/>
        <v/>
      </c>
      <c r="AF199" s="155" t="str">
        <f t="shared" si="75"/>
        <v/>
      </c>
      <c r="AG199" s="146" t="str">
        <f t="shared" si="76"/>
        <v/>
      </c>
      <c r="AH199" s="146" t="str">
        <f>IF(ISERROR(VLOOKUP($M199,#REF!,9,0)),"",VLOOKUP($M199,#REF!,9,0))</f>
        <v/>
      </c>
      <c r="AI199" s="146" t="str">
        <f t="shared" si="77"/>
        <v/>
      </c>
      <c r="AJ199" s="168">
        <f t="shared" si="78"/>
        <v>0</v>
      </c>
      <c r="AK199" s="171"/>
      <c r="AL199" s="174" t="str">
        <f t="shared" si="79"/>
        <v/>
      </c>
      <c r="AM199" s="179" t="str">
        <f t="shared" si="80"/>
        <v/>
      </c>
      <c r="AN199" s="183" t="str">
        <f t="shared" si="81"/>
        <v>未入力セル</v>
      </c>
      <c r="AO199" s="186" t="str">
        <f t="shared" si="89"/>
        <v/>
      </c>
      <c r="AP199" s="186" t="str">
        <f t="shared" si="90"/>
        <v/>
      </c>
      <c r="AQ199" s="39">
        <f t="shared" si="88"/>
        <v>0</v>
      </c>
      <c r="AR199" s="39" t="str">
        <f>IF(ISERROR(VLOOKUP($M199,#REF!,16,0)),"",VLOOKUP($M199,#REF!,16,0))</f>
        <v/>
      </c>
      <c r="AS199" s="196" t="str">
        <f>IF(ISERROR(VLOOKUP($M199,#REF!,7,0)),"",VLOOKUP($M199,#REF!,7,0))</f>
        <v/>
      </c>
      <c r="AT199" s="203">
        <f t="shared" si="82"/>
        <v>0</v>
      </c>
      <c r="AU199" s="208" t="str">
        <f t="shared" si="83"/>
        <v/>
      </c>
      <c r="AW199" s="208" t="str">
        <f>IF(ISERROR(VLOOKUP($M199,#REF!,10,0)),"",VLOOKUP($M199,#REF!,10,0))</f>
        <v/>
      </c>
      <c r="AX199" s="203">
        <f t="shared" si="84"/>
        <v>0</v>
      </c>
      <c r="AY199" s="208" t="str">
        <f t="shared" si="85"/>
        <v/>
      </c>
      <c r="BA199" s="225" t="str">
        <f t="shared" si="86"/>
        <v/>
      </c>
      <c r="BB199" s="225" t="str">
        <f t="shared" si="87"/>
        <v/>
      </c>
    </row>
    <row r="200" spans="1:54" s="39" customFormat="1" ht="25.2" customHeight="1" x14ac:dyDescent="0.2">
      <c r="A200" s="45"/>
      <c r="B200" s="48"/>
      <c r="C200" s="48"/>
      <c r="D200" s="53"/>
      <c r="E200" s="53"/>
      <c r="F200" s="55"/>
      <c r="G200" s="55"/>
      <c r="H200" s="60"/>
      <c r="I200" s="66"/>
      <c r="J200" s="68"/>
      <c r="L200" s="73">
        <f t="shared" si="63"/>
        <v>0</v>
      </c>
      <c r="M200" s="73" t="str">
        <f t="shared" si="64"/>
        <v xml:space="preserve"> </v>
      </c>
      <c r="N200" s="100">
        <f t="shared" si="65"/>
        <v>0</v>
      </c>
      <c r="O200" s="100">
        <f t="shared" si="66"/>
        <v>0</v>
      </c>
      <c r="P200" s="108">
        <f t="shared" si="67"/>
        <v>0</v>
      </c>
      <c r="Q200" s="108" t="str">
        <f>IF(OR($C200="LED",$C200="不明"),"",IF(ISERROR(VLOOKUP($M200,#REF!,2,0)),"",VLOOKUP($M200,#REF!,2,0)))</f>
        <v/>
      </c>
      <c r="R200" s="100">
        <f t="shared" si="68"/>
        <v>0</v>
      </c>
      <c r="S200" s="100">
        <f t="shared" si="69"/>
        <v>0</v>
      </c>
      <c r="T200" s="120" t="str">
        <f t="shared" si="70"/>
        <v/>
      </c>
      <c r="U200" s="124"/>
      <c r="V200" s="129" t="s">
        <v>164</v>
      </c>
      <c r="W200" s="131"/>
      <c r="X200" s="75" t="str">
        <f>IF(COUNTIF($M200,"*LED*"),"LED設置済",IF(COUNTIF($M200,"*不明*"),"該当不明",IF(ISERROR(VLOOKUP($M200,#REF!,4,0)),"",VLOOKUP($M200,#REF!,4,0))))</f>
        <v/>
      </c>
      <c r="Y200" s="139">
        <f t="shared" si="71"/>
        <v>0</v>
      </c>
      <c r="Z200" s="144" t="str">
        <f>IF(ISERROR(VLOOKUP($M200,#REF!,5,0)),"",VLOOKUP($M200,#REF!,5,0))</f>
        <v/>
      </c>
      <c r="AA200" s="147" t="str">
        <f t="shared" si="72"/>
        <v/>
      </c>
      <c r="AB200" s="147" t="str">
        <f t="shared" si="73"/>
        <v/>
      </c>
      <c r="AC200" s="147" t="str">
        <f>IF(ISERROR(VLOOKUP($M200,#REF!,6,0)),"",VLOOKUP($M200,#REF!,6,0))</f>
        <v/>
      </c>
      <c r="AD200" s="147" t="str">
        <f>IF(ISERROR(VLOOKUP($M200,#REF!,8,0)),"",VLOOKUP($M200,#REF!,8,0))</f>
        <v/>
      </c>
      <c r="AE200" s="152" t="str">
        <f t="shared" si="74"/>
        <v/>
      </c>
      <c r="AF200" s="155" t="str">
        <f t="shared" si="75"/>
        <v/>
      </c>
      <c r="AG200" s="146" t="str">
        <f t="shared" si="76"/>
        <v/>
      </c>
      <c r="AH200" s="146" t="str">
        <f>IF(ISERROR(VLOOKUP($M200,#REF!,9,0)),"",VLOOKUP($M200,#REF!,9,0))</f>
        <v/>
      </c>
      <c r="AI200" s="146" t="str">
        <f t="shared" si="77"/>
        <v/>
      </c>
      <c r="AJ200" s="168">
        <f t="shared" si="78"/>
        <v>0</v>
      </c>
      <c r="AK200" s="171"/>
      <c r="AL200" s="174" t="str">
        <f t="shared" si="79"/>
        <v/>
      </c>
      <c r="AM200" s="179" t="str">
        <f t="shared" si="80"/>
        <v/>
      </c>
      <c r="AN200" s="183" t="str">
        <f t="shared" si="81"/>
        <v>未入力セル</v>
      </c>
      <c r="AO200" s="186" t="str">
        <f t="shared" si="89"/>
        <v/>
      </c>
      <c r="AP200" s="186" t="str">
        <f t="shared" si="90"/>
        <v/>
      </c>
      <c r="AQ200" s="39">
        <f t="shared" si="88"/>
        <v>0</v>
      </c>
      <c r="AR200" s="39" t="str">
        <f>IF(ISERROR(VLOOKUP($M200,#REF!,16,0)),"",VLOOKUP($M200,#REF!,16,0))</f>
        <v/>
      </c>
      <c r="AS200" s="196" t="str">
        <f>IF(ISERROR(VLOOKUP($M200,#REF!,7,0)),"",VLOOKUP($M200,#REF!,7,0))</f>
        <v/>
      </c>
      <c r="AT200" s="203">
        <f t="shared" si="82"/>
        <v>0</v>
      </c>
      <c r="AU200" s="208" t="str">
        <f t="shared" si="83"/>
        <v/>
      </c>
      <c r="AW200" s="208" t="str">
        <f>IF(ISERROR(VLOOKUP($M200,#REF!,10,0)),"",VLOOKUP($M200,#REF!,10,0))</f>
        <v/>
      </c>
      <c r="AX200" s="203">
        <f t="shared" si="84"/>
        <v>0</v>
      </c>
      <c r="AY200" s="208" t="str">
        <f t="shared" si="85"/>
        <v/>
      </c>
      <c r="BA200" s="225" t="str">
        <f t="shared" si="86"/>
        <v/>
      </c>
      <c r="BB200" s="225" t="str">
        <f t="shared" si="87"/>
        <v/>
      </c>
    </row>
    <row r="201" spans="1:54" s="39" customFormat="1" ht="25.2" customHeight="1" x14ac:dyDescent="0.2">
      <c r="A201" s="45"/>
      <c r="B201" s="48"/>
      <c r="C201" s="48"/>
      <c r="D201" s="53"/>
      <c r="E201" s="53"/>
      <c r="F201" s="55"/>
      <c r="G201" s="55"/>
      <c r="H201" s="60"/>
      <c r="I201" s="66"/>
      <c r="J201" s="68"/>
      <c r="L201" s="73">
        <f t="shared" si="63"/>
        <v>0</v>
      </c>
      <c r="M201" s="73" t="str">
        <f t="shared" si="64"/>
        <v xml:space="preserve"> </v>
      </c>
      <c r="N201" s="100">
        <f t="shared" si="65"/>
        <v>0</v>
      </c>
      <c r="O201" s="100">
        <f t="shared" si="66"/>
        <v>0</v>
      </c>
      <c r="P201" s="108">
        <f t="shared" si="67"/>
        <v>0</v>
      </c>
      <c r="Q201" s="108" t="str">
        <f>IF(OR($C201="LED",$C201="不明"),"",IF(ISERROR(VLOOKUP($M201,#REF!,2,0)),"",VLOOKUP($M201,#REF!,2,0)))</f>
        <v/>
      </c>
      <c r="R201" s="100">
        <f t="shared" si="68"/>
        <v>0</v>
      </c>
      <c r="S201" s="100">
        <f t="shared" si="69"/>
        <v>0</v>
      </c>
      <c r="T201" s="120" t="str">
        <f t="shared" si="70"/>
        <v/>
      </c>
      <c r="U201" s="124"/>
      <c r="V201" s="129" t="s">
        <v>164</v>
      </c>
      <c r="W201" s="131"/>
      <c r="X201" s="75" t="str">
        <f>IF(COUNTIF($M201,"*LED*"),"LED設置済",IF(COUNTIF($M201,"*不明*"),"該当不明",IF(ISERROR(VLOOKUP($M201,#REF!,4,0)),"",VLOOKUP($M201,#REF!,4,0))))</f>
        <v/>
      </c>
      <c r="Y201" s="139">
        <f t="shared" si="71"/>
        <v>0</v>
      </c>
      <c r="Z201" s="144" t="str">
        <f>IF(ISERROR(VLOOKUP($M201,#REF!,5,0)),"",VLOOKUP($M201,#REF!,5,0))</f>
        <v/>
      </c>
      <c r="AA201" s="147" t="str">
        <f t="shared" si="72"/>
        <v/>
      </c>
      <c r="AB201" s="147" t="str">
        <f t="shared" si="73"/>
        <v/>
      </c>
      <c r="AC201" s="147" t="str">
        <f>IF(ISERROR(VLOOKUP($M201,#REF!,6,0)),"",VLOOKUP($M201,#REF!,6,0))</f>
        <v/>
      </c>
      <c r="AD201" s="147" t="str">
        <f>IF(ISERROR(VLOOKUP($M201,#REF!,8,0)),"",VLOOKUP($M201,#REF!,8,0))</f>
        <v/>
      </c>
      <c r="AE201" s="152" t="str">
        <f t="shared" si="74"/>
        <v/>
      </c>
      <c r="AF201" s="155" t="str">
        <f t="shared" si="75"/>
        <v/>
      </c>
      <c r="AG201" s="146" t="str">
        <f t="shared" si="76"/>
        <v/>
      </c>
      <c r="AH201" s="146" t="str">
        <f>IF(ISERROR(VLOOKUP($M201,#REF!,9,0)),"",VLOOKUP($M201,#REF!,9,0))</f>
        <v/>
      </c>
      <c r="AI201" s="146" t="str">
        <f t="shared" si="77"/>
        <v/>
      </c>
      <c r="AJ201" s="168">
        <f t="shared" si="78"/>
        <v>0</v>
      </c>
      <c r="AK201" s="171"/>
      <c r="AL201" s="174" t="str">
        <f t="shared" si="79"/>
        <v/>
      </c>
      <c r="AM201" s="179" t="str">
        <f t="shared" si="80"/>
        <v/>
      </c>
      <c r="AN201" s="183" t="str">
        <f t="shared" si="81"/>
        <v>未入力セル</v>
      </c>
      <c r="AO201" s="186" t="str">
        <f t="shared" si="89"/>
        <v/>
      </c>
      <c r="AP201" s="186" t="str">
        <f t="shared" si="90"/>
        <v/>
      </c>
      <c r="AQ201" s="39">
        <f t="shared" si="88"/>
        <v>0</v>
      </c>
      <c r="AR201" s="39" t="str">
        <f>IF(ISERROR(VLOOKUP($M201,#REF!,16,0)),"",VLOOKUP($M201,#REF!,16,0))</f>
        <v/>
      </c>
      <c r="AS201" s="196" t="str">
        <f>IF(ISERROR(VLOOKUP($M201,#REF!,7,0)),"",VLOOKUP($M201,#REF!,7,0))</f>
        <v/>
      </c>
      <c r="AT201" s="203">
        <f t="shared" si="82"/>
        <v>0</v>
      </c>
      <c r="AU201" s="208" t="str">
        <f t="shared" si="83"/>
        <v/>
      </c>
      <c r="AW201" s="208" t="str">
        <f>IF(ISERROR(VLOOKUP($M201,#REF!,10,0)),"",VLOOKUP($M201,#REF!,10,0))</f>
        <v/>
      </c>
      <c r="AX201" s="203">
        <f t="shared" si="84"/>
        <v>0</v>
      </c>
      <c r="AY201" s="208" t="str">
        <f t="shared" si="85"/>
        <v/>
      </c>
      <c r="BA201" s="225" t="str">
        <f t="shared" si="86"/>
        <v/>
      </c>
      <c r="BB201" s="225" t="str">
        <f t="shared" si="87"/>
        <v/>
      </c>
    </row>
    <row r="202" spans="1:54" s="39" customFormat="1" ht="25.2" customHeight="1" x14ac:dyDescent="0.2">
      <c r="A202" s="45"/>
      <c r="B202" s="48"/>
      <c r="C202" s="48"/>
      <c r="D202" s="53"/>
      <c r="E202" s="53"/>
      <c r="F202" s="55"/>
      <c r="G202" s="55"/>
      <c r="H202" s="60"/>
      <c r="I202" s="66"/>
      <c r="J202" s="68"/>
      <c r="L202" s="73">
        <f t="shared" ref="L202:L265" si="91">IFERROR($A202,"")</f>
        <v>0</v>
      </c>
      <c r="M202" s="73" t="str">
        <f t="shared" ref="M202:M265" si="92">IFERROR($B202&amp;" "&amp;$C202,"")</f>
        <v xml:space="preserve"> </v>
      </c>
      <c r="N202" s="100">
        <f t="shared" ref="N202:N265" si="93">IFERROR($E202,"")</f>
        <v>0</v>
      </c>
      <c r="O202" s="100">
        <f t="shared" ref="O202:O265" si="94">IFERROR($D202*$E202,"")</f>
        <v>0</v>
      </c>
      <c r="P202" s="108">
        <f t="shared" ref="P202:P265" si="95">O202</f>
        <v>0</v>
      </c>
      <c r="Q202" s="108" t="str">
        <f>IF(OR($C202="LED",$C202="不明"),"",IF(ISERROR(VLOOKUP($M202,#REF!,2,0)),"",VLOOKUP($M202,#REF!,2,0)))</f>
        <v/>
      </c>
      <c r="R202" s="100">
        <f t="shared" ref="R202:R265" si="96">IFERROR($F202,"")</f>
        <v>0</v>
      </c>
      <c r="S202" s="100">
        <f t="shared" ref="S202:S265" si="97">IFERROR($G202,"")</f>
        <v>0</v>
      </c>
      <c r="T202" s="120" t="str">
        <f t="shared" ref="T202:T265" si="98">IF(ISERROR(P202*Q202*R202*S202/1000),"",(P202*Q202*R202*S202/1000))</f>
        <v/>
      </c>
      <c r="U202" s="124"/>
      <c r="V202" s="129" t="s">
        <v>164</v>
      </c>
      <c r="W202" s="131"/>
      <c r="X202" s="75" t="str">
        <f>IF(COUNTIF($M202,"*LED*"),"LED設置済",IF(COUNTIF($M202,"*不明*"),"該当不明",IF(ISERROR(VLOOKUP($M202,#REF!,4,0)),"",VLOOKUP($M202,#REF!,4,0))))</f>
        <v/>
      </c>
      <c r="Y202" s="139">
        <f t="shared" ref="Y202:Y265" si="99">O202</f>
        <v>0</v>
      </c>
      <c r="Z202" s="144" t="str">
        <f>IF(ISERROR(VLOOKUP($M202,#REF!,5,0)),"",VLOOKUP($M202,#REF!,5,0))</f>
        <v/>
      </c>
      <c r="AA202" s="147" t="str">
        <f t="shared" ref="AA202:AA265" si="100">IF(ISERROR(R202*S202*Y202*Z202/1000),"",(R202*S202*Y202*Z202/1000))</f>
        <v/>
      </c>
      <c r="AB202" s="147" t="str">
        <f t="shared" ref="AB202:AB265" si="101">IF(ISERROR(T202-AA202),"",(T202-AA202))</f>
        <v/>
      </c>
      <c r="AC202" s="147" t="str">
        <f>IF(ISERROR(VLOOKUP($M202,#REF!,6,0)),"",VLOOKUP($M202,#REF!,6,0))</f>
        <v/>
      </c>
      <c r="AD202" s="147" t="str">
        <f>IF(ISERROR(VLOOKUP($M202,#REF!,8,0)),"",VLOOKUP($M202,#REF!,8,0))</f>
        <v/>
      </c>
      <c r="AE202" s="152" t="str">
        <f t="shared" ref="AE202:AE265" si="102">IF(AF202="","","▲")</f>
        <v/>
      </c>
      <c r="AF202" s="155" t="str">
        <f t="shared" ref="AF202:AF265" si="103">IF(ISERROR(1-(AD202/AC202)),"",(1-(AD202/AC202)))</f>
        <v/>
      </c>
      <c r="AG202" s="146" t="str">
        <f t="shared" ref="AG202:AG265" si="104">IF(ISERROR(Y202*AD202),"",(Y202*AD202))</f>
        <v/>
      </c>
      <c r="AH202" s="146" t="str">
        <f>IF(ISERROR(VLOOKUP($M202,#REF!,9,0)),"",VLOOKUP($M202,#REF!,9,0))</f>
        <v/>
      </c>
      <c r="AI202" s="146" t="str">
        <f t="shared" ref="AI202:AI265" si="105">IF(ISERROR(Y202*AH202),"",(Y202*AH202))</f>
        <v/>
      </c>
      <c r="AJ202" s="168">
        <f t="shared" ref="AJ202:AJ265" si="106">IFERROR($J202,"")</f>
        <v>0</v>
      </c>
      <c r="AK202" s="171"/>
      <c r="AL202" s="174" t="str">
        <f t="shared" ref="AL202:AL265" si="107">IF(ISERROR(Q202-Z202),"",(Q202-Z202))</f>
        <v/>
      </c>
      <c r="AM202" s="179" t="str">
        <f t="shared" ref="AM202:AM265" si="108">IF(ISERROR((AL202*Y202)/1000),"",((AL202*Y202)/1000))</f>
        <v/>
      </c>
      <c r="AN202" s="183" t="str">
        <f t="shared" ref="AN202:AN265" si="109">IF(L202=0,IF(M202=" ","未入力セル",""),"")</f>
        <v>未入力セル</v>
      </c>
      <c r="AO202" s="186" t="str">
        <f t="shared" si="89"/>
        <v/>
      </c>
      <c r="AP202" s="186" t="str">
        <f t="shared" si="90"/>
        <v/>
      </c>
      <c r="AQ202" s="39">
        <f t="shared" si="88"/>
        <v>0</v>
      </c>
      <c r="AR202" s="39" t="str">
        <f>IF(ISERROR(VLOOKUP($M202,#REF!,16,0)),"",VLOOKUP($M202,#REF!,16,0))</f>
        <v/>
      </c>
      <c r="AS202" s="196" t="str">
        <f>IF(ISERROR(VLOOKUP($M202,#REF!,7,0)),"",VLOOKUP($M202,#REF!,7,0))</f>
        <v/>
      </c>
      <c r="AT202" s="203">
        <f t="shared" ref="AT202:AT265" si="110">Y202</f>
        <v>0</v>
      </c>
      <c r="AU202" s="208" t="str">
        <f t="shared" ref="AU202:AU265" si="111">IF(ISERROR(AS202*AT202),"",(AS202*AT202))</f>
        <v/>
      </c>
      <c r="AW202" s="208" t="str">
        <f>IF(ISERROR(VLOOKUP($M202,#REF!,10,0)),"",VLOOKUP($M202,#REF!,10,0))</f>
        <v/>
      </c>
      <c r="AX202" s="203">
        <f t="shared" ref="AX202:AX265" si="112">Y202</f>
        <v>0</v>
      </c>
      <c r="AY202" s="208" t="str">
        <f t="shared" ref="AY202:AY265" si="113">IF(ISERROR(AW202*AX202),"",(AW202*AX202))</f>
        <v/>
      </c>
      <c r="BA202" s="225" t="str">
        <f t="shared" ref="BA202:BA265" si="114">IF(ISERROR((Q202*P202)/1000),"",((Q202*P202)/1000))</f>
        <v/>
      </c>
      <c r="BB202" s="225" t="str">
        <f t="shared" ref="BB202:BB265" si="115">IF(ISERROR((Z202*Y202)/1000),"",((Z202*Y202)/1000))</f>
        <v/>
      </c>
    </row>
    <row r="203" spans="1:54" s="39" customFormat="1" ht="25.2" customHeight="1" x14ac:dyDescent="0.2">
      <c r="A203" s="45"/>
      <c r="B203" s="48"/>
      <c r="C203" s="48"/>
      <c r="D203" s="53"/>
      <c r="E203" s="53"/>
      <c r="F203" s="55"/>
      <c r="G203" s="55"/>
      <c r="H203" s="60"/>
      <c r="I203" s="66"/>
      <c r="J203" s="68"/>
      <c r="L203" s="73">
        <f t="shared" si="91"/>
        <v>0</v>
      </c>
      <c r="M203" s="73" t="str">
        <f t="shared" si="92"/>
        <v xml:space="preserve"> </v>
      </c>
      <c r="N203" s="100">
        <f t="shared" si="93"/>
        <v>0</v>
      </c>
      <c r="O203" s="100">
        <f t="shared" si="94"/>
        <v>0</v>
      </c>
      <c r="P203" s="108">
        <f t="shared" si="95"/>
        <v>0</v>
      </c>
      <c r="Q203" s="108" t="str">
        <f>IF(OR($C203="LED",$C203="不明"),"",IF(ISERROR(VLOOKUP($M203,#REF!,2,0)),"",VLOOKUP($M203,#REF!,2,0)))</f>
        <v/>
      </c>
      <c r="R203" s="100">
        <f t="shared" si="96"/>
        <v>0</v>
      </c>
      <c r="S203" s="100">
        <f t="shared" si="97"/>
        <v>0</v>
      </c>
      <c r="T203" s="120" t="str">
        <f t="shared" si="98"/>
        <v/>
      </c>
      <c r="U203" s="124"/>
      <c r="V203" s="129" t="s">
        <v>164</v>
      </c>
      <c r="W203" s="131"/>
      <c r="X203" s="75" t="str">
        <f>IF(COUNTIF($M203,"*LED*"),"LED設置済",IF(COUNTIF($M203,"*不明*"),"該当不明",IF(ISERROR(VLOOKUP($M203,#REF!,4,0)),"",VLOOKUP($M203,#REF!,4,0))))</f>
        <v/>
      </c>
      <c r="Y203" s="139">
        <f t="shared" si="99"/>
        <v>0</v>
      </c>
      <c r="Z203" s="144" t="str">
        <f>IF(ISERROR(VLOOKUP($M203,#REF!,5,0)),"",VLOOKUP($M203,#REF!,5,0))</f>
        <v/>
      </c>
      <c r="AA203" s="147" t="str">
        <f t="shared" si="100"/>
        <v/>
      </c>
      <c r="AB203" s="147" t="str">
        <f t="shared" si="101"/>
        <v/>
      </c>
      <c r="AC203" s="147" t="str">
        <f>IF(ISERROR(VLOOKUP($M203,#REF!,6,0)),"",VLOOKUP($M203,#REF!,6,0))</f>
        <v/>
      </c>
      <c r="AD203" s="147" t="str">
        <f>IF(ISERROR(VLOOKUP($M203,#REF!,8,0)),"",VLOOKUP($M203,#REF!,8,0))</f>
        <v/>
      </c>
      <c r="AE203" s="152" t="str">
        <f t="shared" si="102"/>
        <v/>
      </c>
      <c r="AF203" s="155" t="str">
        <f t="shared" si="103"/>
        <v/>
      </c>
      <c r="AG203" s="146" t="str">
        <f t="shared" si="104"/>
        <v/>
      </c>
      <c r="AH203" s="146" t="str">
        <f>IF(ISERROR(VLOOKUP($M203,#REF!,9,0)),"",VLOOKUP($M203,#REF!,9,0))</f>
        <v/>
      </c>
      <c r="AI203" s="146" t="str">
        <f t="shared" si="105"/>
        <v/>
      </c>
      <c r="AJ203" s="168">
        <f t="shared" si="106"/>
        <v>0</v>
      </c>
      <c r="AK203" s="171"/>
      <c r="AL203" s="174" t="str">
        <f t="shared" si="107"/>
        <v/>
      </c>
      <c r="AM203" s="179" t="str">
        <f t="shared" si="108"/>
        <v/>
      </c>
      <c r="AN203" s="183" t="str">
        <f t="shared" si="109"/>
        <v>未入力セル</v>
      </c>
      <c r="AO203" s="186" t="str">
        <f t="shared" si="89"/>
        <v/>
      </c>
      <c r="AP203" s="186" t="str">
        <f t="shared" si="90"/>
        <v/>
      </c>
      <c r="AQ203" s="39">
        <f t="shared" si="88"/>
        <v>0</v>
      </c>
      <c r="AR203" s="39" t="str">
        <f>IF(ISERROR(VLOOKUP($M203,#REF!,16,0)),"",VLOOKUP($M203,#REF!,16,0))</f>
        <v/>
      </c>
      <c r="AS203" s="196" t="str">
        <f>IF(ISERROR(VLOOKUP($M203,#REF!,7,0)),"",VLOOKUP($M203,#REF!,7,0))</f>
        <v/>
      </c>
      <c r="AT203" s="203">
        <f t="shared" si="110"/>
        <v>0</v>
      </c>
      <c r="AU203" s="208" t="str">
        <f t="shared" si="111"/>
        <v/>
      </c>
      <c r="AW203" s="208" t="str">
        <f>IF(ISERROR(VLOOKUP($M203,#REF!,10,0)),"",VLOOKUP($M203,#REF!,10,0))</f>
        <v/>
      </c>
      <c r="AX203" s="203">
        <f t="shared" si="112"/>
        <v>0</v>
      </c>
      <c r="AY203" s="208" t="str">
        <f t="shared" si="113"/>
        <v/>
      </c>
      <c r="BA203" s="225" t="str">
        <f t="shared" si="114"/>
        <v/>
      </c>
      <c r="BB203" s="225" t="str">
        <f t="shared" si="115"/>
        <v/>
      </c>
    </row>
    <row r="204" spans="1:54" s="39" customFormat="1" ht="25.2" customHeight="1" x14ac:dyDescent="0.2">
      <c r="A204" s="45"/>
      <c r="B204" s="48"/>
      <c r="C204" s="48"/>
      <c r="D204" s="53"/>
      <c r="E204" s="53"/>
      <c r="F204" s="55"/>
      <c r="G204" s="55"/>
      <c r="H204" s="60"/>
      <c r="I204" s="66"/>
      <c r="J204" s="68"/>
      <c r="L204" s="73">
        <f t="shared" si="91"/>
        <v>0</v>
      </c>
      <c r="M204" s="73" t="str">
        <f t="shared" si="92"/>
        <v xml:space="preserve"> </v>
      </c>
      <c r="N204" s="100">
        <f t="shared" si="93"/>
        <v>0</v>
      </c>
      <c r="O204" s="100">
        <f t="shared" si="94"/>
        <v>0</v>
      </c>
      <c r="P204" s="108">
        <f t="shared" si="95"/>
        <v>0</v>
      </c>
      <c r="Q204" s="108" t="str">
        <f>IF(OR($C204="LED",$C204="不明"),"",IF(ISERROR(VLOOKUP($M204,#REF!,2,0)),"",VLOOKUP($M204,#REF!,2,0)))</f>
        <v/>
      </c>
      <c r="R204" s="100">
        <f t="shared" si="96"/>
        <v>0</v>
      </c>
      <c r="S204" s="100">
        <f t="shared" si="97"/>
        <v>0</v>
      </c>
      <c r="T204" s="120" t="str">
        <f t="shared" si="98"/>
        <v/>
      </c>
      <c r="U204" s="124"/>
      <c r="V204" s="129" t="s">
        <v>164</v>
      </c>
      <c r="W204" s="131"/>
      <c r="X204" s="75" t="str">
        <f>IF(COUNTIF($M204,"*LED*"),"LED設置済",IF(COUNTIF($M204,"*不明*"),"該当不明",IF(ISERROR(VLOOKUP($M204,#REF!,4,0)),"",VLOOKUP($M204,#REF!,4,0))))</f>
        <v/>
      </c>
      <c r="Y204" s="139">
        <f t="shared" si="99"/>
        <v>0</v>
      </c>
      <c r="Z204" s="144" t="str">
        <f>IF(ISERROR(VLOOKUP($M204,#REF!,5,0)),"",VLOOKUP($M204,#REF!,5,0))</f>
        <v/>
      </c>
      <c r="AA204" s="147" t="str">
        <f t="shared" si="100"/>
        <v/>
      </c>
      <c r="AB204" s="147" t="str">
        <f t="shared" si="101"/>
        <v/>
      </c>
      <c r="AC204" s="147" t="str">
        <f>IF(ISERROR(VLOOKUP($M204,#REF!,6,0)),"",VLOOKUP($M204,#REF!,6,0))</f>
        <v/>
      </c>
      <c r="AD204" s="147" t="str">
        <f>IF(ISERROR(VLOOKUP($M204,#REF!,8,0)),"",VLOOKUP($M204,#REF!,8,0))</f>
        <v/>
      </c>
      <c r="AE204" s="152" t="str">
        <f t="shared" si="102"/>
        <v/>
      </c>
      <c r="AF204" s="155" t="str">
        <f t="shared" si="103"/>
        <v/>
      </c>
      <c r="AG204" s="146" t="str">
        <f t="shared" si="104"/>
        <v/>
      </c>
      <c r="AH204" s="146" t="str">
        <f>IF(ISERROR(VLOOKUP($M204,#REF!,9,0)),"",VLOOKUP($M204,#REF!,9,0))</f>
        <v/>
      </c>
      <c r="AI204" s="146" t="str">
        <f t="shared" si="105"/>
        <v/>
      </c>
      <c r="AJ204" s="168">
        <f t="shared" si="106"/>
        <v>0</v>
      </c>
      <c r="AK204" s="171"/>
      <c r="AL204" s="174" t="str">
        <f t="shared" si="107"/>
        <v/>
      </c>
      <c r="AM204" s="179" t="str">
        <f t="shared" si="108"/>
        <v/>
      </c>
      <c r="AN204" s="183" t="str">
        <f t="shared" si="109"/>
        <v>未入力セル</v>
      </c>
      <c r="AO204" s="186" t="str">
        <f t="shared" si="89"/>
        <v/>
      </c>
      <c r="AP204" s="186" t="str">
        <f t="shared" si="90"/>
        <v/>
      </c>
      <c r="AQ204" s="39">
        <f t="shared" si="88"/>
        <v>0</v>
      </c>
      <c r="AR204" s="39" t="str">
        <f>IF(ISERROR(VLOOKUP($M204,#REF!,16,0)),"",VLOOKUP($M204,#REF!,16,0))</f>
        <v/>
      </c>
      <c r="AS204" s="196" t="str">
        <f>IF(ISERROR(VLOOKUP($M204,#REF!,7,0)),"",VLOOKUP($M204,#REF!,7,0))</f>
        <v/>
      </c>
      <c r="AT204" s="203">
        <f t="shared" si="110"/>
        <v>0</v>
      </c>
      <c r="AU204" s="208" t="str">
        <f t="shared" si="111"/>
        <v/>
      </c>
      <c r="AW204" s="208" t="str">
        <f>IF(ISERROR(VLOOKUP($M204,#REF!,10,0)),"",VLOOKUP($M204,#REF!,10,0))</f>
        <v/>
      </c>
      <c r="AX204" s="203">
        <f t="shared" si="112"/>
        <v>0</v>
      </c>
      <c r="AY204" s="208" t="str">
        <f t="shared" si="113"/>
        <v/>
      </c>
      <c r="BA204" s="225" t="str">
        <f t="shared" si="114"/>
        <v/>
      </c>
      <c r="BB204" s="225" t="str">
        <f t="shared" si="115"/>
        <v/>
      </c>
    </row>
    <row r="205" spans="1:54" s="39" customFormat="1" ht="25.2" customHeight="1" x14ac:dyDescent="0.2">
      <c r="A205" s="45"/>
      <c r="B205" s="48"/>
      <c r="C205" s="48"/>
      <c r="D205" s="53"/>
      <c r="E205" s="53"/>
      <c r="F205" s="55"/>
      <c r="G205" s="55"/>
      <c r="H205" s="60"/>
      <c r="I205" s="66"/>
      <c r="J205" s="68"/>
      <c r="L205" s="73">
        <f t="shared" si="91"/>
        <v>0</v>
      </c>
      <c r="M205" s="73" t="str">
        <f t="shared" si="92"/>
        <v xml:space="preserve"> </v>
      </c>
      <c r="N205" s="100">
        <f t="shared" si="93"/>
        <v>0</v>
      </c>
      <c r="O205" s="100">
        <f t="shared" si="94"/>
        <v>0</v>
      </c>
      <c r="P205" s="108">
        <f t="shared" si="95"/>
        <v>0</v>
      </c>
      <c r="Q205" s="108" t="str">
        <f>IF(OR($C205="LED",$C205="不明"),"",IF(ISERROR(VLOOKUP($M205,#REF!,2,0)),"",VLOOKUP($M205,#REF!,2,0)))</f>
        <v/>
      </c>
      <c r="R205" s="100">
        <f t="shared" si="96"/>
        <v>0</v>
      </c>
      <c r="S205" s="100">
        <f t="shared" si="97"/>
        <v>0</v>
      </c>
      <c r="T205" s="120" t="str">
        <f t="shared" si="98"/>
        <v/>
      </c>
      <c r="U205" s="124"/>
      <c r="V205" s="129" t="s">
        <v>164</v>
      </c>
      <c r="W205" s="131"/>
      <c r="X205" s="75" t="str">
        <f>IF(COUNTIF($M205,"*LED*"),"LED設置済",IF(COUNTIF($M205,"*不明*"),"該当不明",IF(ISERROR(VLOOKUP($M205,#REF!,4,0)),"",VLOOKUP($M205,#REF!,4,0))))</f>
        <v/>
      </c>
      <c r="Y205" s="139">
        <f t="shared" si="99"/>
        <v>0</v>
      </c>
      <c r="Z205" s="144" t="str">
        <f>IF(ISERROR(VLOOKUP($M205,#REF!,5,0)),"",VLOOKUP($M205,#REF!,5,0))</f>
        <v/>
      </c>
      <c r="AA205" s="147" t="str">
        <f t="shared" si="100"/>
        <v/>
      </c>
      <c r="AB205" s="147" t="str">
        <f t="shared" si="101"/>
        <v/>
      </c>
      <c r="AC205" s="147" t="str">
        <f>IF(ISERROR(VLOOKUP($M205,#REF!,6,0)),"",VLOOKUP($M205,#REF!,6,0))</f>
        <v/>
      </c>
      <c r="AD205" s="147" t="str">
        <f>IF(ISERROR(VLOOKUP($M205,#REF!,8,0)),"",VLOOKUP($M205,#REF!,8,0))</f>
        <v/>
      </c>
      <c r="AE205" s="152" t="str">
        <f t="shared" si="102"/>
        <v/>
      </c>
      <c r="AF205" s="155" t="str">
        <f t="shared" si="103"/>
        <v/>
      </c>
      <c r="AG205" s="146" t="str">
        <f t="shared" si="104"/>
        <v/>
      </c>
      <c r="AH205" s="146" t="str">
        <f>IF(ISERROR(VLOOKUP($M205,#REF!,9,0)),"",VLOOKUP($M205,#REF!,9,0))</f>
        <v/>
      </c>
      <c r="AI205" s="146" t="str">
        <f t="shared" si="105"/>
        <v/>
      </c>
      <c r="AJ205" s="168">
        <f t="shared" si="106"/>
        <v>0</v>
      </c>
      <c r="AK205" s="171"/>
      <c r="AL205" s="174" t="str">
        <f t="shared" si="107"/>
        <v/>
      </c>
      <c r="AM205" s="179" t="str">
        <f t="shared" si="108"/>
        <v/>
      </c>
      <c r="AN205" s="183" t="str">
        <f t="shared" si="109"/>
        <v>未入力セル</v>
      </c>
      <c r="AO205" s="186" t="str">
        <f t="shared" si="89"/>
        <v/>
      </c>
      <c r="AP205" s="186" t="str">
        <f t="shared" si="90"/>
        <v/>
      </c>
      <c r="AQ205" s="39">
        <f t="shared" si="88"/>
        <v>0</v>
      </c>
      <c r="AR205" s="39" t="str">
        <f>IF(ISERROR(VLOOKUP($M205,#REF!,16,0)),"",VLOOKUP($M205,#REF!,16,0))</f>
        <v/>
      </c>
      <c r="AS205" s="196" t="str">
        <f>IF(ISERROR(VLOOKUP($M205,#REF!,7,0)),"",VLOOKUP($M205,#REF!,7,0))</f>
        <v/>
      </c>
      <c r="AT205" s="203">
        <f t="shared" si="110"/>
        <v>0</v>
      </c>
      <c r="AU205" s="208" t="str">
        <f t="shared" si="111"/>
        <v/>
      </c>
      <c r="AW205" s="208" t="str">
        <f>IF(ISERROR(VLOOKUP($M205,#REF!,10,0)),"",VLOOKUP($M205,#REF!,10,0))</f>
        <v/>
      </c>
      <c r="AX205" s="203">
        <f t="shared" si="112"/>
        <v>0</v>
      </c>
      <c r="AY205" s="208" t="str">
        <f t="shared" si="113"/>
        <v/>
      </c>
      <c r="BA205" s="225" t="str">
        <f t="shared" si="114"/>
        <v/>
      </c>
      <c r="BB205" s="225" t="str">
        <f t="shared" si="115"/>
        <v/>
      </c>
    </row>
    <row r="206" spans="1:54" s="39" customFormat="1" ht="25.2" customHeight="1" x14ac:dyDescent="0.2">
      <c r="A206" s="45"/>
      <c r="B206" s="48"/>
      <c r="C206" s="48"/>
      <c r="D206" s="53"/>
      <c r="E206" s="53"/>
      <c r="F206" s="55"/>
      <c r="G206" s="55"/>
      <c r="H206" s="60"/>
      <c r="I206" s="66"/>
      <c r="J206" s="68"/>
      <c r="L206" s="73">
        <f t="shared" si="91"/>
        <v>0</v>
      </c>
      <c r="M206" s="73" t="str">
        <f t="shared" si="92"/>
        <v xml:space="preserve"> </v>
      </c>
      <c r="N206" s="100">
        <f t="shared" si="93"/>
        <v>0</v>
      </c>
      <c r="O206" s="100">
        <f t="shared" si="94"/>
        <v>0</v>
      </c>
      <c r="P206" s="108">
        <f t="shared" si="95"/>
        <v>0</v>
      </c>
      <c r="Q206" s="108" t="str">
        <f>IF(OR($C206="LED",$C206="不明"),"",IF(ISERROR(VLOOKUP($M206,#REF!,2,0)),"",VLOOKUP($M206,#REF!,2,0)))</f>
        <v/>
      </c>
      <c r="R206" s="100">
        <f t="shared" si="96"/>
        <v>0</v>
      </c>
      <c r="S206" s="100">
        <f t="shared" si="97"/>
        <v>0</v>
      </c>
      <c r="T206" s="120" t="str">
        <f t="shared" si="98"/>
        <v/>
      </c>
      <c r="U206" s="124"/>
      <c r="V206" s="129" t="s">
        <v>164</v>
      </c>
      <c r="W206" s="131"/>
      <c r="X206" s="75" t="str">
        <f>IF(COUNTIF($M206,"*LED*"),"LED設置済",IF(COUNTIF($M206,"*不明*"),"該当不明",IF(ISERROR(VLOOKUP($M206,#REF!,4,0)),"",VLOOKUP($M206,#REF!,4,0))))</f>
        <v/>
      </c>
      <c r="Y206" s="139">
        <f t="shared" si="99"/>
        <v>0</v>
      </c>
      <c r="Z206" s="144" t="str">
        <f>IF(ISERROR(VLOOKUP($M206,#REF!,5,0)),"",VLOOKUP($M206,#REF!,5,0))</f>
        <v/>
      </c>
      <c r="AA206" s="147" t="str">
        <f t="shared" si="100"/>
        <v/>
      </c>
      <c r="AB206" s="147" t="str">
        <f t="shared" si="101"/>
        <v/>
      </c>
      <c r="AC206" s="147" t="str">
        <f>IF(ISERROR(VLOOKUP($M206,#REF!,6,0)),"",VLOOKUP($M206,#REF!,6,0))</f>
        <v/>
      </c>
      <c r="AD206" s="147" t="str">
        <f>IF(ISERROR(VLOOKUP($M206,#REF!,8,0)),"",VLOOKUP($M206,#REF!,8,0))</f>
        <v/>
      </c>
      <c r="AE206" s="152" t="str">
        <f t="shared" si="102"/>
        <v/>
      </c>
      <c r="AF206" s="155" t="str">
        <f t="shared" si="103"/>
        <v/>
      </c>
      <c r="AG206" s="146" t="str">
        <f t="shared" si="104"/>
        <v/>
      </c>
      <c r="AH206" s="146" t="str">
        <f>IF(ISERROR(VLOOKUP($M206,#REF!,9,0)),"",VLOOKUP($M206,#REF!,9,0))</f>
        <v/>
      </c>
      <c r="AI206" s="146" t="str">
        <f t="shared" si="105"/>
        <v/>
      </c>
      <c r="AJ206" s="168">
        <f t="shared" si="106"/>
        <v>0</v>
      </c>
      <c r="AK206" s="171"/>
      <c r="AL206" s="174" t="str">
        <f t="shared" si="107"/>
        <v/>
      </c>
      <c r="AM206" s="179" t="str">
        <f t="shared" si="108"/>
        <v/>
      </c>
      <c r="AN206" s="183" t="str">
        <f t="shared" si="109"/>
        <v>未入力セル</v>
      </c>
      <c r="AO206" s="186" t="str">
        <f t="shared" si="89"/>
        <v/>
      </c>
      <c r="AP206" s="186" t="str">
        <f t="shared" si="90"/>
        <v/>
      </c>
      <c r="AQ206" s="39">
        <f t="shared" si="88"/>
        <v>0</v>
      </c>
      <c r="AR206" s="39" t="str">
        <f>IF(ISERROR(VLOOKUP($M206,#REF!,16,0)),"",VLOOKUP($M206,#REF!,16,0))</f>
        <v/>
      </c>
      <c r="AS206" s="196" t="str">
        <f>IF(ISERROR(VLOOKUP($M206,#REF!,7,0)),"",VLOOKUP($M206,#REF!,7,0))</f>
        <v/>
      </c>
      <c r="AT206" s="203">
        <f t="shared" si="110"/>
        <v>0</v>
      </c>
      <c r="AU206" s="208" t="str">
        <f t="shared" si="111"/>
        <v/>
      </c>
      <c r="AW206" s="208" t="str">
        <f>IF(ISERROR(VLOOKUP($M206,#REF!,10,0)),"",VLOOKUP($M206,#REF!,10,0))</f>
        <v/>
      </c>
      <c r="AX206" s="203">
        <f t="shared" si="112"/>
        <v>0</v>
      </c>
      <c r="AY206" s="208" t="str">
        <f t="shared" si="113"/>
        <v/>
      </c>
      <c r="BA206" s="225" t="str">
        <f t="shared" si="114"/>
        <v/>
      </c>
      <c r="BB206" s="225" t="str">
        <f t="shared" si="115"/>
        <v/>
      </c>
    </row>
    <row r="207" spans="1:54" s="39" customFormat="1" ht="25.2" customHeight="1" x14ac:dyDescent="0.2">
      <c r="A207" s="45"/>
      <c r="B207" s="48"/>
      <c r="C207" s="48"/>
      <c r="D207" s="53"/>
      <c r="E207" s="53"/>
      <c r="F207" s="55"/>
      <c r="G207" s="55"/>
      <c r="H207" s="60"/>
      <c r="I207" s="66"/>
      <c r="J207" s="68"/>
      <c r="L207" s="73">
        <f t="shared" si="91"/>
        <v>0</v>
      </c>
      <c r="M207" s="73" t="str">
        <f t="shared" si="92"/>
        <v xml:space="preserve"> </v>
      </c>
      <c r="N207" s="100">
        <f t="shared" si="93"/>
        <v>0</v>
      </c>
      <c r="O207" s="100">
        <f t="shared" si="94"/>
        <v>0</v>
      </c>
      <c r="P207" s="108">
        <f t="shared" si="95"/>
        <v>0</v>
      </c>
      <c r="Q207" s="108" t="str">
        <f>IF(OR($C207="LED",$C207="不明"),"",IF(ISERROR(VLOOKUP($M207,#REF!,2,0)),"",VLOOKUP($M207,#REF!,2,0)))</f>
        <v/>
      </c>
      <c r="R207" s="100">
        <f t="shared" si="96"/>
        <v>0</v>
      </c>
      <c r="S207" s="100">
        <f t="shared" si="97"/>
        <v>0</v>
      </c>
      <c r="T207" s="120" t="str">
        <f t="shared" si="98"/>
        <v/>
      </c>
      <c r="U207" s="124"/>
      <c r="V207" s="129" t="s">
        <v>164</v>
      </c>
      <c r="W207" s="131"/>
      <c r="X207" s="75" t="str">
        <f>IF(COUNTIF($M207,"*LED*"),"LED設置済",IF(COUNTIF($M207,"*不明*"),"該当不明",IF(ISERROR(VLOOKUP($M207,#REF!,4,0)),"",VLOOKUP($M207,#REF!,4,0))))</f>
        <v/>
      </c>
      <c r="Y207" s="139">
        <f t="shared" si="99"/>
        <v>0</v>
      </c>
      <c r="Z207" s="144" t="str">
        <f>IF(ISERROR(VLOOKUP($M207,#REF!,5,0)),"",VLOOKUP($M207,#REF!,5,0))</f>
        <v/>
      </c>
      <c r="AA207" s="147" t="str">
        <f t="shared" si="100"/>
        <v/>
      </c>
      <c r="AB207" s="147" t="str">
        <f t="shared" si="101"/>
        <v/>
      </c>
      <c r="AC207" s="147" t="str">
        <f>IF(ISERROR(VLOOKUP($M207,#REF!,6,0)),"",VLOOKUP($M207,#REF!,6,0))</f>
        <v/>
      </c>
      <c r="AD207" s="147" t="str">
        <f>IF(ISERROR(VLOOKUP($M207,#REF!,8,0)),"",VLOOKUP($M207,#REF!,8,0))</f>
        <v/>
      </c>
      <c r="AE207" s="152" t="str">
        <f t="shared" si="102"/>
        <v/>
      </c>
      <c r="AF207" s="155" t="str">
        <f t="shared" si="103"/>
        <v/>
      </c>
      <c r="AG207" s="146" t="str">
        <f t="shared" si="104"/>
        <v/>
      </c>
      <c r="AH207" s="146" t="str">
        <f>IF(ISERROR(VLOOKUP($M207,#REF!,9,0)),"",VLOOKUP($M207,#REF!,9,0))</f>
        <v/>
      </c>
      <c r="AI207" s="146" t="str">
        <f t="shared" si="105"/>
        <v/>
      </c>
      <c r="AJ207" s="168">
        <f t="shared" si="106"/>
        <v>0</v>
      </c>
      <c r="AK207" s="171"/>
      <c r="AL207" s="174" t="str">
        <f t="shared" si="107"/>
        <v/>
      </c>
      <c r="AM207" s="179" t="str">
        <f t="shared" si="108"/>
        <v/>
      </c>
      <c r="AN207" s="183" t="str">
        <f t="shared" si="109"/>
        <v>未入力セル</v>
      </c>
      <c r="AO207" s="186" t="str">
        <f t="shared" si="89"/>
        <v/>
      </c>
      <c r="AP207" s="186" t="str">
        <f t="shared" si="90"/>
        <v/>
      </c>
      <c r="AQ207" s="39">
        <f t="shared" si="88"/>
        <v>0</v>
      </c>
      <c r="AR207" s="39" t="str">
        <f>IF(ISERROR(VLOOKUP($M207,#REF!,16,0)),"",VLOOKUP($M207,#REF!,16,0))</f>
        <v/>
      </c>
      <c r="AS207" s="196" t="str">
        <f>IF(ISERROR(VLOOKUP($M207,#REF!,7,0)),"",VLOOKUP($M207,#REF!,7,0))</f>
        <v/>
      </c>
      <c r="AT207" s="203">
        <f t="shared" si="110"/>
        <v>0</v>
      </c>
      <c r="AU207" s="208" t="str">
        <f t="shared" si="111"/>
        <v/>
      </c>
      <c r="AW207" s="208" t="str">
        <f>IF(ISERROR(VLOOKUP($M207,#REF!,10,0)),"",VLOOKUP($M207,#REF!,10,0))</f>
        <v/>
      </c>
      <c r="AX207" s="203">
        <f t="shared" si="112"/>
        <v>0</v>
      </c>
      <c r="AY207" s="208" t="str">
        <f t="shared" si="113"/>
        <v/>
      </c>
      <c r="BA207" s="225" t="str">
        <f t="shared" si="114"/>
        <v/>
      </c>
      <c r="BB207" s="225" t="str">
        <f t="shared" si="115"/>
        <v/>
      </c>
    </row>
    <row r="208" spans="1:54" s="39" customFormat="1" ht="25.2" customHeight="1" x14ac:dyDescent="0.2">
      <c r="A208" s="45"/>
      <c r="B208" s="48"/>
      <c r="C208" s="48"/>
      <c r="D208" s="53"/>
      <c r="E208" s="53"/>
      <c r="F208" s="55"/>
      <c r="G208" s="55"/>
      <c r="H208" s="60"/>
      <c r="I208" s="66"/>
      <c r="J208" s="68"/>
      <c r="L208" s="73">
        <f t="shared" si="91"/>
        <v>0</v>
      </c>
      <c r="M208" s="73" t="str">
        <f t="shared" si="92"/>
        <v xml:space="preserve"> </v>
      </c>
      <c r="N208" s="100">
        <f t="shared" si="93"/>
        <v>0</v>
      </c>
      <c r="O208" s="100">
        <f t="shared" si="94"/>
        <v>0</v>
      </c>
      <c r="P208" s="108">
        <f t="shared" si="95"/>
        <v>0</v>
      </c>
      <c r="Q208" s="108" t="str">
        <f>IF(OR($C208="LED",$C208="不明"),"",IF(ISERROR(VLOOKUP($M208,#REF!,2,0)),"",VLOOKUP($M208,#REF!,2,0)))</f>
        <v/>
      </c>
      <c r="R208" s="100">
        <f t="shared" si="96"/>
        <v>0</v>
      </c>
      <c r="S208" s="100">
        <f t="shared" si="97"/>
        <v>0</v>
      </c>
      <c r="T208" s="120" t="str">
        <f t="shared" si="98"/>
        <v/>
      </c>
      <c r="U208" s="124"/>
      <c r="V208" s="129" t="s">
        <v>164</v>
      </c>
      <c r="W208" s="131"/>
      <c r="X208" s="75" t="str">
        <f>IF(COUNTIF($M208,"*LED*"),"LED設置済",IF(COUNTIF($M208,"*不明*"),"該当不明",IF(ISERROR(VLOOKUP($M208,#REF!,4,0)),"",VLOOKUP($M208,#REF!,4,0))))</f>
        <v/>
      </c>
      <c r="Y208" s="139">
        <f t="shared" si="99"/>
        <v>0</v>
      </c>
      <c r="Z208" s="144" t="str">
        <f>IF(ISERROR(VLOOKUP($M208,#REF!,5,0)),"",VLOOKUP($M208,#REF!,5,0))</f>
        <v/>
      </c>
      <c r="AA208" s="147" t="str">
        <f t="shared" si="100"/>
        <v/>
      </c>
      <c r="AB208" s="147" t="str">
        <f t="shared" si="101"/>
        <v/>
      </c>
      <c r="AC208" s="147" t="str">
        <f>IF(ISERROR(VLOOKUP($M208,#REF!,6,0)),"",VLOOKUP($M208,#REF!,6,0))</f>
        <v/>
      </c>
      <c r="AD208" s="147" t="str">
        <f>IF(ISERROR(VLOOKUP($M208,#REF!,8,0)),"",VLOOKUP($M208,#REF!,8,0))</f>
        <v/>
      </c>
      <c r="AE208" s="152" t="str">
        <f t="shared" si="102"/>
        <v/>
      </c>
      <c r="AF208" s="155" t="str">
        <f t="shared" si="103"/>
        <v/>
      </c>
      <c r="AG208" s="146" t="str">
        <f t="shared" si="104"/>
        <v/>
      </c>
      <c r="AH208" s="146" t="str">
        <f>IF(ISERROR(VLOOKUP($M208,#REF!,9,0)),"",VLOOKUP($M208,#REF!,9,0))</f>
        <v/>
      </c>
      <c r="AI208" s="146" t="str">
        <f t="shared" si="105"/>
        <v/>
      </c>
      <c r="AJ208" s="168">
        <f t="shared" si="106"/>
        <v>0</v>
      </c>
      <c r="AK208" s="171"/>
      <c r="AL208" s="174" t="str">
        <f t="shared" si="107"/>
        <v/>
      </c>
      <c r="AM208" s="179" t="str">
        <f t="shared" si="108"/>
        <v/>
      </c>
      <c r="AN208" s="183" t="str">
        <f t="shared" si="109"/>
        <v>未入力セル</v>
      </c>
      <c r="AO208" s="186" t="str">
        <f t="shared" si="89"/>
        <v/>
      </c>
      <c r="AP208" s="186" t="str">
        <f t="shared" si="90"/>
        <v/>
      </c>
      <c r="AQ208" s="39">
        <f t="shared" si="88"/>
        <v>0</v>
      </c>
      <c r="AR208" s="39" t="str">
        <f>IF(ISERROR(VLOOKUP($M208,#REF!,16,0)),"",VLOOKUP($M208,#REF!,16,0))</f>
        <v/>
      </c>
      <c r="AS208" s="196" t="str">
        <f>IF(ISERROR(VLOOKUP($M208,#REF!,7,0)),"",VLOOKUP($M208,#REF!,7,0))</f>
        <v/>
      </c>
      <c r="AT208" s="203">
        <f t="shared" si="110"/>
        <v>0</v>
      </c>
      <c r="AU208" s="208" t="str">
        <f t="shared" si="111"/>
        <v/>
      </c>
      <c r="AW208" s="208" t="str">
        <f>IF(ISERROR(VLOOKUP($M208,#REF!,10,0)),"",VLOOKUP($M208,#REF!,10,0))</f>
        <v/>
      </c>
      <c r="AX208" s="203">
        <f t="shared" si="112"/>
        <v>0</v>
      </c>
      <c r="AY208" s="208" t="str">
        <f t="shared" si="113"/>
        <v/>
      </c>
      <c r="BA208" s="225" t="str">
        <f t="shared" si="114"/>
        <v/>
      </c>
      <c r="BB208" s="225" t="str">
        <f t="shared" si="115"/>
        <v/>
      </c>
    </row>
    <row r="209" spans="1:54" s="39" customFormat="1" ht="25.2" customHeight="1" x14ac:dyDescent="0.2">
      <c r="A209" s="45"/>
      <c r="B209" s="48"/>
      <c r="C209" s="48"/>
      <c r="D209" s="53"/>
      <c r="E209" s="53"/>
      <c r="F209" s="55"/>
      <c r="G209" s="55"/>
      <c r="H209" s="60"/>
      <c r="I209" s="66"/>
      <c r="J209" s="68"/>
      <c r="L209" s="73">
        <f t="shared" si="91"/>
        <v>0</v>
      </c>
      <c r="M209" s="73" t="str">
        <f t="shared" si="92"/>
        <v xml:space="preserve"> </v>
      </c>
      <c r="N209" s="100">
        <f t="shared" si="93"/>
        <v>0</v>
      </c>
      <c r="O209" s="100">
        <f t="shared" si="94"/>
        <v>0</v>
      </c>
      <c r="P209" s="108">
        <f t="shared" si="95"/>
        <v>0</v>
      </c>
      <c r="Q209" s="108" t="str">
        <f>IF(OR($C209="LED",$C209="不明"),"",IF(ISERROR(VLOOKUP($M209,#REF!,2,0)),"",VLOOKUP($M209,#REF!,2,0)))</f>
        <v/>
      </c>
      <c r="R209" s="100">
        <f t="shared" si="96"/>
        <v>0</v>
      </c>
      <c r="S209" s="100">
        <f t="shared" si="97"/>
        <v>0</v>
      </c>
      <c r="T209" s="120" t="str">
        <f t="shared" si="98"/>
        <v/>
      </c>
      <c r="U209" s="124"/>
      <c r="V209" s="129" t="s">
        <v>164</v>
      </c>
      <c r="W209" s="131"/>
      <c r="X209" s="75" t="str">
        <f>IF(COUNTIF($M209,"*LED*"),"LED設置済",IF(COUNTIF($M209,"*不明*"),"該当不明",IF(ISERROR(VLOOKUP($M209,#REF!,4,0)),"",VLOOKUP($M209,#REF!,4,0))))</f>
        <v/>
      </c>
      <c r="Y209" s="139">
        <f t="shared" si="99"/>
        <v>0</v>
      </c>
      <c r="Z209" s="144" t="str">
        <f>IF(ISERROR(VLOOKUP($M209,#REF!,5,0)),"",VLOOKUP($M209,#REF!,5,0))</f>
        <v/>
      </c>
      <c r="AA209" s="147" t="str">
        <f t="shared" si="100"/>
        <v/>
      </c>
      <c r="AB209" s="147" t="str">
        <f t="shared" si="101"/>
        <v/>
      </c>
      <c r="AC209" s="147" t="str">
        <f>IF(ISERROR(VLOOKUP($M209,#REF!,6,0)),"",VLOOKUP($M209,#REF!,6,0))</f>
        <v/>
      </c>
      <c r="AD209" s="147" t="str">
        <f>IF(ISERROR(VLOOKUP($M209,#REF!,8,0)),"",VLOOKUP($M209,#REF!,8,0))</f>
        <v/>
      </c>
      <c r="AE209" s="152" t="str">
        <f t="shared" si="102"/>
        <v/>
      </c>
      <c r="AF209" s="155" t="str">
        <f t="shared" si="103"/>
        <v/>
      </c>
      <c r="AG209" s="146" t="str">
        <f t="shared" si="104"/>
        <v/>
      </c>
      <c r="AH209" s="146" t="str">
        <f>IF(ISERROR(VLOOKUP($M209,#REF!,9,0)),"",VLOOKUP($M209,#REF!,9,0))</f>
        <v/>
      </c>
      <c r="AI209" s="146" t="str">
        <f t="shared" si="105"/>
        <v/>
      </c>
      <c r="AJ209" s="168">
        <f t="shared" si="106"/>
        <v>0</v>
      </c>
      <c r="AK209" s="171"/>
      <c r="AL209" s="174" t="str">
        <f t="shared" si="107"/>
        <v/>
      </c>
      <c r="AM209" s="179" t="str">
        <f t="shared" si="108"/>
        <v/>
      </c>
      <c r="AN209" s="183" t="str">
        <f t="shared" si="109"/>
        <v>未入力セル</v>
      </c>
      <c r="AO209" s="186" t="str">
        <f t="shared" si="89"/>
        <v/>
      </c>
      <c r="AP209" s="186" t="str">
        <f t="shared" si="90"/>
        <v/>
      </c>
      <c r="AQ209" s="39">
        <f t="shared" si="88"/>
        <v>0</v>
      </c>
      <c r="AR209" s="39" t="str">
        <f>IF(ISERROR(VLOOKUP($M209,#REF!,16,0)),"",VLOOKUP($M209,#REF!,16,0))</f>
        <v/>
      </c>
      <c r="AS209" s="196" t="str">
        <f>IF(ISERROR(VLOOKUP($M209,#REF!,7,0)),"",VLOOKUP($M209,#REF!,7,0))</f>
        <v/>
      </c>
      <c r="AT209" s="203">
        <f t="shared" si="110"/>
        <v>0</v>
      </c>
      <c r="AU209" s="208" t="str">
        <f t="shared" si="111"/>
        <v/>
      </c>
      <c r="AW209" s="208" t="str">
        <f>IF(ISERROR(VLOOKUP($M209,#REF!,10,0)),"",VLOOKUP($M209,#REF!,10,0))</f>
        <v/>
      </c>
      <c r="AX209" s="203">
        <f t="shared" si="112"/>
        <v>0</v>
      </c>
      <c r="AY209" s="208" t="str">
        <f t="shared" si="113"/>
        <v/>
      </c>
      <c r="BA209" s="225" t="str">
        <f t="shared" si="114"/>
        <v/>
      </c>
      <c r="BB209" s="225" t="str">
        <f t="shared" si="115"/>
        <v/>
      </c>
    </row>
    <row r="210" spans="1:54" s="39" customFormat="1" ht="25.2" customHeight="1" x14ac:dyDescent="0.2">
      <c r="A210" s="45"/>
      <c r="B210" s="48"/>
      <c r="C210" s="48"/>
      <c r="D210" s="53"/>
      <c r="E210" s="53"/>
      <c r="F210" s="55"/>
      <c r="G210" s="55"/>
      <c r="H210" s="60"/>
      <c r="I210" s="66"/>
      <c r="J210" s="68"/>
      <c r="L210" s="73">
        <f t="shared" si="91"/>
        <v>0</v>
      </c>
      <c r="M210" s="73" t="str">
        <f t="shared" si="92"/>
        <v xml:space="preserve"> </v>
      </c>
      <c r="N210" s="100">
        <f t="shared" si="93"/>
        <v>0</v>
      </c>
      <c r="O210" s="100">
        <f t="shared" si="94"/>
        <v>0</v>
      </c>
      <c r="P210" s="108">
        <f t="shared" si="95"/>
        <v>0</v>
      </c>
      <c r="Q210" s="108" t="str">
        <f>IF(OR($C210="LED",$C210="不明"),"",IF(ISERROR(VLOOKUP($M210,#REF!,2,0)),"",VLOOKUP($M210,#REF!,2,0)))</f>
        <v/>
      </c>
      <c r="R210" s="100">
        <f t="shared" si="96"/>
        <v>0</v>
      </c>
      <c r="S210" s="100">
        <f t="shared" si="97"/>
        <v>0</v>
      </c>
      <c r="T210" s="120" t="str">
        <f t="shared" si="98"/>
        <v/>
      </c>
      <c r="U210" s="124"/>
      <c r="V210" s="129" t="s">
        <v>164</v>
      </c>
      <c r="W210" s="131"/>
      <c r="X210" s="75" t="str">
        <f>IF(COUNTIF($M210,"*LED*"),"LED設置済",IF(COUNTIF($M210,"*不明*"),"該当不明",IF(ISERROR(VLOOKUP($M210,#REF!,4,0)),"",VLOOKUP($M210,#REF!,4,0))))</f>
        <v/>
      </c>
      <c r="Y210" s="139">
        <f t="shared" si="99"/>
        <v>0</v>
      </c>
      <c r="Z210" s="144" t="str">
        <f>IF(ISERROR(VLOOKUP($M210,#REF!,5,0)),"",VLOOKUP($M210,#REF!,5,0))</f>
        <v/>
      </c>
      <c r="AA210" s="147" t="str">
        <f t="shared" si="100"/>
        <v/>
      </c>
      <c r="AB210" s="147" t="str">
        <f t="shared" si="101"/>
        <v/>
      </c>
      <c r="AC210" s="147" t="str">
        <f>IF(ISERROR(VLOOKUP($M210,#REF!,6,0)),"",VLOOKUP($M210,#REF!,6,0))</f>
        <v/>
      </c>
      <c r="AD210" s="147" t="str">
        <f>IF(ISERROR(VLOOKUP($M210,#REF!,8,0)),"",VLOOKUP($M210,#REF!,8,0))</f>
        <v/>
      </c>
      <c r="AE210" s="152" t="str">
        <f t="shared" si="102"/>
        <v/>
      </c>
      <c r="AF210" s="155" t="str">
        <f t="shared" si="103"/>
        <v/>
      </c>
      <c r="AG210" s="146" t="str">
        <f t="shared" si="104"/>
        <v/>
      </c>
      <c r="AH210" s="146" t="str">
        <f>IF(ISERROR(VLOOKUP($M210,#REF!,9,0)),"",VLOOKUP($M210,#REF!,9,0))</f>
        <v/>
      </c>
      <c r="AI210" s="146" t="str">
        <f t="shared" si="105"/>
        <v/>
      </c>
      <c r="AJ210" s="168">
        <f t="shared" si="106"/>
        <v>0</v>
      </c>
      <c r="AK210" s="171"/>
      <c r="AL210" s="174" t="str">
        <f t="shared" si="107"/>
        <v/>
      </c>
      <c r="AM210" s="179" t="str">
        <f t="shared" si="108"/>
        <v/>
      </c>
      <c r="AN210" s="183" t="str">
        <f t="shared" si="109"/>
        <v>未入力セル</v>
      </c>
      <c r="AO210" s="186" t="str">
        <f t="shared" si="89"/>
        <v/>
      </c>
      <c r="AP210" s="186" t="str">
        <f t="shared" si="90"/>
        <v/>
      </c>
      <c r="AQ210" s="39">
        <f t="shared" si="88"/>
        <v>0</v>
      </c>
      <c r="AR210" s="39" t="str">
        <f>IF(ISERROR(VLOOKUP($M210,#REF!,16,0)),"",VLOOKUP($M210,#REF!,16,0))</f>
        <v/>
      </c>
      <c r="AS210" s="196" t="str">
        <f>IF(ISERROR(VLOOKUP($M210,#REF!,7,0)),"",VLOOKUP($M210,#REF!,7,0))</f>
        <v/>
      </c>
      <c r="AT210" s="203">
        <f t="shared" si="110"/>
        <v>0</v>
      </c>
      <c r="AU210" s="208" t="str">
        <f t="shared" si="111"/>
        <v/>
      </c>
      <c r="AW210" s="208" t="str">
        <f>IF(ISERROR(VLOOKUP($M210,#REF!,10,0)),"",VLOOKUP($M210,#REF!,10,0))</f>
        <v/>
      </c>
      <c r="AX210" s="203">
        <f t="shared" si="112"/>
        <v>0</v>
      </c>
      <c r="AY210" s="208" t="str">
        <f t="shared" si="113"/>
        <v/>
      </c>
      <c r="BA210" s="225" t="str">
        <f t="shared" si="114"/>
        <v/>
      </c>
      <c r="BB210" s="225" t="str">
        <f t="shared" si="115"/>
        <v/>
      </c>
    </row>
    <row r="211" spans="1:54" s="39" customFormat="1" ht="25.2" customHeight="1" x14ac:dyDescent="0.2">
      <c r="A211" s="45"/>
      <c r="B211" s="48"/>
      <c r="C211" s="48"/>
      <c r="D211" s="53"/>
      <c r="E211" s="53"/>
      <c r="F211" s="55"/>
      <c r="G211" s="55"/>
      <c r="H211" s="60"/>
      <c r="I211" s="66"/>
      <c r="J211" s="68"/>
      <c r="L211" s="73">
        <f t="shared" si="91"/>
        <v>0</v>
      </c>
      <c r="M211" s="73" t="str">
        <f t="shared" si="92"/>
        <v xml:space="preserve"> </v>
      </c>
      <c r="N211" s="100">
        <f t="shared" si="93"/>
        <v>0</v>
      </c>
      <c r="O211" s="100">
        <f t="shared" si="94"/>
        <v>0</v>
      </c>
      <c r="P211" s="108">
        <f t="shared" si="95"/>
        <v>0</v>
      </c>
      <c r="Q211" s="108" t="str">
        <f>IF(OR($C211="LED",$C211="不明"),"",IF(ISERROR(VLOOKUP($M211,#REF!,2,0)),"",VLOOKUP($M211,#REF!,2,0)))</f>
        <v/>
      </c>
      <c r="R211" s="100">
        <f t="shared" si="96"/>
        <v>0</v>
      </c>
      <c r="S211" s="100">
        <f t="shared" si="97"/>
        <v>0</v>
      </c>
      <c r="T211" s="120" t="str">
        <f t="shared" si="98"/>
        <v/>
      </c>
      <c r="U211" s="124"/>
      <c r="V211" s="129" t="s">
        <v>164</v>
      </c>
      <c r="W211" s="131"/>
      <c r="X211" s="75" t="str">
        <f>IF(COUNTIF($M211,"*LED*"),"LED設置済",IF(COUNTIF($M211,"*不明*"),"該当不明",IF(ISERROR(VLOOKUP($M211,#REF!,4,0)),"",VLOOKUP($M211,#REF!,4,0))))</f>
        <v/>
      </c>
      <c r="Y211" s="139">
        <f t="shared" si="99"/>
        <v>0</v>
      </c>
      <c r="Z211" s="144" t="str">
        <f>IF(ISERROR(VLOOKUP($M211,#REF!,5,0)),"",VLOOKUP($M211,#REF!,5,0))</f>
        <v/>
      </c>
      <c r="AA211" s="147" t="str">
        <f t="shared" si="100"/>
        <v/>
      </c>
      <c r="AB211" s="147" t="str">
        <f t="shared" si="101"/>
        <v/>
      </c>
      <c r="AC211" s="147" t="str">
        <f>IF(ISERROR(VLOOKUP($M211,#REF!,6,0)),"",VLOOKUP($M211,#REF!,6,0))</f>
        <v/>
      </c>
      <c r="AD211" s="147" t="str">
        <f>IF(ISERROR(VLOOKUP($M211,#REF!,8,0)),"",VLOOKUP($M211,#REF!,8,0))</f>
        <v/>
      </c>
      <c r="AE211" s="152" t="str">
        <f t="shared" si="102"/>
        <v/>
      </c>
      <c r="AF211" s="155" t="str">
        <f t="shared" si="103"/>
        <v/>
      </c>
      <c r="AG211" s="146" t="str">
        <f t="shared" si="104"/>
        <v/>
      </c>
      <c r="AH211" s="146" t="str">
        <f>IF(ISERROR(VLOOKUP($M211,#REF!,9,0)),"",VLOOKUP($M211,#REF!,9,0))</f>
        <v/>
      </c>
      <c r="AI211" s="146" t="str">
        <f t="shared" si="105"/>
        <v/>
      </c>
      <c r="AJ211" s="168">
        <f t="shared" si="106"/>
        <v>0</v>
      </c>
      <c r="AK211" s="171"/>
      <c r="AL211" s="174" t="str">
        <f t="shared" si="107"/>
        <v/>
      </c>
      <c r="AM211" s="179" t="str">
        <f t="shared" si="108"/>
        <v/>
      </c>
      <c r="AN211" s="183" t="str">
        <f t="shared" si="109"/>
        <v>未入力セル</v>
      </c>
      <c r="AO211" s="186" t="str">
        <f t="shared" si="89"/>
        <v/>
      </c>
      <c r="AP211" s="186" t="str">
        <f t="shared" si="90"/>
        <v/>
      </c>
      <c r="AQ211" s="39">
        <f t="shared" si="88"/>
        <v>0</v>
      </c>
      <c r="AR211" s="39" t="str">
        <f>IF(ISERROR(VLOOKUP($M211,#REF!,16,0)),"",VLOOKUP($M211,#REF!,16,0))</f>
        <v/>
      </c>
      <c r="AS211" s="196" t="str">
        <f>IF(ISERROR(VLOOKUP($M211,#REF!,7,0)),"",VLOOKUP($M211,#REF!,7,0))</f>
        <v/>
      </c>
      <c r="AT211" s="203">
        <f t="shared" si="110"/>
        <v>0</v>
      </c>
      <c r="AU211" s="208" t="str">
        <f t="shared" si="111"/>
        <v/>
      </c>
      <c r="AW211" s="208" t="str">
        <f>IF(ISERROR(VLOOKUP($M211,#REF!,10,0)),"",VLOOKUP($M211,#REF!,10,0))</f>
        <v/>
      </c>
      <c r="AX211" s="203">
        <f t="shared" si="112"/>
        <v>0</v>
      </c>
      <c r="AY211" s="208" t="str">
        <f t="shared" si="113"/>
        <v/>
      </c>
      <c r="BA211" s="225" t="str">
        <f t="shared" si="114"/>
        <v/>
      </c>
      <c r="BB211" s="225" t="str">
        <f t="shared" si="115"/>
        <v/>
      </c>
    </row>
    <row r="212" spans="1:54" s="39" customFormat="1" ht="25.2" customHeight="1" x14ac:dyDescent="0.2">
      <c r="A212" s="45"/>
      <c r="B212" s="48"/>
      <c r="C212" s="48"/>
      <c r="D212" s="53"/>
      <c r="E212" s="53"/>
      <c r="F212" s="55"/>
      <c r="G212" s="55"/>
      <c r="H212" s="60"/>
      <c r="I212" s="66"/>
      <c r="J212" s="68"/>
      <c r="L212" s="73">
        <f t="shared" si="91"/>
        <v>0</v>
      </c>
      <c r="M212" s="73" t="str">
        <f t="shared" si="92"/>
        <v xml:space="preserve"> </v>
      </c>
      <c r="N212" s="100">
        <f t="shared" si="93"/>
        <v>0</v>
      </c>
      <c r="O212" s="100">
        <f t="shared" si="94"/>
        <v>0</v>
      </c>
      <c r="P212" s="108">
        <f t="shared" si="95"/>
        <v>0</v>
      </c>
      <c r="Q212" s="108" t="str">
        <f>IF(OR($C212="LED",$C212="不明"),"",IF(ISERROR(VLOOKUP($M212,#REF!,2,0)),"",VLOOKUP($M212,#REF!,2,0)))</f>
        <v/>
      </c>
      <c r="R212" s="100">
        <f t="shared" si="96"/>
        <v>0</v>
      </c>
      <c r="S212" s="100">
        <f t="shared" si="97"/>
        <v>0</v>
      </c>
      <c r="T212" s="120" t="str">
        <f t="shared" si="98"/>
        <v/>
      </c>
      <c r="U212" s="124"/>
      <c r="V212" s="129" t="s">
        <v>164</v>
      </c>
      <c r="W212" s="131"/>
      <c r="X212" s="75" t="str">
        <f>IF(COUNTIF($M212,"*LED*"),"LED設置済",IF(COUNTIF($M212,"*不明*"),"該当不明",IF(ISERROR(VLOOKUP($M212,#REF!,4,0)),"",VLOOKUP($M212,#REF!,4,0))))</f>
        <v/>
      </c>
      <c r="Y212" s="139">
        <f t="shared" si="99"/>
        <v>0</v>
      </c>
      <c r="Z212" s="144" t="str">
        <f>IF(ISERROR(VLOOKUP($M212,#REF!,5,0)),"",VLOOKUP($M212,#REF!,5,0))</f>
        <v/>
      </c>
      <c r="AA212" s="147" t="str">
        <f t="shared" si="100"/>
        <v/>
      </c>
      <c r="AB212" s="147" t="str">
        <f t="shared" si="101"/>
        <v/>
      </c>
      <c r="AC212" s="147" t="str">
        <f>IF(ISERROR(VLOOKUP($M212,#REF!,6,0)),"",VLOOKUP($M212,#REF!,6,0))</f>
        <v/>
      </c>
      <c r="AD212" s="147" t="str">
        <f>IF(ISERROR(VLOOKUP($M212,#REF!,8,0)),"",VLOOKUP($M212,#REF!,8,0))</f>
        <v/>
      </c>
      <c r="AE212" s="152" t="str">
        <f t="shared" si="102"/>
        <v/>
      </c>
      <c r="AF212" s="155" t="str">
        <f t="shared" si="103"/>
        <v/>
      </c>
      <c r="AG212" s="146" t="str">
        <f t="shared" si="104"/>
        <v/>
      </c>
      <c r="AH212" s="146" t="str">
        <f>IF(ISERROR(VLOOKUP($M212,#REF!,9,0)),"",VLOOKUP($M212,#REF!,9,0))</f>
        <v/>
      </c>
      <c r="AI212" s="146" t="str">
        <f t="shared" si="105"/>
        <v/>
      </c>
      <c r="AJ212" s="168">
        <f t="shared" si="106"/>
        <v>0</v>
      </c>
      <c r="AK212" s="171"/>
      <c r="AL212" s="174" t="str">
        <f t="shared" si="107"/>
        <v/>
      </c>
      <c r="AM212" s="179" t="str">
        <f t="shared" si="108"/>
        <v/>
      </c>
      <c r="AN212" s="183" t="str">
        <f t="shared" si="109"/>
        <v>未入力セル</v>
      </c>
      <c r="AO212" s="186" t="str">
        <f t="shared" si="89"/>
        <v/>
      </c>
      <c r="AP212" s="186" t="str">
        <f t="shared" si="90"/>
        <v/>
      </c>
      <c r="AQ212" s="39">
        <f t="shared" si="88"/>
        <v>0</v>
      </c>
      <c r="AR212" s="39" t="str">
        <f>IF(ISERROR(VLOOKUP($M212,#REF!,16,0)),"",VLOOKUP($M212,#REF!,16,0))</f>
        <v/>
      </c>
      <c r="AS212" s="196" t="str">
        <f>IF(ISERROR(VLOOKUP($M212,#REF!,7,0)),"",VLOOKUP($M212,#REF!,7,0))</f>
        <v/>
      </c>
      <c r="AT212" s="203">
        <f t="shared" si="110"/>
        <v>0</v>
      </c>
      <c r="AU212" s="208" t="str">
        <f t="shared" si="111"/>
        <v/>
      </c>
      <c r="AW212" s="208" t="str">
        <f>IF(ISERROR(VLOOKUP($M212,#REF!,10,0)),"",VLOOKUP($M212,#REF!,10,0))</f>
        <v/>
      </c>
      <c r="AX212" s="203">
        <f t="shared" si="112"/>
        <v>0</v>
      </c>
      <c r="AY212" s="208" t="str">
        <f t="shared" si="113"/>
        <v/>
      </c>
      <c r="BA212" s="225" t="str">
        <f t="shared" si="114"/>
        <v/>
      </c>
      <c r="BB212" s="225" t="str">
        <f t="shared" si="115"/>
        <v/>
      </c>
    </row>
    <row r="213" spans="1:54" s="39" customFormat="1" ht="25.2" customHeight="1" x14ac:dyDescent="0.2">
      <c r="A213" s="45"/>
      <c r="B213" s="48"/>
      <c r="C213" s="48"/>
      <c r="D213" s="53"/>
      <c r="E213" s="53"/>
      <c r="F213" s="55"/>
      <c r="G213" s="55"/>
      <c r="H213" s="60"/>
      <c r="I213" s="66"/>
      <c r="J213" s="68"/>
      <c r="L213" s="73">
        <f t="shared" si="91"/>
        <v>0</v>
      </c>
      <c r="M213" s="73" t="str">
        <f t="shared" si="92"/>
        <v xml:space="preserve"> </v>
      </c>
      <c r="N213" s="100">
        <f t="shared" si="93"/>
        <v>0</v>
      </c>
      <c r="O213" s="100">
        <f t="shared" si="94"/>
        <v>0</v>
      </c>
      <c r="P213" s="108">
        <f t="shared" si="95"/>
        <v>0</v>
      </c>
      <c r="Q213" s="108" t="str">
        <f>IF(OR($C213="LED",$C213="不明"),"",IF(ISERROR(VLOOKUP($M213,#REF!,2,0)),"",VLOOKUP($M213,#REF!,2,0)))</f>
        <v/>
      </c>
      <c r="R213" s="100">
        <f t="shared" si="96"/>
        <v>0</v>
      </c>
      <c r="S213" s="100">
        <f t="shared" si="97"/>
        <v>0</v>
      </c>
      <c r="T213" s="120" t="str">
        <f t="shared" si="98"/>
        <v/>
      </c>
      <c r="U213" s="124"/>
      <c r="V213" s="129" t="s">
        <v>164</v>
      </c>
      <c r="W213" s="131"/>
      <c r="X213" s="75" t="str">
        <f>IF(COUNTIF($M213,"*LED*"),"LED設置済",IF(COUNTIF($M213,"*不明*"),"該当不明",IF(ISERROR(VLOOKUP($M213,#REF!,4,0)),"",VLOOKUP($M213,#REF!,4,0))))</f>
        <v/>
      </c>
      <c r="Y213" s="139">
        <f t="shared" si="99"/>
        <v>0</v>
      </c>
      <c r="Z213" s="144" t="str">
        <f>IF(ISERROR(VLOOKUP($M213,#REF!,5,0)),"",VLOOKUP($M213,#REF!,5,0))</f>
        <v/>
      </c>
      <c r="AA213" s="147" t="str">
        <f t="shared" si="100"/>
        <v/>
      </c>
      <c r="AB213" s="147" t="str">
        <f t="shared" si="101"/>
        <v/>
      </c>
      <c r="AC213" s="147" t="str">
        <f>IF(ISERROR(VLOOKUP($M213,#REF!,6,0)),"",VLOOKUP($M213,#REF!,6,0))</f>
        <v/>
      </c>
      <c r="AD213" s="147" t="str">
        <f>IF(ISERROR(VLOOKUP($M213,#REF!,8,0)),"",VLOOKUP($M213,#REF!,8,0))</f>
        <v/>
      </c>
      <c r="AE213" s="152" t="str">
        <f t="shared" si="102"/>
        <v/>
      </c>
      <c r="AF213" s="155" t="str">
        <f t="shared" si="103"/>
        <v/>
      </c>
      <c r="AG213" s="146" t="str">
        <f t="shared" si="104"/>
        <v/>
      </c>
      <c r="AH213" s="146" t="str">
        <f>IF(ISERROR(VLOOKUP($M213,#REF!,9,0)),"",VLOOKUP($M213,#REF!,9,0))</f>
        <v/>
      </c>
      <c r="AI213" s="146" t="str">
        <f t="shared" si="105"/>
        <v/>
      </c>
      <c r="AJ213" s="168">
        <f t="shared" si="106"/>
        <v>0</v>
      </c>
      <c r="AK213" s="171"/>
      <c r="AL213" s="174" t="str">
        <f t="shared" si="107"/>
        <v/>
      </c>
      <c r="AM213" s="179" t="str">
        <f t="shared" si="108"/>
        <v/>
      </c>
      <c r="AN213" s="183" t="str">
        <f t="shared" si="109"/>
        <v>未入力セル</v>
      </c>
      <c r="AO213" s="186" t="str">
        <f t="shared" si="89"/>
        <v/>
      </c>
      <c r="AP213" s="186" t="str">
        <f t="shared" si="90"/>
        <v/>
      </c>
      <c r="AQ213" s="39">
        <f t="shared" si="88"/>
        <v>0</v>
      </c>
      <c r="AR213" s="39" t="str">
        <f>IF(ISERROR(VLOOKUP($M213,#REF!,16,0)),"",VLOOKUP($M213,#REF!,16,0))</f>
        <v/>
      </c>
      <c r="AS213" s="196" t="str">
        <f>IF(ISERROR(VLOOKUP($M213,#REF!,7,0)),"",VLOOKUP($M213,#REF!,7,0))</f>
        <v/>
      </c>
      <c r="AT213" s="203">
        <f t="shared" si="110"/>
        <v>0</v>
      </c>
      <c r="AU213" s="208" t="str">
        <f t="shared" si="111"/>
        <v/>
      </c>
      <c r="AW213" s="208" t="str">
        <f>IF(ISERROR(VLOOKUP($M213,#REF!,10,0)),"",VLOOKUP($M213,#REF!,10,0))</f>
        <v/>
      </c>
      <c r="AX213" s="203">
        <f t="shared" si="112"/>
        <v>0</v>
      </c>
      <c r="AY213" s="208" t="str">
        <f t="shared" si="113"/>
        <v/>
      </c>
      <c r="BA213" s="225" t="str">
        <f t="shared" si="114"/>
        <v/>
      </c>
      <c r="BB213" s="225" t="str">
        <f t="shared" si="115"/>
        <v/>
      </c>
    </row>
    <row r="214" spans="1:54" s="39" customFormat="1" ht="25.2" customHeight="1" x14ac:dyDescent="0.2">
      <c r="A214" s="45"/>
      <c r="B214" s="48"/>
      <c r="C214" s="48"/>
      <c r="D214" s="53"/>
      <c r="E214" s="53"/>
      <c r="F214" s="55"/>
      <c r="G214" s="55"/>
      <c r="H214" s="60"/>
      <c r="I214" s="66"/>
      <c r="J214" s="68"/>
      <c r="L214" s="73">
        <f t="shared" si="91"/>
        <v>0</v>
      </c>
      <c r="M214" s="73" t="str">
        <f t="shared" si="92"/>
        <v xml:space="preserve"> </v>
      </c>
      <c r="N214" s="100">
        <f t="shared" si="93"/>
        <v>0</v>
      </c>
      <c r="O214" s="100">
        <f t="shared" si="94"/>
        <v>0</v>
      </c>
      <c r="P214" s="108">
        <f t="shared" si="95"/>
        <v>0</v>
      </c>
      <c r="Q214" s="108" t="str">
        <f>IF(OR($C214="LED",$C214="不明"),"",IF(ISERROR(VLOOKUP($M214,#REF!,2,0)),"",VLOOKUP($M214,#REF!,2,0)))</f>
        <v/>
      </c>
      <c r="R214" s="100">
        <f t="shared" si="96"/>
        <v>0</v>
      </c>
      <c r="S214" s="100">
        <f t="shared" si="97"/>
        <v>0</v>
      </c>
      <c r="T214" s="120" t="str">
        <f t="shared" si="98"/>
        <v/>
      </c>
      <c r="U214" s="124"/>
      <c r="V214" s="129" t="s">
        <v>164</v>
      </c>
      <c r="W214" s="131"/>
      <c r="X214" s="75" t="str">
        <f>IF(COUNTIF($M214,"*LED*"),"LED設置済",IF(COUNTIF($M214,"*不明*"),"該当不明",IF(ISERROR(VLOOKUP($M214,#REF!,4,0)),"",VLOOKUP($M214,#REF!,4,0))))</f>
        <v/>
      </c>
      <c r="Y214" s="139">
        <f t="shared" si="99"/>
        <v>0</v>
      </c>
      <c r="Z214" s="144" t="str">
        <f>IF(ISERROR(VLOOKUP($M214,#REF!,5,0)),"",VLOOKUP($M214,#REF!,5,0))</f>
        <v/>
      </c>
      <c r="AA214" s="147" t="str">
        <f t="shared" si="100"/>
        <v/>
      </c>
      <c r="AB214" s="147" t="str">
        <f t="shared" si="101"/>
        <v/>
      </c>
      <c r="AC214" s="147" t="str">
        <f>IF(ISERROR(VLOOKUP($M214,#REF!,6,0)),"",VLOOKUP($M214,#REF!,6,0))</f>
        <v/>
      </c>
      <c r="AD214" s="147" t="str">
        <f>IF(ISERROR(VLOOKUP($M214,#REF!,8,0)),"",VLOOKUP($M214,#REF!,8,0))</f>
        <v/>
      </c>
      <c r="AE214" s="152" t="str">
        <f t="shared" si="102"/>
        <v/>
      </c>
      <c r="AF214" s="155" t="str">
        <f t="shared" si="103"/>
        <v/>
      </c>
      <c r="AG214" s="146" t="str">
        <f t="shared" si="104"/>
        <v/>
      </c>
      <c r="AH214" s="146" t="str">
        <f>IF(ISERROR(VLOOKUP($M214,#REF!,9,0)),"",VLOOKUP($M214,#REF!,9,0))</f>
        <v/>
      </c>
      <c r="AI214" s="146" t="str">
        <f t="shared" si="105"/>
        <v/>
      </c>
      <c r="AJ214" s="168">
        <f t="shared" si="106"/>
        <v>0</v>
      </c>
      <c r="AK214" s="171"/>
      <c r="AL214" s="174" t="str">
        <f t="shared" si="107"/>
        <v/>
      </c>
      <c r="AM214" s="179" t="str">
        <f t="shared" si="108"/>
        <v/>
      </c>
      <c r="AN214" s="183" t="str">
        <f t="shared" si="109"/>
        <v>未入力セル</v>
      </c>
      <c r="AO214" s="186" t="str">
        <f t="shared" si="89"/>
        <v/>
      </c>
      <c r="AP214" s="186" t="str">
        <f t="shared" si="90"/>
        <v/>
      </c>
      <c r="AQ214" s="39">
        <f t="shared" si="88"/>
        <v>0</v>
      </c>
      <c r="AR214" s="39" t="str">
        <f>IF(ISERROR(VLOOKUP($M214,#REF!,16,0)),"",VLOOKUP($M214,#REF!,16,0))</f>
        <v/>
      </c>
      <c r="AS214" s="196" t="str">
        <f>IF(ISERROR(VLOOKUP($M214,#REF!,7,0)),"",VLOOKUP($M214,#REF!,7,0))</f>
        <v/>
      </c>
      <c r="AT214" s="203">
        <f t="shared" si="110"/>
        <v>0</v>
      </c>
      <c r="AU214" s="208" t="str">
        <f t="shared" si="111"/>
        <v/>
      </c>
      <c r="AW214" s="208" t="str">
        <f>IF(ISERROR(VLOOKUP($M214,#REF!,10,0)),"",VLOOKUP($M214,#REF!,10,0))</f>
        <v/>
      </c>
      <c r="AX214" s="203">
        <f t="shared" si="112"/>
        <v>0</v>
      </c>
      <c r="AY214" s="208" t="str">
        <f t="shared" si="113"/>
        <v/>
      </c>
      <c r="BA214" s="225" t="str">
        <f t="shared" si="114"/>
        <v/>
      </c>
      <c r="BB214" s="225" t="str">
        <f t="shared" si="115"/>
        <v/>
      </c>
    </row>
    <row r="215" spans="1:54" s="39" customFormat="1" ht="25.2" customHeight="1" x14ac:dyDescent="0.2">
      <c r="A215" s="45"/>
      <c r="B215" s="48"/>
      <c r="C215" s="48"/>
      <c r="D215" s="53"/>
      <c r="E215" s="53"/>
      <c r="F215" s="55"/>
      <c r="G215" s="55"/>
      <c r="H215" s="60"/>
      <c r="I215" s="66"/>
      <c r="J215" s="68"/>
      <c r="L215" s="73">
        <f t="shared" si="91"/>
        <v>0</v>
      </c>
      <c r="M215" s="73" t="str">
        <f t="shared" si="92"/>
        <v xml:space="preserve"> </v>
      </c>
      <c r="N215" s="100">
        <f t="shared" si="93"/>
        <v>0</v>
      </c>
      <c r="O215" s="100">
        <f t="shared" si="94"/>
        <v>0</v>
      </c>
      <c r="P215" s="108">
        <f t="shared" si="95"/>
        <v>0</v>
      </c>
      <c r="Q215" s="108" t="str">
        <f>IF(OR($C215="LED",$C215="不明"),"",IF(ISERROR(VLOOKUP($M215,#REF!,2,0)),"",VLOOKUP($M215,#REF!,2,0)))</f>
        <v/>
      </c>
      <c r="R215" s="100">
        <f t="shared" si="96"/>
        <v>0</v>
      </c>
      <c r="S215" s="100">
        <f t="shared" si="97"/>
        <v>0</v>
      </c>
      <c r="T215" s="120" t="str">
        <f t="shared" si="98"/>
        <v/>
      </c>
      <c r="U215" s="124"/>
      <c r="V215" s="129" t="s">
        <v>164</v>
      </c>
      <c r="W215" s="131"/>
      <c r="X215" s="75" t="str">
        <f>IF(COUNTIF($M215,"*LED*"),"LED設置済",IF(COUNTIF($M215,"*不明*"),"該当不明",IF(ISERROR(VLOOKUP($M215,#REF!,4,0)),"",VLOOKUP($M215,#REF!,4,0))))</f>
        <v/>
      </c>
      <c r="Y215" s="139">
        <f t="shared" si="99"/>
        <v>0</v>
      </c>
      <c r="Z215" s="144" t="str">
        <f>IF(ISERROR(VLOOKUP($M215,#REF!,5,0)),"",VLOOKUP($M215,#REF!,5,0))</f>
        <v/>
      </c>
      <c r="AA215" s="147" t="str">
        <f t="shared" si="100"/>
        <v/>
      </c>
      <c r="AB215" s="147" t="str">
        <f t="shared" si="101"/>
        <v/>
      </c>
      <c r="AC215" s="147" t="str">
        <f>IF(ISERROR(VLOOKUP($M215,#REF!,6,0)),"",VLOOKUP($M215,#REF!,6,0))</f>
        <v/>
      </c>
      <c r="AD215" s="147" t="str">
        <f>IF(ISERROR(VLOOKUP($M215,#REF!,8,0)),"",VLOOKUP($M215,#REF!,8,0))</f>
        <v/>
      </c>
      <c r="AE215" s="152" t="str">
        <f t="shared" si="102"/>
        <v/>
      </c>
      <c r="AF215" s="155" t="str">
        <f t="shared" si="103"/>
        <v/>
      </c>
      <c r="AG215" s="146" t="str">
        <f t="shared" si="104"/>
        <v/>
      </c>
      <c r="AH215" s="146" t="str">
        <f>IF(ISERROR(VLOOKUP($M215,#REF!,9,0)),"",VLOOKUP($M215,#REF!,9,0))</f>
        <v/>
      </c>
      <c r="AI215" s="146" t="str">
        <f t="shared" si="105"/>
        <v/>
      </c>
      <c r="AJ215" s="168">
        <f t="shared" si="106"/>
        <v>0</v>
      </c>
      <c r="AK215" s="171"/>
      <c r="AL215" s="174" t="str">
        <f t="shared" si="107"/>
        <v/>
      </c>
      <c r="AM215" s="179" t="str">
        <f t="shared" si="108"/>
        <v/>
      </c>
      <c r="AN215" s="183" t="str">
        <f t="shared" si="109"/>
        <v>未入力セル</v>
      </c>
      <c r="AO215" s="186" t="str">
        <f t="shared" si="89"/>
        <v/>
      </c>
      <c r="AP215" s="186" t="str">
        <f t="shared" si="90"/>
        <v/>
      </c>
      <c r="AQ215" s="39">
        <f t="shared" si="88"/>
        <v>0</v>
      </c>
      <c r="AR215" s="39" t="str">
        <f>IF(ISERROR(VLOOKUP($M215,#REF!,16,0)),"",VLOOKUP($M215,#REF!,16,0))</f>
        <v/>
      </c>
      <c r="AS215" s="196" t="str">
        <f>IF(ISERROR(VLOOKUP($M215,#REF!,7,0)),"",VLOOKUP($M215,#REF!,7,0))</f>
        <v/>
      </c>
      <c r="AT215" s="203">
        <f t="shared" si="110"/>
        <v>0</v>
      </c>
      <c r="AU215" s="208" t="str">
        <f t="shared" si="111"/>
        <v/>
      </c>
      <c r="AW215" s="208" t="str">
        <f>IF(ISERROR(VLOOKUP($M215,#REF!,10,0)),"",VLOOKUP($M215,#REF!,10,0))</f>
        <v/>
      </c>
      <c r="AX215" s="203">
        <f t="shared" si="112"/>
        <v>0</v>
      </c>
      <c r="AY215" s="208" t="str">
        <f t="shared" si="113"/>
        <v/>
      </c>
      <c r="BA215" s="225" t="str">
        <f t="shared" si="114"/>
        <v/>
      </c>
      <c r="BB215" s="225" t="str">
        <f t="shared" si="115"/>
        <v/>
      </c>
    </row>
    <row r="216" spans="1:54" s="39" customFormat="1" ht="25.2" customHeight="1" x14ac:dyDescent="0.2">
      <c r="A216" s="45"/>
      <c r="B216" s="48"/>
      <c r="C216" s="48"/>
      <c r="D216" s="53"/>
      <c r="E216" s="53"/>
      <c r="F216" s="55"/>
      <c r="G216" s="55"/>
      <c r="H216" s="60"/>
      <c r="I216" s="66"/>
      <c r="J216" s="68"/>
      <c r="L216" s="73">
        <f t="shared" si="91"/>
        <v>0</v>
      </c>
      <c r="M216" s="73" t="str">
        <f t="shared" si="92"/>
        <v xml:space="preserve"> </v>
      </c>
      <c r="N216" s="100">
        <f t="shared" si="93"/>
        <v>0</v>
      </c>
      <c r="O216" s="100">
        <f t="shared" si="94"/>
        <v>0</v>
      </c>
      <c r="P216" s="108">
        <f t="shared" si="95"/>
        <v>0</v>
      </c>
      <c r="Q216" s="108" t="str">
        <f>IF(OR($C216="LED",$C216="不明"),"",IF(ISERROR(VLOOKUP($M216,#REF!,2,0)),"",VLOOKUP($M216,#REF!,2,0)))</f>
        <v/>
      </c>
      <c r="R216" s="100">
        <f t="shared" si="96"/>
        <v>0</v>
      </c>
      <c r="S216" s="100">
        <f t="shared" si="97"/>
        <v>0</v>
      </c>
      <c r="T216" s="120" t="str">
        <f t="shared" si="98"/>
        <v/>
      </c>
      <c r="U216" s="124"/>
      <c r="V216" s="129" t="s">
        <v>164</v>
      </c>
      <c r="W216" s="131"/>
      <c r="X216" s="75" t="str">
        <f>IF(COUNTIF($M216,"*LED*"),"LED設置済",IF(COUNTIF($M216,"*不明*"),"該当不明",IF(ISERROR(VLOOKUP($M216,#REF!,4,0)),"",VLOOKUP($M216,#REF!,4,0))))</f>
        <v/>
      </c>
      <c r="Y216" s="139">
        <f t="shared" si="99"/>
        <v>0</v>
      </c>
      <c r="Z216" s="144" t="str">
        <f>IF(ISERROR(VLOOKUP($M216,#REF!,5,0)),"",VLOOKUP($M216,#REF!,5,0))</f>
        <v/>
      </c>
      <c r="AA216" s="147" t="str">
        <f t="shared" si="100"/>
        <v/>
      </c>
      <c r="AB216" s="147" t="str">
        <f t="shared" si="101"/>
        <v/>
      </c>
      <c r="AC216" s="147" t="str">
        <f>IF(ISERROR(VLOOKUP($M216,#REF!,6,0)),"",VLOOKUP($M216,#REF!,6,0))</f>
        <v/>
      </c>
      <c r="AD216" s="147" t="str">
        <f>IF(ISERROR(VLOOKUP($M216,#REF!,8,0)),"",VLOOKUP($M216,#REF!,8,0))</f>
        <v/>
      </c>
      <c r="AE216" s="152" t="str">
        <f t="shared" si="102"/>
        <v/>
      </c>
      <c r="AF216" s="155" t="str">
        <f t="shared" si="103"/>
        <v/>
      </c>
      <c r="AG216" s="146" t="str">
        <f t="shared" si="104"/>
        <v/>
      </c>
      <c r="AH216" s="146" t="str">
        <f>IF(ISERROR(VLOOKUP($M216,#REF!,9,0)),"",VLOOKUP($M216,#REF!,9,0))</f>
        <v/>
      </c>
      <c r="AI216" s="146" t="str">
        <f t="shared" si="105"/>
        <v/>
      </c>
      <c r="AJ216" s="168">
        <f t="shared" si="106"/>
        <v>0</v>
      </c>
      <c r="AK216" s="171"/>
      <c r="AL216" s="174" t="str">
        <f t="shared" si="107"/>
        <v/>
      </c>
      <c r="AM216" s="179" t="str">
        <f t="shared" si="108"/>
        <v/>
      </c>
      <c r="AN216" s="183" t="str">
        <f t="shared" si="109"/>
        <v>未入力セル</v>
      </c>
      <c r="AO216" s="186" t="str">
        <f t="shared" si="89"/>
        <v/>
      </c>
      <c r="AP216" s="186" t="str">
        <f t="shared" si="90"/>
        <v/>
      </c>
      <c r="AQ216" s="39">
        <f t="shared" si="88"/>
        <v>0</v>
      </c>
      <c r="AR216" s="39" t="str">
        <f>IF(ISERROR(VLOOKUP($M216,#REF!,16,0)),"",VLOOKUP($M216,#REF!,16,0))</f>
        <v/>
      </c>
      <c r="AS216" s="196" t="str">
        <f>IF(ISERROR(VLOOKUP($M216,#REF!,7,0)),"",VLOOKUP($M216,#REF!,7,0))</f>
        <v/>
      </c>
      <c r="AT216" s="203">
        <f t="shared" si="110"/>
        <v>0</v>
      </c>
      <c r="AU216" s="208" t="str">
        <f t="shared" si="111"/>
        <v/>
      </c>
      <c r="AW216" s="208" t="str">
        <f>IF(ISERROR(VLOOKUP($M216,#REF!,10,0)),"",VLOOKUP($M216,#REF!,10,0))</f>
        <v/>
      </c>
      <c r="AX216" s="203">
        <f t="shared" si="112"/>
        <v>0</v>
      </c>
      <c r="AY216" s="208" t="str">
        <f t="shared" si="113"/>
        <v/>
      </c>
      <c r="BA216" s="225" t="str">
        <f t="shared" si="114"/>
        <v/>
      </c>
      <c r="BB216" s="225" t="str">
        <f t="shared" si="115"/>
        <v/>
      </c>
    </row>
    <row r="217" spans="1:54" s="39" customFormat="1" ht="25.2" customHeight="1" x14ac:dyDescent="0.2">
      <c r="A217" s="45"/>
      <c r="B217" s="48"/>
      <c r="C217" s="48"/>
      <c r="D217" s="53"/>
      <c r="E217" s="53"/>
      <c r="F217" s="55"/>
      <c r="G217" s="55"/>
      <c r="H217" s="60"/>
      <c r="I217" s="66"/>
      <c r="J217" s="68"/>
      <c r="L217" s="73">
        <f t="shared" si="91"/>
        <v>0</v>
      </c>
      <c r="M217" s="73" t="str">
        <f t="shared" si="92"/>
        <v xml:space="preserve"> </v>
      </c>
      <c r="N217" s="100">
        <f t="shared" si="93"/>
        <v>0</v>
      </c>
      <c r="O217" s="100">
        <f t="shared" si="94"/>
        <v>0</v>
      </c>
      <c r="P217" s="108">
        <f t="shared" si="95"/>
        <v>0</v>
      </c>
      <c r="Q217" s="108" t="str">
        <f>IF(OR($C217="LED",$C217="不明"),"",IF(ISERROR(VLOOKUP($M217,#REF!,2,0)),"",VLOOKUP($M217,#REF!,2,0)))</f>
        <v/>
      </c>
      <c r="R217" s="100">
        <f t="shared" si="96"/>
        <v>0</v>
      </c>
      <c r="S217" s="100">
        <f t="shared" si="97"/>
        <v>0</v>
      </c>
      <c r="T217" s="120" t="str">
        <f t="shared" si="98"/>
        <v/>
      </c>
      <c r="U217" s="124"/>
      <c r="V217" s="129" t="s">
        <v>164</v>
      </c>
      <c r="W217" s="131"/>
      <c r="X217" s="75" t="str">
        <f>IF(COUNTIF($M217,"*LED*"),"LED設置済",IF(COUNTIF($M217,"*不明*"),"該当不明",IF(ISERROR(VLOOKUP($M217,#REF!,4,0)),"",VLOOKUP($M217,#REF!,4,0))))</f>
        <v/>
      </c>
      <c r="Y217" s="139">
        <f t="shared" si="99"/>
        <v>0</v>
      </c>
      <c r="Z217" s="144" t="str">
        <f>IF(ISERROR(VLOOKUP($M217,#REF!,5,0)),"",VLOOKUP($M217,#REF!,5,0))</f>
        <v/>
      </c>
      <c r="AA217" s="147" t="str">
        <f t="shared" si="100"/>
        <v/>
      </c>
      <c r="AB217" s="147" t="str">
        <f t="shared" si="101"/>
        <v/>
      </c>
      <c r="AC217" s="147" t="str">
        <f>IF(ISERROR(VLOOKUP($M217,#REF!,6,0)),"",VLOOKUP($M217,#REF!,6,0))</f>
        <v/>
      </c>
      <c r="AD217" s="147" t="str">
        <f>IF(ISERROR(VLOOKUP($M217,#REF!,8,0)),"",VLOOKUP($M217,#REF!,8,0))</f>
        <v/>
      </c>
      <c r="AE217" s="152" t="str">
        <f t="shared" si="102"/>
        <v/>
      </c>
      <c r="AF217" s="155" t="str">
        <f t="shared" si="103"/>
        <v/>
      </c>
      <c r="AG217" s="146" t="str">
        <f t="shared" si="104"/>
        <v/>
      </c>
      <c r="AH217" s="146" t="str">
        <f>IF(ISERROR(VLOOKUP($M217,#REF!,9,0)),"",VLOOKUP($M217,#REF!,9,0))</f>
        <v/>
      </c>
      <c r="AI217" s="146" t="str">
        <f t="shared" si="105"/>
        <v/>
      </c>
      <c r="AJ217" s="168">
        <f t="shared" si="106"/>
        <v>0</v>
      </c>
      <c r="AK217" s="171"/>
      <c r="AL217" s="174" t="str">
        <f t="shared" si="107"/>
        <v/>
      </c>
      <c r="AM217" s="179" t="str">
        <f t="shared" si="108"/>
        <v/>
      </c>
      <c r="AN217" s="183" t="str">
        <f t="shared" si="109"/>
        <v>未入力セル</v>
      </c>
      <c r="AO217" s="186" t="str">
        <f t="shared" si="89"/>
        <v/>
      </c>
      <c r="AP217" s="186" t="str">
        <f t="shared" si="90"/>
        <v/>
      </c>
      <c r="AQ217" s="39">
        <f t="shared" si="88"/>
        <v>0</v>
      </c>
      <c r="AR217" s="39" t="str">
        <f>IF(ISERROR(VLOOKUP($M217,#REF!,16,0)),"",VLOOKUP($M217,#REF!,16,0))</f>
        <v/>
      </c>
      <c r="AS217" s="196" t="str">
        <f>IF(ISERROR(VLOOKUP($M217,#REF!,7,0)),"",VLOOKUP($M217,#REF!,7,0))</f>
        <v/>
      </c>
      <c r="AT217" s="203">
        <f t="shared" si="110"/>
        <v>0</v>
      </c>
      <c r="AU217" s="208" t="str">
        <f t="shared" si="111"/>
        <v/>
      </c>
      <c r="AW217" s="208" t="str">
        <f>IF(ISERROR(VLOOKUP($M217,#REF!,10,0)),"",VLOOKUP($M217,#REF!,10,0))</f>
        <v/>
      </c>
      <c r="AX217" s="203">
        <f t="shared" si="112"/>
        <v>0</v>
      </c>
      <c r="AY217" s="208" t="str">
        <f t="shared" si="113"/>
        <v/>
      </c>
      <c r="BA217" s="225" t="str">
        <f t="shared" si="114"/>
        <v/>
      </c>
      <c r="BB217" s="225" t="str">
        <f t="shared" si="115"/>
        <v/>
      </c>
    </row>
    <row r="218" spans="1:54" s="39" customFormat="1" ht="25.2" customHeight="1" x14ac:dyDescent="0.2">
      <c r="A218" s="45"/>
      <c r="B218" s="48"/>
      <c r="C218" s="48"/>
      <c r="D218" s="53"/>
      <c r="E218" s="53"/>
      <c r="F218" s="55"/>
      <c r="G218" s="55"/>
      <c r="H218" s="60"/>
      <c r="I218" s="66"/>
      <c r="J218" s="68"/>
      <c r="L218" s="73">
        <f t="shared" si="91"/>
        <v>0</v>
      </c>
      <c r="M218" s="73" t="str">
        <f t="shared" si="92"/>
        <v xml:space="preserve"> </v>
      </c>
      <c r="N218" s="100">
        <f t="shared" si="93"/>
        <v>0</v>
      </c>
      <c r="O218" s="100">
        <f t="shared" si="94"/>
        <v>0</v>
      </c>
      <c r="P218" s="108">
        <f t="shared" si="95"/>
        <v>0</v>
      </c>
      <c r="Q218" s="108" t="str">
        <f>IF(OR($C218="LED",$C218="不明"),"",IF(ISERROR(VLOOKUP($M218,#REF!,2,0)),"",VLOOKUP($M218,#REF!,2,0)))</f>
        <v/>
      </c>
      <c r="R218" s="100">
        <f t="shared" si="96"/>
        <v>0</v>
      </c>
      <c r="S218" s="100">
        <f t="shared" si="97"/>
        <v>0</v>
      </c>
      <c r="T218" s="120" t="str">
        <f t="shared" si="98"/>
        <v/>
      </c>
      <c r="U218" s="124"/>
      <c r="V218" s="129" t="s">
        <v>164</v>
      </c>
      <c r="W218" s="131"/>
      <c r="X218" s="75" t="str">
        <f>IF(COUNTIF($M218,"*LED*"),"LED設置済",IF(COUNTIF($M218,"*不明*"),"該当不明",IF(ISERROR(VLOOKUP($M218,#REF!,4,0)),"",VLOOKUP($M218,#REF!,4,0))))</f>
        <v/>
      </c>
      <c r="Y218" s="139">
        <f t="shared" si="99"/>
        <v>0</v>
      </c>
      <c r="Z218" s="144" t="str">
        <f>IF(ISERROR(VLOOKUP($M218,#REF!,5,0)),"",VLOOKUP($M218,#REF!,5,0))</f>
        <v/>
      </c>
      <c r="AA218" s="147" t="str">
        <f t="shared" si="100"/>
        <v/>
      </c>
      <c r="AB218" s="147" t="str">
        <f t="shared" si="101"/>
        <v/>
      </c>
      <c r="AC218" s="147" t="str">
        <f>IF(ISERROR(VLOOKUP($M218,#REF!,6,0)),"",VLOOKUP($M218,#REF!,6,0))</f>
        <v/>
      </c>
      <c r="AD218" s="147" t="str">
        <f>IF(ISERROR(VLOOKUP($M218,#REF!,8,0)),"",VLOOKUP($M218,#REF!,8,0))</f>
        <v/>
      </c>
      <c r="AE218" s="152" t="str">
        <f t="shared" si="102"/>
        <v/>
      </c>
      <c r="AF218" s="155" t="str">
        <f t="shared" si="103"/>
        <v/>
      </c>
      <c r="AG218" s="146" t="str">
        <f t="shared" si="104"/>
        <v/>
      </c>
      <c r="AH218" s="146" t="str">
        <f>IF(ISERROR(VLOOKUP($M218,#REF!,9,0)),"",VLOOKUP($M218,#REF!,9,0))</f>
        <v/>
      </c>
      <c r="AI218" s="146" t="str">
        <f t="shared" si="105"/>
        <v/>
      </c>
      <c r="AJ218" s="168">
        <f t="shared" si="106"/>
        <v>0</v>
      </c>
      <c r="AK218" s="171"/>
      <c r="AL218" s="174" t="str">
        <f t="shared" si="107"/>
        <v/>
      </c>
      <c r="AM218" s="179" t="str">
        <f t="shared" si="108"/>
        <v/>
      </c>
      <c r="AN218" s="183" t="str">
        <f t="shared" si="109"/>
        <v>未入力セル</v>
      </c>
      <c r="AO218" s="186" t="str">
        <f t="shared" si="89"/>
        <v/>
      </c>
      <c r="AP218" s="186" t="str">
        <f t="shared" si="90"/>
        <v/>
      </c>
      <c r="AQ218" s="39">
        <f t="shared" si="88"/>
        <v>0</v>
      </c>
      <c r="AR218" s="39" t="str">
        <f>IF(ISERROR(VLOOKUP($M218,#REF!,16,0)),"",VLOOKUP($M218,#REF!,16,0))</f>
        <v/>
      </c>
      <c r="AS218" s="196" t="str">
        <f>IF(ISERROR(VLOOKUP($M218,#REF!,7,0)),"",VLOOKUP($M218,#REF!,7,0))</f>
        <v/>
      </c>
      <c r="AT218" s="203">
        <f t="shared" si="110"/>
        <v>0</v>
      </c>
      <c r="AU218" s="208" t="str">
        <f t="shared" si="111"/>
        <v/>
      </c>
      <c r="AW218" s="208" t="str">
        <f>IF(ISERROR(VLOOKUP($M218,#REF!,10,0)),"",VLOOKUP($M218,#REF!,10,0))</f>
        <v/>
      </c>
      <c r="AX218" s="203">
        <f t="shared" si="112"/>
        <v>0</v>
      </c>
      <c r="AY218" s="208" t="str">
        <f t="shared" si="113"/>
        <v/>
      </c>
      <c r="BA218" s="225" t="str">
        <f t="shared" si="114"/>
        <v/>
      </c>
      <c r="BB218" s="225" t="str">
        <f t="shared" si="115"/>
        <v/>
      </c>
    </row>
    <row r="219" spans="1:54" s="39" customFormat="1" ht="25.2" customHeight="1" x14ac:dyDescent="0.2">
      <c r="A219" s="45"/>
      <c r="B219" s="48"/>
      <c r="C219" s="48"/>
      <c r="D219" s="53"/>
      <c r="E219" s="53"/>
      <c r="F219" s="55"/>
      <c r="G219" s="55"/>
      <c r="H219" s="60"/>
      <c r="I219" s="66"/>
      <c r="J219" s="68"/>
      <c r="L219" s="73">
        <f t="shared" si="91"/>
        <v>0</v>
      </c>
      <c r="M219" s="73" t="str">
        <f t="shared" si="92"/>
        <v xml:space="preserve"> </v>
      </c>
      <c r="N219" s="100">
        <f t="shared" si="93"/>
        <v>0</v>
      </c>
      <c r="O219" s="100">
        <f t="shared" si="94"/>
        <v>0</v>
      </c>
      <c r="P219" s="108">
        <f t="shared" si="95"/>
        <v>0</v>
      </c>
      <c r="Q219" s="108" t="str">
        <f>IF(OR($C219="LED",$C219="不明"),"",IF(ISERROR(VLOOKUP($M219,#REF!,2,0)),"",VLOOKUP($M219,#REF!,2,0)))</f>
        <v/>
      </c>
      <c r="R219" s="100">
        <f t="shared" si="96"/>
        <v>0</v>
      </c>
      <c r="S219" s="100">
        <f t="shared" si="97"/>
        <v>0</v>
      </c>
      <c r="T219" s="120" t="str">
        <f t="shared" si="98"/>
        <v/>
      </c>
      <c r="U219" s="124"/>
      <c r="V219" s="129" t="s">
        <v>164</v>
      </c>
      <c r="W219" s="131"/>
      <c r="X219" s="75" t="str">
        <f>IF(COUNTIF($M219,"*LED*"),"LED設置済",IF(COUNTIF($M219,"*不明*"),"該当不明",IF(ISERROR(VLOOKUP($M219,#REF!,4,0)),"",VLOOKUP($M219,#REF!,4,0))))</f>
        <v/>
      </c>
      <c r="Y219" s="139">
        <f t="shared" si="99"/>
        <v>0</v>
      </c>
      <c r="Z219" s="144" t="str">
        <f>IF(ISERROR(VLOOKUP($M219,#REF!,5,0)),"",VLOOKUP($M219,#REF!,5,0))</f>
        <v/>
      </c>
      <c r="AA219" s="147" t="str">
        <f t="shared" si="100"/>
        <v/>
      </c>
      <c r="AB219" s="147" t="str">
        <f t="shared" si="101"/>
        <v/>
      </c>
      <c r="AC219" s="147" t="str">
        <f>IF(ISERROR(VLOOKUP($M219,#REF!,6,0)),"",VLOOKUP($M219,#REF!,6,0))</f>
        <v/>
      </c>
      <c r="AD219" s="147" t="str">
        <f>IF(ISERROR(VLOOKUP($M219,#REF!,8,0)),"",VLOOKUP($M219,#REF!,8,0))</f>
        <v/>
      </c>
      <c r="AE219" s="152" t="str">
        <f t="shared" si="102"/>
        <v/>
      </c>
      <c r="AF219" s="155" t="str">
        <f t="shared" si="103"/>
        <v/>
      </c>
      <c r="AG219" s="146" t="str">
        <f t="shared" si="104"/>
        <v/>
      </c>
      <c r="AH219" s="146" t="str">
        <f>IF(ISERROR(VLOOKUP($M219,#REF!,9,0)),"",VLOOKUP($M219,#REF!,9,0))</f>
        <v/>
      </c>
      <c r="AI219" s="146" t="str">
        <f t="shared" si="105"/>
        <v/>
      </c>
      <c r="AJ219" s="168">
        <f t="shared" si="106"/>
        <v>0</v>
      </c>
      <c r="AK219" s="171"/>
      <c r="AL219" s="174" t="str">
        <f t="shared" si="107"/>
        <v/>
      </c>
      <c r="AM219" s="179" t="str">
        <f t="shared" si="108"/>
        <v/>
      </c>
      <c r="AN219" s="183" t="str">
        <f t="shared" si="109"/>
        <v>未入力セル</v>
      </c>
      <c r="AO219" s="186" t="str">
        <f t="shared" si="89"/>
        <v/>
      </c>
      <c r="AP219" s="186" t="str">
        <f t="shared" si="90"/>
        <v/>
      </c>
      <c r="AQ219" s="39">
        <f t="shared" si="88"/>
        <v>0</v>
      </c>
      <c r="AR219" s="39" t="str">
        <f>IF(ISERROR(VLOOKUP($M219,#REF!,16,0)),"",VLOOKUP($M219,#REF!,16,0))</f>
        <v/>
      </c>
      <c r="AS219" s="196" t="str">
        <f>IF(ISERROR(VLOOKUP($M219,#REF!,7,0)),"",VLOOKUP($M219,#REF!,7,0))</f>
        <v/>
      </c>
      <c r="AT219" s="203">
        <f t="shared" si="110"/>
        <v>0</v>
      </c>
      <c r="AU219" s="208" t="str">
        <f t="shared" si="111"/>
        <v/>
      </c>
      <c r="AW219" s="208" t="str">
        <f>IF(ISERROR(VLOOKUP($M219,#REF!,10,0)),"",VLOOKUP($M219,#REF!,10,0))</f>
        <v/>
      </c>
      <c r="AX219" s="203">
        <f t="shared" si="112"/>
        <v>0</v>
      </c>
      <c r="AY219" s="208" t="str">
        <f t="shared" si="113"/>
        <v/>
      </c>
      <c r="BA219" s="225" t="str">
        <f t="shared" si="114"/>
        <v/>
      </c>
      <c r="BB219" s="225" t="str">
        <f t="shared" si="115"/>
        <v/>
      </c>
    </row>
    <row r="220" spans="1:54" s="39" customFormat="1" ht="25.2" customHeight="1" x14ac:dyDescent="0.2">
      <c r="A220" s="45"/>
      <c r="B220" s="48"/>
      <c r="C220" s="48"/>
      <c r="D220" s="53"/>
      <c r="E220" s="53"/>
      <c r="F220" s="55"/>
      <c r="G220" s="55"/>
      <c r="H220" s="60"/>
      <c r="I220" s="66"/>
      <c r="J220" s="68"/>
      <c r="L220" s="73">
        <f t="shared" si="91"/>
        <v>0</v>
      </c>
      <c r="M220" s="73" t="str">
        <f t="shared" si="92"/>
        <v xml:space="preserve"> </v>
      </c>
      <c r="N220" s="100">
        <f t="shared" si="93"/>
        <v>0</v>
      </c>
      <c r="O220" s="100">
        <f t="shared" si="94"/>
        <v>0</v>
      </c>
      <c r="P220" s="108">
        <f t="shared" si="95"/>
        <v>0</v>
      </c>
      <c r="Q220" s="108" t="str">
        <f>IF(OR($C220="LED",$C220="不明"),"",IF(ISERROR(VLOOKUP($M220,#REF!,2,0)),"",VLOOKUP($M220,#REF!,2,0)))</f>
        <v/>
      </c>
      <c r="R220" s="100">
        <f t="shared" si="96"/>
        <v>0</v>
      </c>
      <c r="S220" s="100">
        <f t="shared" si="97"/>
        <v>0</v>
      </c>
      <c r="T220" s="120" t="str">
        <f t="shared" si="98"/>
        <v/>
      </c>
      <c r="U220" s="124"/>
      <c r="V220" s="129" t="s">
        <v>164</v>
      </c>
      <c r="W220" s="131"/>
      <c r="X220" s="75" t="str">
        <f>IF(COUNTIF($M220,"*LED*"),"LED設置済",IF(COUNTIF($M220,"*不明*"),"該当不明",IF(ISERROR(VLOOKUP($M220,#REF!,4,0)),"",VLOOKUP($M220,#REF!,4,0))))</f>
        <v/>
      </c>
      <c r="Y220" s="139">
        <f t="shared" si="99"/>
        <v>0</v>
      </c>
      <c r="Z220" s="144" t="str">
        <f>IF(ISERROR(VLOOKUP($M220,#REF!,5,0)),"",VLOOKUP($M220,#REF!,5,0))</f>
        <v/>
      </c>
      <c r="AA220" s="147" t="str">
        <f t="shared" si="100"/>
        <v/>
      </c>
      <c r="AB220" s="147" t="str">
        <f t="shared" si="101"/>
        <v/>
      </c>
      <c r="AC220" s="147" t="str">
        <f>IF(ISERROR(VLOOKUP($M220,#REF!,6,0)),"",VLOOKUP($M220,#REF!,6,0))</f>
        <v/>
      </c>
      <c r="AD220" s="147" t="str">
        <f>IF(ISERROR(VLOOKUP($M220,#REF!,8,0)),"",VLOOKUP($M220,#REF!,8,0))</f>
        <v/>
      </c>
      <c r="AE220" s="152" t="str">
        <f t="shared" si="102"/>
        <v/>
      </c>
      <c r="AF220" s="155" t="str">
        <f t="shared" si="103"/>
        <v/>
      </c>
      <c r="AG220" s="146" t="str">
        <f t="shared" si="104"/>
        <v/>
      </c>
      <c r="AH220" s="146" t="str">
        <f>IF(ISERROR(VLOOKUP($M220,#REF!,9,0)),"",VLOOKUP($M220,#REF!,9,0))</f>
        <v/>
      </c>
      <c r="AI220" s="146" t="str">
        <f t="shared" si="105"/>
        <v/>
      </c>
      <c r="AJ220" s="168">
        <f t="shared" si="106"/>
        <v>0</v>
      </c>
      <c r="AK220" s="171"/>
      <c r="AL220" s="174" t="str">
        <f t="shared" si="107"/>
        <v/>
      </c>
      <c r="AM220" s="179" t="str">
        <f t="shared" si="108"/>
        <v/>
      </c>
      <c r="AN220" s="183" t="str">
        <f t="shared" si="109"/>
        <v>未入力セル</v>
      </c>
      <c r="AO220" s="186" t="str">
        <f t="shared" si="89"/>
        <v/>
      </c>
      <c r="AP220" s="186" t="str">
        <f t="shared" si="90"/>
        <v/>
      </c>
      <c r="AQ220" s="39">
        <f t="shared" si="88"/>
        <v>0</v>
      </c>
      <c r="AR220" s="39" t="str">
        <f>IF(ISERROR(VLOOKUP($M220,#REF!,16,0)),"",VLOOKUP($M220,#REF!,16,0))</f>
        <v/>
      </c>
      <c r="AS220" s="196" t="str">
        <f>IF(ISERROR(VLOOKUP($M220,#REF!,7,0)),"",VLOOKUP($M220,#REF!,7,0))</f>
        <v/>
      </c>
      <c r="AT220" s="203">
        <f t="shared" si="110"/>
        <v>0</v>
      </c>
      <c r="AU220" s="208" t="str">
        <f t="shared" si="111"/>
        <v/>
      </c>
      <c r="AW220" s="208" t="str">
        <f>IF(ISERROR(VLOOKUP($M220,#REF!,10,0)),"",VLOOKUP($M220,#REF!,10,0))</f>
        <v/>
      </c>
      <c r="AX220" s="203">
        <f t="shared" si="112"/>
        <v>0</v>
      </c>
      <c r="AY220" s="208" t="str">
        <f t="shared" si="113"/>
        <v/>
      </c>
      <c r="BA220" s="225" t="str">
        <f t="shared" si="114"/>
        <v/>
      </c>
      <c r="BB220" s="225" t="str">
        <f t="shared" si="115"/>
        <v/>
      </c>
    </row>
    <row r="221" spans="1:54" s="39" customFormat="1" ht="25.2" customHeight="1" x14ac:dyDescent="0.2">
      <c r="A221" s="45"/>
      <c r="B221" s="48"/>
      <c r="C221" s="48"/>
      <c r="D221" s="53"/>
      <c r="E221" s="53"/>
      <c r="F221" s="55"/>
      <c r="G221" s="55"/>
      <c r="H221" s="60"/>
      <c r="I221" s="66"/>
      <c r="J221" s="68"/>
      <c r="L221" s="73">
        <f t="shared" si="91"/>
        <v>0</v>
      </c>
      <c r="M221" s="73" t="str">
        <f t="shared" si="92"/>
        <v xml:space="preserve"> </v>
      </c>
      <c r="N221" s="100">
        <f t="shared" si="93"/>
        <v>0</v>
      </c>
      <c r="O221" s="100">
        <f t="shared" si="94"/>
        <v>0</v>
      </c>
      <c r="P221" s="108">
        <f t="shared" si="95"/>
        <v>0</v>
      </c>
      <c r="Q221" s="108" t="str">
        <f>IF(OR($C221="LED",$C221="不明"),"",IF(ISERROR(VLOOKUP($M221,#REF!,2,0)),"",VLOOKUP($M221,#REF!,2,0)))</f>
        <v/>
      </c>
      <c r="R221" s="100">
        <f t="shared" si="96"/>
        <v>0</v>
      </c>
      <c r="S221" s="100">
        <f t="shared" si="97"/>
        <v>0</v>
      </c>
      <c r="T221" s="120" t="str">
        <f t="shared" si="98"/>
        <v/>
      </c>
      <c r="U221" s="124"/>
      <c r="V221" s="129" t="s">
        <v>164</v>
      </c>
      <c r="W221" s="131"/>
      <c r="X221" s="75" t="str">
        <f>IF(COUNTIF($M221,"*LED*"),"LED設置済",IF(COUNTIF($M221,"*不明*"),"該当不明",IF(ISERROR(VLOOKUP($M221,#REF!,4,0)),"",VLOOKUP($M221,#REF!,4,0))))</f>
        <v/>
      </c>
      <c r="Y221" s="139">
        <f t="shared" si="99"/>
        <v>0</v>
      </c>
      <c r="Z221" s="144" t="str">
        <f>IF(ISERROR(VLOOKUP($M221,#REF!,5,0)),"",VLOOKUP($M221,#REF!,5,0))</f>
        <v/>
      </c>
      <c r="AA221" s="147" t="str">
        <f t="shared" si="100"/>
        <v/>
      </c>
      <c r="AB221" s="147" t="str">
        <f t="shared" si="101"/>
        <v/>
      </c>
      <c r="AC221" s="147" t="str">
        <f>IF(ISERROR(VLOOKUP($M221,#REF!,6,0)),"",VLOOKUP($M221,#REF!,6,0))</f>
        <v/>
      </c>
      <c r="AD221" s="147" t="str">
        <f>IF(ISERROR(VLOOKUP($M221,#REF!,8,0)),"",VLOOKUP($M221,#REF!,8,0))</f>
        <v/>
      </c>
      <c r="AE221" s="152" t="str">
        <f t="shared" si="102"/>
        <v/>
      </c>
      <c r="AF221" s="155" t="str">
        <f t="shared" si="103"/>
        <v/>
      </c>
      <c r="AG221" s="146" t="str">
        <f t="shared" si="104"/>
        <v/>
      </c>
      <c r="AH221" s="146" t="str">
        <f>IF(ISERROR(VLOOKUP($M221,#REF!,9,0)),"",VLOOKUP($M221,#REF!,9,0))</f>
        <v/>
      </c>
      <c r="AI221" s="146" t="str">
        <f t="shared" si="105"/>
        <v/>
      </c>
      <c r="AJ221" s="168">
        <f t="shared" si="106"/>
        <v>0</v>
      </c>
      <c r="AK221" s="171"/>
      <c r="AL221" s="174" t="str">
        <f t="shared" si="107"/>
        <v/>
      </c>
      <c r="AM221" s="179" t="str">
        <f t="shared" si="108"/>
        <v/>
      </c>
      <c r="AN221" s="183" t="str">
        <f t="shared" si="109"/>
        <v>未入力セル</v>
      </c>
      <c r="AO221" s="186" t="str">
        <f t="shared" si="89"/>
        <v/>
      </c>
      <c r="AP221" s="186" t="str">
        <f t="shared" si="90"/>
        <v/>
      </c>
      <c r="AQ221" s="39">
        <f t="shared" si="88"/>
        <v>0</v>
      </c>
      <c r="AR221" s="39" t="str">
        <f>IF(ISERROR(VLOOKUP($M221,#REF!,16,0)),"",VLOOKUP($M221,#REF!,16,0))</f>
        <v/>
      </c>
      <c r="AS221" s="196" t="str">
        <f>IF(ISERROR(VLOOKUP($M221,#REF!,7,0)),"",VLOOKUP($M221,#REF!,7,0))</f>
        <v/>
      </c>
      <c r="AT221" s="203">
        <f t="shared" si="110"/>
        <v>0</v>
      </c>
      <c r="AU221" s="208" t="str">
        <f t="shared" si="111"/>
        <v/>
      </c>
      <c r="AW221" s="208" t="str">
        <f>IF(ISERROR(VLOOKUP($M221,#REF!,10,0)),"",VLOOKUP($M221,#REF!,10,0))</f>
        <v/>
      </c>
      <c r="AX221" s="203">
        <f t="shared" si="112"/>
        <v>0</v>
      </c>
      <c r="AY221" s="208" t="str">
        <f t="shared" si="113"/>
        <v/>
      </c>
      <c r="BA221" s="225" t="str">
        <f t="shared" si="114"/>
        <v/>
      </c>
      <c r="BB221" s="225" t="str">
        <f t="shared" si="115"/>
        <v/>
      </c>
    </row>
    <row r="222" spans="1:54" s="39" customFormat="1" ht="25.2" customHeight="1" x14ac:dyDescent="0.2">
      <c r="A222" s="45"/>
      <c r="B222" s="48"/>
      <c r="C222" s="48"/>
      <c r="D222" s="53"/>
      <c r="E222" s="53"/>
      <c r="F222" s="55"/>
      <c r="G222" s="55"/>
      <c r="H222" s="60"/>
      <c r="I222" s="66"/>
      <c r="J222" s="68"/>
      <c r="L222" s="73">
        <f t="shared" si="91"/>
        <v>0</v>
      </c>
      <c r="M222" s="73" t="str">
        <f t="shared" si="92"/>
        <v xml:space="preserve"> </v>
      </c>
      <c r="N222" s="100">
        <f t="shared" si="93"/>
        <v>0</v>
      </c>
      <c r="O222" s="100">
        <f t="shared" si="94"/>
        <v>0</v>
      </c>
      <c r="P222" s="108">
        <f t="shared" si="95"/>
        <v>0</v>
      </c>
      <c r="Q222" s="108" t="str">
        <f>IF(OR($C222="LED",$C222="不明"),"",IF(ISERROR(VLOOKUP($M222,#REF!,2,0)),"",VLOOKUP($M222,#REF!,2,0)))</f>
        <v/>
      </c>
      <c r="R222" s="100">
        <f t="shared" si="96"/>
        <v>0</v>
      </c>
      <c r="S222" s="100">
        <f t="shared" si="97"/>
        <v>0</v>
      </c>
      <c r="T222" s="120" t="str">
        <f t="shared" si="98"/>
        <v/>
      </c>
      <c r="U222" s="124"/>
      <c r="V222" s="129" t="s">
        <v>164</v>
      </c>
      <c r="W222" s="131"/>
      <c r="X222" s="75" t="str">
        <f>IF(COUNTIF($M222,"*LED*"),"LED設置済",IF(COUNTIF($M222,"*不明*"),"該当不明",IF(ISERROR(VLOOKUP($M222,#REF!,4,0)),"",VLOOKUP($M222,#REF!,4,0))))</f>
        <v/>
      </c>
      <c r="Y222" s="139">
        <f t="shared" si="99"/>
        <v>0</v>
      </c>
      <c r="Z222" s="144" t="str">
        <f>IF(ISERROR(VLOOKUP($M222,#REF!,5,0)),"",VLOOKUP($M222,#REF!,5,0))</f>
        <v/>
      </c>
      <c r="AA222" s="147" t="str">
        <f t="shared" si="100"/>
        <v/>
      </c>
      <c r="AB222" s="147" t="str">
        <f t="shared" si="101"/>
        <v/>
      </c>
      <c r="AC222" s="147" t="str">
        <f>IF(ISERROR(VLOOKUP($M222,#REF!,6,0)),"",VLOOKUP($M222,#REF!,6,0))</f>
        <v/>
      </c>
      <c r="AD222" s="147" t="str">
        <f>IF(ISERROR(VLOOKUP($M222,#REF!,8,0)),"",VLOOKUP($M222,#REF!,8,0))</f>
        <v/>
      </c>
      <c r="AE222" s="152" t="str">
        <f t="shared" si="102"/>
        <v/>
      </c>
      <c r="AF222" s="155" t="str">
        <f t="shared" si="103"/>
        <v/>
      </c>
      <c r="AG222" s="146" t="str">
        <f t="shared" si="104"/>
        <v/>
      </c>
      <c r="AH222" s="146" t="str">
        <f>IF(ISERROR(VLOOKUP($M222,#REF!,9,0)),"",VLOOKUP($M222,#REF!,9,0))</f>
        <v/>
      </c>
      <c r="AI222" s="146" t="str">
        <f t="shared" si="105"/>
        <v/>
      </c>
      <c r="AJ222" s="168">
        <f t="shared" si="106"/>
        <v>0</v>
      </c>
      <c r="AK222" s="171"/>
      <c r="AL222" s="174" t="str">
        <f t="shared" si="107"/>
        <v/>
      </c>
      <c r="AM222" s="179" t="str">
        <f t="shared" si="108"/>
        <v/>
      </c>
      <c r="AN222" s="183" t="str">
        <f t="shared" si="109"/>
        <v>未入力セル</v>
      </c>
      <c r="AO222" s="186" t="str">
        <f t="shared" si="89"/>
        <v/>
      </c>
      <c r="AP222" s="186" t="str">
        <f t="shared" si="90"/>
        <v/>
      </c>
      <c r="AQ222" s="39">
        <f t="shared" si="88"/>
        <v>0</v>
      </c>
      <c r="AR222" s="39" t="str">
        <f>IF(ISERROR(VLOOKUP($M222,#REF!,16,0)),"",VLOOKUP($M222,#REF!,16,0))</f>
        <v/>
      </c>
      <c r="AS222" s="196" t="str">
        <f>IF(ISERROR(VLOOKUP($M222,#REF!,7,0)),"",VLOOKUP($M222,#REF!,7,0))</f>
        <v/>
      </c>
      <c r="AT222" s="203">
        <f t="shared" si="110"/>
        <v>0</v>
      </c>
      <c r="AU222" s="208" t="str">
        <f t="shared" si="111"/>
        <v/>
      </c>
      <c r="AW222" s="208" t="str">
        <f>IF(ISERROR(VLOOKUP($M222,#REF!,10,0)),"",VLOOKUP($M222,#REF!,10,0))</f>
        <v/>
      </c>
      <c r="AX222" s="203">
        <f t="shared" si="112"/>
        <v>0</v>
      </c>
      <c r="AY222" s="208" t="str">
        <f t="shared" si="113"/>
        <v/>
      </c>
      <c r="BA222" s="225" t="str">
        <f t="shared" si="114"/>
        <v/>
      </c>
      <c r="BB222" s="225" t="str">
        <f t="shared" si="115"/>
        <v/>
      </c>
    </row>
    <row r="223" spans="1:54" s="39" customFormat="1" ht="25.2" customHeight="1" x14ac:dyDescent="0.2">
      <c r="A223" s="45"/>
      <c r="B223" s="48"/>
      <c r="C223" s="48"/>
      <c r="D223" s="53"/>
      <c r="E223" s="53"/>
      <c r="F223" s="55"/>
      <c r="G223" s="55"/>
      <c r="H223" s="60"/>
      <c r="I223" s="66"/>
      <c r="J223" s="68"/>
      <c r="L223" s="73">
        <f t="shared" si="91"/>
        <v>0</v>
      </c>
      <c r="M223" s="73" t="str">
        <f t="shared" si="92"/>
        <v xml:space="preserve"> </v>
      </c>
      <c r="N223" s="100">
        <f t="shared" si="93"/>
        <v>0</v>
      </c>
      <c r="O223" s="100">
        <f t="shared" si="94"/>
        <v>0</v>
      </c>
      <c r="P223" s="108">
        <f t="shared" si="95"/>
        <v>0</v>
      </c>
      <c r="Q223" s="108" t="str">
        <f>IF(OR($C223="LED",$C223="不明"),"",IF(ISERROR(VLOOKUP($M223,#REF!,2,0)),"",VLOOKUP($M223,#REF!,2,0)))</f>
        <v/>
      </c>
      <c r="R223" s="100">
        <f t="shared" si="96"/>
        <v>0</v>
      </c>
      <c r="S223" s="100">
        <f t="shared" si="97"/>
        <v>0</v>
      </c>
      <c r="T223" s="120" t="str">
        <f t="shared" si="98"/>
        <v/>
      </c>
      <c r="U223" s="124"/>
      <c r="V223" s="129" t="s">
        <v>164</v>
      </c>
      <c r="W223" s="131"/>
      <c r="X223" s="75" t="str">
        <f>IF(COUNTIF($M223,"*LED*"),"LED設置済",IF(COUNTIF($M223,"*不明*"),"該当不明",IF(ISERROR(VLOOKUP($M223,#REF!,4,0)),"",VLOOKUP($M223,#REF!,4,0))))</f>
        <v/>
      </c>
      <c r="Y223" s="139">
        <f t="shared" si="99"/>
        <v>0</v>
      </c>
      <c r="Z223" s="144" t="str">
        <f>IF(ISERROR(VLOOKUP($M223,#REF!,5,0)),"",VLOOKUP($M223,#REF!,5,0))</f>
        <v/>
      </c>
      <c r="AA223" s="147" t="str">
        <f t="shared" si="100"/>
        <v/>
      </c>
      <c r="AB223" s="147" t="str">
        <f t="shared" si="101"/>
        <v/>
      </c>
      <c r="AC223" s="147" t="str">
        <f>IF(ISERROR(VLOOKUP($M223,#REF!,6,0)),"",VLOOKUP($M223,#REF!,6,0))</f>
        <v/>
      </c>
      <c r="AD223" s="147" t="str">
        <f>IF(ISERROR(VLOOKUP($M223,#REF!,8,0)),"",VLOOKUP($M223,#REF!,8,0))</f>
        <v/>
      </c>
      <c r="AE223" s="152" t="str">
        <f t="shared" si="102"/>
        <v/>
      </c>
      <c r="AF223" s="155" t="str">
        <f t="shared" si="103"/>
        <v/>
      </c>
      <c r="AG223" s="146" t="str">
        <f t="shared" si="104"/>
        <v/>
      </c>
      <c r="AH223" s="146" t="str">
        <f>IF(ISERROR(VLOOKUP($M223,#REF!,9,0)),"",VLOOKUP($M223,#REF!,9,0))</f>
        <v/>
      </c>
      <c r="AI223" s="146" t="str">
        <f t="shared" si="105"/>
        <v/>
      </c>
      <c r="AJ223" s="168">
        <f t="shared" si="106"/>
        <v>0</v>
      </c>
      <c r="AK223" s="171"/>
      <c r="AL223" s="174" t="str">
        <f t="shared" si="107"/>
        <v/>
      </c>
      <c r="AM223" s="179" t="str">
        <f t="shared" si="108"/>
        <v/>
      </c>
      <c r="AN223" s="183" t="str">
        <f t="shared" si="109"/>
        <v>未入力セル</v>
      </c>
      <c r="AO223" s="186" t="str">
        <f t="shared" si="89"/>
        <v/>
      </c>
      <c r="AP223" s="186" t="str">
        <f t="shared" si="90"/>
        <v/>
      </c>
      <c r="AQ223" s="39">
        <f t="shared" ref="AQ223:AQ286" si="116">R223*S223*N223</f>
        <v>0</v>
      </c>
      <c r="AR223" s="39" t="str">
        <f>IF(ISERROR(VLOOKUP($M223,#REF!,16,0)),"",VLOOKUP($M223,#REF!,16,0))</f>
        <v/>
      </c>
      <c r="AS223" s="196" t="str">
        <f>IF(ISERROR(VLOOKUP($M223,#REF!,7,0)),"",VLOOKUP($M223,#REF!,7,0))</f>
        <v/>
      </c>
      <c r="AT223" s="203">
        <f t="shared" si="110"/>
        <v>0</v>
      </c>
      <c r="AU223" s="208" t="str">
        <f t="shared" si="111"/>
        <v/>
      </c>
      <c r="AW223" s="208" t="str">
        <f>IF(ISERROR(VLOOKUP($M223,#REF!,10,0)),"",VLOOKUP($M223,#REF!,10,0))</f>
        <v/>
      </c>
      <c r="AX223" s="203">
        <f t="shared" si="112"/>
        <v>0</v>
      </c>
      <c r="AY223" s="208" t="str">
        <f t="shared" si="113"/>
        <v/>
      </c>
      <c r="BA223" s="225" t="str">
        <f t="shared" si="114"/>
        <v/>
      </c>
      <c r="BB223" s="225" t="str">
        <f t="shared" si="115"/>
        <v/>
      </c>
    </row>
    <row r="224" spans="1:54" s="39" customFormat="1" ht="25.2" customHeight="1" x14ac:dyDescent="0.2">
      <c r="A224" s="45"/>
      <c r="B224" s="48"/>
      <c r="C224" s="48"/>
      <c r="D224" s="53"/>
      <c r="E224" s="53"/>
      <c r="F224" s="55"/>
      <c r="G224" s="55"/>
      <c r="H224" s="60"/>
      <c r="I224" s="66"/>
      <c r="J224" s="68"/>
      <c r="L224" s="73">
        <f t="shared" si="91"/>
        <v>0</v>
      </c>
      <c r="M224" s="73" t="str">
        <f t="shared" si="92"/>
        <v xml:space="preserve"> </v>
      </c>
      <c r="N224" s="100">
        <f t="shared" si="93"/>
        <v>0</v>
      </c>
      <c r="O224" s="100">
        <f t="shared" si="94"/>
        <v>0</v>
      </c>
      <c r="P224" s="108">
        <f t="shared" si="95"/>
        <v>0</v>
      </c>
      <c r="Q224" s="108" t="str">
        <f>IF(OR($C224="LED",$C224="不明"),"",IF(ISERROR(VLOOKUP($M224,#REF!,2,0)),"",VLOOKUP($M224,#REF!,2,0)))</f>
        <v/>
      </c>
      <c r="R224" s="100">
        <f t="shared" si="96"/>
        <v>0</v>
      </c>
      <c r="S224" s="100">
        <f t="shared" si="97"/>
        <v>0</v>
      </c>
      <c r="T224" s="120" t="str">
        <f t="shared" si="98"/>
        <v/>
      </c>
      <c r="U224" s="124"/>
      <c r="V224" s="129" t="s">
        <v>164</v>
      </c>
      <c r="W224" s="131"/>
      <c r="X224" s="75" t="str">
        <f>IF(COUNTIF($M224,"*LED*"),"LED設置済",IF(COUNTIF($M224,"*不明*"),"該当不明",IF(ISERROR(VLOOKUP($M224,#REF!,4,0)),"",VLOOKUP($M224,#REF!,4,0))))</f>
        <v/>
      </c>
      <c r="Y224" s="139">
        <f t="shared" si="99"/>
        <v>0</v>
      </c>
      <c r="Z224" s="144" t="str">
        <f>IF(ISERROR(VLOOKUP($M224,#REF!,5,0)),"",VLOOKUP($M224,#REF!,5,0))</f>
        <v/>
      </c>
      <c r="AA224" s="147" t="str">
        <f t="shared" si="100"/>
        <v/>
      </c>
      <c r="AB224" s="147" t="str">
        <f t="shared" si="101"/>
        <v/>
      </c>
      <c r="AC224" s="147" t="str">
        <f>IF(ISERROR(VLOOKUP($M224,#REF!,6,0)),"",VLOOKUP($M224,#REF!,6,0))</f>
        <v/>
      </c>
      <c r="AD224" s="147" t="str">
        <f>IF(ISERROR(VLOOKUP($M224,#REF!,8,0)),"",VLOOKUP($M224,#REF!,8,0))</f>
        <v/>
      </c>
      <c r="AE224" s="152" t="str">
        <f t="shared" si="102"/>
        <v/>
      </c>
      <c r="AF224" s="155" t="str">
        <f t="shared" si="103"/>
        <v/>
      </c>
      <c r="AG224" s="146" t="str">
        <f t="shared" si="104"/>
        <v/>
      </c>
      <c r="AH224" s="146" t="str">
        <f>IF(ISERROR(VLOOKUP($M224,#REF!,9,0)),"",VLOOKUP($M224,#REF!,9,0))</f>
        <v/>
      </c>
      <c r="AI224" s="146" t="str">
        <f t="shared" si="105"/>
        <v/>
      </c>
      <c r="AJ224" s="168">
        <f t="shared" si="106"/>
        <v>0</v>
      </c>
      <c r="AK224" s="171"/>
      <c r="AL224" s="174" t="str">
        <f t="shared" si="107"/>
        <v/>
      </c>
      <c r="AM224" s="179" t="str">
        <f t="shared" si="108"/>
        <v/>
      </c>
      <c r="AN224" s="183" t="str">
        <f t="shared" si="109"/>
        <v>未入力セル</v>
      </c>
      <c r="AO224" s="186" t="str">
        <f t="shared" si="89"/>
        <v/>
      </c>
      <c r="AP224" s="186" t="str">
        <f t="shared" si="90"/>
        <v/>
      </c>
      <c r="AQ224" s="39">
        <f t="shared" si="116"/>
        <v>0</v>
      </c>
      <c r="AR224" s="39" t="str">
        <f>IF(ISERROR(VLOOKUP($M224,#REF!,16,0)),"",VLOOKUP($M224,#REF!,16,0))</f>
        <v/>
      </c>
      <c r="AS224" s="196" t="str">
        <f>IF(ISERROR(VLOOKUP($M224,#REF!,7,0)),"",VLOOKUP($M224,#REF!,7,0))</f>
        <v/>
      </c>
      <c r="AT224" s="203">
        <f t="shared" si="110"/>
        <v>0</v>
      </c>
      <c r="AU224" s="208" t="str">
        <f t="shared" si="111"/>
        <v/>
      </c>
      <c r="AW224" s="208" t="str">
        <f>IF(ISERROR(VLOOKUP($M224,#REF!,10,0)),"",VLOOKUP($M224,#REF!,10,0))</f>
        <v/>
      </c>
      <c r="AX224" s="203">
        <f t="shared" si="112"/>
        <v>0</v>
      </c>
      <c r="AY224" s="208" t="str">
        <f t="shared" si="113"/>
        <v/>
      </c>
      <c r="BA224" s="225" t="str">
        <f t="shared" si="114"/>
        <v/>
      </c>
      <c r="BB224" s="225" t="str">
        <f t="shared" si="115"/>
        <v/>
      </c>
    </row>
    <row r="225" spans="1:54" s="39" customFormat="1" ht="25.2" customHeight="1" x14ac:dyDescent="0.2">
      <c r="A225" s="45"/>
      <c r="B225" s="48"/>
      <c r="C225" s="48"/>
      <c r="D225" s="53"/>
      <c r="E225" s="53"/>
      <c r="F225" s="55"/>
      <c r="G225" s="55"/>
      <c r="H225" s="60"/>
      <c r="I225" s="66"/>
      <c r="J225" s="68"/>
      <c r="L225" s="73">
        <f t="shared" si="91"/>
        <v>0</v>
      </c>
      <c r="M225" s="73" t="str">
        <f t="shared" si="92"/>
        <v xml:space="preserve"> </v>
      </c>
      <c r="N225" s="100">
        <f t="shared" si="93"/>
        <v>0</v>
      </c>
      <c r="O225" s="100">
        <f t="shared" si="94"/>
        <v>0</v>
      </c>
      <c r="P225" s="108">
        <f t="shared" si="95"/>
        <v>0</v>
      </c>
      <c r="Q225" s="108" t="str">
        <f>IF(OR($C225="LED",$C225="不明"),"",IF(ISERROR(VLOOKUP($M225,#REF!,2,0)),"",VLOOKUP($M225,#REF!,2,0)))</f>
        <v/>
      </c>
      <c r="R225" s="100">
        <f t="shared" si="96"/>
        <v>0</v>
      </c>
      <c r="S225" s="100">
        <f t="shared" si="97"/>
        <v>0</v>
      </c>
      <c r="T225" s="120" t="str">
        <f t="shared" si="98"/>
        <v/>
      </c>
      <c r="U225" s="124"/>
      <c r="V225" s="129" t="s">
        <v>164</v>
      </c>
      <c r="W225" s="131"/>
      <c r="X225" s="75" t="str">
        <f>IF(COUNTIF($M225,"*LED*"),"LED設置済",IF(COUNTIF($M225,"*不明*"),"該当不明",IF(ISERROR(VLOOKUP($M225,#REF!,4,0)),"",VLOOKUP($M225,#REF!,4,0))))</f>
        <v/>
      </c>
      <c r="Y225" s="139">
        <f t="shared" si="99"/>
        <v>0</v>
      </c>
      <c r="Z225" s="144" t="str">
        <f>IF(ISERROR(VLOOKUP($M225,#REF!,5,0)),"",VLOOKUP($M225,#REF!,5,0))</f>
        <v/>
      </c>
      <c r="AA225" s="147" t="str">
        <f t="shared" si="100"/>
        <v/>
      </c>
      <c r="AB225" s="147" t="str">
        <f t="shared" si="101"/>
        <v/>
      </c>
      <c r="AC225" s="147" t="str">
        <f>IF(ISERROR(VLOOKUP($M225,#REF!,6,0)),"",VLOOKUP($M225,#REF!,6,0))</f>
        <v/>
      </c>
      <c r="AD225" s="147" t="str">
        <f>IF(ISERROR(VLOOKUP($M225,#REF!,8,0)),"",VLOOKUP($M225,#REF!,8,0))</f>
        <v/>
      </c>
      <c r="AE225" s="152" t="str">
        <f t="shared" si="102"/>
        <v/>
      </c>
      <c r="AF225" s="155" t="str">
        <f t="shared" si="103"/>
        <v/>
      </c>
      <c r="AG225" s="146" t="str">
        <f t="shared" si="104"/>
        <v/>
      </c>
      <c r="AH225" s="146" t="str">
        <f>IF(ISERROR(VLOOKUP($M225,#REF!,9,0)),"",VLOOKUP($M225,#REF!,9,0))</f>
        <v/>
      </c>
      <c r="AI225" s="146" t="str">
        <f t="shared" si="105"/>
        <v/>
      </c>
      <c r="AJ225" s="168">
        <f t="shared" si="106"/>
        <v>0</v>
      </c>
      <c r="AK225" s="171"/>
      <c r="AL225" s="174" t="str">
        <f t="shared" si="107"/>
        <v/>
      </c>
      <c r="AM225" s="179" t="str">
        <f t="shared" si="108"/>
        <v/>
      </c>
      <c r="AN225" s="183" t="str">
        <f t="shared" si="109"/>
        <v>未入力セル</v>
      </c>
      <c r="AO225" s="186" t="str">
        <f t="shared" si="89"/>
        <v/>
      </c>
      <c r="AP225" s="186" t="str">
        <f t="shared" si="90"/>
        <v/>
      </c>
      <c r="AQ225" s="39">
        <f t="shared" si="116"/>
        <v>0</v>
      </c>
      <c r="AR225" s="39" t="str">
        <f>IF(ISERROR(VLOOKUP($M225,#REF!,16,0)),"",VLOOKUP($M225,#REF!,16,0))</f>
        <v/>
      </c>
      <c r="AS225" s="196" t="str">
        <f>IF(ISERROR(VLOOKUP($M225,#REF!,7,0)),"",VLOOKUP($M225,#REF!,7,0))</f>
        <v/>
      </c>
      <c r="AT225" s="203">
        <f t="shared" si="110"/>
        <v>0</v>
      </c>
      <c r="AU225" s="208" t="str">
        <f t="shared" si="111"/>
        <v/>
      </c>
      <c r="AW225" s="208" t="str">
        <f>IF(ISERROR(VLOOKUP($M225,#REF!,10,0)),"",VLOOKUP($M225,#REF!,10,0))</f>
        <v/>
      </c>
      <c r="AX225" s="203">
        <f t="shared" si="112"/>
        <v>0</v>
      </c>
      <c r="AY225" s="208" t="str">
        <f t="shared" si="113"/>
        <v/>
      </c>
      <c r="BA225" s="225" t="str">
        <f t="shared" si="114"/>
        <v/>
      </c>
      <c r="BB225" s="225" t="str">
        <f t="shared" si="115"/>
        <v/>
      </c>
    </row>
    <row r="226" spans="1:54" s="39" customFormat="1" ht="25.2" customHeight="1" x14ac:dyDescent="0.2">
      <c r="A226" s="45"/>
      <c r="B226" s="48"/>
      <c r="C226" s="48"/>
      <c r="D226" s="53"/>
      <c r="E226" s="53"/>
      <c r="F226" s="55"/>
      <c r="G226" s="55"/>
      <c r="H226" s="60"/>
      <c r="I226" s="66"/>
      <c r="J226" s="68"/>
      <c r="L226" s="73">
        <f t="shared" si="91"/>
        <v>0</v>
      </c>
      <c r="M226" s="73" t="str">
        <f t="shared" si="92"/>
        <v xml:space="preserve"> </v>
      </c>
      <c r="N226" s="100">
        <f t="shared" si="93"/>
        <v>0</v>
      </c>
      <c r="O226" s="100">
        <f t="shared" si="94"/>
        <v>0</v>
      </c>
      <c r="P226" s="108">
        <f t="shared" si="95"/>
        <v>0</v>
      </c>
      <c r="Q226" s="108" t="str">
        <f>IF(OR($C226="LED",$C226="不明"),"",IF(ISERROR(VLOOKUP($M226,#REF!,2,0)),"",VLOOKUP($M226,#REF!,2,0)))</f>
        <v/>
      </c>
      <c r="R226" s="100">
        <f t="shared" si="96"/>
        <v>0</v>
      </c>
      <c r="S226" s="100">
        <f t="shared" si="97"/>
        <v>0</v>
      </c>
      <c r="T226" s="120" t="str">
        <f t="shared" si="98"/>
        <v/>
      </c>
      <c r="U226" s="124"/>
      <c r="V226" s="129" t="s">
        <v>164</v>
      </c>
      <c r="W226" s="131"/>
      <c r="X226" s="75" t="str">
        <f>IF(COUNTIF($M226,"*LED*"),"LED設置済",IF(COUNTIF($M226,"*不明*"),"該当不明",IF(ISERROR(VLOOKUP($M226,#REF!,4,0)),"",VLOOKUP($M226,#REF!,4,0))))</f>
        <v/>
      </c>
      <c r="Y226" s="139">
        <f t="shared" si="99"/>
        <v>0</v>
      </c>
      <c r="Z226" s="144" t="str">
        <f>IF(ISERROR(VLOOKUP($M226,#REF!,5,0)),"",VLOOKUP($M226,#REF!,5,0))</f>
        <v/>
      </c>
      <c r="AA226" s="147" t="str">
        <f t="shared" si="100"/>
        <v/>
      </c>
      <c r="AB226" s="147" t="str">
        <f t="shared" si="101"/>
        <v/>
      </c>
      <c r="AC226" s="147" t="str">
        <f>IF(ISERROR(VLOOKUP($M226,#REF!,6,0)),"",VLOOKUP($M226,#REF!,6,0))</f>
        <v/>
      </c>
      <c r="AD226" s="147" t="str">
        <f>IF(ISERROR(VLOOKUP($M226,#REF!,8,0)),"",VLOOKUP($M226,#REF!,8,0))</f>
        <v/>
      </c>
      <c r="AE226" s="152" t="str">
        <f t="shared" si="102"/>
        <v/>
      </c>
      <c r="AF226" s="155" t="str">
        <f t="shared" si="103"/>
        <v/>
      </c>
      <c r="AG226" s="146" t="str">
        <f t="shared" si="104"/>
        <v/>
      </c>
      <c r="AH226" s="146" t="str">
        <f>IF(ISERROR(VLOOKUP($M226,#REF!,9,0)),"",VLOOKUP($M226,#REF!,9,0))</f>
        <v/>
      </c>
      <c r="AI226" s="146" t="str">
        <f t="shared" si="105"/>
        <v/>
      </c>
      <c r="AJ226" s="168">
        <f t="shared" si="106"/>
        <v>0</v>
      </c>
      <c r="AK226" s="171"/>
      <c r="AL226" s="174" t="str">
        <f t="shared" si="107"/>
        <v/>
      </c>
      <c r="AM226" s="179" t="str">
        <f t="shared" si="108"/>
        <v/>
      </c>
      <c r="AN226" s="183" t="str">
        <f t="shared" si="109"/>
        <v>未入力セル</v>
      </c>
      <c r="AO226" s="186" t="str">
        <f t="shared" si="89"/>
        <v/>
      </c>
      <c r="AP226" s="186" t="str">
        <f t="shared" si="90"/>
        <v/>
      </c>
      <c r="AQ226" s="39">
        <f t="shared" si="116"/>
        <v>0</v>
      </c>
      <c r="AR226" s="39" t="str">
        <f>IF(ISERROR(VLOOKUP($M226,#REF!,16,0)),"",VLOOKUP($M226,#REF!,16,0))</f>
        <v/>
      </c>
      <c r="AS226" s="196" t="str">
        <f>IF(ISERROR(VLOOKUP($M226,#REF!,7,0)),"",VLOOKUP($M226,#REF!,7,0))</f>
        <v/>
      </c>
      <c r="AT226" s="203">
        <f t="shared" si="110"/>
        <v>0</v>
      </c>
      <c r="AU226" s="208" t="str">
        <f t="shared" si="111"/>
        <v/>
      </c>
      <c r="AW226" s="208" t="str">
        <f>IF(ISERROR(VLOOKUP($M226,#REF!,10,0)),"",VLOOKUP($M226,#REF!,10,0))</f>
        <v/>
      </c>
      <c r="AX226" s="203">
        <f t="shared" si="112"/>
        <v>0</v>
      </c>
      <c r="AY226" s="208" t="str">
        <f t="shared" si="113"/>
        <v/>
      </c>
      <c r="BA226" s="225" t="str">
        <f t="shared" si="114"/>
        <v/>
      </c>
      <c r="BB226" s="225" t="str">
        <f t="shared" si="115"/>
        <v/>
      </c>
    </row>
    <row r="227" spans="1:54" s="39" customFormat="1" ht="25.2" customHeight="1" x14ac:dyDescent="0.2">
      <c r="A227" s="45"/>
      <c r="B227" s="48"/>
      <c r="C227" s="48"/>
      <c r="D227" s="53"/>
      <c r="E227" s="53"/>
      <c r="F227" s="55"/>
      <c r="G227" s="55"/>
      <c r="H227" s="60"/>
      <c r="I227" s="66"/>
      <c r="J227" s="68"/>
      <c r="L227" s="73">
        <f t="shared" si="91"/>
        <v>0</v>
      </c>
      <c r="M227" s="73" t="str">
        <f t="shared" si="92"/>
        <v xml:space="preserve"> </v>
      </c>
      <c r="N227" s="100">
        <f t="shared" si="93"/>
        <v>0</v>
      </c>
      <c r="O227" s="100">
        <f t="shared" si="94"/>
        <v>0</v>
      </c>
      <c r="P227" s="108">
        <f t="shared" si="95"/>
        <v>0</v>
      </c>
      <c r="Q227" s="108" t="str">
        <f>IF(OR($C227="LED",$C227="不明"),"",IF(ISERROR(VLOOKUP($M227,#REF!,2,0)),"",VLOOKUP($M227,#REF!,2,0)))</f>
        <v/>
      </c>
      <c r="R227" s="100">
        <f t="shared" si="96"/>
        <v>0</v>
      </c>
      <c r="S227" s="100">
        <f t="shared" si="97"/>
        <v>0</v>
      </c>
      <c r="T227" s="120" t="str">
        <f t="shared" si="98"/>
        <v/>
      </c>
      <c r="U227" s="124"/>
      <c r="V227" s="129" t="s">
        <v>164</v>
      </c>
      <c r="W227" s="131"/>
      <c r="X227" s="75" t="str">
        <f>IF(COUNTIF($M227,"*LED*"),"LED設置済",IF(COUNTIF($M227,"*不明*"),"該当不明",IF(ISERROR(VLOOKUP($M227,#REF!,4,0)),"",VLOOKUP($M227,#REF!,4,0))))</f>
        <v/>
      </c>
      <c r="Y227" s="139">
        <f t="shared" si="99"/>
        <v>0</v>
      </c>
      <c r="Z227" s="144" t="str">
        <f>IF(ISERROR(VLOOKUP($M227,#REF!,5,0)),"",VLOOKUP($M227,#REF!,5,0))</f>
        <v/>
      </c>
      <c r="AA227" s="147" t="str">
        <f t="shared" si="100"/>
        <v/>
      </c>
      <c r="AB227" s="147" t="str">
        <f t="shared" si="101"/>
        <v/>
      </c>
      <c r="AC227" s="147" t="str">
        <f>IF(ISERROR(VLOOKUP($M227,#REF!,6,0)),"",VLOOKUP($M227,#REF!,6,0))</f>
        <v/>
      </c>
      <c r="AD227" s="147" t="str">
        <f>IF(ISERROR(VLOOKUP($M227,#REF!,8,0)),"",VLOOKUP($M227,#REF!,8,0))</f>
        <v/>
      </c>
      <c r="AE227" s="152" t="str">
        <f t="shared" si="102"/>
        <v/>
      </c>
      <c r="AF227" s="155" t="str">
        <f t="shared" si="103"/>
        <v/>
      </c>
      <c r="AG227" s="146" t="str">
        <f t="shared" si="104"/>
        <v/>
      </c>
      <c r="AH227" s="146" t="str">
        <f>IF(ISERROR(VLOOKUP($M227,#REF!,9,0)),"",VLOOKUP($M227,#REF!,9,0))</f>
        <v/>
      </c>
      <c r="AI227" s="146" t="str">
        <f t="shared" si="105"/>
        <v/>
      </c>
      <c r="AJ227" s="168">
        <f t="shared" si="106"/>
        <v>0</v>
      </c>
      <c r="AK227" s="171"/>
      <c r="AL227" s="174" t="str">
        <f t="shared" si="107"/>
        <v/>
      </c>
      <c r="AM227" s="179" t="str">
        <f t="shared" si="108"/>
        <v/>
      </c>
      <c r="AN227" s="183" t="str">
        <f t="shared" si="109"/>
        <v>未入力セル</v>
      </c>
      <c r="AO227" s="186" t="str">
        <f t="shared" si="89"/>
        <v/>
      </c>
      <c r="AP227" s="186" t="str">
        <f t="shared" si="90"/>
        <v/>
      </c>
      <c r="AQ227" s="39">
        <f t="shared" si="116"/>
        <v>0</v>
      </c>
      <c r="AR227" s="39" t="str">
        <f>IF(ISERROR(VLOOKUP($M227,#REF!,16,0)),"",VLOOKUP($M227,#REF!,16,0))</f>
        <v/>
      </c>
      <c r="AS227" s="196" t="str">
        <f>IF(ISERROR(VLOOKUP($M227,#REF!,7,0)),"",VLOOKUP($M227,#REF!,7,0))</f>
        <v/>
      </c>
      <c r="AT227" s="203">
        <f t="shared" si="110"/>
        <v>0</v>
      </c>
      <c r="AU227" s="208" t="str">
        <f t="shared" si="111"/>
        <v/>
      </c>
      <c r="AW227" s="208" t="str">
        <f>IF(ISERROR(VLOOKUP($M227,#REF!,10,0)),"",VLOOKUP($M227,#REF!,10,0))</f>
        <v/>
      </c>
      <c r="AX227" s="203">
        <f t="shared" si="112"/>
        <v>0</v>
      </c>
      <c r="AY227" s="208" t="str">
        <f t="shared" si="113"/>
        <v/>
      </c>
      <c r="BA227" s="225" t="str">
        <f t="shared" si="114"/>
        <v/>
      </c>
      <c r="BB227" s="225" t="str">
        <f t="shared" si="115"/>
        <v/>
      </c>
    </row>
    <row r="228" spans="1:54" s="39" customFormat="1" ht="25.2" customHeight="1" x14ac:dyDescent="0.2">
      <c r="A228" s="45"/>
      <c r="B228" s="48"/>
      <c r="C228" s="48"/>
      <c r="D228" s="53"/>
      <c r="E228" s="53"/>
      <c r="F228" s="55"/>
      <c r="G228" s="55"/>
      <c r="H228" s="60"/>
      <c r="I228" s="66"/>
      <c r="J228" s="68"/>
      <c r="L228" s="73">
        <f t="shared" si="91"/>
        <v>0</v>
      </c>
      <c r="M228" s="73" t="str">
        <f t="shared" si="92"/>
        <v xml:space="preserve"> </v>
      </c>
      <c r="N228" s="100">
        <f t="shared" si="93"/>
        <v>0</v>
      </c>
      <c r="O228" s="100">
        <f t="shared" si="94"/>
        <v>0</v>
      </c>
      <c r="P228" s="108">
        <f t="shared" si="95"/>
        <v>0</v>
      </c>
      <c r="Q228" s="108" t="str">
        <f>IF(OR($C228="LED",$C228="不明"),"",IF(ISERROR(VLOOKUP($M228,#REF!,2,0)),"",VLOOKUP($M228,#REF!,2,0)))</f>
        <v/>
      </c>
      <c r="R228" s="100">
        <f t="shared" si="96"/>
        <v>0</v>
      </c>
      <c r="S228" s="100">
        <f t="shared" si="97"/>
        <v>0</v>
      </c>
      <c r="T228" s="120" t="str">
        <f t="shared" si="98"/>
        <v/>
      </c>
      <c r="U228" s="124"/>
      <c r="V228" s="129" t="s">
        <v>164</v>
      </c>
      <c r="W228" s="131"/>
      <c r="X228" s="75" t="str">
        <f>IF(COUNTIF($M228,"*LED*"),"LED設置済",IF(COUNTIF($M228,"*不明*"),"該当不明",IF(ISERROR(VLOOKUP($M228,#REF!,4,0)),"",VLOOKUP($M228,#REF!,4,0))))</f>
        <v/>
      </c>
      <c r="Y228" s="139">
        <f t="shared" si="99"/>
        <v>0</v>
      </c>
      <c r="Z228" s="144" t="str">
        <f>IF(ISERROR(VLOOKUP($M228,#REF!,5,0)),"",VLOOKUP($M228,#REF!,5,0))</f>
        <v/>
      </c>
      <c r="AA228" s="147" t="str">
        <f t="shared" si="100"/>
        <v/>
      </c>
      <c r="AB228" s="147" t="str">
        <f t="shared" si="101"/>
        <v/>
      </c>
      <c r="AC228" s="147" t="str">
        <f>IF(ISERROR(VLOOKUP($M228,#REF!,6,0)),"",VLOOKUP($M228,#REF!,6,0))</f>
        <v/>
      </c>
      <c r="AD228" s="147" t="str">
        <f>IF(ISERROR(VLOOKUP($M228,#REF!,8,0)),"",VLOOKUP($M228,#REF!,8,0))</f>
        <v/>
      </c>
      <c r="AE228" s="152" t="str">
        <f t="shared" si="102"/>
        <v/>
      </c>
      <c r="AF228" s="155" t="str">
        <f t="shared" si="103"/>
        <v/>
      </c>
      <c r="AG228" s="146" t="str">
        <f t="shared" si="104"/>
        <v/>
      </c>
      <c r="AH228" s="146" t="str">
        <f>IF(ISERROR(VLOOKUP($M228,#REF!,9,0)),"",VLOOKUP($M228,#REF!,9,0))</f>
        <v/>
      </c>
      <c r="AI228" s="146" t="str">
        <f t="shared" si="105"/>
        <v/>
      </c>
      <c r="AJ228" s="168">
        <f t="shared" si="106"/>
        <v>0</v>
      </c>
      <c r="AK228" s="171"/>
      <c r="AL228" s="174" t="str">
        <f t="shared" si="107"/>
        <v/>
      </c>
      <c r="AM228" s="179" t="str">
        <f t="shared" si="108"/>
        <v/>
      </c>
      <c r="AN228" s="183" t="str">
        <f t="shared" si="109"/>
        <v>未入力セル</v>
      </c>
      <c r="AO228" s="186" t="str">
        <f t="shared" si="89"/>
        <v/>
      </c>
      <c r="AP228" s="186" t="str">
        <f t="shared" si="90"/>
        <v/>
      </c>
      <c r="AQ228" s="39">
        <f t="shared" si="116"/>
        <v>0</v>
      </c>
      <c r="AR228" s="39" t="str">
        <f>IF(ISERROR(VLOOKUP($M228,#REF!,16,0)),"",VLOOKUP($M228,#REF!,16,0))</f>
        <v/>
      </c>
      <c r="AS228" s="196" t="str">
        <f>IF(ISERROR(VLOOKUP($M228,#REF!,7,0)),"",VLOOKUP($M228,#REF!,7,0))</f>
        <v/>
      </c>
      <c r="AT228" s="203">
        <f t="shared" si="110"/>
        <v>0</v>
      </c>
      <c r="AU228" s="208" t="str">
        <f t="shared" si="111"/>
        <v/>
      </c>
      <c r="AW228" s="208" t="str">
        <f>IF(ISERROR(VLOOKUP($M228,#REF!,10,0)),"",VLOOKUP($M228,#REF!,10,0))</f>
        <v/>
      </c>
      <c r="AX228" s="203">
        <f t="shared" si="112"/>
        <v>0</v>
      </c>
      <c r="AY228" s="208" t="str">
        <f t="shared" si="113"/>
        <v/>
      </c>
      <c r="BA228" s="225" t="str">
        <f t="shared" si="114"/>
        <v/>
      </c>
      <c r="BB228" s="225" t="str">
        <f t="shared" si="115"/>
        <v/>
      </c>
    </row>
    <row r="229" spans="1:54" s="39" customFormat="1" ht="25.2" customHeight="1" x14ac:dyDescent="0.2">
      <c r="A229" s="45"/>
      <c r="B229" s="48"/>
      <c r="C229" s="48"/>
      <c r="D229" s="53"/>
      <c r="E229" s="53"/>
      <c r="F229" s="55"/>
      <c r="G229" s="55"/>
      <c r="H229" s="60"/>
      <c r="I229" s="66"/>
      <c r="J229" s="68"/>
      <c r="L229" s="73">
        <f t="shared" si="91"/>
        <v>0</v>
      </c>
      <c r="M229" s="73" t="str">
        <f t="shared" si="92"/>
        <v xml:space="preserve"> </v>
      </c>
      <c r="N229" s="100">
        <f t="shared" si="93"/>
        <v>0</v>
      </c>
      <c r="O229" s="100">
        <f t="shared" si="94"/>
        <v>0</v>
      </c>
      <c r="P229" s="108">
        <f t="shared" si="95"/>
        <v>0</v>
      </c>
      <c r="Q229" s="108" t="str">
        <f>IF(OR($C229="LED",$C229="不明"),"",IF(ISERROR(VLOOKUP($M229,#REF!,2,0)),"",VLOOKUP($M229,#REF!,2,0)))</f>
        <v/>
      </c>
      <c r="R229" s="100">
        <f t="shared" si="96"/>
        <v>0</v>
      </c>
      <c r="S229" s="100">
        <f t="shared" si="97"/>
        <v>0</v>
      </c>
      <c r="T229" s="120" t="str">
        <f t="shared" si="98"/>
        <v/>
      </c>
      <c r="U229" s="124"/>
      <c r="V229" s="129" t="s">
        <v>164</v>
      </c>
      <c r="W229" s="131"/>
      <c r="X229" s="75" t="str">
        <f>IF(COUNTIF($M229,"*LED*"),"LED設置済",IF(COUNTIF($M229,"*不明*"),"該当不明",IF(ISERROR(VLOOKUP($M229,#REF!,4,0)),"",VLOOKUP($M229,#REF!,4,0))))</f>
        <v/>
      </c>
      <c r="Y229" s="139">
        <f t="shared" si="99"/>
        <v>0</v>
      </c>
      <c r="Z229" s="144" t="str">
        <f>IF(ISERROR(VLOOKUP($M229,#REF!,5,0)),"",VLOOKUP($M229,#REF!,5,0))</f>
        <v/>
      </c>
      <c r="AA229" s="147" t="str">
        <f t="shared" si="100"/>
        <v/>
      </c>
      <c r="AB229" s="147" t="str">
        <f t="shared" si="101"/>
        <v/>
      </c>
      <c r="AC229" s="147" t="str">
        <f>IF(ISERROR(VLOOKUP($M229,#REF!,6,0)),"",VLOOKUP($M229,#REF!,6,0))</f>
        <v/>
      </c>
      <c r="AD229" s="147" t="str">
        <f>IF(ISERROR(VLOOKUP($M229,#REF!,8,0)),"",VLOOKUP($M229,#REF!,8,0))</f>
        <v/>
      </c>
      <c r="AE229" s="152" t="str">
        <f t="shared" si="102"/>
        <v/>
      </c>
      <c r="AF229" s="155" t="str">
        <f t="shared" si="103"/>
        <v/>
      </c>
      <c r="AG229" s="146" t="str">
        <f t="shared" si="104"/>
        <v/>
      </c>
      <c r="AH229" s="146" t="str">
        <f>IF(ISERROR(VLOOKUP($M229,#REF!,9,0)),"",VLOOKUP($M229,#REF!,9,0))</f>
        <v/>
      </c>
      <c r="AI229" s="146" t="str">
        <f t="shared" si="105"/>
        <v/>
      </c>
      <c r="AJ229" s="168">
        <f t="shared" si="106"/>
        <v>0</v>
      </c>
      <c r="AK229" s="171"/>
      <c r="AL229" s="174" t="str">
        <f t="shared" si="107"/>
        <v/>
      </c>
      <c r="AM229" s="179" t="str">
        <f t="shared" si="108"/>
        <v/>
      </c>
      <c r="AN229" s="183" t="str">
        <f t="shared" si="109"/>
        <v>未入力セル</v>
      </c>
      <c r="AO229" s="186" t="str">
        <f t="shared" si="89"/>
        <v/>
      </c>
      <c r="AP229" s="186" t="str">
        <f t="shared" si="90"/>
        <v/>
      </c>
      <c r="AQ229" s="39">
        <f t="shared" si="116"/>
        <v>0</v>
      </c>
      <c r="AR229" s="39" t="str">
        <f>IF(ISERROR(VLOOKUP($M229,#REF!,16,0)),"",VLOOKUP($M229,#REF!,16,0))</f>
        <v/>
      </c>
      <c r="AS229" s="196" t="str">
        <f>IF(ISERROR(VLOOKUP($M229,#REF!,7,0)),"",VLOOKUP($M229,#REF!,7,0))</f>
        <v/>
      </c>
      <c r="AT229" s="203">
        <f t="shared" si="110"/>
        <v>0</v>
      </c>
      <c r="AU229" s="208" t="str">
        <f t="shared" si="111"/>
        <v/>
      </c>
      <c r="AW229" s="208" t="str">
        <f>IF(ISERROR(VLOOKUP($M229,#REF!,10,0)),"",VLOOKUP($M229,#REF!,10,0))</f>
        <v/>
      </c>
      <c r="AX229" s="203">
        <f t="shared" si="112"/>
        <v>0</v>
      </c>
      <c r="AY229" s="208" t="str">
        <f t="shared" si="113"/>
        <v/>
      </c>
      <c r="BA229" s="225" t="str">
        <f t="shared" si="114"/>
        <v/>
      </c>
      <c r="BB229" s="225" t="str">
        <f t="shared" si="115"/>
        <v/>
      </c>
    </row>
    <row r="230" spans="1:54" s="39" customFormat="1" ht="25.2" customHeight="1" x14ac:dyDescent="0.2">
      <c r="A230" s="45"/>
      <c r="B230" s="48"/>
      <c r="C230" s="48"/>
      <c r="D230" s="53"/>
      <c r="E230" s="53"/>
      <c r="F230" s="55"/>
      <c r="G230" s="55"/>
      <c r="H230" s="60"/>
      <c r="I230" s="66"/>
      <c r="J230" s="68"/>
      <c r="L230" s="73">
        <f t="shared" si="91"/>
        <v>0</v>
      </c>
      <c r="M230" s="73" t="str">
        <f t="shared" si="92"/>
        <v xml:space="preserve"> </v>
      </c>
      <c r="N230" s="100">
        <f t="shared" si="93"/>
        <v>0</v>
      </c>
      <c r="O230" s="100">
        <f t="shared" si="94"/>
        <v>0</v>
      </c>
      <c r="P230" s="108">
        <f t="shared" si="95"/>
        <v>0</v>
      </c>
      <c r="Q230" s="108" t="str">
        <f>IF(OR($C230="LED",$C230="不明"),"",IF(ISERROR(VLOOKUP($M230,#REF!,2,0)),"",VLOOKUP($M230,#REF!,2,0)))</f>
        <v/>
      </c>
      <c r="R230" s="100">
        <f t="shared" si="96"/>
        <v>0</v>
      </c>
      <c r="S230" s="100">
        <f t="shared" si="97"/>
        <v>0</v>
      </c>
      <c r="T230" s="120" t="str">
        <f t="shared" si="98"/>
        <v/>
      </c>
      <c r="U230" s="124"/>
      <c r="V230" s="129" t="s">
        <v>164</v>
      </c>
      <c r="W230" s="131"/>
      <c r="X230" s="75" t="str">
        <f>IF(COUNTIF($M230,"*LED*"),"LED設置済",IF(COUNTIF($M230,"*不明*"),"該当不明",IF(ISERROR(VLOOKUP($M230,#REF!,4,0)),"",VLOOKUP($M230,#REF!,4,0))))</f>
        <v/>
      </c>
      <c r="Y230" s="139">
        <f t="shared" si="99"/>
        <v>0</v>
      </c>
      <c r="Z230" s="144" t="str">
        <f>IF(ISERROR(VLOOKUP($M230,#REF!,5,0)),"",VLOOKUP($M230,#REF!,5,0))</f>
        <v/>
      </c>
      <c r="AA230" s="147" t="str">
        <f t="shared" si="100"/>
        <v/>
      </c>
      <c r="AB230" s="147" t="str">
        <f t="shared" si="101"/>
        <v/>
      </c>
      <c r="AC230" s="147" t="str">
        <f>IF(ISERROR(VLOOKUP($M230,#REF!,6,0)),"",VLOOKUP($M230,#REF!,6,0))</f>
        <v/>
      </c>
      <c r="AD230" s="147" t="str">
        <f>IF(ISERROR(VLOOKUP($M230,#REF!,8,0)),"",VLOOKUP($M230,#REF!,8,0))</f>
        <v/>
      </c>
      <c r="AE230" s="152" t="str">
        <f t="shared" si="102"/>
        <v/>
      </c>
      <c r="AF230" s="155" t="str">
        <f t="shared" si="103"/>
        <v/>
      </c>
      <c r="AG230" s="146" t="str">
        <f t="shared" si="104"/>
        <v/>
      </c>
      <c r="AH230" s="146" t="str">
        <f>IF(ISERROR(VLOOKUP($M230,#REF!,9,0)),"",VLOOKUP($M230,#REF!,9,0))</f>
        <v/>
      </c>
      <c r="AI230" s="146" t="str">
        <f t="shared" si="105"/>
        <v/>
      </c>
      <c r="AJ230" s="168">
        <f t="shared" si="106"/>
        <v>0</v>
      </c>
      <c r="AK230" s="171"/>
      <c r="AL230" s="174" t="str">
        <f t="shared" si="107"/>
        <v/>
      </c>
      <c r="AM230" s="179" t="str">
        <f t="shared" si="108"/>
        <v/>
      </c>
      <c r="AN230" s="183" t="str">
        <f t="shared" si="109"/>
        <v>未入力セル</v>
      </c>
      <c r="AO230" s="186" t="str">
        <f t="shared" si="89"/>
        <v/>
      </c>
      <c r="AP230" s="186" t="str">
        <f t="shared" si="90"/>
        <v/>
      </c>
      <c r="AQ230" s="39">
        <f t="shared" si="116"/>
        <v>0</v>
      </c>
      <c r="AR230" s="39" t="str">
        <f>IF(ISERROR(VLOOKUP($M230,#REF!,16,0)),"",VLOOKUP($M230,#REF!,16,0))</f>
        <v/>
      </c>
      <c r="AS230" s="196" t="str">
        <f>IF(ISERROR(VLOOKUP($M230,#REF!,7,0)),"",VLOOKUP($M230,#REF!,7,0))</f>
        <v/>
      </c>
      <c r="AT230" s="203">
        <f t="shared" si="110"/>
        <v>0</v>
      </c>
      <c r="AU230" s="208" t="str">
        <f t="shared" si="111"/>
        <v/>
      </c>
      <c r="AW230" s="208" t="str">
        <f>IF(ISERROR(VLOOKUP($M230,#REF!,10,0)),"",VLOOKUP($M230,#REF!,10,0))</f>
        <v/>
      </c>
      <c r="AX230" s="203">
        <f t="shared" si="112"/>
        <v>0</v>
      </c>
      <c r="AY230" s="208" t="str">
        <f t="shared" si="113"/>
        <v/>
      </c>
      <c r="BA230" s="225" t="str">
        <f t="shared" si="114"/>
        <v/>
      </c>
      <c r="BB230" s="225" t="str">
        <f t="shared" si="115"/>
        <v/>
      </c>
    </row>
    <row r="231" spans="1:54" s="39" customFormat="1" ht="25.2" customHeight="1" x14ac:dyDescent="0.2">
      <c r="A231" s="45"/>
      <c r="B231" s="48"/>
      <c r="C231" s="48"/>
      <c r="D231" s="53"/>
      <c r="E231" s="53"/>
      <c r="F231" s="55"/>
      <c r="G231" s="55"/>
      <c r="H231" s="60"/>
      <c r="I231" s="66"/>
      <c r="J231" s="68"/>
      <c r="L231" s="73">
        <f t="shared" si="91"/>
        <v>0</v>
      </c>
      <c r="M231" s="73" t="str">
        <f t="shared" si="92"/>
        <v xml:space="preserve"> </v>
      </c>
      <c r="N231" s="100">
        <f t="shared" si="93"/>
        <v>0</v>
      </c>
      <c r="O231" s="100">
        <f t="shared" si="94"/>
        <v>0</v>
      </c>
      <c r="P231" s="108">
        <f t="shared" si="95"/>
        <v>0</v>
      </c>
      <c r="Q231" s="108" t="str">
        <f>IF(OR($C231="LED",$C231="不明"),"",IF(ISERROR(VLOOKUP($M231,#REF!,2,0)),"",VLOOKUP($M231,#REF!,2,0)))</f>
        <v/>
      </c>
      <c r="R231" s="100">
        <f t="shared" si="96"/>
        <v>0</v>
      </c>
      <c r="S231" s="100">
        <f t="shared" si="97"/>
        <v>0</v>
      </c>
      <c r="T231" s="120" t="str">
        <f t="shared" si="98"/>
        <v/>
      </c>
      <c r="U231" s="124"/>
      <c r="V231" s="129" t="s">
        <v>164</v>
      </c>
      <c r="W231" s="131"/>
      <c r="X231" s="75" t="str">
        <f>IF(COUNTIF($M231,"*LED*"),"LED設置済",IF(COUNTIF($M231,"*不明*"),"該当不明",IF(ISERROR(VLOOKUP($M231,#REF!,4,0)),"",VLOOKUP($M231,#REF!,4,0))))</f>
        <v/>
      </c>
      <c r="Y231" s="139">
        <f t="shared" si="99"/>
        <v>0</v>
      </c>
      <c r="Z231" s="144" t="str">
        <f>IF(ISERROR(VLOOKUP($M231,#REF!,5,0)),"",VLOOKUP($M231,#REF!,5,0))</f>
        <v/>
      </c>
      <c r="AA231" s="147" t="str">
        <f t="shared" si="100"/>
        <v/>
      </c>
      <c r="AB231" s="147" t="str">
        <f t="shared" si="101"/>
        <v/>
      </c>
      <c r="AC231" s="147" t="str">
        <f>IF(ISERROR(VLOOKUP($M231,#REF!,6,0)),"",VLOOKUP($M231,#REF!,6,0))</f>
        <v/>
      </c>
      <c r="AD231" s="147" t="str">
        <f>IF(ISERROR(VLOOKUP($M231,#REF!,8,0)),"",VLOOKUP($M231,#REF!,8,0))</f>
        <v/>
      </c>
      <c r="AE231" s="152" t="str">
        <f t="shared" si="102"/>
        <v/>
      </c>
      <c r="AF231" s="155" t="str">
        <f t="shared" si="103"/>
        <v/>
      </c>
      <c r="AG231" s="146" t="str">
        <f t="shared" si="104"/>
        <v/>
      </c>
      <c r="AH231" s="146" t="str">
        <f>IF(ISERROR(VLOOKUP($M231,#REF!,9,0)),"",VLOOKUP($M231,#REF!,9,0))</f>
        <v/>
      </c>
      <c r="AI231" s="146" t="str">
        <f t="shared" si="105"/>
        <v/>
      </c>
      <c r="AJ231" s="168">
        <f t="shared" si="106"/>
        <v>0</v>
      </c>
      <c r="AK231" s="171"/>
      <c r="AL231" s="174" t="str">
        <f t="shared" si="107"/>
        <v/>
      </c>
      <c r="AM231" s="179" t="str">
        <f t="shared" si="108"/>
        <v/>
      </c>
      <c r="AN231" s="183" t="str">
        <f t="shared" si="109"/>
        <v>未入力セル</v>
      </c>
      <c r="AO231" s="186" t="str">
        <f t="shared" si="89"/>
        <v/>
      </c>
      <c r="AP231" s="186" t="str">
        <f t="shared" si="90"/>
        <v/>
      </c>
      <c r="AQ231" s="39">
        <f t="shared" si="116"/>
        <v>0</v>
      </c>
      <c r="AR231" s="39" t="str">
        <f>IF(ISERROR(VLOOKUP($M231,#REF!,16,0)),"",VLOOKUP($M231,#REF!,16,0))</f>
        <v/>
      </c>
      <c r="AS231" s="196" t="str">
        <f>IF(ISERROR(VLOOKUP($M231,#REF!,7,0)),"",VLOOKUP($M231,#REF!,7,0))</f>
        <v/>
      </c>
      <c r="AT231" s="203">
        <f t="shared" si="110"/>
        <v>0</v>
      </c>
      <c r="AU231" s="208" t="str">
        <f t="shared" si="111"/>
        <v/>
      </c>
      <c r="AW231" s="208" t="str">
        <f>IF(ISERROR(VLOOKUP($M231,#REF!,10,0)),"",VLOOKUP($M231,#REF!,10,0))</f>
        <v/>
      </c>
      <c r="AX231" s="203">
        <f t="shared" si="112"/>
        <v>0</v>
      </c>
      <c r="AY231" s="208" t="str">
        <f t="shared" si="113"/>
        <v/>
      </c>
      <c r="BA231" s="225" t="str">
        <f t="shared" si="114"/>
        <v/>
      </c>
      <c r="BB231" s="225" t="str">
        <f t="shared" si="115"/>
        <v/>
      </c>
    </row>
    <row r="232" spans="1:54" s="39" customFormat="1" ht="25.2" customHeight="1" x14ac:dyDescent="0.2">
      <c r="A232" s="45"/>
      <c r="B232" s="48"/>
      <c r="C232" s="48"/>
      <c r="D232" s="53"/>
      <c r="E232" s="53"/>
      <c r="F232" s="55"/>
      <c r="G232" s="55"/>
      <c r="H232" s="60"/>
      <c r="I232" s="66"/>
      <c r="J232" s="68"/>
      <c r="L232" s="73">
        <f t="shared" si="91"/>
        <v>0</v>
      </c>
      <c r="M232" s="73" t="str">
        <f t="shared" si="92"/>
        <v xml:space="preserve"> </v>
      </c>
      <c r="N232" s="100">
        <f t="shared" si="93"/>
        <v>0</v>
      </c>
      <c r="O232" s="100">
        <f t="shared" si="94"/>
        <v>0</v>
      </c>
      <c r="P232" s="108">
        <f t="shared" si="95"/>
        <v>0</v>
      </c>
      <c r="Q232" s="108" t="str">
        <f>IF(OR($C232="LED",$C232="不明"),"",IF(ISERROR(VLOOKUP($M232,#REF!,2,0)),"",VLOOKUP($M232,#REF!,2,0)))</f>
        <v/>
      </c>
      <c r="R232" s="100">
        <f t="shared" si="96"/>
        <v>0</v>
      </c>
      <c r="S232" s="100">
        <f t="shared" si="97"/>
        <v>0</v>
      </c>
      <c r="T232" s="120" t="str">
        <f t="shared" si="98"/>
        <v/>
      </c>
      <c r="U232" s="124"/>
      <c r="V232" s="129" t="s">
        <v>164</v>
      </c>
      <c r="W232" s="131"/>
      <c r="X232" s="75" t="str">
        <f>IF(COUNTIF($M232,"*LED*"),"LED設置済",IF(COUNTIF($M232,"*不明*"),"該当不明",IF(ISERROR(VLOOKUP($M232,#REF!,4,0)),"",VLOOKUP($M232,#REF!,4,0))))</f>
        <v/>
      </c>
      <c r="Y232" s="139">
        <f t="shared" si="99"/>
        <v>0</v>
      </c>
      <c r="Z232" s="144" t="str">
        <f>IF(ISERROR(VLOOKUP($M232,#REF!,5,0)),"",VLOOKUP($M232,#REF!,5,0))</f>
        <v/>
      </c>
      <c r="AA232" s="147" t="str">
        <f t="shared" si="100"/>
        <v/>
      </c>
      <c r="AB232" s="147" t="str">
        <f t="shared" si="101"/>
        <v/>
      </c>
      <c r="AC232" s="147" t="str">
        <f>IF(ISERROR(VLOOKUP($M232,#REF!,6,0)),"",VLOOKUP($M232,#REF!,6,0))</f>
        <v/>
      </c>
      <c r="AD232" s="147" t="str">
        <f>IF(ISERROR(VLOOKUP($M232,#REF!,8,0)),"",VLOOKUP($M232,#REF!,8,0))</f>
        <v/>
      </c>
      <c r="AE232" s="152" t="str">
        <f t="shared" si="102"/>
        <v/>
      </c>
      <c r="AF232" s="155" t="str">
        <f t="shared" si="103"/>
        <v/>
      </c>
      <c r="AG232" s="146" t="str">
        <f t="shared" si="104"/>
        <v/>
      </c>
      <c r="AH232" s="146" t="str">
        <f>IF(ISERROR(VLOOKUP($M232,#REF!,9,0)),"",VLOOKUP($M232,#REF!,9,0))</f>
        <v/>
      </c>
      <c r="AI232" s="146" t="str">
        <f t="shared" si="105"/>
        <v/>
      </c>
      <c r="AJ232" s="168">
        <f t="shared" si="106"/>
        <v>0</v>
      </c>
      <c r="AK232" s="171"/>
      <c r="AL232" s="174" t="str">
        <f t="shared" si="107"/>
        <v/>
      </c>
      <c r="AM232" s="179" t="str">
        <f t="shared" si="108"/>
        <v/>
      </c>
      <c r="AN232" s="183" t="str">
        <f t="shared" si="109"/>
        <v>未入力セル</v>
      </c>
      <c r="AO232" s="186" t="str">
        <f t="shared" si="89"/>
        <v/>
      </c>
      <c r="AP232" s="186" t="str">
        <f t="shared" si="90"/>
        <v/>
      </c>
      <c r="AQ232" s="39">
        <f t="shared" si="116"/>
        <v>0</v>
      </c>
      <c r="AR232" s="39" t="str">
        <f>IF(ISERROR(VLOOKUP($M232,#REF!,16,0)),"",VLOOKUP($M232,#REF!,16,0))</f>
        <v/>
      </c>
      <c r="AS232" s="196" t="str">
        <f>IF(ISERROR(VLOOKUP($M232,#REF!,7,0)),"",VLOOKUP($M232,#REF!,7,0))</f>
        <v/>
      </c>
      <c r="AT232" s="203">
        <f t="shared" si="110"/>
        <v>0</v>
      </c>
      <c r="AU232" s="208" t="str">
        <f t="shared" si="111"/>
        <v/>
      </c>
      <c r="AW232" s="208" t="str">
        <f>IF(ISERROR(VLOOKUP($M232,#REF!,10,0)),"",VLOOKUP($M232,#REF!,10,0))</f>
        <v/>
      </c>
      <c r="AX232" s="203">
        <f t="shared" si="112"/>
        <v>0</v>
      </c>
      <c r="AY232" s="208" t="str">
        <f t="shared" si="113"/>
        <v/>
      </c>
      <c r="BA232" s="225" t="str">
        <f t="shared" si="114"/>
        <v/>
      </c>
      <c r="BB232" s="225" t="str">
        <f t="shared" si="115"/>
        <v/>
      </c>
    </row>
    <row r="233" spans="1:54" s="39" customFormat="1" ht="25.2" customHeight="1" x14ac:dyDescent="0.2">
      <c r="A233" s="45"/>
      <c r="B233" s="48"/>
      <c r="C233" s="48"/>
      <c r="D233" s="53"/>
      <c r="E233" s="53"/>
      <c r="F233" s="55"/>
      <c r="G233" s="55"/>
      <c r="H233" s="60"/>
      <c r="I233" s="66"/>
      <c r="J233" s="68"/>
      <c r="L233" s="73">
        <f t="shared" si="91"/>
        <v>0</v>
      </c>
      <c r="M233" s="73" t="str">
        <f t="shared" si="92"/>
        <v xml:space="preserve"> </v>
      </c>
      <c r="N233" s="100">
        <f t="shared" si="93"/>
        <v>0</v>
      </c>
      <c r="O233" s="100">
        <f t="shared" si="94"/>
        <v>0</v>
      </c>
      <c r="P233" s="108">
        <f t="shared" si="95"/>
        <v>0</v>
      </c>
      <c r="Q233" s="108" t="str">
        <f>IF(OR($C233="LED",$C233="不明"),"",IF(ISERROR(VLOOKUP($M233,#REF!,2,0)),"",VLOOKUP($M233,#REF!,2,0)))</f>
        <v/>
      </c>
      <c r="R233" s="100">
        <f t="shared" si="96"/>
        <v>0</v>
      </c>
      <c r="S233" s="100">
        <f t="shared" si="97"/>
        <v>0</v>
      </c>
      <c r="T233" s="120" t="str">
        <f t="shared" si="98"/>
        <v/>
      </c>
      <c r="U233" s="124"/>
      <c r="V233" s="129" t="s">
        <v>164</v>
      </c>
      <c r="W233" s="131"/>
      <c r="X233" s="75" t="str">
        <f>IF(COUNTIF($M233,"*LED*"),"LED設置済",IF(COUNTIF($M233,"*不明*"),"該当不明",IF(ISERROR(VLOOKUP($M233,#REF!,4,0)),"",VLOOKUP($M233,#REF!,4,0))))</f>
        <v/>
      </c>
      <c r="Y233" s="139">
        <f t="shared" si="99"/>
        <v>0</v>
      </c>
      <c r="Z233" s="144" t="str">
        <f>IF(ISERROR(VLOOKUP($M233,#REF!,5,0)),"",VLOOKUP($M233,#REF!,5,0))</f>
        <v/>
      </c>
      <c r="AA233" s="147" t="str">
        <f t="shared" si="100"/>
        <v/>
      </c>
      <c r="AB233" s="147" t="str">
        <f t="shared" si="101"/>
        <v/>
      </c>
      <c r="AC233" s="147" t="str">
        <f>IF(ISERROR(VLOOKUP($M233,#REF!,6,0)),"",VLOOKUP($M233,#REF!,6,0))</f>
        <v/>
      </c>
      <c r="AD233" s="147" t="str">
        <f>IF(ISERROR(VLOOKUP($M233,#REF!,8,0)),"",VLOOKUP($M233,#REF!,8,0))</f>
        <v/>
      </c>
      <c r="AE233" s="152" t="str">
        <f t="shared" si="102"/>
        <v/>
      </c>
      <c r="AF233" s="155" t="str">
        <f t="shared" si="103"/>
        <v/>
      </c>
      <c r="AG233" s="146" t="str">
        <f t="shared" si="104"/>
        <v/>
      </c>
      <c r="AH233" s="146" t="str">
        <f>IF(ISERROR(VLOOKUP($M233,#REF!,9,0)),"",VLOOKUP($M233,#REF!,9,0))</f>
        <v/>
      </c>
      <c r="AI233" s="146" t="str">
        <f t="shared" si="105"/>
        <v/>
      </c>
      <c r="AJ233" s="168">
        <f t="shared" si="106"/>
        <v>0</v>
      </c>
      <c r="AK233" s="171"/>
      <c r="AL233" s="174" t="str">
        <f t="shared" si="107"/>
        <v/>
      </c>
      <c r="AM233" s="179" t="str">
        <f t="shared" si="108"/>
        <v/>
      </c>
      <c r="AN233" s="183" t="str">
        <f t="shared" si="109"/>
        <v>未入力セル</v>
      </c>
      <c r="AO233" s="186" t="str">
        <f t="shared" si="89"/>
        <v/>
      </c>
      <c r="AP233" s="186" t="str">
        <f t="shared" si="90"/>
        <v/>
      </c>
      <c r="AQ233" s="39">
        <f t="shared" si="116"/>
        <v>0</v>
      </c>
      <c r="AR233" s="39" t="str">
        <f>IF(ISERROR(VLOOKUP($M233,#REF!,16,0)),"",VLOOKUP($M233,#REF!,16,0))</f>
        <v/>
      </c>
      <c r="AS233" s="196" t="str">
        <f>IF(ISERROR(VLOOKUP($M233,#REF!,7,0)),"",VLOOKUP($M233,#REF!,7,0))</f>
        <v/>
      </c>
      <c r="AT233" s="203">
        <f t="shared" si="110"/>
        <v>0</v>
      </c>
      <c r="AU233" s="208" t="str">
        <f t="shared" si="111"/>
        <v/>
      </c>
      <c r="AW233" s="208" t="str">
        <f>IF(ISERROR(VLOOKUP($M233,#REF!,10,0)),"",VLOOKUP($M233,#REF!,10,0))</f>
        <v/>
      </c>
      <c r="AX233" s="203">
        <f t="shared" si="112"/>
        <v>0</v>
      </c>
      <c r="AY233" s="208" t="str">
        <f t="shared" si="113"/>
        <v/>
      </c>
      <c r="BA233" s="225" t="str">
        <f t="shared" si="114"/>
        <v/>
      </c>
      <c r="BB233" s="225" t="str">
        <f t="shared" si="115"/>
        <v/>
      </c>
    </row>
    <row r="234" spans="1:54" s="39" customFormat="1" ht="25.2" customHeight="1" x14ac:dyDescent="0.2">
      <c r="A234" s="45"/>
      <c r="B234" s="48"/>
      <c r="C234" s="48"/>
      <c r="D234" s="53"/>
      <c r="E234" s="53"/>
      <c r="F234" s="55"/>
      <c r="G234" s="55"/>
      <c r="H234" s="60"/>
      <c r="I234" s="66"/>
      <c r="J234" s="68"/>
      <c r="L234" s="73">
        <f t="shared" si="91"/>
        <v>0</v>
      </c>
      <c r="M234" s="73" t="str">
        <f t="shared" si="92"/>
        <v xml:space="preserve"> </v>
      </c>
      <c r="N234" s="100">
        <f t="shared" si="93"/>
        <v>0</v>
      </c>
      <c r="O234" s="100">
        <f t="shared" si="94"/>
        <v>0</v>
      </c>
      <c r="P234" s="108">
        <f t="shared" si="95"/>
        <v>0</v>
      </c>
      <c r="Q234" s="108" t="str">
        <f>IF(OR($C234="LED",$C234="不明"),"",IF(ISERROR(VLOOKUP($M234,#REF!,2,0)),"",VLOOKUP($M234,#REF!,2,0)))</f>
        <v/>
      </c>
      <c r="R234" s="100">
        <f t="shared" si="96"/>
        <v>0</v>
      </c>
      <c r="S234" s="100">
        <f t="shared" si="97"/>
        <v>0</v>
      </c>
      <c r="T234" s="120" t="str">
        <f t="shared" si="98"/>
        <v/>
      </c>
      <c r="U234" s="124"/>
      <c r="V234" s="129" t="s">
        <v>164</v>
      </c>
      <c r="W234" s="131"/>
      <c r="X234" s="75" t="str">
        <f>IF(COUNTIF($M234,"*LED*"),"LED設置済",IF(COUNTIF($M234,"*不明*"),"該当不明",IF(ISERROR(VLOOKUP($M234,#REF!,4,0)),"",VLOOKUP($M234,#REF!,4,0))))</f>
        <v/>
      </c>
      <c r="Y234" s="139">
        <f t="shared" si="99"/>
        <v>0</v>
      </c>
      <c r="Z234" s="144" t="str">
        <f>IF(ISERROR(VLOOKUP($M234,#REF!,5,0)),"",VLOOKUP($M234,#REF!,5,0))</f>
        <v/>
      </c>
      <c r="AA234" s="147" t="str">
        <f t="shared" si="100"/>
        <v/>
      </c>
      <c r="AB234" s="147" t="str">
        <f t="shared" si="101"/>
        <v/>
      </c>
      <c r="AC234" s="147" t="str">
        <f>IF(ISERROR(VLOOKUP($M234,#REF!,6,0)),"",VLOOKUP($M234,#REF!,6,0))</f>
        <v/>
      </c>
      <c r="AD234" s="147" t="str">
        <f>IF(ISERROR(VLOOKUP($M234,#REF!,8,0)),"",VLOOKUP($M234,#REF!,8,0))</f>
        <v/>
      </c>
      <c r="AE234" s="152" t="str">
        <f t="shared" si="102"/>
        <v/>
      </c>
      <c r="AF234" s="155" t="str">
        <f t="shared" si="103"/>
        <v/>
      </c>
      <c r="AG234" s="146" t="str">
        <f t="shared" si="104"/>
        <v/>
      </c>
      <c r="AH234" s="146" t="str">
        <f>IF(ISERROR(VLOOKUP($M234,#REF!,9,0)),"",VLOOKUP($M234,#REF!,9,0))</f>
        <v/>
      </c>
      <c r="AI234" s="146" t="str">
        <f t="shared" si="105"/>
        <v/>
      </c>
      <c r="AJ234" s="168">
        <f t="shared" si="106"/>
        <v>0</v>
      </c>
      <c r="AK234" s="171"/>
      <c r="AL234" s="174" t="str">
        <f t="shared" si="107"/>
        <v/>
      </c>
      <c r="AM234" s="179" t="str">
        <f t="shared" si="108"/>
        <v/>
      </c>
      <c r="AN234" s="183" t="str">
        <f t="shared" si="109"/>
        <v>未入力セル</v>
      </c>
      <c r="AO234" s="186" t="str">
        <f t="shared" si="89"/>
        <v/>
      </c>
      <c r="AP234" s="186" t="str">
        <f t="shared" si="90"/>
        <v/>
      </c>
      <c r="AQ234" s="39">
        <f t="shared" si="116"/>
        <v>0</v>
      </c>
      <c r="AR234" s="39" t="str">
        <f>IF(ISERROR(VLOOKUP($M234,#REF!,16,0)),"",VLOOKUP($M234,#REF!,16,0))</f>
        <v/>
      </c>
      <c r="AS234" s="196" t="str">
        <f>IF(ISERROR(VLOOKUP($M234,#REF!,7,0)),"",VLOOKUP($M234,#REF!,7,0))</f>
        <v/>
      </c>
      <c r="AT234" s="203">
        <f t="shared" si="110"/>
        <v>0</v>
      </c>
      <c r="AU234" s="208" t="str">
        <f t="shared" si="111"/>
        <v/>
      </c>
      <c r="AW234" s="208" t="str">
        <f>IF(ISERROR(VLOOKUP($M234,#REF!,10,0)),"",VLOOKUP($M234,#REF!,10,0))</f>
        <v/>
      </c>
      <c r="AX234" s="203">
        <f t="shared" si="112"/>
        <v>0</v>
      </c>
      <c r="AY234" s="208" t="str">
        <f t="shared" si="113"/>
        <v/>
      </c>
      <c r="BA234" s="225" t="str">
        <f t="shared" si="114"/>
        <v/>
      </c>
      <c r="BB234" s="225" t="str">
        <f t="shared" si="115"/>
        <v/>
      </c>
    </row>
    <row r="235" spans="1:54" s="39" customFormat="1" ht="25.2" customHeight="1" x14ac:dyDescent="0.2">
      <c r="A235" s="45"/>
      <c r="B235" s="48"/>
      <c r="C235" s="48"/>
      <c r="D235" s="53"/>
      <c r="E235" s="53"/>
      <c r="F235" s="55"/>
      <c r="G235" s="55"/>
      <c r="H235" s="60"/>
      <c r="I235" s="66"/>
      <c r="J235" s="68"/>
      <c r="L235" s="73">
        <f t="shared" si="91"/>
        <v>0</v>
      </c>
      <c r="M235" s="73" t="str">
        <f t="shared" si="92"/>
        <v xml:space="preserve"> </v>
      </c>
      <c r="N235" s="100">
        <f t="shared" si="93"/>
        <v>0</v>
      </c>
      <c r="O235" s="100">
        <f t="shared" si="94"/>
        <v>0</v>
      </c>
      <c r="P235" s="108">
        <f t="shared" si="95"/>
        <v>0</v>
      </c>
      <c r="Q235" s="108" t="str">
        <f>IF(OR($C235="LED",$C235="不明"),"",IF(ISERROR(VLOOKUP($M235,#REF!,2,0)),"",VLOOKUP($M235,#REF!,2,0)))</f>
        <v/>
      </c>
      <c r="R235" s="100">
        <f t="shared" si="96"/>
        <v>0</v>
      </c>
      <c r="S235" s="100">
        <f t="shared" si="97"/>
        <v>0</v>
      </c>
      <c r="T235" s="120" t="str">
        <f t="shared" si="98"/>
        <v/>
      </c>
      <c r="U235" s="124"/>
      <c r="V235" s="129" t="s">
        <v>164</v>
      </c>
      <c r="W235" s="131"/>
      <c r="X235" s="75" t="str">
        <f>IF(COUNTIF($M235,"*LED*"),"LED設置済",IF(COUNTIF($M235,"*不明*"),"該当不明",IF(ISERROR(VLOOKUP($M235,#REF!,4,0)),"",VLOOKUP($M235,#REF!,4,0))))</f>
        <v/>
      </c>
      <c r="Y235" s="139">
        <f t="shared" si="99"/>
        <v>0</v>
      </c>
      <c r="Z235" s="144" t="str">
        <f>IF(ISERROR(VLOOKUP($M235,#REF!,5,0)),"",VLOOKUP($M235,#REF!,5,0))</f>
        <v/>
      </c>
      <c r="AA235" s="147" t="str">
        <f t="shared" si="100"/>
        <v/>
      </c>
      <c r="AB235" s="147" t="str">
        <f t="shared" si="101"/>
        <v/>
      </c>
      <c r="AC235" s="147" t="str">
        <f>IF(ISERROR(VLOOKUP($M235,#REF!,6,0)),"",VLOOKUP($M235,#REF!,6,0))</f>
        <v/>
      </c>
      <c r="AD235" s="147" t="str">
        <f>IF(ISERROR(VLOOKUP($M235,#REF!,8,0)),"",VLOOKUP($M235,#REF!,8,0))</f>
        <v/>
      </c>
      <c r="AE235" s="152" t="str">
        <f t="shared" si="102"/>
        <v/>
      </c>
      <c r="AF235" s="155" t="str">
        <f t="shared" si="103"/>
        <v/>
      </c>
      <c r="AG235" s="146" t="str">
        <f t="shared" si="104"/>
        <v/>
      </c>
      <c r="AH235" s="146" t="str">
        <f>IF(ISERROR(VLOOKUP($M235,#REF!,9,0)),"",VLOOKUP($M235,#REF!,9,0))</f>
        <v/>
      </c>
      <c r="AI235" s="146" t="str">
        <f t="shared" si="105"/>
        <v/>
      </c>
      <c r="AJ235" s="168">
        <f t="shared" si="106"/>
        <v>0</v>
      </c>
      <c r="AK235" s="171"/>
      <c r="AL235" s="174" t="str">
        <f t="shared" si="107"/>
        <v/>
      </c>
      <c r="AM235" s="179" t="str">
        <f t="shared" si="108"/>
        <v/>
      </c>
      <c r="AN235" s="183" t="str">
        <f t="shared" si="109"/>
        <v>未入力セル</v>
      </c>
      <c r="AO235" s="186" t="str">
        <f t="shared" si="89"/>
        <v/>
      </c>
      <c r="AP235" s="186" t="str">
        <f t="shared" si="90"/>
        <v/>
      </c>
      <c r="AQ235" s="39">
        <f t="shared" si="116"/>
        <v>0</v>
      </c>
      <c r="AR235" s="39" t="str">
        <f>IF(ISERROR(VLOOKUP($M235,#REF!,16,0)),"",VLOOKUP($M235,#REF!,16,0))</f>
        <v/>
      </c>
      <c r="AS235" s="196" t="str">
        <f>IF(ISERROR(VLOOKUP($M235,#REF!,7,0)),"",VLOOKUP($M235,#REF!,7,0))</f>
        <v/>
      </c>
      <c r="AT235" s="203">
        <f t="shared" si="110"/>
        <v>0</v>
      </c>
      <c r="AU235" s="208" t="str">
        <f t="shared" si="111"/>
        <v/>
      </c>
      <c r="AW235" s="208" t="str">
        <f>IF(ISERROR(VLOOKUP($M235,#REF!,10,0)),"",VLOOKUP($M235,#REF!,10,0))</f>
        <v/>
      </c>
      <c r="AX235" s="203">
        <f t="shared" si="112"/>
        <v>0</v>
      </c>
      <c r="AY235" s="208" t="str">
        <f t="shared" si="113"/>
        <v/>
      </c>
      <c r="BA235" s="225" t="str">
        <f t="shared" si="114"/>
        <v/>
      </c>
      <c r="BB235" s="225" t="str">
        <f t="shared" si="115"/>
        <v/>
      </c>
    </row>
    <row r="236" spans="1:54" s="39" customFormat="1" ht="25.2" customHeight="1" x14ac:dyDescent="0.2">
      <c r="A236" s="45"/>
      <c r="B236" s="48"/>
      <c r="C236" s="48"/>
      <c r="D236" s="53"/>
      <c r="E236" s="53"/>
      <c r="F236" s="55"/>
      <c r="G236" s="55"/>
      <c r="H236" s="60"/>
      <c r="I236" s="66"/>
      <c r="J236" s="68"/>
      <c r="L236" s="73">
        <f t="shared" si="91"/>
        <v>0</v>
      </c>
      <c r="M236" s="73" t="str">
        <f t="shared" si="92"/>
        <v xml:space="preserve"> </v>
      </c>
      <c r="N236" s="100">
        <f t="shared" si="93"/>
        <v>0</v>
      </c>
      <c r="O236" s="100">
        <f t="shared" si="94"/>
        <v>0</v>
      </c>
      <c r="P236" s="108">
        <f t="shared" si="95"/>
        <v>0</v>
      </c>
      <c r="Q236" s="108" t="str">
        <f>IF(OR($C236="LED",$C236="不明"),"",IF(ISERROR(VLOOKUP($M236,#REF!,2,0)),"",VLOOKUP($M236,#REF!,2,0)))</f>
        <v/>
      </c>
      <c r="R236" s="100">
        <f t="shared" si="96"/>
        <v>0</v>
      </c>
      <c r="S236" s="100">
        <f t="shared" si="97"/>
        <v>0</v>
      </c>
      <c r="T236" s="120" t="str">
        <f t="shared" si="98"/>
        <v/>
      </c>
      <c r="U236" s="124"/>
      <c r="V236" s="129" t="s">
        <v>164</v>
      </c>
      <c r="W236" s="131"/>
      <c r="X236" s="75" t="str">
        <f>IF(COUNTIF($M236,"*LED*"),"LED設置済",IF(COUNTIF($M236,"*不明*"),"該当不明",IF(ISERROR(VLOOKUP($M236,#REF!,4,0)),"",VLOOKUP($M236,#REF!,4,0))))</f>
        <v/>
      </c>
      <c r="Y236" s="139">
        <f t="shared" si="99"/>
        <v>0</v>
      </c>
      <c r="Z236" s="144" t="str">
        <f>IF(ISERROR(VLOOKUP($M236,#REF!,5,0)),"",VLOOKUP($M236,#REF!,5,0))</f>
        <v/>
      </c>
      <c r="AA236" s="147" t="str">
        <f t="shared" si="100"/>
        <v/>
      </c>
      <c r="AB236" s="147" t="str">
        <f t="shared" si="101"/>
        <v/>
      </c>
      <c r="AC236" s="147" t="str">
        <f>IF(ISERROR(VLOOKUP($M236,#REF!,6,0)),"",VLOOKUP($M236,#REF!,6,0))</f>
        <v/>
      </c>
      <c r="AD236" s="147" t="str">
        <f>IF(ISERROR(VLOOKUP($M236,#REF!,8,0)),"",VLOOKUP($M236,#REF!,8,0))</f>
        <v/>
      </c>
      <c r="AE236" s="152" t="str">
        <f t="shared" si="102"/>
        <v/>
      </c>
      <c r="AF236" s="155" t="str">
        <f t="shared" si="103"/>
        <v/>
      </c>
      <c r="AG236" s="146" t="str">
        <f t="shared" si="104"/>
        <v/>
      </c>
      <c r="AH236" s="146" t="str">
        <f>IF(ISERROR(VLOOKUP($M236,#REF!,9,0)),"",VLOOKUP($M236,#REF!,9,0))</f>
        <v/>
      </c>
      <c r="AI236" s="146" t="str">
        <f t="shared" si="105"/>
        <v/>
      </c>
      <c r="AJ236" s="168">
        <f t="shared" si="106"/>
        <v>0</v>
      </c>
      <c r="AK236" s="171"/>
      <c r="AL236" s="174" t="str">
        <f t="shared" si="107"/>
        <v/>
      </c>
      <c r="AM236" s="179" t="str">
        <f t="shared" si="108"/>
        <v/>
      </c>
      <c r="AN236" s="183" t="str">
        <f t="shared" si="109"/>
        <v>未入力セル</v>
      </c>
      <c r="AO236" s="186" t="str">
        <f t="shared" si="89"/>
        <v/>
      </c>
      <c r="AP236" s="186" t="str">
        <f t="shared" si="90"/>
        <v/>
      </c>
      <c r="AQ236" s="39">
        <f t="shared" si="116"/>
        <v>0</v>
      </c>
      <c r="AR236" s="39" t="str">
        <f>IF(ISERROR(VLOOKUP($M236,#REF!,16,0)),"",VLOOKUP($M236,#REF!,16,0))</f>
        <v/>
      </c>
      <c r="AS236" s="196" t="str">
        <f>IF(ISERROR(VLOOKUP($M236,#REF!,7,0)),"",VLOOKUP($M236,#REF!,7,0))</f>
        <v/>
      </c>
      <c r="AT236" s="203">
        <f t="shared" si="110"/>
        <v>0</v>
      </c>
      <c r="AU236" s="208" t="str">
        <f t="shared" si="111"/>
        <v/>
      </c>
      <c r="AW236" s="208" t="str">
        <f>IF(ISERROR(VLOOKUP($M236,#REF!,10,0)),"",VLOOKUP($M236,#REF!,10,0))</f>
        <v/>
      </c>
      <c r="AX236" s="203">
        <f t="shared" si="112"/>
        <v>0</v>
      </c>
      <c r="AY236" s="208" t="str">
        <f t="shared" si="113"/>
        <v/>
      </c>
      <c r="BA236" s="225" t="str">
        <f t="shared" si="114"/>
        <v/>
      </c>
      <c r="BB236" s="225" t="str">
        <f t="shared" si="115"/>
        <v/>
      </c>
    </row>
    <row r="237" spans="1:54" s="39" customFormat="1" ht="25.2" customHeight="1" x14ac:dyDescent="0.2">
      <c r="A237" s="45"/>
      <c r="B237" s="48"/>
      <c r="C237" s="48"/>
      <c r="D237" s="53"/>
      <c r="E237" s="53"/>
      <c r="F237" s="55"/>
      <c r="G237" s="55"/>
      <c r="H237" s="60"/>
      <c r="I237" s="66"/>
      <c r="J237" s="68"/>
      <c r="L237" s="73">
        <f t="shared" si="91"/>
        <v>0</v>
      </c>
      <c r="M237" s="73" t="str">
        <f t="shared" si="92"/>
        <v xml:space="preserve"> </v>
      </c>
      <c r="N237" s="100">
        <f t="shared" si="93"/>
        <v>0</v>
      </c>
      <c r="O237" s="100">
        <f t="shared" si="94"/>
        <v>0</v>
      </c>
      <c r="P237" s="108">
        <f t="shared" si="95"/>
        <v>0</v>
      </c>
      <c r="Q237" s="108" t="str">
        <f>IF(OR($C237="LED",$C237="不明"),"",IF(ISERROR(VLOOKUP($M237,#REF!,2,0)),"",VLOOKUP($M237,#REF!,2,0)))</f>
        <v/>
      </c>
      <c r="R237" s="100">
        <f t="shared" si="96"/>
        <v>0</v>
      </c>
      <c r="S237" s="100">
        <f t="shared" si="97"/>
        <v>0</v>
      </c>
      <c r="T237" s="120" t="str">
        <f t="shared" si="98"/>
        <v/>
      </c>
      <c r="U237" s="124"/>
      <c r="V237" s="129" t="s">
        <v>164</v>
      </c>
      <c r="W237" s="131"/>
      <c r="X237" s="75" t="str">
        <f>IF(COUNTIF($M237,"*LED*"),"LED設置済",IF(COUNTIF($M237,"*不明*"),"該当不明",IF(ISERROR(VLOOKUP($M237,#REF!,4,0)),"",VLOOKUP($M237,#REF!,4,0))))</f>
        <v/>
      </c>
      <c r="Y237" s="139">
        <f t="shared" si="99"/>
        <v>0</v>
      </c>
      <c r="Z237" s="144" t="str">
        <f>IF(ISERROR(VLOOKUP($M237,#REF!,5,0)),"",VLOOKUP($M237,#REF!,5,0))</f>
        <v/>
      </c>
      <c r="AA237" s="147" t="str">
        <f t="shared" si="100"/>
        <v/>
      </c>
      <c r="AB237" s="147" t="str">
        <f t="shared" si="101"/>
        <v/>
      </c>
      <c r="AC237" s="147" t="str">
        <f>IF(ISERROR(VLOOKUP($M237,#REF!,6,0)),"",VLOOKUP($M237,#REF!,6,0))</f>
        <v/>
      </c>
      <c r="AD237" s="147" t="str">
        <f>IF(ISERROR(VLOOKUP($M237,#REF!,8,0)),"",VLOOKUP($M237,#REF!,8,0))</f>
        <v/>
      </c>
      <c r="AE237" s="152" t="str">
        <f t="shared" si="102"/>
        <v/>
      </c>
      <c r="AF237" s="155" t="str">
        <f t="shared" si="103"/>
        <v/>
      </c>
      <c r="AG237" s="146" t="str">
        <f t="shared" si="104"/>
        <v/>
      </c>
      <c r="AH237" s="146" t="str">
        <f>IF(ISERROR(VLOOKUP($M237,#REF!,9,0)),"",VLOOKUP($M237,#REF!,9,0))</f>
        <v/>
      </c>
      <c r="AI237" s="146" t="str">
        <f t="shared" si="105"/>
        <v/>
      </c>
      <c r="AJ237" s="168">
        <f t="shared" si="106"/>
        <v>0</v>
      </c>
      <c r="AK237" s="171"/>
      <c r="AL237" s="174" t="str">
        <f t="shared" si="107"/>
        <v/>
      </c>
      <c r="AM237" s="179" t="str">
        <f t="shared" si="108"/>
        <v/>
      </c>
      <c r="AN237" s="183" t="str">
        <f t="shared" si="109"/>
        <v>未入力セル</v>
      </c>
      <c r="AO237" s="186" t="str">
        <f t="shared" si="89"/>
        <v/>
      </c>
      <c r="AP237" s="186" t="str">
        <f t="shared" si="90"/>
        <v/>
      </c>
      <c r="AQ237" s="39">
        <f t="shared" si="116"/>
        <v>0</v>
      </c>
      <c r="AR237" s="39" t="str">
        <f>IF(ISERROR(VLOOKUP($M237,#REF!,16,0)),"",VLOOKUP($M237,#REF!,16,0))</f>
        <v/>
      </c>
      <c r="AS237" s="196" t="str">
        <f>IF(ISERROR(VLOOKUP($M237,#REF!,7,0)),"",VLOOKUP($M237,#REF!,7,0))</f>
        <v/>
      </c>
      <c r="AT237" s="203">
        <f t="shared" si="110"/>
        <v>0</v>
      </c>
      <c r="AU237" s="208" t="str">
        <f t="shared" si="111"/>
        <v/>
      </c>
      <c r="AW237" s="208" t="str">
        <f>IF(ISERROR(VLOOKUP($M237,#REF!,10,0)),"",VLOOKUP($M237,#REF!,10,0))</f>
        <v/>
      </c>
      <c r="AX237" s="203">
        <f t="shared" si="112"/>
        <v>0</v>
      </c>
      <c r="AY237" s="208" t="str">
        <f t="shared" si="113"/>
        <v/>
      </c>
      <c r="BA237" s="225" t="str">
        <f t="shared" si="114"/>
        <v/>
      </c>
      <c r="BB237" s="225" t="str">
        <f t="shared" si="115"/>
        <v/>
      </c>
    </row>
    <row r="238" spans="1:54" s="39" customFormat="1" ht="25.2" customHeight="1" x14ac:dyDescent="0.2">
      <c r="A238" s="45"/>
      <c r="B238" s="48"/>
      <c r="C238" s="48"/>
      <c r="D238" s="53"/>
      <c r="E238" s="53"/>
      <c r="F238" s="55"/>
      <c r="G238" s="55"/>
      <c r="H238" s="60"/>
      <c r="I238" s="66"/>
      <c r="J238" s="68"/>
      <c r="L238" s="73">
        <f t="shared" si="91"/>
        <v>0</v>
      </c>
      <c r="M238" s="73" t="str">
        <f t="shared" si="92"/>
        <v xml:space="preserve"> </v>
      </c>
      <c r="N238" s="100">
        <f t="shared" si="93"/>
        <v>0</v>
      </c>
      <c r="O238" s="100">
        <f t="shared" si="94"/>
        <v>0</v>
      </c>
      <c r="P238" s="108">
        <f t="shared" si="95"/>
        <v>0</v>
      </c>
      <c r="Q238" s="108" t="str">
        <f>IF(OR($C238="LED",$C238="不明"),"",IF(ISERROR(VLOOKUP($M238,#REF!,2,0)),"",VLOOKUP($M238,#REF!,2,0)))</f>
        <v/>
      </c>
      <c r="R238" s="100">
        <f t="shared" si="96"/>
        <v>0</v>
      </c>
      <c r="S238" s="100">
        <f t="shared" si="97"/>
        <v>0</v>
      </c>
      <c r="T238" s="120" t="str">
        <f t="shared" si="98"/>
        <v/>
      </c>
      <c r="U238" s="124"/>
      <c r="V238" s="129" t="s">
        <v>164</v>
      </c>
      <c r="W238" s="131"/>
      <c r="X238" s="75" t="str">
        <f>IF(COUNTIF($M238,"*LED*"),"LED設置済",IF(COUNTIF($M238,"*不明*"),"該当不明",IF(ISERROR(VLOOKUP($M238,#REF!,4,0)),"",VLOOKUP($M238,#REF!,4,0))))</f>
        <v/>
      </c>
      <c r="Y238" s="139">
        <f t="shared" si="99"/>
        <v>0</v>
      </c>
      <c r="Z238" s="144" t="str">
        <f>IF(ISERROR(VLOOKUP($M238,#REF!,5,0)),"",VLOOKUP($M238,#REF!,5,0))</f>
        <v/>
      </c>
      <c r="AA238" s="147" t="str">
        <f t="shared" si="100"/>
        <v/>
      </c>
      <c r="AB238" s="147" t="str">
        <f t="shared" si="101"/>
        <v/>
      </c>
      <c r="AC238" s="147" t="str">
        <f>IF(ISERROR(VLOOKUP($M238,#REF!,6,0)),"",VLOOKUP($M238,#REF!,6,0))</f>
        <v/>
      </c>
      <c r="AD238" s="147" t="str">
        <f>IF(ISERROR(VLOOKUP($M238,#REF!,8,0)),"",VLOOKUP($M238,#REF!,8,0))</f>
        <v/>
      </c>
      <c r="AE238" s="152" t="str">
        <f t="shared" si="102"/>
        <v/>
      </c>
      <c r="AF238" s="155" t="str">
        <f t="shared" si="103"/>
        <v/>
      </c>
      <c r="AG238" s="146" t="str">
        <f t="shared" si="104"/>
        <v/>
      </c>
      <c r="AH238" s="146" t="str">
        <f>IF(ISERROR(VLOOKUP($M238,#REF!,9,0)),"",VLOOKUP($M238,#REF!,9,0))</f>
        <v/>
      </c>
      <c r="AI238" s="146" t="str">
        <f t="shared" si="105"/>
        <v/>
      </c>
      <c r="AJ238" s="168">
        <f t="shared" si="106"/>
        <v>0</v>
      </c>
      <c r="AK238" s="171"/>
      <c r="AL238" s="174" t="str">
        <f t="shared" si="107"/>
        <v/>
      </c>
      <c r="AM238" s="179" t="str">
        <f t="shared" si="108"/>
        <v/>
      </c>
      <c r="AN238" s="183" t="str">
        <f t="shared" si="109"/>
        <v>未入力セル</v>
      </c>
      <c r="AO238" s="186" t="str">
        <f t="shared" si="89"/>
        <v/>
      </c>
      <c r="AP238" s="186" t="str">
        <f t="shared" si="90"/>
        <v/>
      </c>
      <c r="AQ238" s="39">
        <f t="shared" si="116"/>
        <v>0</v>
      </c>
      <c r="AR238" s="39" t="str">
        <f>IF(ISERROR(VLOOKUP($M238,#REF!,16,0)),"",VLOOKUP($M238,#REF!,16,0))</f>
        <v/>
      </c>
      <c r="AS238" s="196" t="str">
        <f>IF(ISERROR(VLOOKUP($M238,#REF!,7,0)),"",VLOOKUP($M238,#REF!,7,0))</f>
        <v/>
      </c>
      <c r="AT238" s="203">
        <f t="shared" si="110"/>
        <v>0</v>
      </c>
      <c r="AU238" s="208" t="str">
        <f t="shared" si="111"/>
        <v/>
      </c>
      <c r="AW238" s="208" t="str">
        <f>IF(ISERROR(VLOOKUP($M238,#REF!,10,0)),"",VLOOKUP($M238,#REF!,10,0))</f>
        <v/>
      </c>
      <c r="AX238" s="203">
        <f t="shared" si="112"/>
        <v>0</v>
      </c>
      <c r="AY238" s="208" t="str">
        <f t="shared" si="113"/>
        <v/>
      </c>
      <c r="BA238" s="225" t="str">
        <f t="shared" si="114"/>
        <v/>
      </c>
      <c r="BB238" s="225" t="str">
        <f t="shared" si="115"/>
        <v/>
      </c>
    </row>
    <row r="239" spans="1:54" s="39" customFormat="1" ht="25.2" customHeight="1" x14ac:dyDescent="0.2">
      <c r="A239" s="45"/>
      <c r="B239" s="48"/>
      <c r="C239" s="48"/>
      <c r="D239" s="53"/>
      <c r="E239" s="53"/>
      <c r="F239" s="55"/>
      <c r="G239" s="55"/>
      <c r="H239" s="60"/>
      <c r="I239" s="66"/>
      <c r="J239" s="68"/>
      <c r="L239" s="73">
        <f t="shared" si="91"/>
        <v>0</v>
      </c>
      <c r="M239" s="73" t="str">
        <f t="shared" si="92"/>
        <v xml:space="preserve"> </v>
      </c>
      <c r="N239" s="100">
        <f t="shared" si="93"/>
        <v>0</v>
      </c>
      <c r="O239" s="100">
        <f t="shared" si="94"/>
        <v>0</v>
      </c>
      <c r="P239" s="108">
        <f t="shared" si="95"/>
        <v>0</v>
      </c>
      <c r="Q239" s="108" t="str">
        <f>IF(OR($C239="LED",$C239="不明"),"",IF(ISERROR(VLOOKUP($M239,#REF!,2,0)),"",VLOOKUP($M239,#REF!,2,0)))</f>
        <v/>
      </c>
      <c r="R239" s="100">
        <f t="shared" si="96"/>
        <v>0</v>
      </c>
      <c r="S239" s="100">
        <f t="shared" si="97"/>
        <v>0</v>
      </c>
      <c r="T239" s="120" t="str">
        <f t="shared" si="98"/>
        <v/>
      </c>
      <c r="U239" s="124"/>
      <c r="V239" s="129" t="s">
        <v>164</v>
      </c>
      <c r="W239" s="131"/>
      <c r="X239" s="75" t="str">
        <f>IF(COUNTIF($M239,"*LED*"),"LED設置済",IF(COUNTIF($M239,"*不明*"),"該当不明",IF(ISERROR(VLOOKUP($M239,#REF!,4,0)),"",VLOOKUP($M239,#REF!,4,0))))</f>
        <v/>
      </c>
      <c r="Y239" s="139">
        <f t="shared" si="99"/>
        <v>0</v>
      </c>
      <c r="Z239" s="144" t="str">
        <f>IF(ISERROR(VLOOKUP($M239,#REF!,5,0)),"",VLOOKUP($M239,#REF!,5,0))</f>
        <v/>
      </c>
      <c r="AA239" s="147" t="str">
        <f t="shared" si="100"/>
        <v/>
      </c>
      <c r="AB239" s="147" t="str">
        <f t="shared" si="101"/>
        <v/>
      </c>
      <c r="AC239" s="147" t="str">
        <f>IF(ISERROR(VLOOKUP($M239,#REF!,6,0)),"",VLOOKUP($M239,#REF!,6,0))</f>
        <v/>
      </c>
      <c r="AD239" s="147" t="str">
        <f>IF(ISERROR(VLOOKUP($M239,#REF!,8,0)),"",VLOOKUP($M239,#REF!,8,0))</f>
        <v/>
      </c>
      <c r="AE239" s="152" t="str">
        <f t="shared" si="102"/>
        <v/>
      </c>
      <c r="AF239" s="155" t="str">
        <f t="shared" si="103"/>
        <v/>
      </c>
      <c r="AG239" s="146" t="str">
        <f t="shared" si="104"/>
        <v/>
      </c>
      <c r="AH239" s="146" t="str">
        <f>IF(ISERROR(VLOOKUP($M239,#REF!,9,0)),"",VLOOKUP($M239,#REF!,9,0))</f>
        <v/>
      </c>
      <c r="AI239" s="146" t="str">
        <f t="shared" si="105"/>
        <v/>
      </c>
      <c r="AJ239" s="168">
        <f t="shared" si="106"/>
        <v>0</v>
      </c>
      <c r="AK239" s="171"/>
      <c r="AL239" s="174" t="str">
        <f t="shared" si="107"/>
        <v/>
      </c>
      <c r="AM239" s="179" t="str">
        <f t="shared" si="108"/>
        <v/>
      </c>
      <c r="AN239" s="183" t="str">
        <f t="shared" si="109"/>
        <v>未入力セル</v>
      </c>
      <c r="AO239" s="186" t="str">
        <f t="shared" si="89"/>
        <v/>
      </c>
      <c r="AP239" s="186" t="str">
        <f t="shared" si="90"/>
        <v/>
      </c>
      <c r="AQ239" s="39">
        <f t="shared" si="116"/>
        <v>0</v>
      </c>
      <c r="AR239" s="39" t="str">
        <f>IF(ISERROR(VLOOKUP($M239,#REF!,16,0)),"",VLOOKUP($M239,#REF!,16,0))</f>
        <v/>
      </c>
      <c r="AS239" s="196" t="str">
        <f>IF(ISERROR(VLOOKUP($M239,#REF!,7,0)),"",VLOOKUP($M239,#REF!,7,0))</f>
        <v/>
      </c>
      <c r="AT239" s="203">
        <f t="shared" si="110"/>
        <v>0</v>
      </c>
      <c r="AU239" s="208" t="str">
        <f t="shared" si="111"/>
        <v/>
      </c>
      <c r="AW239" s="208" t="str">
        <f>IF(ISERROR(VLOOKUP($M239,#REF!,10,0)),"",VLOOKUP($M239,#REF!,10,0))</f>
        <v/>
      </c>
      <c r="AX239" s="203">
        <f t="shared" si="112"/>
        <v>0</v>
      </c>
      <c r="AY239" s="208" t="str">
        <f t="shared" si="113"/>
        <v/>
      </c>
      <c r="BA239" s="225" t="str">
        <f t="shared" si="114"/>
        <v/>
      </c>
      <c r="BB239" s="225" t="str">
        <f t="shared" si="115"/>
        <v/>
      </c>
    </row>
    <row r="240" spans="1:54" s="39" customFormat="1" ht="25.2" customHeight="1" x14ac:dyDescent="0.2">
      <c r="A240" s="45"/>
      <c r="B240" s="48"/>
      <c r="C240" s="48"/>
      <c r="D240" s="53"/>
      <c r="E240" s="53"/>
      <c r="F240" s="55"/>
      <c r="G240" s="55"/>
      <c r="H240" s="60"/>
      <c r="I240" s="66"/>
      <c r="J240" s="68"/>
      <c r="L240" s="73">
        <f t="shared" si="91"/>
        <v>0</v>
      </c>
      <c r="M240" s="73" t="str">
        <f t="shared" si="92"/>
        <v xml:space="preserve"> </v>
      </c>
      <c r="N240" s="100">
        <f t="shared" si="93"/>
        <v>0</v>
      </c>
      <c r="O240" s="100">
        <f t="shared" si="94"/>
        <v>0</v>
      </c>
      <c r="P240" s="108">
        <f t="shared" si="95"/>
        <v>0</v>
      </c>
      <c r="Q240" s="108" t="str">
        <f>IF(OR($C240="LED",$C240="不明"),"",IF(ISERROR(VLOOKUP($M240,#REF!,2,0)),"",VLOOKUP($M240,#REF!,2,0)))</f>
        <v/>
      </c>
      <c r="R240" s="100">
        <f t="shared" si="96"/>
        <v>0</v>
      </c>
      <c r="S240" s="100">
        <f t="shared" si="97"/>
        <v>0</v>
      </c>
      <c r="T240" s="120" t="str">
        <f t="shared" si="98"/>
        <v/>
      </c>
      <c r="U240" s="124"/>
      <c r="V240" s="129" t="s">
        <v>164</v>
      </c>
      <c r="W240" s="131"/>
      <c r="X240" s="75" t="str">
        <f>IF(COUNTIF($M240,"*LED*"),"LED設置済",IF(COUNTIF($M240,"*不明*"),"該当不明",IF(ISERROR(VLOOKUP($M240,#REF!,4,0)),"",VLOOKUP($M240,#REF!,4,0))))</f>
        <v/>
      </c>
      <c r="Y240" s="139">
        <f t="shared" si="99"/>
        <v>0</v>
      </c>
      <c r="Z240" s="144" t="str">
        <f>IF(ISERROR(VLOOKUP($M240,#REF!,5,0)),"",VLOOKUP($M240,#REF!,5,0))</f>
        <v/>
      </c>
      <c r="AA240" s="147" t="str">
        <f t="shared" si="100"/>
        <v/>
      </c>
      <c r="AB240" s="147" t="str">
        <f t="shared" si="101"/>
        <v/>
      </c>
      <c r="AC240" s="147" t="str">
        <f>IF(ISERROR(VLOOKUP($M240,#REF!,6,0)),"",VLOOKUP($M240,#REF!,6,0))</f>
        <v/>
      </c>
      <c r="AD240" s="147" t="str">
        <f>IF(ISERROR(VLOOKUP($M240,#REF!,8,0)),"",VLOOKUP($M240,#REF!,8,0))</f>
        <v/>
      </c>
      <c r="AE240" s="152" t="str">
        <f t="shared" si="102"/>
        <v/>
      </c>
      <c r="AF240" s="155" t="str">
        <f t="shared" si="103"/>
        <v/>
      </c>
      <c r="AG240" s="146" t="str">
        <f t="shared" si="104"/>
        <v/>
      </c>
      <c r="AH240" s="146" t="str">
        <f>IF(ISERROR(VLOOKUP($M240,#REF!,9,0)),"",VLOOKUP($M240,#REF!,9,0))</f>
        <v/>
      </c>
      <c r="AI240" s="146" t="str">
        <f t="shared" si="105"/>
        <v/>
      </c>
      <c r="AJ240" s="168">
        <f t="shared" si="106"/>
        <v>0</v>
      </c>
      <c r="AK240" s="171"/>
      <c r="AL240" s="174" t="str">
        <f t="shared" si="107"/>
        <v/>
      </c>
      <c r="AM240" s="179" t="str">
        <f t="shared" si="108"/>
        <v/>
      </c>
      <c r="AN240" s="183" t="str">
        <f t="shared" si="109"/>
        <v>未入力セル</v>
      </c>
      <c r="AO240" s="186" t="str">
        <f t="shared" si="89"/>
        <v/>
      </c>
      <c r="AP240" s="186" t="str">
        <f t="shared" si="90"/>
        <v/>
      </c>
      <c r="AQ240" s="39">
        <f t="shared" si="116"/>
        <v>0</v>
      </c>
      <c r="AR240" s="39" t="str">
        <f>IF(ISERROR(VLOOKUP($M240,#REF!,16,0)),"",VLOOKUP($M240,#REF!,16,0))</f>
        <v/>
      </c>
      <c r="AS240" s="196" t="str">
        <f>IF(ISERROR(VLOOKUP($M240,#REF!,7,0)),"",VLOOKUP($M240,#REF!,7,0))</f>
        <v/>
      </c>
      <c r="AT240" s="203">
        <f t="shared" si="110"/>
        <v>0</v>
      </c>
      <c r="AU240" s="208" t="str">
        <f t="shared" si="111"/>
        <v/>
      </c>
      <c r="AW240" s="208" t="str">
        <f>IF(ISERROR(VLOOKUP($M240,#REF!,10,0)),"",VLOOKUP($M240,#REF!,10,0))</f>
        <v/>
      </c>
      <c r="AX240" s="203">
        <f t="shared" si="112"/>
        <v>0</v>
      </c>
      <c r="AY240" s="208" t="str">
        <f t="shared" si="113"/>
        <v/>
      </c>
      <c r="BA240" s="225" t="str">
        <f t="shared" si="114"/>
        <v/>
      </c>
      <c r="BB240" s="225" t="str">
        <f t="shared" si="115"/>
        <v/>
      </c>
    </row>
    <row r="241" spans="1:54" s="39" customFormat="1" ht="25.2" customHeight="1" x14ac:dyDescent="0.2">
      <c r="A241" s="45"/>
      <c r="B241" s="48"/>
      <c r="C241" s="48"/>
      <c r="D241" s="53"/>
      <c r="E241" s="53"/>
      <c r="F241" s="55"/>
      <c r="G241" s="55"/>
      <c r="H241" s="60"/>
      <c r="I241" s="66"/>
      <c r="J241" s="68"/>
      <c r="L241" s="73">
        <f t="shared" si="91"/>
        <v>0</v>
      </c>
      <c r="M241" s="73" t="str">
        <f t="shared" si="92"/>
        <v xml:space="preserve"> </v>
      </c>
      <c r="N241" s="100">
        <f t="shared" si="93"/>
        <v>0</v>
      </c>
      <c r="O241" s="100">
        <f t="shared" si="94"/>
        <v>0</v>
      </c>
      <c r="P241" s="108">
        <f t="shared" si="95"/>
        <v>0</v>
      </c>
      <c r="Q241" s="108" t="str">
        <f>IF(OR($C241="LED",$C241="不明"),"",IF(ISERROR(VLOOKUP($M241,#REF!,2,0)),"",VLOOKUP($M241,#REF!,2,0)))</f>
        <v/>
      </c>
      <c r="R241" s="100">
        <f t="shared" si="96"/>
        <v>0</v>
      </c>
      <c r="S241" s="100">
        <f t="shared" si="97"/>
        <v>0</v>
      </c>
      <c r="T241" s="120" t="str">
        <f t="shared" si="98"/>
        <v/>
      </c>
      <c r="U241" s="124"/>
      <c r="V241" s="129" t="s">
        <v>164</v>
      </c>
      <c r="W241" s="131"/>
      <c r="X241" s="75" t="str">
        <f>IF(COUNTIF($M241,"*LED*"),"LED設置済",IF(COUNTIF($M241,"*不明*"),"該当不明",IF(ISERROR(VLOOKUP($M241,#REF!,4,0)),"",VLOOKUP($M241,#REF!,4,0))))</f>
        <v/>
      </c>
      <c r="Y241" s="139">
        <f t="shared" si="99"/>
        <v>0</v>
      </c>
      <c r="Z241" s="144" t="str">
        <f>IF(ISERROR(VLOOKUP($M241,#REF!,5,0)),"",VLOOKUP($M241,#REF!,5,0))</f>
        <v/>
      </c>
      <c r="AA241" s="147" t="str">
        <f t="shared" si="100"/>
        <v/>
      </c>
      <c r="AB241" s="147" t="str">
        <f t="shared" si="101"/>
        <v/>
      </c>
      <c r="AC241" s="147" t="str">
        <f>IF(ISERROR(VLOOKUP($M241,#REF!,6,0)),"",VLOOKUP($M241,#REF!,6,0))</f>
        <v/>
      </c>
      <c r="AD241" s="147" t="str">
        <f>IF(ISERROR(VLOOKUP($M241,#REF!,8,0)),"",VLOOKUP($M241,#REF!,8,0))</f>
        <v/>
      </c>
      <c r="AE241" s="152" t="str">
        <f t="shared" si="102"/>
        <v/>
      </c>
      <c r="AF241" s="155" t="str">
        <f t="shared" si="103"/>
        <v/>
      </c>
      <c r="AG241" s="146" t="str">
        <f t="shared" si="104"/>
        <v/>
      </c>
      <c r="AH241" s="146" t="str">
        <f>IF(ISERROR(VLOOKUP($M241,#REF!,9,0)),"",VLOOKUP($M241,#REF!,9,0))</f>
        <v/>
      </c>
      <c r="AI241" s="146" t="str">
        <f t="shared" si="105"/>
        <v/>
      </c>
      <c r="AJ241" s="168">
        <f t="shared" si="106"/>
        <v>0</v>
      </c>
      <c r="AK241" s="171"/>
      <c r="AL241" s="174" t="str">
        <f t="shared" si="107"/>
        <v/>
      </c>
      <c r="AM241" s="179" t="str">
        <f t="shared" si="108"/>
        <v/>
      </c>
      <c r="AN241" s="183" t="str">
        <f t="shared" si="109"/>
        <v>未入力セル</v>
      </c>
      <c r="AO241" s="186" t="str">
        <f t="shared" si="89"/>
        <v/>
      </c>
      <c r="AP241" s="186" t="str">
        <f t="shared" si="90"/>
        <v/>
      </c>
      <c r="AQ241" s="39">
        <f t="shared" si="116"/>
        <v>0</v>
      </c>
      <c r="AR241" s="39" t="str">
        <f>IF(ISERROR(VLOOKUP($M241,#REF!,16,0)),"",VLOOKUP($M241,#REF!,16,0))</f>
        <v/>
      </c>
      <c r="AS241" s="196" t="str">
        <f>IF(ISERROR(VLOOKUP($M241,#REF!,7,0)),"",VLOOKUP($M241,#REF!,7,0))</f>
        <v/>
      </c>
      <c r="AT241" s="203">
        <f t="shared" si="110"/>
        <v>0</v>
      </c>
      <c r="AU241" s="208" t="str">
        <f t="shared" si="111"/>
        <v/>
      </c>
      <c r="AW241" s="208" t="str">
        <f>IF(ISERROR(VLOOKUP($M241,#REF!,10,0)),"",VLOOKUP($M241,#REF!,10,0))</f>
        <v/>
      </c>
      <c r="AX241" s="203">
        <f t="shared" si="112"/>
        <v>0</v>
      </c>
      <c r="AY241" s="208" t="str">
        <f t="shared" si="113"/>
        <v/>
      </c>
      <c r="BA241" s="225" t="str">
        <f t="shared" si="114"/>
        <v/>
      </c>
      <c r="BB241" s="225" t="str">
        <f t="shared" si="115"/>
        <v/>
      </c>
    </row>
    <row r="242" spans="1:54" s="39" customFormat="1" ht="25.2" customHeight="1" x14ac:dyDescent="0.2">
      <c r="A242" s="45"/>
      <c r="B242" s="48"/>
      <c r="C242" s="48"/>
      <c r="D242" s="53"/>
      <c r="E242" s="53"/>
      <c r="F242" s="55"/>
      <c r="G242" s="55"/>
      <c r="H242" s="60"/>
      <c r="I242" s="66"/>
      <c r="J242" s="68"/>
      <c r="L242" s="73">
        <f t="shared" si="91"/>
        <v>0</v>
      </c>
      <c r="M242" s="73" t="str">
        <f t="shared" si="92"/>
        <v xml:space="preserve"> </v>
      </c>
      <c r="N242" s="100">
        <f t="shared" si="93"/>
        <v>0</v>
      </c>
      <c r="O242" s="100">
        <f t="shared" si="94"/>
        <v>0</v>
      </c>
      <c r="P242" s="108">
        <f t="shared" si="95"/>
        <v>0</v>
      </c>
      <c r="Q242" s="108" t="str">
        <f>IF(OR($C242="LED",$C242="不明"),"",IF(ISERROR(VLOOKUP($M242,#REF!,2,0)),"",VLOOKUP($M242,#REF!,2,0)))</f>
        <v/>
      </c>
      <c r="R242" s="100">
        <f t="shared" si="96"/>
        <v>0</v>
      </c>
      <c r="S242" s="100">
        <f t="shared" si="97"/>
        <v>0</v>
      </c>
      <c r="T242" s="120" t="str">
        <f t="shared" si="98"/>
        <v/>
      </c>
      <c r="U242" s="124"/>
      <c r="V242" s="129" t="s">
        <v>164</v>
      </c>
      <c r="W242" s="131"/>
      <c r="X242" s="75" t="str">
        <f>IF(COUNTIF($M242,"*LED*"),"LED設置済",IF(COUNTIF($M242,"*不明*"),"該当不明",IF(ISERROR(VLOOKUP($M242,#REF!,4,0)),"",VLOOKUP($M242,#REF!,4,0))))</f>
        <v/>
      </c>
      <c r="Y242" s="139">
        <f t="shared" si="99"/>
        <v>0</v>
      </c>
      <c r="Z242" s="144" t="str">
        <f>IF(ISERROR(VLOOKUP($M242,#REF!,5,0)),"",VLOOKUP($M242,#REF!,5,0))</f>
        <v/>
      </c>
      <c r="AA242" s="147" t="str">
        <f t="shared" si="100"/>
        <v/>
      </c>
      <c r="AB242" s="147" t="str">
        <f t="shared" si="101"/>
        <v/>
      </c>
      <c r="AC242" s="147" t="str">
        <f>IF(ISERROR(VLOOKUP($M242,#REF!,6,0)),"",VLOOKUP($M242,#REF!,6,0))</f>
        <v/>
      </c>
      <c r="AD242" s="147" t="str">
        <f>IF(ISERROR(VLOOKUP($M242,#REF!,8,0)),"",VLOOKUP($M242,#REF!,8,0))</f>
        <v/>
      </c>
      <c r="AE242" s="152" t="str">
        <f t="shared" si="102"/>
        <v/>
      </c>
      <c r="AF242" s="155" t="str">
        <f t="shared" si="103"/>
        <v/>
      </c>
      <c r="AG242" s="146" t="str">
        <f t="shared" si="104"/>
        <v/>
      </c>
      <c r="AH242" s="146" t="str">
        <f>IF(ISERROR(VLOOKUP($M242,#REF!,9,0)),"",VLOOKUP($M242,#REF!,9,0))</f>
        <v/>
      </c>
      <c r="AI242" s="146" t="str">
        <f t="shared" si="105"/>
        <v/>
      </c>
      <c r="AJ242" s="168">
        <f t="shared" si="106"/>
        <v>0</v>
      </c>
      <c r="AK242" s="171"/>
      <c r="AL242" s="174" t="str">
        <f t="shared" si="107"/>
        <v/>
      </c>
      <c r="AM242" s="179" t="str">
        <f t="shared" si="108"/>
        <v/>
      </c>
      <c r="AN242" s="183" t="str">
        <f t="shared" si="109"/>
        <v>未入力セル</v>
      </c>
      <c r="AO242" s="186" t="str">
        <f t="shared" si="89"/>
        <v/>
      </c>
      <c r="AP242" s="186" t="str">
        <f t="shared" si="90"/>
        <v/>
      </c>
      <c r="AQ242" s="39">
        <f t="shared" si="116"/>
        <v>0</v>
      </c>
      <c r="AR242" s="39" t="str">
        <f>IF(ISERROR(VLOOKUP($M242,#REF!,16,0)),"",VLOOKUP($M242,#REF!,16,0))</f>
        <v/>
      </c>
      <c r="AS242" s="196" t="str">
        <f>IF(ISERROR(VLOOKUP($M242,#REF!,7,0)),"",VLOOKUP($M242,#REF!,7,0))</f>
        <v/>
      </c>
      <c r="AT242" s="203">
        <f t="shared" si="110"/>
        <v>0</v>
      </c>
      <c r="AU242" s="208" t="str">
        <f t="shared" si="111"/>
        <v/>
      </c>
      <c r="AW242" s="208" t="str">
        <f>IF(ISERROR(VLOOKUP($M242,#REF!,10,0)),"",VLOOKUP($M242,#REF!,10,0))</f>
        <v/>
      </c>
      <c r="AX242" s="203">
        <f t="shared" si="112"/>
        <v>0</v>
      </c>
      <c r="AY242" s="208" t="str">
        <f t="shared" si="113"/>
        <v/>
      </c>
      <c r="BA242" s="225" t="str">
        <f t="shared" si="114"/>
        <v/>
      </c>
      <c r="BB242" s="225" t="str">
        <f t="shared" si="115"/>
        <v/>
      </c>
    </row>
    <row r="243" spans="1:54" s="39" customFormat="1" ht="25.2" customHeight="1" x14ac:dyDescent="0.2">
      <c r="A243" s="45"/>
      <c r="B243" s="48"/>
      <c r="C243" s="48"/>
      <c r="D243" s="53"/>
      <c r="E243" s="53"/>
      <c r="F243" s="55"/>
      <c r="G243" s="55"/>
      <c r="H243" s="60"/>
      <c r="I243" s="66"/>
      <c r="J243" s="68"/>
      <c r="L243" s="73">
        <f t="shared" si="91"/>
        <v>0</v>
      </c>
      <c r="M243" s="73" t="str">
        <f t="shared" si="92"/>
        <v xml:space="preserve"> </v>
      </c>
      <c r="N243" s="100">
        <f t="shared" si="93"/>
        <v>0</v>
      </c>
      <c r="O243" s="100">
        <f t="shared" si="94"/>
        <v>0</v>
      </c>
      <c r="P243" s="108">
        <f t="shared" si="95"/>
        <v>0</v>
      </c>
      <c r="Q243" s="108" t="str">
        <f>IF(OR($C243="LED",$C243="不明"),"",IF(ISERROR(VLOOKUP($M243,#REF!,2,0)),"",VLOOKUP($M243,#REF!,2,0)))</f>
        <v/>
      </c>
      <c r="R243" s="100">
        <f t="shared" si="96"/>
        <v>0</v>
      </c>
      <c r="S243" s="100">
        <f t="shared" si="97"/>
        <v>0</v>
      </c>
      <c r="T243" s="120" t="str">
        <f t="shared" si="98"/>
        <v/>
      </c>
      <c r="U243" s="124"/>
      <c r="V243" s="129" t="s">
        <v>164</v>
      </c>
      <c r="W243" s="131"/>
      <c r="X243" s="75" t="str">
        <f>IF(COUNTIF($M243,"*LED*"),"LED設置済",IF(COUNTIF($M243,"*不明*"),"該当不明",IF(ISERROR(VLOOKUP($M243,#REF!,4,0)),"",VLOOKUP($M243,#REF!,4,0))))</f>
        <v/>
      </c>
      <c r="Y243" s="139">
        <f t="shared" si="99"/>
        <v>0</v>
      </c>
      <c r="Z243" s="144" t="str">
        <f>IF(ISERROR(VLOOKUP($M243,#REF!,5,0)),"",VLOOKUP($M243,#REF!,5,0))</f>
        <v/>
      </c>
      <c r="AA243" s="147" t="str">
        <f t="shared" si="100"/>
        <v/>
      </c>
      <c r="AB243" s="147" t="str">
        <f t="shared" si="101"/>
        <v/>
      </c>
      <c r="AC243" s="147" t="str">
        <f>IF(ISERROR(VLOOKUP($M243,#REF!,6,0)),"",VLOOKUP($M243,#REF!,6,0))</f>
        <v/>
      </c>
      <c r="AD243" s="147" t="str">
        <f>IF(ISERROR(VLOOKUP($M243,#REF!,8,0)),"",VLOOKUP($M243,#REF!,8,0))</f>
        <v/>
      </c>
      <c r="AE243" s="152" t="str">
        <f t="shared" si="102"/>
        <v/>
      </c>
      <c r="AF243" s="155" t="str">
        <f t="shared" si="103"/>
        <v/>
      </c>
      <c r="AG243" s="146" t="str">
        <f t="shared" si="104"/>
        <v/>
      </c>
      <c r="AH243" s="146" t="str">
        <f>IF(ISERROR(VLOOKUP($M243,#REF!,9,0)),"",VLOOKUP($M243,#REF!,9,0))</f>
        <v/>
      </c>
      <c r="AI243" s="146" t="str">
        <f t="shared" si="105"/>
        <v/>
      </c>
      <c r="AJ243" s="168">
        <f t="shared" si="106"/>
        <v>0</v>
      </c>
      <c r="AK243" s="171"/>
      <c r="AL243" s="174" t="str">
        <f t="shared" si="107"/>
        <v/>
      </c>
      <c r="AM243" s="179" t="str">
        <f t="shared" si="108"/>
        <v/>
      </c>
      <c r="AN243" s="183" t="str">
        <f t="shared" si="109"/>
        <v>未入力セル</v>
      </c>
      <c r="AO243" s="186" t="str">
        <f t="shared" si="89"/>
        <v/>
      </c>
      <c r="AP243" s="186" t="str">
        <f t="shared" si="90"/>
        <v/>
      </c>
      <c r="AQ243" s="39">
        <f t="shared" si="116"/>
        <v>0</v>
      </c>
      <c r="AR243" s="39" t="str">
        <f>IF(ISERROR(VLOOKUP($M243,#REF!,16,0)),"",VLOOKUP($M243,#REF!,16,0))</f>
        <v/>
      </c>
      <c r="AS243" s="196" t="str">
        <f>IF(ISERROR(VLOOKUP($M243,#REF!,7,0)),"",VLOOKUP($M243,#REF!,7,0))</f>
        <v/>
      </c>
      <c r="AT243" s="203">
        <f t="shared" si="110"/>
        <v>0</v>
      </c>
      <c r="AU243" s="208" t="str">
        <f t="shared" si="111"/>
        <v/>
      </c>
      <c r="AW243" s="208" t="str">
        <f>IF(ISERROR(VLOOKUP($M243,#REF!,10,0)),"",VLOOKUP($M243,#REF!,10,0))</f>
        <v/>
      </c>
      <c r="AX243" s="203">
        <f t="shared" si="112"/>
        <v>0</v>
      </c>
      <c r="AY243" s="208" t="str">
        <f t="shared" si="113"/>
        <v/>
      </c>
      <c r="BA243" s="225" t="str">
        <f t="shared" si="114"/>
        <v/>
      </c>
      <c r="BB243" s="225" t="str">
        <f t="shared" si="115"/>
        <v/>
      </c>
    </row>
    <row r="244" spans="1:54" s="39" customFormat="1" ht="25.2" customHeight="1" x14ac:dyDescent="0.2">
      <c r="A244" s="45"/>
      <c r="B244" s="48"/>
      <c r="C244" s="48"/>
      <c r="D244" s="53"/>
      <c r="E244" s="53"/>
      <c r="F244" s="55"/>
      <c r="G244" s="55"/>
      <c r="H244" s="60"/>
      <c r="I244" s="66"/>
      <c r="J244" s="68"/>
      <c r="L244" s="73">
        <f t="shared" si="91"/>
        <v>0</v>
      </c>
      <c r="M244" s="73" t="str">
        <f t="shared" si="92"/>
        <v xml:space="preserve"> </v>
      </c>
      <c r="N244" s="100">
        <f t="shared" si="93"/>
        <v>0</v>
      </c>
      <c r="O244" s="100">
        <f t="shared" si="94"/>
        <v>0</v>
      </c>
      <c r="P244" s="108">
        <f t="shared" si="95"/>
        <v>0</v>
      </c>
      <c r="Q244" s="108" t="str">
        <f>IF(OR($C244="LED",$C244="不明"),"",IF(ISERROR(VLOOKUP($M244,#REF!,2,0)),"",VLOOKUP($M244,#REF!,2,0)))</f>
        <v/>
      </c>
      <c r="R244" s="100">
        <f t="shared" si="96"/>
        <v>0</v>
      </c>
      <c r="S244" s="100">
        <f t="shared" si="97"/>
        <v>0</v>
      </c>
      <c r="T244" s="120" t="str">
        <f t="shared" si="98"/>
        <v/>
      </c>
      <c r="U244" s="124"/>
      <c r="V244" s="129" t="s">
        <v>164</v>
      </c>
      <c r="W244" s="131"/>
      <c r="X244" s="75" t="str">
        <f>IF(COUNTIF($M244,"*LED*"),"LED設置済",IF(COUNTIF($M244,"*不明*"),"該当不明",IF(ISERROR(VLOOKUP($M244,#REF!,4,0)),"",VLOOKUP($M244,#REF!,4,0))))</f>
        <v/>
      </c>
      <c r="Y244" s="139">
        <f t="shared" si="99"/>
        <v>0</v>
      </c>
      <c r="Z244" s="144" t="str">
        <f>IF(ISERROR(VLOOKUP($M244,#REF!,5,0)),"",VLOOKUP($M244,#REF!,5,0))</f>
        <v/>
      </c>
      <c r="AA244" s="147" t="str">
        <f t="shared" si="100"/>
        <v/>
      </c>
      <c r="AB244" s="147" t="str">
        <f t="shared" si="101"/>
        <v/>
      </c>
      <c r="AC244" s="147" t="str">
        <f>IF(ISERROR(VLOOKUP($M244,#REF!,6,0)),"",VLOOKUP($M244,#REF!,6,0))</f>
        <v/>
      </c>
      <c r="AD244" s="147" t="str">
        <f>IF(ISERROR(VLOOKUP($M244,#REF!,8,0)),"",VLOOKUP($M244,#REF!,8,0))</f>
        <v/>
      </c>
      <c r="AE244" s="152" t="str">
        <f t="shared" si="102"/>
        <v/>
      </c>
      <c r="AF244" s="155" t="str">
        <f t="shared" si="103"/>
        <v/>
      </c>
      <c r="AG244" s="146" t="str">
        <f t="shared" si="104"/>
        <v/>
      </c>
      <c r="AH244" s="146" t="str">
        <f>IF(ISERROR(VLOOKUP($M244,#REF!,9,0)),"",VLOOKUP($M244,#REF!,9,0))</f>
        <v/>
      </c>
      <c r="AI244" s="146" t="str">
        <f t="shared" si="105"/>
        <v/>
      </c>
      <c r="AJ244" s="168">
        <f t="shared" si="106"/>
        <v>0</v>
      </c>
      <c r="AK244" s="171"/>
      <c r="AL244" s="174" t="str">
        <f t="shared" si="107"/>
        <v/>
      </c>
      <c r="AM244" s="179" t="str">
        <f t="shared" si="108"/>
        <v/>
      </c>
      <c r="AN244" s="183" t="str">
        <f t="shared" si="109"/>
        <v>未入力セル</v>
      </c>
      <c r="AO244" s="186" t="str">
        <f t="shared" si="89"/>
        <v/>
      </c>
      <c r="AP244" s="186" t="str">
        <f t="shared" si="90"/>
        <v/>
      </c>
      <c r="AQ244" s="39">
        <f t="shared" si="116"/>
        <v>0</v>
      </c>
      <c r="AR244" s="39" t="str">
        <f>IF(ISERROR(VLOOKUP($M244,#REF!,16,0)),"",VLOOKUP($M244,#REF!,16,0))</f>
        <v/>
      </c>
      <c r="AS244" s="196" t="str">
        <f>IF(ISERROR(VLOOKUP($M244,#REF!,7,0)),"",VLOOKUP($M244,#REF!,7,0))</f>
        <v/>
      </c>
      <c r="AT244" s="203">
        <f t="shared" si="110"/>
        <v>0</v>
      </c>
      <c r="AU244" s="208" t="str">
        <f t="shared" si="111"/>
        <v/>
      </c>
      <c r="AW244" s="208" t="str">
        <f>IF(ISERROR(VLOOKUP($M244,#REF!,10,0)),"",VLOOKUP($M244,#REF!,10,0))</f>
        <v/>
      </c>
      <c r="AX244" s="203">
        <f t="shared" si="112"/>
        <v>0</v>
      </c>
      <c r="AY244" s="208" t="str">
        <f t="shared" si="113"/>
        <v/>
      </c>
      <c r="BA244" s="225" t="str">
        <f t="shared" si="114"/>
        <v/>
      </c>
      <c r="BB244" s="225" t="str">
        <f t="shared" si="115"/>
        <v/>
      </c>
    </row>
    <row r="245" spans="1:54" s="39" customFormat="1" ht="25.2" customHeight="1" x14ac:dyDescent="0.2">
      <c r="A245" s="45"/>
      <c r="B245" s="48"/>
      <c r="C245" s="48"/>
      <c r="D245" s="53"/>
      <c r="E245" s="53"/>
      <c r="F245" s="55"/>
      <c r="G245" s="55"/>
      <c r="H245" s="60"/>
      <c r="I245" s="66"/>
      <c r="J245" s="68"/>
      <c r="L245" s="73">
        <f t="shared" si="91"/>
        <v>0</v>
      </c>
      <c r="M245" s="73" t="str">
        <f t="shared" si="92"/>
        <v xml:space="preserve"> </v>
      </c>
      <c r="N245" s="100">
        <f t="shared" si="93"/>
        <v>0</v>
      </c>
      <c r="O245" s="100">
        <f t="shared" si="94"/>
        <v>0</v>
      </c>
      <c r="P245" s="108">
        <f t="shared" si="95"/>
        <v>0</v>
      </c>
      <c r="Q245" s="108" t="str">
        <f>IF(OR($C245="LED",$C245="不明"),"",IF(ISERROR(VLOOKUP($M245,#REF!,2,0)),"",VLOOKUP($M245,#REF!,2,0)))</f>
        <v/>
      </c>
      <c r="R245" s="100">
        <f t="shared" si="96"/>
        <v>0</v>
      </c>
      <c r="S245" s="100">
        <f t="shared" si="97"/>
        <v>0</v>
      </c>
      <c r="T245" s="120" t="str">
        <f t="shared" si="98"/>
        <v/>
      </c>
      <c r="U245" s="124"/>
      <c r="V245" s="129" t="s">
        <v>164</v>
      </c>
      <c r="W245" s="131"/>
      <c r="X245" s="75" t="str">
        <f>IF(COUNTIF($M245,"*LED*"),"LED設置済",IF(COUNTIF($M245,"*不明*"),"該当不明",IF(ISERROR(VLOOKUP($M245,#REF!,4,0)),"",VLOOKUP($M245,#REF!,4,0))))</f>
        <v/>
      </c>
      <c r="Y245" s="139">
        <f t="shared" si="99"/>
        <v>0</v>
      </c>
      <c r="Z245" s="144" t="str">
        <f>IF(ISERROR(VLOOKUP($M245,#REF!,5,0)),"",VLOOKUP($M245,#REF!,5,0))</f>
        <v/>
      </c>
      <c r="AA245" s="147" t="str">
        <f t="shared" si="100"/>
        <v/>
      </c>
      <c r="AB245" s="147" t="str">
        <f t="shared" si="101"/>
        <v/>
      </c>
      <c r="AC245" s="147" t="str">
        <f>IF(ISERROR(VLOOKUP($M245,#REF!,6,0)),"",VLOOKUP($M245,#REF!,6,0))</f>
        <v/>
      </c>
      <c r="AD245" s="147" t="str">
        <f>IF(ISERROR(VLOOKUP($M245,#REF!,8,0)),"",VLOOKUP($M245,#REF!,8,0))</f>
        <v/>
      </c>
      <c r="AE245" s="152" t="str">
        <f t="shared" si="102"/>
        <v/>
      </c>
      <c r="AF245" s="155" t="str">
        <f t="shared" si="103"/>
        <v/>
      </c>
      <c r="AG245" s="146" t="str">
        <f t="shared" si="104"/>
        <v/>
      </c>
      <c r="AH245" s="146" t="str">
        <f>IF(ISERROR(VLOOKUP($M245,#REF!,9,0)),"",VLOOKUP($M245,#REF!,9,0))</f>
        <v/>
      </c>
      <c r="AI245" s="146" t="str">
        <f t="shared" si="105"/>
        <v/>
      </c>
      <c r="AJ245" s="168">
        <f t="shared" si="106"/>
        <v>0</v>
      </c>
      <c r="AK245" s="171"/>
      <c r="AL245" s="174" t="str">
        <f t="shared" si="107"/>
        <v/>
      </c>
      <c r="AM245" s="179" t="str">
        <f t="shared" si="108"/>
        <v/>
      </c>
      <c r="AN245" s="183" t="str">
        <f t="shared" si="109"/>
        <v>未入力セル</v>
      </c>
      <c r="AO245" s="186" t="str">
        <f t="shared" si="89"/>
        <v/>
      </c>
      <c r="AP245" s="186" t="str">
        <f t="shared" si="90"/>
        <v/>
      </c>
      <c r="AQ245" s="39">
        <f t="shared" si="116"/>
        <v>0</v>
      </c>
      <c r="AR245" s="39" t="str">
        <f>IF(ISERROR(VLOOKUP($M245,#REF!,16,0)),"",VLOOKUP($M245,#REF!,16,0))</f>
        <v/>
      </c>
      <c r="AS245" s="196" t="str">
        <f>IF(ISERROR(VLOOKUP($M245,#REF!,7,0)),"",VLOOKUP($M245,#REF!,7,0))</f>
        <v/>
      </c>
      <c r="AT245" s="203">
        <f t="shared" si="110"/>
        <v>0</v>
      </c>
      <c r="AU245" s="208" t="str">
        <f t="shared" si="111"/>
        <v/>
      </c>
      <c r="AW245" s="208" t="str">
        <f>IF(ISERROR(VLOOKUP($M245,#REF!,10,0)),"",VLOOKUP($M245,#REF!,10,0))</f>
        <v/>
      </c>
      <c r="AX245" s="203">
        <f t="shared" si="112"/>
        <v>0</v>
      </c>
      <c r="AY245" s="208" t="str">
        <f t="shared" si="113"/>
        <v/>
      </c>
      <c r="BA245" s="225" t="str">
        <f t="shared" si="114"/>
        <v/>
      </c>
      <c r="BB245" s="225" t="str">
        <f t="shared" si="115"/>
        <v/>
      </c>
    </row>
    <row r="246" spans="1:54" s="39" customFormat="1" ht="25.2" customHeight="1" x14ac:dyDescent="0.2">
      <c r="A246" s="45"/>
      <c r="B246" s="48"/>
      <c r="C246" s="48"/>
      <c r="D246" s="53"/>
      <c r="E246" s="53"/>
      <c r="F246" s="55"/>
      <c r="G246" s="55"/>
      <c r="H246" s="60"/>
      <c r="I246" s="66"/>
      <c r="J246" s="68"/>
      <c r="L246" s="73">
        <f t="shared" si="91"/>
        <v>0</v>
      </c>
      <c r="M246" s="73" t="str">
        <f t="shared" si="92"/>
        <v xml:space="preserve"> </v>
      </c>
      <c r="N246" s="100">
        <f t="shared" si="93"/>
        <v>0</v>
      </c>
      <c r="O246" s="100">
        <f t="shared" si="94"/>
        <v>0</v>
      </c>
      <c r="P246" s="108">
        <f t="shared" si="95"/>
        <v>0</v>
      </c>
      <c r="Q246" s="108" t="str">
        <f>IF(OR($C246="LED",$C246="不明"),"",IF(ISERROR(VLOOKUP($M246,#REF!,2,0)),"",VLOOKUP($M246,#REF!,2,0)))</f>
        <v/>
      </c>
      <c r="R246" s="100">
        <f t="shared" si="96"/>
        <v>0</v>
      </c>
      <c r="S246" s="100">
        <f t="shared" si="97"/>
        <v>0</v>
      </c>
      <c r="T246" s="120" t="str">
        <f t="shared" si="98"/>
        <v/>
      </c>
      <c r="U246" s="124"/>
      <c r="V246" s="129" t="s">
        <v>164</v>
      </c>
      <c r="W246" s="131"/>
      <c r="X246" s="75" t="str">
        <f>IF(COUNTIF($M246,"*LED*"),"LED設置済",IF(COUNTIF($M246,"*不明*"),"該当不明",IF(ISERROR(VLOOKUP($M246,#REF!,4,0)),"",VLOOKUP($M246,#REF!,4,0))))</f>
        <v/>
      </c>
      <c r="Y246" s="139">
        <f t="shared" si="99"/>
        <v>0</v>
      </c>
      <c r="Z246" s="144" t="str">
        <f>IF(ISERROR(VLOOKUP($M246,#REF!,5,0)),"",VLOOKUP($M246,#REF!,5,0))</f>
        <v/>
      </c>
      <c r="AA246" s="147" t="str">
        <f t="shared" si="100"/>
        <v/>
      </c>
      <c r="AB246" s="147" t="str">
        <f t="shared" si="101"/>
        <v/>
      </c>
      <c r="AC246" s="147" t="str">
        <f>IF(ISERROR(VLOOKUP($M246,#REF!,6,0)),"",VLOOKUP($M246,#REF!,6,0))</f>
        <v/>
      </c>
      <c r="AD246" s="147" t="str">
        <f>IF(ISERROR(VLOOKUP($M246,#REF!,8,0)),"",VLOOKUP($M246,#REF!,8,0))</f>
        <v/>
      </c>
      <c r="AE246" s="152" t="str">
        <f t="shared" si="102"/>
        <v/>
      </c>
      <c r="AF246" s="155" t="str">
        <f t="shared" si="103"/>
        <v/>
      </c>
      <c r="AG246" s="146" t="str">
        <f t="shared" si="104"/>
        <v/>
      </c>
      <c r="AH246" s="146" t="str">
        <f>IF(ISERROR(VLOOKUP($M246,#REF!,9,0)),"",VLOOKUP($M246,#REF!,9,0))</f>
        <v/>
      </c>
      <c r="AI246" s="146" t="str">
        <f t="shared" si="105"/>
        <v/>
      </c>
      <c r="AJ246" s="168">
        <f t="shared" si="106"/>
        <v>0</v>
      </c>
      <c r="AK246" s="171"/>
      <c r="AL246" s="174" t="str">
        <f t="shared" si="107"/>
        <v/>
      </c>
      <c r="AM246" s="179" t="str">
        <f t="shared" si="108"/>
        <v/>
      </c>
      <c r="AN246" s="183" t="str">
        <f t="shared" si="109"/>
        <v>未入力セル</v>
      </c>
      <c r="AO246" s="186" t="str">
        <f t="shared" si="89"/>
        <v/>
      </c>
      <c r="AP246" s="186" t="str">
        <f t="shared" si="90"/>
        <v/>
      </c>
      <c r="AQ246" s="39">
        <f t="shared" si="116"/>
        <v>0</v>
      </c>
      <c r="AR246" s="39" t="str">
        <f>IF(ISERROR(VLOOKUP($M246,#REF!,16,0)),"",VLOOKUP($M246,#REF!,16,0))</f>
        <v/>
      </c>
      <c r="AS246" s="196" t="str">
        <f>IF(ISERROR(VLOOKUP($M246,#REF!,7,0)),"",VLOOKUP($M246,#REF!,7,0))</f>
        <v/>
      </c>
      <c r="AT246" s="203">
        <f t="shared" si="110"/>
        <v>0</v>
      </c>
      <c r="AU246" s="208" t="str">
        <f t="shared" si="111"/>
        <v/>
      </c>
      <c r="AW246" s="208" t="str">
        <f>IF(ISERROR(VLOOKUP($M246,#REF!,10,0)),"",VLOOKUP($M246,#REF!,10,0))</f>
        <v/>
      </c>
      <c r="AX246" s="203">
        <f t="shared" si="112"/>
        <v>0</v>
      </c>
      <c r="AY246" s="208" t="str">
        <f t="shared" si="113"/>
        <v/>
      </c>
      <c r="BA246" s="225" t="str">
        <f t="shared" si="114"/>
        <v/>
      </c>
      <c r="BB246" s="225" t="str">
        <f t="shared" si="115"/>
        <v/>
      </c>
    </row>
    <row r="247" spans="1:54" s="39" customFormat="1" ht="25.2" customHeight="1" x14ac:dyDescent="0.2">
      <c r="A247" s="45"/>
      <c r="B247" s="48"/>
      <c r="C247" s="48"/>
      <c r="D247" s="53"/>
      <c r="E247" s="53"/>
      <c r="F247" s="55"/>
      <c r="G247" s="55"/>
      <c r="H247" s="60"/>
      <c r="I247" s="66"/>
      <c r="J247" s="68"/>
      <c r="L247" s="73">
        <f t="shared" si="91"/>
        <v>0</v>
      </c>
      <c r="M247" s="73" t="str">
        <f t="shared" si="92"/>
        <v xml:space="preserve"> </v>
      </c>
      <c r="N247" s="100">
        <f t="shared" si="93"/>
        <v>0</v>
      </c>
      <c r="O247" s="100">
        <f t="shared" si="94"/>
        <v>0</v>
      </c>
      <c r="P247" s="108">
        <f t="shared" si="95"/>
        <v>0</v>
      </c>
      <c r="Q247" s="108" t="str">
        <f>IF(OR($C247="LED",$C247="不明"),"",IF(ISERROR(VLOOKUP($M247,#REF!,2,0)),"",VLOOKUP($M247,#REF!,2,0)))</f>
        <v/>
      </c>
      <c r="R247" s="100">
        <f t="shared" si="96"/>
        <v>0</v>
      </c>
      <c r="S247" s="100">
        <f t="shared" si="97"/>
        <v>0</v>
      </c>
      <c r="T247" s="120" t="str">
        <f t="shared" si="98"/>
        <v/>
      </c>
      <c r="U247" s="124"/>
      <c r="V247" s="129" t="s">
        <v>164</v>
      </c>
      <c r="W247" s="131"/>
      <c r="X247" s="75" t="str">
        <f>IF(COUNTIF($M247,"*LED*"),"LED設置済",IF(COUNTIF($M247,"*不明*"),"該当不明",IF(ISERROR(VLOOKUP($M247,#REF!,4,0)),"",VLOOKUP($M247,#REF!,4,0))))</f>
        <v/>
      </c>
      <c r="Y247" s="139">
        <f t="shared" si="99"/>
        <v>0</v>
      </c>
      <c r="Z247" s="144" t="str">
        <f>IF(ISERROR(VLOOKUP($M247,#REF!,5,0)),"",VLOOKUP($M247,#REF!,5,0))</f>
        <v/>
      </c>
      <c r="AA247" s="147" t="str">
        <f t="shared" si="100"/>
        <v/>
      </c>
      <c r="AB247" s="147" t="str">
        <f t="shared" si="101"/>
        <v/>
      </c>
      <c r="AC247" s="147" t="str">
        <f>IF(ISERROR(VLOOKUP($M247,#REF!,6,0)),"",VLOOKUP($M247,#REF!,6,0))</f>
        <v/>
      </c>
      <c r="AD247" s="147" t="str">
        <f>IF(ISERROR(VLOOKUP($M247,#REF!,8,0)),"",VLOOKUP($M247,#REF!,8,0))</f>
        <v/>
      </c>
      <c r="AE247" s="152" t="str">
        <f t="shared" si="102"/>
        <v/>
      </c>
      <c r="AF247" s="155" t="str">
        <f t="shared" si="103"/>
        <v/>
      </c>
      <c r="AG247" s="146" t="str">
        <f t="shared" si="104"/>
        <v/>
      </c>
      <c r="AH247" s="146" t="str">
        <f>IF(ISERROR(VLOOKUP($M247,#REF!,9,0)),"",VLOOKUP($M247,#REF!,9,0))</f>
        <v/>
      </c>
      <c r="AI247" s="146" t="str">
        <f t="shared" si="105"/>
        <v/>
      </c>
      <c r="AJ247" s="168">
        <f t="shared" si="106"/>
        <v>0</v>
      </c>
      <c r="AK247" s="171"/>
      <c r="AL247" s="174" t="str">
        <f t="shared" si="107"/>
        <v/>
      </c>
      <c r="AM247" s="179" t="str">
        <f t="shared" si="108"/>
        <v/>
      </c>
      <c r="AN247" s="183" t="str">
        <f t="shared" si="109"/>
        <v>未入力セル</v>
      </c>
      <c r="AO247" s="186" t="str">
        <f t="shared" si="89"/>
        <v/>
      </c>
      <c r="AP247" s="186" t="str">
        <f t="shared" si="90"/>
        <v/>
      </c>
      <c r="AQ247" s="39">
        <f t="shared" si="116"/>
        <v>0</v>
      </c>
      <c r="AR247" s="39" t="str">
        <f>IF(ISERROR(VLOOKUP($M247,#REF!,16,0)),"",VLOOKUP($M247,#REF!,16,0))</f>
        <v/>
      </c>
      <c r="AS247" s="196" t="str">
        <f>IF(ISERROR(VLOOKUP($M247,#REF!,7,0)),"",VLOOKUP($M247,#REF!,7,0))</f>
        <v/>
      </c>
      <c r="AT247" s="203">
        <f t="shared" si="110"/>
        <v>0</v>
      </c>
      <c r="AU247" s="208" t="str">
        <f t="shared" si="111"/>
        <v/>
      </c>
      <c r="AW247" s="208" t="str">
        <f>IF(ISERROR(VLOOKUP($M247,#REF!,10,0)),"",VLOOKUP($M247,#REF!,10,0))</f>
        <v/>
      </c>
      <c r="AX247" s="203">
        <f t="shared" si="112"/>
        <v>0</v>
      </c>
      <c r="AY247" s="208" t="str">
        <f t="shared" si="113"/>
        <v/>
      </c>
      <c r="BA247" s="225" t="str">
        <f t="shared" si="114"/>
        <v/>
      </c>
      <c r="BB247" s="225" t="str">
        <f t="shared" si="115"/>
        <v/>
      </c>
    </row>
    <row r="248" spans="1:54" s="39" customFormat="1" ht="25.2" customHeight="1" x14ac:dyDescent="0.2">
      <c r="A248" s="45"/>
      <c r="B248" s="48"/>
      <c r="C248" s="48"/>
      <c r="D248" s="53"/>
      <c r="E248" s="53"/>
      <c r="F248" s="55"/>
      <c r="G248" s="55"/>
      <c r="H248" s="60"/>
      <c r="I248" s="66"/>
      <c r="J248" s="68"/>
      <c r="L248" s="73">
        <f t="shared" si="91"/>
        <v>0</v>
      </c>
      <c r="M248" s="73" t="str">
        <f t="shared" si="92"/>
        <v xml:space="preserve"> </v>
      </c>
      <c r="N248" s="100">
        <f t="shared" si="93"/>
        <v>0</v>
      </c>
      <c r="O248" s="100">
        <f t="shared" si="94"/>
        <v>0</v>
      </c>
      <c r="P248" s="108">
        <f t="shared" si="95"/>
        <v>0</v>
      </c>
      <c r="Q248" s="108" t="str">
        <f>IF(OR($C248="LED",$C248="不明"),"",IF(ISERROR(VLOOKUP($M248,#REF!,2,0)),"",VLOOKUP($M248,#REF!,2,0)))</f>
        <v/>
      </c>
      <c r="R248" s="100">
        <f t="shared" si="96"/>
        <v>0</v>
      </c>
      <c r="S248" s="100">
        <f t="shared" si="97"/>
        <v>0</v>
      </c>
      <c r="T248" s="120" t="str">
        <f t="shared" si="98"/>
        <v/>
      </c>
      <c r="U248" s="124"/>
      <c r="V248" s="129" t="s">
        <v>164</v>
      </c>
      <c r="W248" s="131"/>
      <c r="X248" s="75" t="str">
        <f>IF(COUNTIF($M248,"*LED*"),"LED設置済",IF(COUNTIF($M248,"*不明*"),"該当不明",IF(ISERROR(VLOOKUP($M248,#REF!,4,0)),"",VLOOKUP($M248,#REF!,4,0))))</f>
        <v/>
      </c>
      <c r="Y248" s="139">
        <f t="shared" si="99"/>
        <v>0</v>
      </c>
      <c r="Z248" s="144" t="str">
        <f>IF(ISERROR(VLOOKUP($M248,#REF!,5,0)),"",VLOOKUP($M248,#REF!,5,0))</f>
        <v/>
      </c>
      <c r="AA248" s="147" t="str">
        <f t="shared" si="100"/>
        <v/>
      </c>
      <c r="AB248" s="147" t="str">
        <f t="shared" si="101"/>
        <v/>
      </c>
      <c r="AC248" s="147" t="str">
        <f>IF(ISERROR(VLOOKUP($M248,#REF!,6,0)),"",VLOOKUP($M248,#REF!,6,0))</f>
        <v/>
      </c>
      <c r="AD248" s="147" t="str">
        <f>IF(ISERROR(VLOOKUP($M248,#REF!,8,0)),"",VLOOKUP($M248,#REF!,8,0))</f>
        <v/>
      </c>
      <c r="AE248" s="152" t="str">
        <f t="shared" si="102"/>
        <v/>
      </c>
      <c r="AF248" s="155" t="str">
        <f t="shared" si="103"/>
        <v/>
      </c>
      <c r="AG248" s="146" t="str">
        <f t="shared" si="104"/>
        <v/>
      </c>
      <c r="AH248" s="146" t="str">
        <f>IF(ISERROR(VLOOKUP($M248,#REF!,9,0)),"",VLOOKUP($M248,#REF!,9,0))</f>
        <v/>
      </c>
      <c r="AI248" s="146" t="str">
        <f t="shared" si="105"/>
        <v/>
      </c>
      <c r="AJ248" s="168">
        <f t="shared" si="106"/>
        <v>0</v>
      </c>
      <c r="AK248" s="171"/>
      <c r="AL248" s="174" t="str">
        <f t="shared" si="107"/>
        <v/>
      </c>
      <c r="AM248" s="179" t="str">
        <f t="shared" si="108"/>
        <v/>
      </c>
      <c r="AN248" s="183" t="str">
        <f t="shared" si="109"/>
        <v>未入力セル</v>
      </c>
      <c r="AO248" s="186" t="str">
        <f t="shared" si="89"/>
        <v/>
      </c>
      <c r="AP248" s="186" t="str">
        <f t="shared" si="90"/>
        <v/>
      </c>
      <c r="AQ248" s="39">
        <f t="shared" si="116"/>
        <v>0</v>
      </c>
      <c r="AR248" s="39" t="str">
        <f>IF(ISERROR(VLOOKUP($M248,#REF!,16,0)),"",VLOOKUP($M248,#REF!,16,0))</f>
        <v/>
      </c>
      <c r="AS248" s="196" t="str">
        <f>IF(ISERROR(VLOOKUP($M248,#REF!,7,0)),"",VLOOKUP($M248,#REF!,7,0))</f>
        <v/>
      </c>
      <c r="AT248" s="203">
        <f t="shared" si="110"/>
        <v>0</v>
      </c>
      <c r="AU248" s="208" t="str">
        <f t="shared" si="111"/>
        <v/>
      </c>
      <c r="AW248" s="208" t="str">
        <f>IF(ISERROR(VLOOKUP($M248,#REF!,10,0)),"",VLOOKUP($M248,#REF!,10,0))</f>
        <v/>
      </c>
      <c r="AX248" s="203">
        <f t="shared" si="112"/>
        <v>0</v>
      </c>
      <c r="AY248" s="208" t="str">
        <f t="shared" si="113"/>
        <v/>
      </c>
      <c r="BA248" s="225" t="str">
        <f t="shared" si="114"/>
        <v/>
      </c>
      <c r="BB248" s="225" t="str">
        <f t="shared" si="115"/>
        <v/>
      </c>
    </row>
    <row r="249" spans="1:54" s="39" customFormat="1" ht="25.2" customHeight="1" x14ac:dyDescent="0.2">
      <c r="A249" s="45"/>
      <c r="B249" s="48"/>
      <c r="C249" s="48"/>
      <c r="D249" s="53"/>
      <c r="E249" s="53"/>
      <c r="F249" s="55"/>
      <c r="G249" s="55"/>
      <c r="H249" s="60"/>
      <c r="I249" s="66"/>
      <c r="J249" s="68"/>
      <c r="L249" s="73">
        <f t="shared" si="91"/>
        <v>0</v>
      </c>
      <c r="M249" s="73" t="str">
        <f t="shared" si="92"/>
        <v xml:space="preserve"> </v>
      </c>
      <c r="N249" s="100">
        <f t="shared" si="93"/>
        <v>0</v>
      </c>
      <c r="O249" s="100">
        <f t="shared" si="94"/>
        <v>0</v>
      </c>
      <c r="P249" s="108">
        <f t="shared" si="95"/>
        <v>0</v>
      </c>
      <c r="Q249" s="108" t="str">
        <f>IF(OR($C249="LED",$C249="不明"),"",IF(ISERROR(VLOOKUP($M249,#REF!,2,0)),"",VLOOKUP($M249,#REF!,2,0)))</f>
        <v/>
      </c>
      <c r="R249" s="100">
        <f t="shared" si="96"/>
        <v>0</v>
      </c>
      <c r="S249" s="100">
        <f t="shared" si="97"/>
        <v>0</v>
      </c>
      <c r="T249" s="120" t="str">
        <f t="shared" si="98"/>
        <v/>
      </c>
      <c r="U249" s="124"/>
      <c r="V249" s="129" t="s">
        <v>164</v>
      </c>
      <c r="W249" s="131"/>
      <c r="X249" s="75" t="str">
        <f>IF(COUNTIF($M249,"*LED*"),"LED設置済",IF(COUNTIF($M249,"*不明*"),"該当不明",IF(ISERROR(VLOOKUP($M249,#REF!,4,0)),"",VLOOKUP($M249,#REF!,4,0))))</f>
        <v/>
      </c>
      <c r="Y249" s="139">
        <f t="shared" si="99"/>
        <v>0</v>
      </c>
      <c r="Z249" s="144" t="str">
        <f>IF(ISERROR(VLOOKUP($M249,#REF!,5,0)),"",VLOOKUP($M249,#REF!,5,0))</f>
        <v/>
      </c>
      <c r="AA249" s="147" t="str">
        <f t="shared" si="100"/>
        <v/>
      </c>
      <c r="AB249" s="147" t="str">
        <f t="shared" si="101"/>
        <v/>
      </c>
      <c r="AC249" s="147" t="str">
        <f>IF(ISERROR(VLOOKUP($M249,#REF!,6,0)),"",VLOOKUP($M249,#REF!,6,0))</f>
        <v/>
      </c>
      <c r="AD249" s="147" t="str">
        <f>IF(ISERROR(VLOOKUP($M249,#REF!,8,0)),"",VLOOKUP($M249,#REF!,8,0))</f>
        <v/>
      </c>
      <c r="AE249" s="152" t="str">
        <f t="shared" si="102"/>
        <v/>
      </c>
      <c r="AF249" s="155" t="str">
        <f t="shared" si="103"/>
        <v/>
      </c>
      <c r="AG249" s="146" t="str">
        <f t="shared" si="104"/>
        <v/>
      </c>
      <c r="AH249" s="146" t="str">
        <f>IF(ISERROR(VLOOKUP($M249,#REF!,9,0)),"",VLOOKUP($M249,#REF!,9,0))</f>
        <v/>
      </c>
      <c r="AI249" s="146" t="str">
        <f t="shared" si="105"/>
        <v/>
      </c>
      <c r="AJ249" s="168">
        <f t="shared" si="106"/>
        <v>0</v>
      </c>
      <c r="AK249" s="171"/>
      <c r="AL249" s="174" t="str">
        <f t="shared" si="107"/>
        <v/>
      </c>
      <c r="AM249" s="179" t="str">
        <f t="shared" si="108"/>
        <v/>
      </c>
      <c r="AN249" s="183" t="str">
        <f t="shared" si="109"/>
        <v>未入力セル</v>
      </c>
      <c r="AO249" s="186" t="str">
        <f t="shared" si="89"/>
        <v/>
      </c>
      <c r="AP249" s="186" t="str">
        <f t="shared" si="90"/>
        <v/>
      </c>
      <c r="AQ249" s="39">
        <f t="shared" si="116"/>
        <v>0</v>
      </c>
      <c r="AR249" s="39" t="str">
        <f>IF(ISERROR(VLOOKUP($M249,#REF!,16,0)),"",VLOOKUP($M249,#REF!,16,0))</f>
        <v/>
      </c>
      <c r="AS249" s="196" t="str">
        <f>IF(ISERROR(VLOOKUP($M249,#REF!,7,0)),"",VLOOKUP($M249,#REF!,7,0))</f>
        <v/>
      </c>
      <c r="AT249" s="203">
        <f t="shared" si="110"/>
        <v>0</v>
      </c>
      <c r="AU249" s="208" t="str">
        <f t="shared" si="111"/>
        <v/>
      </c>
      <c r="AW249" s="208" t="str">
        <f>IF(ISERROR(VLOOKUP($M249,#REF!,10,0)),"",VLOOKUP($M249,#REF!,10,0))</f>
        <v/>
      </c>
      <c r="AX249" s="203">
        <f t="shared" si="112"/>
        <v>0</v>
      </c>
      <c r="AY249" s="208" t="str">
        <f t="shared" si="113"/>
        <v/>
      </c>
      <c r="BA249" s="225" t="str">
        <f t="shared" si="114"/>
        <v/>
      </c>
      <c r="BB249" s="225" t="str">
        <f t="shared" si="115"/>
        <v/>
      </c>
    </row>
    <row r="250" spans="1:54" s="39" customFormat="1" ht="25.2" customHeight="1" x14ac:dyDescent="0.2">
      <c r="A250" s="45"/>
      <c r="B250" s="48"/>
      <c r="C250" s="48"/>
      <c r="D250" s="53"/>
      <c r="E250" s="53"/>
      <c r="F250" s="55"/>
      <c r="G250" s="55"/>
      <c r="H250" s="60"/>
      <c r="I250" s="66"/>
      <c r="J250" s="68"/>
      <c r="L250" s="73">
        <f t="shared" si="91"/>
        <v>0</v>
      </c>
      <c r="M250" s="73" t="str">
        <f t="shared" si="92"/>
        <v xml:space="preserve"> </v>
      </c>
      <c r="N250" s="100">
        <f t="shared" si="93"/>
        <v>0</v>
      </c>
      <c r="O250" s="100">
        <f t="shared" si="94"/>
        <v>0</v>
      </c>
      <c r="P250" s="108">
        <f t="shared" si="95"/>
        <v>0</v>
      </c>
      <c r="Q250" s="108" t="str">
        <f>IF(OR($C250="LED",$C250="不明"),"",IF(ISERROR(VLOOKUP($M250,#REF!,2,0)),"",VLOOKUP($M250,#REF!,2,0)))</f>
        <v/>
      </c>
      <c r="R250" s="100">
        <f t="shared" si="96"/>
        <v>0</v>
      </c>
      <c r="S250" s="100">
        <f t="shared" si="97"/>
        <v>0</v>
      </c>
      <c r="T250" s="120" t="str">
        <f t="shared" si="98"/>
        <v/>
      </c>
      <c r="U250" s="124"/>
      <c r="V250" s="129" t="s">
        <v>164</v>
      </c>
      <c r="W250" s="131"/>
      <c r="X250" s="75" t="str">
        <f>IF(COUNTIF($M250,"*LED*"),"LED設置済",IF(COUNTIF($M250,"*不明*"),"該当不明",IF(ISERROR(VLOOKUP($M250,#REF!,4,0)),"",VLOOKUP($M250,#REF!,4,0))))</f>
        <v/>
      </c>
      <c r="Y250" s="139">
        <f t="shared" si="99"/>
        <v>0</v>
      </c>
      <c r="Z250" s="144" t="str">
        <f>IF(ISERROR(VLOOKUP($M250,#REF!,5,0)),"",VLOOKUP($M250,#REF!,5,0))</f>
        <v/>
      </c>
      <c r="AA250" s="147" t="str">
        <f t="shared" si="100"/>
        <v/>
      </c>
      <c r="AB250" s="147" t="str">
        <f t="shared" si="101"/>
        <v/>
      </c>
      <c r="AC250" s="147" t="str">
        <f>IF(ISERROR(VLOOKUP($M250,#REF!,6,0)),"",VLOOKUP($M250,#REF!,6,0))</f>
        <v/>
      </c>
      <c r="AD250" s="147" t="str">
        <f>IF(ISERROR(VLOOKUP($M250,#REF!,8,0)),"",VLOOKUP($M250,#REF!,8,0))</f>
        <v/>
      </c>
      <c r="AE250" s="152" t="str">
        <f t="shared" si="102"/>
        <v/>
      </c>
      <c r="AF250" s="155" t="str">
        <f t="shared" si="103"/>
        <v/>
      </c>
      <c r="AG250" s="146" t="str">
        <f t="shared" si="104"/>
        <v/>
      </c>
      <c r="AH250" s="146" t="str">
        <f>IF(ISERROR(VLOOKUP($M250,#REF!,9,0)),"",VLOOKUP($M250,#REF!,9,0))</f>
        <v/>
      </c>
      <c r="AI250" s="146" t="str">
        <f t="shared" si="105"/>
        <v/>
      </c>
      <c r="AJ250" s="168">
        <f t="shared" si="106"/>
        <v>0</v>
      </c>
      <c r="AK250" s="171"/>
      <c r="AL250" s="174" t="str">
        <f t="shared" si="107"/>
        <v/>
      </c>
      <c r="AM250" s="179" t="str">
        <f t="shared" si="108"/>
        <v/>
      </c>
      <c r="AN250" s="183" t="str">
        <f t="shared" si="109"/>
        <v>未入力セル</v>
      </c>
      <c r="AO250" s="186" t="str">
        <f t="shared" si="89"/>
        <v/>
      </c>
      <c r="AP250" s="186" t="str">
        <f t="shared" si="90"/>
        <v/>
      </c>
      <c r="AQ250" s="39">
        <f t="shared" si="116"/>
        <v>0</v>
      </c>
      <c r="AR250" s="39" t="str">
        <f>IF(ISERROR(VLOOKUP($M250,#REF!,16,0)),"",VLOOKUP($M250,#REF!,16,0))</f>
        <v/>
      </c>
      <c r="AS250" s="196" t="str">
        <f>IF(ISERROR(VLOOKUP($M250,#REF!,7,0)),"",VLOOKUP($M250,#REF!,7,0))</f>
        <v/>
      </c>
      <c r="AT250" s="203">
        <f t="shared" si="110"/>
        <v>0</v>
      </c>
      <c r="AU250" s="208" t="str">
        <f t="shared" si="111"/>
        <v/>
      </c>
      <c r="AW250" s="208" t="str">
        <f>IF(ISERROR(VLOOKUP($M250,#REF!,10,0)),"",VLOOKUP($M250,#REF!,10,0))</f>
        <v/>
      </c>
      <c r="AX250" s="203">
        <f t="shared" si="112"/>
        <v>0</v>
      </c>
      <c r="AY250" s="208" t="str">
        <f t="shared" si="113"/>
        <v/>
      </c>
      <c r="BA250" s="225" t="str">
        <f t="shared" si="114"/>
        <v/>
      </c>
      <c r="BB250" s="225" t="str">
        <f t="shared" si="115"/>
        <v/>
      </c>
    </row>
    <row r="251" spans="1:54" s="39" customFormat="1" ht="25.2" customHeight="1" x14ac:dyDescent="0.2">
      <c r="A251" s="45"/>
      <c r="B251" s="48"/>
      <c r="C251" s="48"/>
      <c r="D251" s="53"/>
      <c r="E251" s="53"/>
      <c r="F251" s="55"/>
      <c r="G251" s="55"/>
      <c r="H251" s="60"/>
      <c r="I251" s="66"/>
      <c r="J251" s="68"/>
      <c r="L251" s="73">
        <f t="shared" si="91"/>
        <v>0</v>
      </c>
      <c r="M251" s="73" t="str">
        <f t="shared" si="92"/>
        <v xml:space="preserve"> </v>
      </c>
      <c r="N251" s="100">
        <f t="shared" si="93"/>
        <v>0</v>
      </c>
      <c r="O251" s="100">
        <f t="shared" si="94"/>
        <v>0</v>
      </c>
      <c r="P251" s="108">
        <f t="shared" si="95"/>
        <v>0</v>
      </c>
      <c r="Q251" s="108" t="str">
        <f>IF(OR($C251="LED",$C251="不明"),"",IF(ISERROR(VLOOKUP($M251,#REF!,2,0)),"",VLOOKUP($M251,#REF!,2,0)))</f>
        <v/>
      </c>
      <c r="R251" s="100">
        <f t="shared" si="96"/>
        <v>0</v>
      </c>
      <c r="S251" s="100">
        <f t="shared" si="97"/>
        <v>0</v>
      </c>
      <c r="T251" s="120" t="str">
        <f t="shared" si="98"/>
        <v/>
      </c>
      <c r="U251" s="124"/>
      <c r="V251" s="129" t="s">
        <v>164</v>
      </c>
      <c r="W251" s="131"/>
      <c r="X251" s="75" t="str">
        <f>IF(COUNTIF($M251,"*LED*"),"LED設置済",IF(COUNTIF($M251,"*不明*"),"該当不明",IF(ISERROR(VLOOKUP($M251,#REF!,4,0)),"",VLOOKUP($M251,#REF!,4,0))))</f>
        <v/>
      </c>
      <c r="Y251" s="139">
        <f t="shared" si="99"/>
        <v>0</v>
      </c>
      <c r="Z251" s="144" t="str">
        <f>IF(ISERROR(VLOOKUP($M251,#REF!,5,0)),"",VLOOKUP($M251,#REF!,5,0))</f>
        <v/>
      </c>
      <c r="AA251" s="147" t="str">
        <f t="shared" si="100"/>
        <v/>
      </c>
      <c r="AB251" s="147" t="str">
        <f t="shared" si="101"/>
        <v/>
      </c>
      <c r="AC251" s="147" t="str">
        <f>IF(ISERROR(VLOOKUP($M251,#REF!,6,0)),"",VLOOKUP($M251,#REF!,6,0))</f>
        <v/>
      </c>
      <c r="AD251" s="147" t="str">
        <f>IF(ISERROR(VLOOKUP($M251,#REF!,8,0)),"",VLOOKUP($M251,#REF!,8,0))</f>
        <v/>
      </c>
      <c r="AE251" s="152" t="str">
        <f t="shared" si="102"/>
        <v/>
      </c>
      <c r="AF251" s="155" t="str">
        <f t="shared" si="103"/>
        <v/>
      </c>
      <c r="AG251" s="146" t="str">
        <f t="shared" si="104"/>
        <v/>
      </c>
      <c r="AH251" s="146" t="str">
        <f>IF(ISERROR(VLOOKUP($M251,#REF!,9,0)),"",VLOOKUP($M251,#REF!,9,0))</f>
        <v/>
      </c>
      <c r="AI251" s="146" t="str">
        <f t="shared" si="105"/>
        <v/>
      </c>
      <c r="AJ251" s="168">
        <f t="shared" si="106"/>
        <v>0</v>
      </c>
      <c r="AK251" s="171"/>
      <c r="AL251" s="174" t="str">
        <f t="shared" si="107"/>
        <v/>
      </c>
      <c r="AM251" s="179" t="str">
        <f t="shared" si="108"/>
        <v/>
      </c>
      <c r="AN251" s="183" t="str">
        <f t="shared" si="109"/>
        <v>未入力セル</v>
      </c>
      <c r="AO251" s="186" t="str">
        <f t="shared" si="89"/>
        <v/>
      </c>
      <c r="AP251" s="186" t="str">
        <f t="shared" si="90"/>
        <v/>
      </c>
      <c r="AQ251" s="39">
        <f t="shared" si="116"/>
        <v>0</v>
      </c>
      <c r="AR251" s="39" t="str">
        <f>IF(ISERROR(VLOOKUP($M251,#REF!,16,0)),"",VLOOKUP($M251,#REF!,16,0))</f>
        <v/>
      </c>
      <c r="AS251" s="196" t="str">
        <f>IF(ISERROR(VLOOKUP($M251,#REF!,7,0)),"",VLOOKUP($M251,#REF!,7,0))</f>
        <v/>
      </c>
      <c r="AT251" s="203">
        <f t="shared" si="110"/>
        <v>0</v>
      </c>
      <c r="AU251" s="208" t="str">
        <f t="shared" si="111"/>
        <v/>
      </c>
      <c r="AW251" s="208" t="str">
        <f>IF(ISERROR(VLOOKUP($M251,#REF!,10,0)),"",VLOOKUP($M251,#REF!,10,0))</f>
        <v/>
      </c>
      <c r="AX251" s="203">
        <f t="shared" si="112"/>
        <v>0</v>
      </c>
      <c r="AY251" s="208" t="str">
        <f t="shared" si="113"/>
        <v/>
      </c>
      <c r="BA251" s="225" t="str">
        <f t="shared" si="114"/>
        <v/>
      </c>
      <c r="BB251" s="225" t="str">
        <f t="shared" si="115"/>
        <v/>
      </c>
    </row>
    <row r="252" spans="1:54" s="39" customFormat="1" ht="25.2" customHeight="1" x14ac:dyDescent="0.2">
      <c r="A252" s="45"/>
      <c r="B252" s="48"/>
      <c r="C252" s="48"/>
      <c r="D252" s="53"/>
      <c r="E252" s="53"/>
      <c r="F252" s="55"/>
      <c r="G252" s="55"/>
      <c r="H252" s="60"/>
      <c r="I252" s="66"/>
      <c r="J252" s="68"/>
      <c r="L252" s="73">
        <f t="shared" si="91"/>
        <v>0</v>
      </c>
      <c r="M252" s="73" t="str">
        <f t="shared" si="92"/>
        <v xml:space="preserve"> </v>
      </c>
      <c r="N252" s="100">
        <f t="shared" si="93"/>
        <v>0</v>
      </c>
      <c r="O252" s="100">
        <f t="shared" si="94"/>
        <v>0</v>
      </c>
      <c r="P252" s="108">
        <f t="shared" si="95"/>
        <v>0</v>
      </c>
      <c r="Q252" s="108" t="str">
        <f>IF(OR($C252="LED",$C252="不明"),"",IF(ISERROR(VLOOKUP($M252,#REF!,2,0)),"",VLOOKUP($M252,#REF!,2,0)))</f>
        <v/>
      </c>
      <c r="R252" s="100">
        <f t="shared" si="96"/>
        <v>0</v>
      </c>
      <c r="S252" s="100">
        <f t="shared" si="97"/>
        <v>0</v>
      </c>
      <c r="T252" s="120" t="str">
        <f t="shared" si="98"/>
        <v/>
      </c>
      <c r="U252" s="124"/>
      <c r="V252" s="129" t="s">
        <v>164</v>
      </c>
      <c r="W252" s="131"/>
      <c r="X252" s="75" t="str">
        <f>IF(COUNTIF($M252,"*LED*"),"LED設置済",IF(COUNTIF($M252,"*不明*"),"該当不明",IF(ISERROR(VLOOKUP($M252,#REF!,4,0)),"",VLOOKUP($M252,#REF!,4,0))))</f>
        <v/>
      </c>
      <c r="Y252" s="139">
        <f t="shared" si="99"/>
        <v>0</v>
      </c>
      <c r="Z252" s="144" t="str">
        <f>IF(ISERROR(VLOOKUP($M252,#REF!,5,0)),"",VLOOKUP($M252,#REF!,5,0))</f>
        <v/>
      </c>
      <c r="AA252" s="147" t="str">
        <f t="shared" si="100"/>
        <v/>
      </c>
      <c r="AB252" s="147" t="str">
        <f t="shared" si="101"/>
        <v/>
      </c>
      <c r="AC252" s="147" t="str">
        <f>IF(ISERROR(VLOOKUP($M252,#REF!,6,0)),"",VLOOKUP($M252,#REF!,6,0))</f>
        <v/>
      </c>
      <c r="AD252" s="147" t="str">
        <f>IF(ISERROR(VLOOKUP($M252,#REF!,8,0)),"",VLOOKUP($M252,#REF!,8,0))</f>
        <v/>
      </c>
      <c r="AE252" s="152" t="str">
        <f t="shared" si="102"/>
        <v/>
      </c>
      <c r="AF252" s="155" t="str">
        <f t="shared" si="103"/>
        <v/>
      </c>
      <c r="AG252" s="146" t="str">
        <f t="shared" si="104"/>
        <v/>
      </c>
      <c r="AH252" s="146" t="str">
        <f>IF(ISERROR(VLOOKUP($M252,#REF!,9,0)),"",VLOOKUP($M252,#REF!,9,0))</f>
        <v/>
      </c>
      <c r="AI252" s="146" t="str">
        <f t="shared" si="105"/>
        <v/>
      </c>
      <c r="AJ252" s="168">
        <f t="shared" si="106"/>
        <v>0</v>
      </c>
      <c r="AK252" s="171"/>
      <c r="AL252" s="174" t="str">
        <f t="shared" si="107"/>
        <v/>
      </c>
      <c r="AM252" s="179" t="str">
        <f t="shared" si="108"/>
        <v/>
      </c>
      <c r="AN252" s="183" t="str">
        <f t="shared" si="109"/>
        <v>未入力セル</v>
      </c>
      <c r="AO252" s="186" t="str">
        <f t="shared" si="89"/>
        <v/>
      </c>
      <c r="AP252" s="186" t="str">
        <f t="shared" si="90"/>
        <v/>
      </c>
      <c r="AQ252" s="39">
        <f t="shared" si="116"/>
        <v>0</v>
      </c>
      <c r="AR252" s="39" t="str">
        <f>IF(ISERROR(VLOOKUP($M252,#REF!,16,0)),"",VLOOKUP($M252,#REF!,16,0))</f>
        <v/>
      </c>
      <c r="AS252" s="196" t="str">
        <f>IF(ISERROR(VLOOKUP($M252,#REF!,7,0)),"",VLOOKUP($M252,#REF!,7,0))</f>
        <v/>
      </c>
      <c r="AT252" s="203">
        <f t="shared" si="110"/>
        <v>0</v>
      </c>
      <c r="AU252" s="208" t="str">
        <f t="shared" si="111"/>
        <v/>
      </c>
      <c r="AW252" s="208" t="str">
        <f>IF(ISERROR(VLOOKUP($M252,#REF!,10,0)),"",VLOOKUP($M252,#REF!,10,0))</f>
        <v/>
      </c>
      <c r="AX252" s="203">
        <f t="shared" si="112"/>
        <v>0</v>
      </c>
      <c r="AY252" s="208" t="str">
        <f t="shared" si="113"/>
        <v/>
      </c>
      <c r="BA252" s="225" t="str">
        <f t="shared" si="114"/>
        <v/>
      </c>
      <c r="BB252" s="225" t="str">
        <f t="shared" si="115"/>
        <v/>
      </c>
    </row>
    <row r="253" spans="1:54" s="39" customFormat="1" ht="25.2" customHeight="1" x14ac:dyDescent="0.2">
      <c r="A253" s="45"/>
      <c r="B253" s="48"/>
      <c r="C253" s="48"/>
      <c r="D253" s="53"/>
      <c r="E253" s="53"/>
      <c r="F253" s="55"/>
      <c r="G253" s="55"/>
      <c r="H253" s="60"/>
      <c r="I253" s="66"/>
      <c r="J253" s="68"/>
      <c r="L253" s="73">
        <f t="shared" si="91"/>
        <v>0</v>
      </c>
      <c r="M253" s="73" t="str">
        <f t="shared" si="92"/>
        <v xml:space="preserve"> </v>
      </c>
      <c r="N253" s="100">
        <f t="shared" si="93"/>
        <v>0</v>
      </c>
      <c r="O253" s="100">
        <f t="shared" si="94"/>
        <v>0</v>
      </c>
      <c r="P253" s="108">
        <f t="shared" si="95"/>
        <v>0</v>
      </c>
      <c r="Q253" s="108" t="str">
        <f>IF(OR($C253="LED",$C253="不明"),"",IF(ISERROR(VLOOKUP($M253,#REF!,2,0)),"",VLOOKUP($M253,#REF!,2,0)))</f>
        <v/>
      </c>
      <c r="R253" s="100">
        <f t="shared" si="96"/>
        <v>0</v>
      </c>
      <c r="S253" s="100">
        <f t="shared" si="97"/>
        <v>0</v>
      </c>
      <c r="T253" s="120" t="str">
        <f t="shared" si="98"/>
        <v/>
      </c>
      <c r="U253" s="124"/>
      <c r="V253" s="129" t="s">
        <v>164</v>
      </c>
      <c r="W253" s="131"/>
      <c r="X253" s="75" t="str">
        <f>IF(COUNTIF($M253,"*LED*"),"LED設置済",IF(COUNTIF($M253,"*不明*"),"該当不明",IF(ISERROR(VLOOKUP($M253,#REF!,4,0)),"",VLOOKUP($M253,#REF!,4,0))))</f>
        <v/>
      </c>
      <c r="Y253" s="139">
        <f t="shared" si="99"/>
        <v>0</v>
      </c>
      <c r="Z253" s="144" t="str">
        <f>IF(ISERROR(VLOOKUP($M253,#REF!,5,0)),"",VLOOKUP($M253,#REF!,5,0))</f>
        <v/>
      </c>
      <c r="AA253" s="147" t="str">
        <f t="shared" si="100"/>
        <v/>
      </c>
      <c r="AB253" s="147" t="str">
        <f t="shared" si="101"/>
        <v/>
      </c>
      <c r="AC253" s="147" t="str">
        <f>IF(ISERROR(VLOOKUP($M253,#REF!,6,0)),"",VLOOKUP($M253,#REF!,6,0))</f>
        <v/>
      </c>
      <c r="AD253" s="147" t="str">
        <f>IF(ISERROR(VLOOKUP($M253,#REF!,8,0)),"",VLOOKUP($M253,#REF!,8,0))</f>
        <v/>
      </c>
      <c r="AE253" s="152" t="str">
        <f t="shared" si="102"/>
        <v/>
      </c>
      <c r="AF253" s="155" t="str">
        <f t="shared" si="103"/>
        <v/>
      </c>
      <c r="AG253" s="146" t="str">
        <f t="shared" si="104"/>
        <v/>
      </c>
      <c r="AH253" s="146" t="str">
        <f>IF(ISERROR(VLOOKUP($M253,#REF!,9,0)),"",VLOOKUP($M253,#REF!,9,0))</f>
        <v/>
      </c>
      <c r="AI253" s="146" t="str">
        <f t="shared" si="105"/>
        <v/>
      </c>
      <c r="AJ253" s="168">
        <f t="shared" si="106"/>
        <v>0</v>
      </c>
      <c r="AK253" s="171"/>
      <c r="AL253" s="174" t="str">
        <f t="shared" si="107"/>
        <v/>
      </c>
      <c r="AM253" s="179" t="str">
        <f t="shared" si="108"/>
        <v/>
      </c>
      <c r="AN253" s="183" t="str">
        <f t="shared" si="109"/>
        <v>未入力セル</v>
      </c>
      <c r="AO253" s="186" t="str">
        <f t="shared" si="89"/>
        <v/>
      </c>
      <c r="AP253" s="186" t="str">
        <f t="shared" si="90"/>
        <v/>
      </c>
      <c r="AQ253" s="39">
        <f t="shared" si="116"/>
        <v>0</v>
      </c>
      <c r="AR253" s="39" t="str">
        <f>IF(ISERROR(VLOOKUP($M253,#REF!,16,0)),"",VLOOKUP($M253,#REF!,16,0))</f>
        <v/>
      </c>
      <c r="AS253" s="196" t="str">
        <f>IF(ISERROR(VLOOKUP($M253,#REF!,7,0)),"",VLOOKUP($M253,#REF!,7,0))</f>
        <v/>
      </c>
      <c r="AT253" s="203">
        <f t="shared" si="110"/>
        <v>0</v>
      </c>
      <c r="AU253" s="208" t="str">
        <f t="shared" si="111"/>
        <v/>
      </c>
      <c r="AW253" s="208" t="str">
        <f>IF(ISERROR(VLOOKUP($M253,#REF!,10,0)),"",VLOOKUP($M253,#REF!,10,0))</f>
        <v/>
      </c>
      <c r="AX253" s="203">
        <f t="shared" si="112"/>
        <v>0</v>
      </c>
      <c r="AY253" s="208" t="str">
        <f t="shared" si="113"/>
        <v/>
      </c>
      <c r="BA253" s="225" t="str">
        <f t="shared" si="114"/>
        <v/>
      </c>
      <c r="BB253" s="225" t="str">
        <f t="shared" si="115"/>
        <v/>
      </c>
    </row>
    <row r="254" spans="1:54" s="39" customFormat="1" ht="25.2" customHeight="1" x14ac:dyDescent="0.2">
      <c r="A254" s="45"/>
      <c r="B254" s="48"/>
      <c r="C254" s="48"/>
      <c r="D254" s="53"/>
      <c r="E254" s="53"/>
      <c r="F254" s="55"/>
      <c r="G254" s="55"/>
      <c r="H254" s="60"/>
      <c r="I254" s="66"/>
      <c r="J254" s="68"/>
      <c r="L254" s="73">
        <f t="shared" si="91"/>
        <v>0</v>
      </c>
      <c r="M254" s="73" t="str">
        <f t="shared" si="92"/>
        <v xml:space="preserve"> </v>
      </c>
      <c r="N254" s="100">
        <f t="shared" si="93"/>
        <v>0</v>
      </c>
      <c r="O254" s="100">
        <f t="shared" si="94"/>
        <v>0</v>
      </c>
      <c r="P254" s="108">
        <f t="shared" si="95"/>
        <v>0</v>
      </c>
      <c r="Q254" s="108" t="str">
        <f>IF(OR($C254="LED",$C254="不明"),"",IF(ISERROR(VLOOKUP($M254,#REF!,2,0)),"",VLOOKUP($M254,#REF!,2,0)))</f>
        <v/>
      </c>
      <c r="R254" s="100">
        <f t="shared" si="96"/>
        <v>0</v>
      </c>
      <c r="S254" s="100">
        <f t="shared" si="97"/>
        <v>0</v>
      </c>
      <c r="T254" s="120" t="str">
        <f t="shared" si="98"/>
        <v/>
      </c>
      <c r="U254" s="124"/>
      <c r="V254" s="129" t="s">
        <v>164</v>
      </c>
      <c r="W254" s="131"/>
      <c r="X254" s="75" t="str">
        <f>IF(COUNTIF($M254,"*LED*"),"LED設置済",IF(COUNTIF($M254,"*不明*"),"該当不明",IF(ISERROR(VLOOKUP($M254,#REF!,4,0)),"",VLOOKUP($M254,#REF!,4,0))))</f>
        <v/>
      </c>
      <c r="Y254" s="139">
        <f t="shared" si="99"/>
        <v>0</v>
      </c>
      <c r="Z254" s="144" t="str">
        <f>IF(ISERROR(VLOOKUP($M254,#REF!,5,0)),"",VLOOKUP($M254,#REF!,5,0))</f>
        <v/>
      </c>
      <c r="AA254" s="147" t="str">
        <f t="shared" si="100"/>
        <v/>
      </c>
      <c r="AB254" s="147" t="str">
        <f t="shared" si="101"/>
        <v/>
      </c>
      <c r="AC254" s="147" t="str">
        <f>IF(ISERROR(VLOOKUP($M254,#REF!,6,0)),"",VLOOKUP($M254,#REF!,6,0))</f>
        <v/>
      </c>
      <c r="AD254" s="147" t="str">
        <f>IF(ISERROR(VLOOKUP($M254,#REF!,8,0)),"",VLOOKUP($M254,#REF!,8,0))</f>
        <v/>
      </c>
      <c r="AE254" s="152" t="str">
        <f t="shared" si="102"/>
        <v/>
      </c>
      <c r="AF254" s="155" t="str">
        <f t="shared" si="103"/>
        <v/>
      </c>
      <c r="AG254" s="146" t="str">
        <f t="shared" si="104"/>
        <v/>
      </c>
      <c r="AH254" s="146" t="str">
        <f>IF(ISERROR(VLOOKUP($M254,#REF!,9,0)),"",VLOOKUP($M254,#REF!,9,0))</f>
        <v/>
      </c>
      <c r="AI254" s="146" t="str">
        <f t="shared" si="105"/>
        <v/>
      </c>
      <c r="AJ254" s="168">
        <f t="shared" si="106"/>
        <v>0</v>
      </c>
      <c r="AK254" s="171"/>
      <c r="AL254" s="174" t="str">
        <f t="shared" si="107"/>
        <v/>
      </c>
      <c r="AM254" s="179" t="str">
        <f t="shared" si="108"/>
        <v/>
      </c>
      <c r="AN254" s="183" t="str">
        <f t="shared" si="109"/>
        <v>未入力セル</v>
      </c>
      <c r="AO254" s="186" t="str">
        <f t="shared" si="89"/>
        <v/>
      </c>
      <c r="AP254" s="186" t="str">
        <f t="shared" si="90"/>
        <v/>
      </c>
      <c r="AQ254" s="39">
        <f t="shared" si="116"/>
        <v>0</v>
      </c>
      <c r="AR254" s="39" t="str">
        <f>IF(ISERROR(VLOOKUP($M254,#REF!,16,0)),"",VLOOKUP($M254,#REF!,16,0))</f>
        <v/>
      </c>
      <c r="AS254" s="196" t="str">
        <f>IF(ISERROR(VLOOKUP($M254,#REF!,7,0)),"",VLOOKUP($M254,#REF!,7,0))</f>
        <v/>
      </c>
      <c r="AT254" s="203">
        <f t="shared" si="110"/>
        <v>0</v>
      </c>
      <c r="AU254" s="208" t="str">
        <f t="shared" si="111"/>
        <v/>
      </c>
      <c r="AW254" s="208" t="str">
        <f>IF(ISERROR(VLOOKUP($M254,#REF!,10,0)),"",VLOOKUP($M254,#REF!,10,0))</f>
        <v/>
      </c>
      <c r="AX254" s="203">
        <f t="shared" si="112"/>
        <v>0</v>
      </c>
      <c r="AY254" s="208" t="str">
        <f t="shared" si="113"/>
        <v/>
      </c>
      <c r="BA254" s="225" t="str">
        <f t="shared" si="114"/>
        <v/>
      </c>
      <c r="BB254" s="225" t="str">
        <f t="shared" si="115"/>
        <v/>
      </c>
    </row>
    <row r="255" spans="1:54" s="39" customFormat="1" ht="25.2" customHeight="1" x14ac:dyDescent="0.2">
      <c r="A255" s="45"/>
      <c r="B255" s="48"/>
      <c r="C255" s="48"/>
      <c r="D255" s="53"/>
      <c r="E255" s="53"/>
      <c r="F255" s="55"/>
      <c r="G255" s="55"/>
      <c r="H255" s="60"/>
      <c r="I255" s="66"/>
      <c r="J255" s="68"/>
      <c r="L255" s="73">
        <f t="shared" si="91"/>
        <v>0</v>
      </c>
      <c r="M255" s="73" t="str">
        <f t="shared" si="92"/>
        <v xml:space="preserve"> </v>
      </c>
      <c r="N255" s="100">
        <f t="shared" si="93"/>
        <v>0</v>
      </c>
      <c r="O255" s="100">
        <f t="shared" si="94"/>
        <v>0</v>
      </c>
      <c r="P255" s="108">
        <f t="shared" si="95"/>
        <v>0</v>
      </c>
      <c r="Q255" s="108" t="str">
        <f>IF(OR($C255="LED",$C255="不明"),"",IF(ISERROR(VLOOKUP($M255,#REF!,2,0)),"",VLOOKUP($M255,#REF!,2,0)))</f>
        <v/>
      </c>
      <c r="R255" s="100">
        <f t="shared" si="96"/>
        <v>0</v>
      </c>
      <c r="S255" s="100">
        <f t="shared" si="97"/>
        <v>0</v>
      </c>
      <c r="T255" s="120" t="str">
        <f t="shared" si="98"/>
        <v/>
      </c>
      <c r="U255" s="124"/>
      <c r="V255" s="129" t="s">
        <v>164</v>
      </c>
      <c r="W255" s="131"/>
      <c r="X255" s="75" t="str">
        <f>IF(COUNTIF($M255,"*LED*"),"LED設置済",IF(COUNTIF($M255,"*不明*"),"該当不明",IF(ISERROR(VLOOKUP($M255,#REF!,4,0)),"",VLOOKUP($M255,#REF!,4,0))))</f>
        <v/>
      </c>
      <c r="Y255" s="139">
        <f t="shared" si="99"/>
        <v>0</v>
      </c>
      <c r="Z255" s="144" t="str">
        <f>IF(ISERROR(VLOOKUP($M255,#REF!,5,0)),"",VLOOKUP($M255,#REF!,5,0))</f>
        <v/>
      </c>
      <c r="AA255" s="147" t="str">
        <f t="shared" si="100"/>
        <v/>
      </c>
      <c r="AB255" s="147" t="str">
        <f t="shared" si="101"/>
        <v/>
      </c>
      <c r="AC255" s="147" t="str">
        <f>IF(ISERROR(VLOOKUP($M255,#REF!,6,0)),"",VLOOKUP($M255,#REF!,6,0))</f>
        <v/>
      </c>
      <c r="AD255" s="147" t="str">
        <f>IF(ISERROR(VLOOKUP($M255,#REF!,8,0)),"",VLOOKUP($M255,#REF!,8,0))</f>
        <v/>
      </c>
      <c r="AE255" s="152" t="str">
        <f t="shared" si="102"/>
        <v/>
      </c>
      <c r="AF255" s="155" t="str">
        <f t="shared" si="103"/>
        <v/>
      </c>
      <c r="AG255" s="146" t="str">
        <f t="shared" si="104"/>
        <v/>
      </c>
      <c r="AH255" s="146" t="str">
        <f>IF(ISERROR(VLOOKUP($M255,#REF!,9,0)),"",VLOOKUP($M255,#REF!,9,0))</f>
        <v/>
      </c>
      <c r="AI255" s="146" t="str">
        <f t="shared" si="105"/>
        <v/>
      </c>
      <c r="AJ255" s="168">
        <f t="shared" si="106"/>
        <v>0</v>
      </c>
      <c r="AK255" s="171"/>
      <c r="AL255" s="174" t="str">
        <f t="shared" si="107"/>
        <v/>
      </c>
      <c r="AM255" s="179" t="str">
        <f t="shared" si="108"/>
        <v/>
      </c>
      <c r="AN255" s="183" t="str">
        <f t="shared" si="109"/>
        <v>未入力セル</v>
      </c>
      <c r="AO255" s="186" t="str">
        <f t="shared" si="89"/>
        <v/>
      </c>
      <c r="AP255" s="186" t="str">
        <f t="shared" si="90"/>
        <v/>
      </c>
      <c r="AQ255" s="39">
        <f t="shared" si="116"/>
        <v>0</v>
      </c>
      <c r="AR255" s="39" t="str">
        <f>IF(ISERROR(VLOOKUP($M255,#REF!,16,0)),"",VLOOKUP($M255,#REF!,16,0))</f>
        <v/>
      </c>
      <c r="AS255" s="196" t="str">
        <f>IF(ISERROR(VLOOKUP($M255,#REF!,7,0)),"",VLOOKUP($M255,#REF!,7,0))</f>
        <v/>
      </c>
      <c r="AT255" s="203">
        <f t="shared" si="110"/>
        <v>0</v>
      </c>
      <c r="AU255" s="208" t="str">
        <f t="shared" si="111"/>
        <v/>
      </c>
      <c r="AW255" s="208" t="str">
        <f>IF(ISERROR(VLOOKUP($M255,#REF!,10,0)),"",VLOOKUP($M255,#REF!,10,0))</f>
        <v/>
      </c>
      <c r="AX255" s="203">
        <f t="shared" si="112"/>
        <v>0</v>
      </c>
      <c r="AY255" s="208" t="str">
        <f t="shared" si="113"/>
        <v/>
      </c>
      <c r="BA255" s="225" t="str">
        <f t="shared" si="114"/>
        <v/>
      </c>
      <c r="BB255" s="225" t="str">
        <f t="shared" si="115"/>
        <v/>
      </c>
    </row>
    <row r="256" spans="1:54" s="39" customFormat="1" ht="25.2" customHeight="1" x14ac:dyDescent="0.2">
      <c r="A256" s="45"/>
      <c r="B256" s="48"/>
      <c r="C256" s="48"/>
      <c r="D256" s="53"/>
      <c r="E256" s="53"/>
      <c r="F256" s="55"/>
      <c r="G256" s="55"/>
      <c r="H256" s="60"/>
      <c r="I256" s="66"/>
      <c r="J256" s="68"/>
      <c r="L256" s="73">
        <f t="shared" si="91"/>
        <v>0</v>
      </c>
      <c r="M256" s="73" t="str">
        <f t="shared" si="92"/>
        <v xml:space="preserve"> </v>
      </c>
      <c r="N256" s="100">
        <f t="shared" si="93"/>
        <v>0</v>
      </c>
      <c r="O256" s="100">
        <f t="shared" si="94"/>
        <v>0</v>
      </c>
      <c r="P256" s="108">
        <f t="shared" si="95"/>
        <v>0</v>
      </c>
      <c r="Q256" s="108" t="str">
        <f>IF(OR($C256="LED",$C256="不明"),"",IF(ISERROR(VLOOKUP($M256,#REF!,2,0)),"",VLOOKUP($M256,#REF!,2,0)))</f>
        <v/>
      </c>
      <c r="R256" s="100">
        <f t="shared" si="96"/>
        <v>0</v>
      </c>
      <c r="S256" s="100">
        <f t="shared" si="97"/>
        <v>0</v>
      </c>
      <c r="T256" s="120" t="str">
        <f t="shared" si="98"/>
        <v/>
      </c>
      <c r="U256" s="124"/>
      <c r="V256" s="129" t="s">
        <v>164</v>
      </c>
      <c r="W256" s="131"/>
      <c r="X256" s="75" t="str">
        <f>IF(COUNTIF($M256,"*LED*"),"LED設置済",IF(COUNTIF($M256,"*不明*"),"該当不明",IF(ISERROR(VLOOKUP($M256,#REF!,4,0)),"",VLOOKUP($M256,#REF!,4,0))))</f>
        <v/>
      </c>
      <c r="Y256" s="139">
        <f t="shared" si="99"/>
        <v>0</v>
      </c>
      <c r="Z256" s="144" t="str">
        <f>IF(ISERROR(VLOOKUP($M256,#REF!,5,0)),"",VLOOKUP($M256,#REF!,5,0))</f>
        <v/>
      </c>
      <c r="AA256" s="147" t="str">
        <f t="shared" si="100"/>
        <v/>
      </c>
      <c r="AB256" s="147" t="str">
        <f t="shared" si="101"/>
        <v/>
      </c>
      <c r="AC256" s="147" t="str">
        <f>IF(ISERROR(VLOOKUP($M256,#REF!,6,0)),"",VLOOKUP($M256,#REF!,6,0))</f>
        <v/>
      </c>
      <c r="AD256" s="147" t="str">
        <f>IF(ISERROR(VLOOKUP($M256,#REF!,8,0)),"",VLOOKUP($M256,#REF!,8,0))</f>
        <v/>
      </c>
      <c r="AE256" s="152" t="str">
        <f t="shared" si="102"/>
        <v/>
      </c>
      <c r="AF256" s="155" t="str">
        <f t="shared" si="103"/>
        <v/>
      </c>
      <c r="AG256" s="146" t="str">
        <f t="shared" si="104"/>
        <v/>
      </c>
      <c r="AH256" s="146" t="str">
        <f>IF(ISERROR(VLOOKUP($M256,#REF!,9,0)),"",VLOOKUP($M256,#REF!,9,0))</f>
        <v/>
      </c>
      <c r="AI256" s="146" t="str">
        <f t="shared" si="105"/>
        <v/>
      </c>
      <c r="AJ256" s="168">
        <f t="shared" si="106"/>
        <v>0</v>
      </c>
      <c r="AK256" s="171"/>
      <c r="AL256" s="174" t="str">
        <f t="shared" si="107"/>
        <v/>
      </c>
      <c r="AM256" s="179" t="str">
        <f t="shared" si="108"/>
        <v/>
      </c>
      <c r="AN256" s="183" t="str">
        <f t="shared" si="109"/>
        <v>未入力セル</v>
      </c>
      <c r="AO256" s="186" t="str">
        <f t="shared" si="89"/>
        <v/>
      </c>
      <c r="AP256" s="186" t="str">
        <f t="shared" si="90"/>
        <v/>
      </c>
      <c r="AQ256" s="39">
        <f t="shared" si="116"/>
        <v>0</v>
      </c>
      <c r="AR256" s="39" t="str">
        <f>IF(ISERROR(VLOOKUP($M256,#REF!,16,0)),"",VLOOKUP($M256,#REF!,16,0))</f>
        <v/>
      </c>
      <c r="AS256" s="196" t="str">
        <f>IF(ISERROR(VLOOKUP($M256,#REF!,7,0)),"",VLOOKUP($M256,#REF!,7,0))</f>
        <v/>
      </c>
      <c r="AT256" s="203">
        <f t="shared" si="110"/>
        <v>0</v>
      </c>
      <c r="AU256" s="208" t="str">
        <f t="shared" si="111"/>
        <v/>
      </c>
      <c r="AW256" s="208" t="str">
        <f>IF(ISERROR(VLOOKUP($M256,#REF!,10,0)),"",VLOOKUP($M256,#REF!,10,0))</f>
        <v/>
      </c>
      <c r="AX256" s="203">
        <f t="shared" si="112"/>
        <v>0</v>
      </c>
      <c r="AY256" s="208" t="str">
        <f t="shared" si="113"/>
        <v/>
      </c>
      <c r="BA256" s="225" t="str">
        <f t="shared" si="114"/>
        <v/>
      </c>
      <c r="BB256" s="225" t="str">
        <f t="shared" si="115"/>
        <v/>
      </c>
    </row>
    <row r="257" spans="1:54" s="39" customFormat="1" ht="25.2" customHeight="1" x14ac:dyDescent="0.2">
      <c r="A257" s="45"/>
      <c r="B257" s="48"/>
      <c r="C257" s="48"/>
      <c r="D257" s="53"/>
      <c r="E257" s="53"/>
      <c r="F257" s="55"/>
      <c r="G257" s="55"/>
      <c r="H257" s="60"/>
      <c r="I257" s="66"/>
      <c r="J257" s="68"/>
      <c r="L257" s="73">
        <f t="shared" si="91"/>
        <v>0</v>
      </c>
      <c r="M257" s="73" t="str">
        <f t="shared" si="92"/>
        <v xml:space="preserve"> </v>
      </c>
      <c r="N257" s="100">
        <f t="shared" si="93"/>
        <v>0</v>
      </c>
      <c r="O257" s="100">
        <f t="shared" si="94"/>
        <v>0</v>
      </c>
      <c r="P257" s="108">
        <f t="shared" si="95"/>
        <v>0</v>
      </c>
      <c r="Q257" s="108" t="str">
        <f>IF(OR($C257="LED",$C257="不明"),"",IF(ISERROR(VLOOKUP($M257,#REF!,2,0)),"",VLOOKUP($M257,#REF!,2,0)))</f>
        <v/>
      </c>
      <c r="R257" s="100">
        <f t="shared" si="96"/>
        <v>0</v>
      </c>
      <c r="S257" s="100">
        <f t="shared" si="97"/>
        <v>0</v>
      </c>
      <c r="T257" s="120" t="str">
        <f t="shared" si="98"/>
        <v/>
      </c>
      <c r="U257" s="124"/>
      <c r="V257" s="129" t="s">
        <v>164</v>
      </c>
      <c r="W257" s="131"/>
      <c r="X257" s="75" t="str">
        <f>IF(COUNTIF($M257,"*LED*"),"LED設置済",IF(COUNTIF($M257,"*不明*"),"該当不明",IF(ISERROR(VLOOKUP($M257,#REF!,4,0)),"",VLOOKUP($M257,#REF!,4,0))))</f>
        <v/>
      </c>
      <c r="Y257" s="139">
        <f t="shared" si="99"/>
        <v>0</v>
      </c>
      <c r="Z257" s="144" t="str">
        <f>IF(ISERROR(VLOOKUP($M257,#REF!,5,0)),"",VLOOKUP($M257,#REF!,5,0))</f>
        <v/>
      </c>
      <c r="AA257" s="147" t="str">
        <f t="shared" si="100"/>
        <v/>
      </c>
      <c r="AB257" s="147" t="str">
        <f t="shared" si="101"/>
        <v/>
      </c>
      <c r="AC257" s="147" t="str">
        <f>IF(ISERROR(VLOOKUP($M257,#REF!,6,0)),"",VLOOKUP($M257,#REF!,6,0))</f>
        <v/>
      </c>
      <c r="AD257" s="147" t="str">
        <f>IF(ISERROR(VLOOKUP($M257,#REF!,8,0)),"",VLOOKUP($M257,#REF!,8,0))</f>
        <v/>
      </c>
      <c r="AE257" s="152" t="str">
        <f t="shared" si="102"/>
        <v/>
      </c>
      <c r="AF257" s="155" t="str">
        <f t="shared" si="103"/>
        <v/>
      </c>
      <c r="AG257" s="146" t="str">
        <f t="shared" si="104"/>
        <v/>
      </c>
      <c r="AH257" s="146" t="str">
        <f>IF(ISERROR(VLOOKUP($M257,#REF!,9,0)),"",VLOOKUP($M257,#REF!,9,0))</f>
        <v/>
      </c>
      <c r="AI257" s="146" t="str">
        <f t="shared" si="105"/>
        <v/>
      </c>
      <c r="AJ257" s="168">
        <f t="shared" si="106"/>
        <v>0</v>
      </c>
      <c r="AK257" s="171"/>
      <c r="AL257" s="174" t="str">
        <f t="shared" si="107"/>
        <v/>
      </c>
      <c r="AM257" s="179" t="str">
        <f t="shared" si="108"/>
        <v/>
      </c>
      <c r="AN257" s="183" t="str">
        <f t="shared" si="109"/>
        <v>未入力セル</v>
      </c>
      <c r="AO257" s="186" t="str">
        <f t="shared" ref="AO257:AO288" si="117">IF(ISERROR((Q257*Y257)/1000),"",((Q257*Y257)/1000))</f>
        <v/>
      </c>
      <c r="AP257" s="186" t="str">
        <f t="shared" ref="AP257:AP288" si="118">IF(ISERROR((Z257*Y257)/1000),"",((Z257*Y257)/1000))</f>
        <v/>
      </c>
      <c r="AQ257" s="39">
        <f t="shared" si="116"/>
        <v>0</v>
      </c>
      <c r="AR257" s="39" t="str">
        <f>IF(ISERROR(VLOOKUP($M257,#REF!,16,0)),"",VLOOKUP($M257,#REF!,16,0))</f>
        <v/>
      </c>
      <c r="AS257" s="196" t="str">
        <f>IF(ISERROR(VLOOKUP($M257,#REF!,7,0)),"",VLOOKUP($M257,#REF!,7,0))</f>
        <v/>
      </c>
      <c r="AT257" s="203">
        <f t="shared" si="110"/>
        <v>0</v>
      </c>
      <c r="AU257" s="208" t="str">
        <f t="shared" si="111"/>
        <v/>
      </c>
      <c r="AW257" s="208" t="str">
        <f>IF(ISERROR(VLOOKUP($M257,#REF!,10,0)),"",VLOOKUP($M257,#REF!,10,0))</f>
        <v/>
      </c>
      <c r="AX257" s="203">
        <f t="shared" si="112"/>
        <v>0</v>
      </c>
      <c r="AY257" s="208" t="str">
        <f t="shared" si="113"/>
        <v/>
      </c>
      <c r="BA257" s="225" t="str">
        <f t="shared" si="114"/>
        <v/>
      </c>
      <c r="BB257" s="225" t="str">
        <f t="shared" si="115"/>
        <v/>
      </c>
    </row>
    <row r="258" spans="1:54" s="39" customFormat="1" ht="25.2" customHeight="1" x14ac:dyDescent="0.2">
      <c r="A258" s="45"/>
      <c r="B258" s="48"/>
      <c r="C258" s="48"/>
      <c r="D258" s="53"/>
      <c r="E258" s="53"/>
      <c r="F258" s="55"/>
      <c r="G258" s="55"/>
      <c r="H258" s="60"/>
      <c r="I258" s="66"/>
      <c r="J258" s="68"/>
      <c r="L258" s="73">
        <f t="shared" si="91"/>
        <v>0</v>
      </c>
      <c r="M258" s="73" t="str">
        <f t="shared" si="92"/>
        <v xml:space="preserve"> </v>
      </c>
      <c r="N258" s="100">
        <f t="shared" si="93"/>
        <v>0</v>
      </c>
      <c r="O258" s="100">
        <f t="shared" si="94"/>
        <v>0</v>
      </c>
      <c r="P258" s="108">
        <f t="shared" si="95"/>
        <v>0</v>
      </c>
      <c r="Q258" s="108" t="str">
        <f>IF(OR($C258="LED",$C258="不明"),"",IF(ISERROR(VLOOKUP($M258,#REF!,2,0)),"",VLOOKUP($M258,#REF!,2,0)))</f>
        <v/>
      </c>
      <c r="R258" s="100">
        <f t="shared" si="96"/>
        <v>0</v>
      </c>
      <c r="S258" s="100">
        <f t="shared" si="97"/>
        <v>0</v>
      </c>
      <c r="T258" s="120" t="str">
        <f t="shared" si="98"/>
        <v/>
      </c>
      <c r="U258" s="124"/>
      <c r="V258" s="129" t="s">
        <v>164</v>
      </c>
      <c r="W258" s="131"/>
      <c r="X258" s="75" t="str">
        <f>IF(COUNTIF($M258,"*LED*"),"LED設置済",IF(COUNTIF($M258,"*不明*"),"該当不明",IF(ISERROR(VLOOKUP($M258,#REF!,4,0)),"",VLOOKUP($M258,#REF!,4,0))))</f>
        <v/>
      </c>
      <c r="Y258" s="139">
        <f t="shared" si="99"/>
        <v>0</v>
      </c>
      <c r="Z258" s="144" t="str">
        <f>IF(ISERROR(VLOOKUP($M258,#REF!,5,0)),"",VLOOKUP($M258,#REF!,5,0))</f>
        <v/>
      </c>
      <c r="AA258" s="147" t="str">
        <f t="shared" si="100"/>
        <v/>
      </c>
      <c r="AB258" s="147" t="str">
        <f t="shared" si="101"/>
        <v/>
      </c>
      <c r="AC258" s="147" t="str">
        <f>IF(ISERROR(VLOOKUP($M258,#REF!,6,0)),"",VLOOKUP($M258,#REF!,6,0))</f>
        <v/>
      </c>
      <c r="AD258" s="147" t="str">
        <f>IF(ISERROR(VLOOKUP($M258,#REF!,8,0)),"",VLOOKUP($M258,#REF!,8,0))</f>
        <v/>
      </c>
      <c r="AE258" s="152" t="str">
        <f t="shared" si="102"/>
        <v/>
      </c>
      <c r="AF258" s="155" t="str">
        <f t="shared" si="103"/>
        <v/>
      </c>
      <c r="AG258" s="146" t="str">
        <f t="shared" si="104"/>
        <v/>
      </c>
      <c r="AH258" s="146" t="str">
        <f>IF(ISERROR(VLOOKUP($M258,#REF!,9,0)),"",VLOOKUP($M258,#REF!,9,0))</f>
        <v/>
      </c>
      <c r="AI258" s="146" t="str">
        <f t="shared" si="105"/>
        <v/>
      </c>
      <c r="AJ258" s="168">
        <f t="shared" si="106"/>
        <v>0</v>
      </c>
      <c r="AK258" s="171"/>
      <c r="AL258" s="174" t="str">
        <f t="shared" si="107"/>
        <v/>
      </c>
      <c r="AM258" s="179" t="str">
        <f t="shared" si="108"/>
        <v/>
      </c>
      <c r="AN258" s="183" t="str">
        <f t="shared" si="109"/>
        <v>未入力セル</v>
      </c>
      <c r="AO258" s="186" t="str">
        <f t="shared" si="117"/>
        <v/>
      </c>
      <c r="AP258" s="186" t="str">
        <f t="shared" si="118"/>
        <v/>
      </c>
      <c r="AQ258" s="39">
        <f t="shared" si="116"/>
        <v>0</v>
      </c>
      <c r="AR258" s="39" t="str">
        <f>IF(ISERROR(VLOOKUP($M258,#REF!,16,0)),"",VLOOKUP($M258,#REF!,16,0))</f>
        <v/>
      </c>
      <c r="AS258" s="196" t="str">
        <f>IF(ISERROR(VLOOKUP($M258,#REF!,7,0)),"",VLOOKUP($M258,#REF!,7,0))</f>
        <v/>
      </c>
      <c r="AT258" s="203">
        <f t="shared" si="110"/>
        <v>0</v>
      </c>
      <c r="AU258" s="208" t="str">
        <f t="shared" si="111"/>
        <v/>
      </c>
      <c r="AW258" s="208" t="str">
        <f>IF(ISERROR(VLOOKUP($M258,#REF!,10,0)),"",VLOOKUP($M258,#REF!,10,0))</f>
        <v/>
      </c>
      <c r="AX258" s="203">
        <f t="shared" si="112"/>
        <v>0</v>
      </c>
      <c r="AY258" s="208" t="str">
        <f t="shared" si="113"/>
        <v/>
      </c>
      <c r="BA258" s="225" t="str">
        <f t="shared" si="114"/>
        <v/>
      </c>
      <c r="BB258" s="225" t="str">
        <f t="shared" si="115"/>
        <v/>
      </c>
    </row>
    <row r="259" spans="1:54" s="39" customFormat="1" ht="25.2" customHeight="1" x14ac:dyDescent="0.2">
      <c r="A259" s="45"/>
      <c r="B259" s="48"/>
      <c r="C259" s="48"/>
      <c r="D259" s="53"/>
      <c r="E259" s="53"/>
      <c r="F259" s="55"/>
      <c r="G259" s="55"/>
      <c r="H259" s="60"/>
      <c r="I259" s="66"/>
      <c r="J259" s="68"/>
      <c r="L259" s="73">
        <f t="shared" si="91"/>
        <v>0</v>
      </c>
      <c r="M259" s="73" t="str">
        <f t="shared" si="92"/>
        <v xml:space="preserve"> </v>
      </c>
      <c r="N259" s="100">
        <f t="shared" si="93"/>
        <v>0</v>
      </c>
      <c r="O259" s="100">
        <f t="shared" si="94"/>
        <v>0</v>
      </c>
      <c r="P259" s="108">
        <f t="shared" si="95"/>
        <v>0</v>
      </c>
      <c r="Q259" s="108" t="str">
        <f>IF(OR($C259="LED",$C259="不明"),"",IF(ISERROR(VLOOKUP($M259,#REF!,2,0)),"",VLOOKUP($M259,#REF!,2,0)))</f>
        <v/>
      </c>
      <c r="R259" s="100">
        <f t="shared" si="96"/>
        <v>0</v>
      </c>
      <c r="S259" s="100">
        <f t="shared" si="97"/>
        <v>0</v>
      </c>
      <c r="T259" s="120" t="str">
        <f t="shared" si="98"/>
        <v/>
      </c>
      <c r="U259" s="124"/>
      <c r="V259" s="129" t="s">
        <v>164</v>
      </c>
      <c r="W259" s="131"/>
      <c r="X259" s="75" t="str">
        <f>IF(COUNTIF($M259,"*LED*"),"LED設置済",IF(COUNTIF($M259,"*不明*"),"該当不明",IF(ISERROR(VLOOKUP($M259,#REF!,4,0)),"",VLOOKUP($M259,#REF!,4,0))))</f>
        <v/>
      </c>
      <c r="Y259" s="139">
        <f t="shared" si="99"/>
        <v>0</v>
      </c>
      <c r="Z259" s="144" t="str">
        <f>IF(ISERROR(VLOOKUP($M259,#REF!,5,0)),"",VLOOKUP($M259,#REF!,5,0))</f>
        <v/>
      </c>
      <c r="AA259" s="147" t="str">
        <f t="shared" si="100"/>
        <v/>
      </c>
      <c r="AB259" s="147" t="str">
        <f t="shared" si="101"/>
        <v/>
      </c>
      <c r="AC259" s="147" t="str">
        <f>IF(ISERROR(VLOOKUP($M259,#REF!,6,0)),"",VLOOKUP($M259,#REF!,6,0))</f>
        <v/>
      </c>
      <c r="AD259" s="147" t="str">
        <f>IF(ISERROR(VLOOKUP($M259,#REF!,8,0)),"",VLOOKUP($M259,#REF!,8,0))</f>
        <v/>
      </c>
      <c r="AE259" s="152" t="str">
        <f t="shared" si="102"/>
        <v/>
      </c>
      <c r="AF259" s="155" t="str">
        <f t="shared" si="103"/>
        <v/>
      </c>
      <c r="AG259" s="146" t="str">
        <f t="shared" si="104"/>
        <v/>
      </c>
      <c r="AH259" s="146" t="str">
        <f>IF(ISERROR(VLOOKUP($M259,#REF!,9,0)),"",VLOOKUP($M259,#REF!,9,0))</f>
        <v/>
      </c>
      <c r="AI259" s="146" t="str">
        <f t="shared" si="105"/>
        <v/>
      </c>
      <c r="AJ259" s="168">
        <f t="shared" si="106"/>
        <v>0</v>
      </c>
      <c r="AK259" s="171"/>
      <c r="AL259" s="174" t="str">
        <f t="shared" si="107"/>
        <v/>
      </c>
      <c r="AM259" s="179" t="str">
        <f t="shared" si="108"/>
        <v/>
      </c>
      <c r="AN259" s="183" t="str">
        <f t="shared" si="109"/>
        <v>未入力セル</v>
      </c>
      <c r="AO259" s="186" t="str">
        <f t="shared" si="117"/>
        <v/>
      </c>
      <c r="AP259" s="186" t="str">
        <f t="shared" si="118"/>
        <v/>
      </c>
      <c r="AQ259" s="39">
        <f t="shared" si="116"/>
        <v>0</v>
      </c>
      <c r="AR259" s="39" t="str">
        <f>IF(ISERROR(VLOOKUP($M259,#REF!,16,0)),"",VLOOKUP($M259,#REF!,16,0))</f>
        <v/>
      </c>
      <c r="AS259" s="196" t="str">
        <f>IF(ISERROR(VLOOKUP($M259,#REF!,7,0)),"",VLOOKUP($M259,#REF!,7,0))</f>
        <v/>
      </c>
      <c r="AT259" s="203">
        <f t="shared" si="110"/>
        <v>0</v>
      </c>
      <c r="AU259" s="208" t="str">
        <f t="shared" si="111"/>
        <v/>
      </c>
      <c r="AW259" s="208" t="str">
        <f>IF(ISERROR(VLOOKUP($M259,#REF!,10,0)),"",VLOOKUP($M259,#REF!,10,0))</f>
        <v/>
      </c>
      <c r="AX259" s="203">
        <f t="shared" si="112"/>
        <v>0</v>
      </c>
      <c r="AY259" s="208" t="str">
        <f t="shared" si="113"/>
        <v/>
      </c>
      <c r="BA259" s="225" t="str">
        <f t="shared" si="114"/>
        <v/>
      </c>
      <c r="BB259" s="225" t="str">
        <f t="shared" si="115"/>
        <v/>
      </c>
    </row>
    <row r="260" spans="1:54" s="39" customFormat="1" ht="25.2" customHeight="1" x14ac:dyDescent="0.2">
      <c r="A260" s="45"/>
      <c r="B260" s="48"/>
      <c r="C260" s="48"/>
      <c r="D260" s="53"/>
      <c r="E260" s="53"/>
      <c r="F260" s="55"/>
      <c r="G260" s="55"/>
      <c r="H260" s="60"/>
      <c r="I260" s="66"/>
      <c r="J260" s="68"/>
      <c r="L260" s="73">
        <f t="shared" si="91"/>
        <v>0</v>
      </c>
      <c r="M260" s="73" t="str">
        <f t="shared" si="92"/>
        <v xml:space="preserve"> </v>
      </c>
      <c r="N260" s="100">
        <f t="shared" si="93"/>
        <v>0</v>
      </c>
      <c r="O260" s="100">
        <f t="shared" si="94"/>
        <v>0</v>
      </c>
      <c r="P260" s="108">
        <f t="shared" si="95"/>
        <v>0</v>
      </c>
      <c r="Q260" s="108" t="str">
        <f>IF(OR($C260="LED",$C260="不明"),"",IF(ISERROR(VLOOKUP($M260,#REF!,2,0)),"",VLOOKUP($M260,#REF!,2,0)))</f>
        <v/>
      </c>
      <c r="R260" s="100">
        <f t="shared" si="96"/>
        <v>0</v>
      </c>
      <c r="S260" s="100">
        <f t="shared" si="97"/>
        <v>0</v>
      </c>
      <c r="T260" s="120" t="str">
        <f t="shared" si="98"/>
        <v/>
      </c>
      <c r="U260" s="124"/>
      <c r="V260" s="129" t="s">
        <v>164</v>
      </c>
      <c r="W260" s="131"/>
      <c r="X260" s="75" t="str">
        <f>IF(COUNTIF($M260,"*LED*"),"LED設置済",IF(COUNTIF($M260,"*不明*"),"該当不明",IF(ISERROR(VLOOKUP($M260,#REF!,4,0)),"",VLOOKUP($M260,#REF!,4,0))))</f>
        <v/>
      </c>
      <c r="Y260" s="139">
        <f t="shared" si="99"/>
        <v>0</v>
      </c>
      <c r="Z260" s="144" t="str">
        <f>IF(ISERROR(VLOOKUP($M260,#REF!,5,0)),"",VLOOKUP($M260,#REF!,5,0))</f>
        <v/>
      </c>
      <c r="AA260" s="147" t="str">
        <f t="shared" si="100"/>
        <v/>
      </c>
      <c r="AB260" s="147" t="str">
        <f t="shared" si="101"/>
        <v/>
      </c>
      <c r="AC260" s="147" t="str">
        <f>IF(ISERROR(VLOOKUP($M260,#REF!,6,0)),"",VLOOKUP($M260,#REF!,6,0))</f>
        <v/>
      </c>
      <c r="AD260" s="147" t="str">
        <f>IF(ISERROR(VLOOKUP($M260,#REF!,8,0)),"",VLOOKUP($M260,#REF!,8,0))</f>
        <v/>
      </c>
      <c r="AE260" s="152" t="str">
        <f t="shared" si="102"/>
        <v/>
      </c>
      <c r="AF260" s="155" t="str">
        <f t="shared" si="103"/>
        <v/>
      </c>
      <c r="AG260" s="146" t="str">
        <f t="shared" si="104"/>
        <v/>
      </c>
      <c r="AH260" s="146" t="str">
        <f>IF(ISERROR(VLOOKUP($M260,#REF!,9,0)),"",VLOOKUP($M260,#REF!,9,0))</f>
        <v/>
      </c>
      <c r="AI260" s="146" t="str">
        <f t="shared" si="105"/>
        <v/>
      </c>
      <c r="AJ260" s="168">
        <f t="shared" si="106"/>
        <v>0</v>
      </c>
      <c r="AK260" s="171"/>
      <c r="AL260" s="174" t="str">
        <f t="shared" si="107"/>
        <v/>
      </c>
      <c r="AM260" s="179" t="str">
        <f t="shared" si="108"/>
        <v/>
      </c>
      <c r="AN260" s="183" t="str">
        <f t="shared" si="109"/>
        <v>未入力セル</v>
      </c>
      <c r="AO260" s="186" t="str">
        <f t="shared" si="117"/>
        <v/>
      </c>
      <c r="AP260" s="186" t="str">
        <f t="shared" si="118"/>
        <v/>
      </c>
      <c r="AQ260" s="39">
        <f t="shared" si="116"/>
        <v>0</v>
      </c>
      <c r="AR260" s="39" t="str">
        <f>IF(ISERROR(VLOOKUP($M260,#REF!,16,0)),"",VLOOKUP($M260,#REF!,16,0))</f>
        <v/>
      </c>
      <c r="AS260" s="196" t="str">
        <f>IF(ISERROR(VLOOKUP($M260,#REF!,7,0)),"",VLOOKUP($M260,#REF!,7,0))</f>
        <v/>
      </c>
      <c r="AT260" s="203">
        <f t="shared" si="110"/>
        <v>0</v>
      </c>
      <c r="AU260" s="208" t="str">
        <f t="shared" si="111"/>
        <v/>
      </c>
      <c r="AW260" s="208" t="str">
        <f>IF(ISERROR(VLOOKUP($M260,#REF!,10,0)),"",VLOOKUP($M260,#REF!,10,0))</f>
        <v/>
      </c>
      <c r="AX260" s="203">
        <f t="shared" si="112"/>
        <v>0</v>
      </c>
      <c r="AY260" s="208" t="str">
        <f t="shared" si="113"/>
        <v/>
      </c>
      <c r="BA260" s="225" t="str">
        <f t="shared" si="114"/>
        <v/>
      </c>
      <c r="BB260" s="225" t="str">
        <f t="shared" si="115"/>
        <v/>
      </c>
    </row>
    <row r="261" spans="1:54" s="39" customFormat="1" ht="25.2" customHeight="1" x14ac:dyDescent="0.2">
      <c r="A261" s="45"/>
      <c r="B261" s="48"/>
      <c r="C261" s="48"/>
      <c r="D261" s="53"/>
      <c r="E261" s="53"/>
      <c r="F261" s="55"/>
      <c r="G261" s="55"/>
      <c r="H261" s="60"/>
      <c r="I261" s="66"/>
      <c r="J261" s="68"/>
      <c r="L261" s="73">
        <f t="shared" si="91"/>
        <v>0</v>
      </c>
      <c r="M261" s="73" t="str">
        <f t="shared" si="92"/>
        <v xml:space="preserve"> </v>
      </c>
      <c r="N261" s="100">
        <f t="shared" si="93"/>
        <v>0</v>
      </c>
      <c r="O261" s="100">
        <f t="shared" si="94"/>
        <v>0</v>
      </c>
      <c r="P261" s="108">
        <f t="shared" si="95"/>
        <v>0</v>
      </c>
      <c r="Q261" s="108" t="str">
        <f>IF(OR($C261="LED",$C261="不明"),"",IF(ISERROR(VLOOKUP($M261,#REF!,2,0)),"",VLOOKUP($M261,#REF!,2,0)))</f>
        <v/>
      </c>
      <c r="R261" s="100">
        <f t="shared" si="96"/>
        <v>0</v>
      </c>
      <c r="S261" s="100">
        <f t="shared" si="97"/>
        <v>0</v>
      </c>
      <c r="T261" s="120" t="str">
        <f t="shared" si="98"/>
        <v/>
      </c>
      <c r="U261" s="124"/>
      <c r="V261" s="129" t="s">
        <v>164</v>
      </c>
      <c r="W261" s="131"/>
      <c r="X261" s="75" t="str">
        <f>IF(COUNTIF($M261,"*LED*"),"LED設置済",IF(COUNTIF($M261,"*不明*"),"該当不明",IF(ISERROR(VLOOKUP($M261,#REF!,4,0)),"",VLOOKUP($M261,#REF!,4,0))))</f>
        <v/>
      </c>
      <c r="Y261" s="139">
        <f t="shared" si="99"/>
        <v>0</v>
      </c>
      <c r="Z261" s="144" t="str">
        <f>IF(ISERROR(VLOOKUP($M261,#REF!,5,0)),"",VLOOKUP($M261,#REF!,5,0))</f>
        <v/>
      </c>
      <c r="AA261" s="147" t="str">
        <f t="shared" si="100"/>
        <v/>
      </c>
      <c r="AB261" s="147" t="str">
        <f t="shared" si="101"/>
        <v/>
      </c>
      <c r="AC261" s="147" t="str">
        <f>IF(ISERROR(VLOOKUP($M261,#REF!,6,0)),"",VLOOKUP($M261,#REF!,6,0))</f>
        <v/>
      </c>
      <c r="AD261" s="147" t="str">
        <f>IF(ISERROR(VLOOKUP($M261,#REF!,8,0)),"",VLOOKUP($M261,#REF!,8,0))</f>
        <v/>
      </c>
      <c r="AE261" s="152" t="str">
        <f t="shared" si="102"/>
        <v/>
      </c>
      <c r="AF261" s="155" t="str">
        <f t="shared" si="103"/>
        <v/>
      </c>
      <c r="AG261" s="146" t="str">
        <f t="shared" si="104"/>
        <v/>
      </c>
      <c r="AH261" s="146" t="str">
        <f>IF(ISERROR(VLOOKUP($M261,#REF!,9,0)),"",VLOOKUP($M261,#REF!,9,0))</f>
        <v/>
      </c>
      <c r="AI261" s="146" t="str">
        <f t="shared" si="105"/>
        <v/>
      </c>
      <c r="AJ261" s="168">
        <f t="shared" si="106"/>
        <v>0</v>
      </c>
      <c r="AK261" s="171"/>
      <c r="AL261" s="174" t="str">
        <f t="shared" si="107"/>
        <v/>
      </c>
      <c r="AM261" s="179" t="str">
        <f t="shared" si="108"/>
        <v/>
      </c>
      <c r="AN261" s="183" t="str">
        <f t="shared" si="109"/>
        <v>未入力セル</v>
      </c>
      <c r="AO261" s="186" t="str">
        <f t="shared" si="117"/>
        <v/>
      </c>
      <c r="AP261" s="186" t="str">
        <f t="shared" si="118"/>
        <v/>
      </c>
      <c r="AQ261" s="39">
        <f t="shared" si="116"/>
        <v>0</v>
      </c>
      <c r="AR261" s="39" t="str">
        <f>IF(ISERROR(VLOOKUP($M261,#REF!,16,0)),"",VLOOKUP($M261,#REF!,16,0))</f>
        <v/>
      </c>
      <c r="AS261" s="196" t="str">
        <f>IF(ISERROR(VLOOKUP($M261,#REF!,7,0)),"",VLOOKUP($M261,#REF!,7,0))</f>
        <v/>
      </c>
      <c r="AT261" s="203">
        <f t="shared" si="110"/>
        <v>0</v>
      </c>
      <c r="AU261" s="208" t="str">
        <f t="shared" si="111"/>
        <v/>
      </c>
      <c r="AW261" s="208" t="str">
        <f>IF(ISERROR(VLOOKUP($M261,#REF!,10,0)),"",VLOOKUP($M261,#REF!,10,0))</f>
        <v/>
      </c>
      <c r="AX261" s="203">
        <f t="shared" si="112"/>
        <v>0</v>
      </c>
      <c r="AY261" s="208" t="str">
        <f t="shared" si="113"/>
        <v/>
      </c>
      <c r="BA261" s="225" t="str">
        <f t="shared" si="114"/>
        <v/>
      </c>
      <c r="BB261" s="225" t="str">
        <f t="shared" si="115"/>
        <v/>
      </c>
    </row>
    <row r="262" spans="1:54" s="39" customFormat="1" ht="25.2" customHeight="1" x14ac:dyDescent="0.2">
      <c r="A262" s="45"/>
      <c r="B262" s="48"/>
      <c r="C262" s="48"/>
      <c r="D262" s="53"/>
      <c r="E262" s="53"/>
      <c r="F262" s="55"/>
      <c r="G262" s="55"/>
      <c r="H262" s="60"/>
      <c r="I262" s="66"/>
      <c r="J262" s="68"/>
      <c r="L262" s="73">
        <f t="shared" si="91"/>
        <v>0</v>
      </c>
      <c r="M262" s="73" t="str">
        <f t="shared" si="92"/>
        <v xml:space="preserve"> </v>
      </c>
      <c r="N262" s="100">
        <f t="shared" si="93"/>
        <v>0</v>
      </c>
      <c r="O262" s="100">
        <f t="shared" si="94"/>
        <v>0</v>
      </c>
      <c r="P262" s="108">
        <f t="shared" si="95"/>
        <v>0</v>
      </c>
      <c r="Q262" s="108" t="str">
        <f>IF(OR($C262="LED",$C262="不明"),"",IF(ISERROR(VLOOKUP($M262,#REF!,2,0)),"",VLOOKUP($M262,#REF!,2,0)))</f>
        <v/>
      </c>
      <c r="R262" s="100">
        <f t="shared" si="96"/>
        <v>0</v>
      </c>
      <c r="S262" s="100">
        <f t="shared" si="97"/>
        <v>0</v>
      </c>
      <c r="T262" s="120" t="str">
        <f t="shared" si="98"/>
        <v/>
      </c>
      <c r="U262" s="124"/>
      <c r="V262" s="129" t="s">
        <v>164</v>
      </c>
      <c r="W262" s="131"/>
      <c r="X262" s="75" t="str">
        <f>IF(COUNTIF($M262,"*LED*"),"LED設置済",IF(COUNTIF($M262,"*不明*"),"該当不明",IF(ISERROR(VLOOKUP($M262,#REF!,4,0)),"",VLOOKUP($M262,#REF!,4,0))))</f>
        <v/>
      </c>
      <c r="Y262" s="139">
        <f t="shared" si="99"/>
        <v>0</v>
      </c>
      <c r="Z262" s="144" t="str">
        <f>IF(ISERROR(VLOOKUP($M262,#REF!,5,0)),"",VLOOKUP($M262,#REF!,5,0))</f>
        <v/>
      </c>
      <c r="AA262" s="147" t="str">
        <f t="shared" si="100"/>
        <v/>
      </c>
      <c r="AB262" s="147" t="str">
        <f t="shared" si="101"/>
        <v/>
      </c>
      <c r="AC262" s="147" t="str">
        <f>IF(ISERROR(VLOOKUP($M262,#REF!,6,0)),"",VLOOKUP($M262,#REF!,6,0))</f>
        <v/>
      </c>
      <c r="AD262" s="147" t="str">
        <f>IF(ISERROR(VLOOKUP($M262,#REF!,8,0)),"",VLOOKUP($M262,#REF!,8,0))</f>
        <v/>
      </c>
      <c r="AE262" s="152" t="str">
        <f t="shared" si="102"/>
        <v/>
      </c>
      <c r="AF262" s="155" t="str">
        <f t="shared" si="103"/>
        <v/>
      </c>
      <c r="AG262" s="146" t="str">
        <f t="shared" si="104"/>
        <v/>
      </c>
      <c r="AH262" s="146" t="str">
        <f>IF(ISERROR(VLOOKUP($M262,#REF!,9,0)),"",VLOOKUP($M262,#REF!,9,0))</f>
        <v/>
      </c>
      <c r="AI262" s="146" t="str">
        <f t="shared" si="105"/>
        <v/>
      </c>
      <c r="AJ262" s="168">
        <f t="shared" si="106"/>
        <v>0</v>
      </c>
      <c r="AK262" s="171"/>
      <c r="AL262" s="174" t="str">
        <f t="shared" si="107"/>
        <v/>
      </c>
      <c r="AM262" s="179" t="str">
        <f t="shared" si="108"/>
        <v/>
      </c>
      <c r="AN262" s="183" t="str">
        <f t="shared" si="109"/>
        <v>未入力セル</v>
      </c>
      <c r="AO262" s="186" t="str">
        <f t="shared" si="117"/>
        <v/>
      </c>
      <c r="AP262" s="186" t="str">
        <f t="shared" si="118"/>
        <v/>
      </c>
      <c r="AQ262" s="39">
        <f t="shared" si="116"/>
        <v>0</v>
      </c>
      <c r="AR262" s="39" t="str">
        <f>IF(ISERROR(VLOOKUP($M262,#REF!,16,0)),"",VLOOKUP($M262,#REF!,16,0))</f>
        <v/>
      </c>
      <c r="AS262" s="196" t="str">
        <f>IF(ISERROR(VLOOKUP($M262,#REF!,7,0)),"",VLOOKUP($M262,#REF!,7,0))</f>
        <v/>
      </c>
      <c r="AT262" s="203">
        <f t="shared" si="110"/>
        <v>0</v>
      </c>
      <c r="AU262" s="208" t="str">
        <f t="shared" si="111"/>
        <v/>
      </c>
      <c r="AW262" s="208" t="str">
        <f>IF(ISERROR(VLOOKUP($M262,#REF!,10,0)),"",VLOOKUP($M262,#REF!,10,0))</f>
        <v/>
      </c>
      <c r="AX262" s="203">
        <f t="shared" si="112"/>
        <v>0</v>
      </c>
      <c r="AY262" s="208" t="str">
        <f t="shared" si="113"/>
        <v/>
      </c>
      <c r="BA262" s="225" t="str">
        <f t="shared" si="114"/>
        <v/>
      </c>
      <c r="BB262" s="225" t="str">
        <f t="shared" si="115"/>
        <v/>
      </c>
    </row>
    <row r="263" spans="1:54" s="39" customFormat="1" ht="25.2" customHeight="1" x14ac:dyDescent="0.2">
      <c r="A263" s="45"/>
      <c r="B263" s="48"/>
      <c r="C263" s="48"/>
      <c r="D263" s="53"/>
      <c r="E263" s="53"/>
      <c r="F263" s="55"/>
      <c r="G263" s="55"/>
      <c r="H263" s="60"/>
      <c r="I263" s="66"/>
      <c r="J263" s="68"/>
      <c r="L263" s="73">
        <f t="shared" si="91"/>
        <v>0</v>
      </c>
      <c r="M263" s="73" t="str">
        <f t="shared" si="92"/>
        <v xml:space="preserve"> </v>
      </c>
      <c r="N263" s="100">
        <f t="shared" si="93"/>
        <v>0</v>
      </c>
      <c r="O263" s="100">
        <f t="shared" si="94"/>
        <v>0</v>
      </c>
      <c r="P263" s="108">
        <f t="shared" si="95"/>
        <v>0</v>
      </c>
      <c r="Q263" s="108" t="str">
        <f>IF(OR($C263="LED",$C263="不明"),"",IF(ISERROR(VLOOKUP($M263,#REF!,2,0)),"",VLOOKUP($M263,#REF!,2,0)))</f>
        <v/>
      </c>
      <c r="R263" s="100">
        <f t="shared" si="96"/>
        <v>0</v>
      </c>
      <c r="S263" s="100">
        <f t="shared" si="97"/>
        <v>0</v>
      </c>
      <c r="T263" s="120" t="str">
        <f t="shared" si="98"/>
        <v/>
      </c>
      <c r="U263" s="124"/>
      <c r="V263" s="129" t="s">
        <v>164</v>
      </c>
      <c r="W263" s="131"/>
      <c r="X263" s="75" t="str">
        <f>IF(COUNTIF($M263,"*LED*"),"LED設置済",IF(COUNTIF($M263,"*不明*"),"該当不明",IF(ISERROR(VLOOKUP($M263,#REF!,4,0)),"",VLOOKUP($M263,#REF!,4,0))))</f>
        <v/>
      </c>
      <c r="Y263" s="139">
        <f t="shared" si="99"/>
        <v>0</v>
      </c>
      <c r="Z263" s="144" t="str">
        <f>IF(ISERROR(VLOOKUP($M263,#REF!,5,0)),"",VLOOKUP($M263,#REF!,5,0))</f>
        <v/>
      </c>
      <c r="AA263" s="147" t="str">
        <f t="shared" si="100"/>
        <v/>
      </c>
      <c r="AB263" s="147" t="str">
        <f t="shared" si="101"/>
        <v/>
      </c>
      <c r="AC263" s="147" t="str">
        <f>IF(ISERROR(VLOOKUP($M263,#REF!,6,0)),"",VLOOKUP($M263,#REF!,6,0))</f>
        <v/>
      </c>
      <c r="AD263" s="147" t="str">
        <f>IF(ISERROR(VLOOKUP($M263,#REF!,8,0)),"",VLOOKUP($M263,#REF!,8,0))</f>
        <v/>
      </c>
      <c r="AE263" s="152" t="str">
        <f t="shared" si="102"/>
        <v/>
      </c>
      <c r="AF263" s="155" t="str">
        <f t="shared" si="103"/>
        <v/>
      </c>
      <c r="AG263" s="146" t="str">
        <f t="shared" si="104"/>
        <v/>
      </c>
      <c r="AH263" s="146" t="str">
        <f>IF(ISERROR(VLOOKUP($M263,#REF!,9,0)),"",VLOOKUP($M263,#REF!,9,0))</f>
        <v/>
      </c>
      <c r="AI263" s="146" t="str">
        <f t="shared" si="105"/>
        <v/>
      </c>
      <c r="AJ263" s="168">
        <f t="shared" si="106"/>
        <v>0</v>
      </c>
      <c r="AK263" s="171"/>
      <c r="AL263" s="174" t="str">
        <f t="shared" si="107"/>
        <v/>
      </c>
      <c r="AM263" s="179" t="str">
        <f t="shared" si="108"/>
        <v/>
      </c>
      <c r="AN263" s="183" t="str">
        <f t="shared" si="109"/>
        <v>未入力セル</v>
      </c>
      <c r="AO263" s="186" t="str">
        <f t="shared" si="117"/>
        <v/>
      </c>
      <c r="AP263" s="186" t="str">
        <f t="shared" si="118"/>
        <v/>
      </c>
      <c r="AQ263" s="39">
        <f t="shared" si="116"/>
        <v>0</v>
      </c>
      <c r="AR263" s="39" t="str">
        <f>IF(ISERROR(VLOOKUP($M263,#REF!,16,0)),"",VLOOKUP($M263,#REF!,16,0))</f>
        <v/>
      </c>
      <c r="AS263" s="196" t="str">
        <f>IF(ISERROR(VLOOKUP($M263,#REF!,7,0)),"",VLOOKUP($M263,#REF!,7,0))</f>
        <v/>
      </c>
      <c r="AT263" s="203">
        <f t="shared" si="110"/>
        <v>0</v>
      </c>
      <c r="AU263" s="208" t="str">
        <f t="shared" si="111"/>
        <v/>
      </c>
      <c r="AW263" s="208" t="str">
        <f>IF(ISERROR(VLOOKUP($M263,#REF!,10,0)),"",VLOOKUP($M263,#REF!,10,0))</f>
        <v/>
      </c>
      <c r="AX263" s="203">
        <f t="shared" si="112"/>
        <v>0</v>
      </c>
      <c r="AY263" s="208" t="str">
        <f t="shared" si="113"/>
        <v/>
      </c>
      <c r="BA263" s="225" t="str">
        <f t="shared" si="114"/>
        <v/>
      </c>
      <c r="BB263" s="225" t="str">
        <f t="shared" si="115"/>
        <v/>
      </c>
    </row>
    <row r="264" spans="1:54" s="39" customFormat="1" ht="25.2" customHeight="1" x14ac:dyDescent="0.2">
      <c r="A264" s="45"/>
      <c r="B264" s="48"/>
      <c r="C264" s="48"/>
      <c r="D264" s="53"/>
      <c r="E264" s="53"/>
      <c r="F264" s="55"/>
      <c r="G264" s="55"/>
      <c r="H264" s="60"/>
      <c r="I264" s="66"/>
      <c r="J264" s="68"/>
      <c r="L264" s="73">
        <f t="shared" si="91"/>
        <v>0</v>
      </c>
      <c r="M264" s="73" t="str">
        <f t="shared" si="92"/>
        <v xml:space="preserve"> </v>
      </c>
      <c r="N264" s="100">
        <f t="shared" si="93"/>
        <v>0</v>
      </c>
      <c r="O264" s="100">
        <f t="shared" si="94"/>
        <v>0</v>
      </c>
      <c r="P264" s="108">
        <f t="shared" si="95"/>
        <v>0</v>
      </c>
      <c r="Q264" s="108" t="str">
        <f>IF(OR($C264="LED",$C264="不明"),"",IF(ISERROR(VLOOKUP($M264,#REF!,2,0)),"",VLOOKUP($M264,#REF!,2,0)))</f>
        <v/>
      </c>
      <c r="R264" s="100">
        <f t="shared" si="96"/>
        <v>0</v>
      </c>
      <c r="S264" s="100">
        <f t="shared" si="97"/>
        <v>0</v>
      </c>
      <c r="T264" s="120" t="str">
        <f t="shared" si="98"/>
        <v/>
      </c>
      <c r="U264" s="124"/>
      <c r="V264" s="129" t="s">
        <v>164</v>
      </c>
      <c r="W264" s="131"/>
      <c r="X264" s="75" t="str">
        <f>IF(COUNTIF($M264,"*LED*"),"LED設置済",IF(COUNTIF($M264,"*不明*"),"該当不明",IF(ISERROR(VLOOKUP($M264,#REF!,4,0)),"",VLOOKUP($M264,#REF!,4,0))))</f>
        <v/>
      </c>
      <c r="Y264" s="139">
        <f t="shared" si="99"/>
        <v>0</v>
      </c>
      <c r="Z264" s="144" t="str">
        <f>IF(ISERROR(VLOOKUP($M264,#REF!,5,0)),"",VLOOKUP($M264,#REF!,5,0))</f>
        <v/>
      </c>
      <c r="AA264" s="147" t="str">
        <f t="shared" si="100"/>
        <v/>
      </c>
      <c r="AB264" s="147" t="str">
        <f t="shared" si="101"/>
        <v/>
      </c>
      <c r="AC264" s="147" t="str">
        <f>IF(ISERROR(VLOOKUP($M264,#REF!,6,0)),"",VLOOKUP($M264,#REF!,6,0))</f>
        <v/>
      </c>
      <c r="AD264" s="147" t="str">
        <f>IF(ISERROR(VLOOKUP($M264,#REF!,8,0)),"",VLOOKUP($M264,#REF!,8,0))</f>
        <v/>
      </c>
      <c r="AE264" s="152" t="str">
        <f t="shared" si="102"/>
        <v/>
      </c>
      <c r="AF264" s="155" t="str">
        <f t="shared" si="103"/>
        <v/>
      </c>
      <c r="AG264" s="146" t="str">
        <f t="shared" si="104"/>
        <v/>
      </c>
      <c r="AH264" s="146" t="str">
        <f>IF(ISERROR(VLOOKUP($M264,#REF!,9,0)),"",VLOOKUP($M264,#REF!,9,0))</f>
        <v/>
      </c>
      <c r="AI264" s="146" t="str">
        <f t="shared" si="105"/>
        <v/>
      </c>
      <c r="AJ264" s="168">
        <f t="shared" si="106"/>
        <v>0</v>
      </c>
      <c r="AK264" s="171"/>
      <c r="AL264" s="174" t="str">
        <f t="shared" si="107"/>
        <v/>
      </c>
      <c r="AM264" s="179" t="str">
        <f t="shared" si="108"/>
        <v/>
      </c>
      <c r="AN264" s="183" t="str">
        <f t="shared" si="109"/>
        <v>未入力セル</v>
      </c>
      <c r="AO264" s="186" t="str">
        <f t="shared" si="117"/>
        <v/>
      </c>
      <c r="AP264" s="186" t="str">
        <f t="shared" si="118"/>
        <v/>
      </c>
      <c r="AQ264" s="39">
        <f t="shared" si="116"/>
        <v>0</v>
      </c>
      <c r="AR264" s="39" t="str">
        <f>IF(ISERROR(VLOOKUP($M264,#REF!,16,0)),"",VLOOKUP($M264,#REF!,16,0))</f>
        <v/>
      </c>
      <c r="AS264" s="196" t="str">
        <f>IF(ISERROR(VLOOKUP($M264,#REF!,7,0)),"",VLOOKUP($M264,#REF!,7,0))</f>
        <v/>
      </c>
      <c r="AT264" s="203">
        <f t="shared" si="110"/>
        <v>0</v>
      </c>
      <c r="AU264" s="208" t="str">
        <f t="shared" si="111"/>
        <v/>
      </c>
      <c r="AW264" s="208" t="str">
        <f>IF(ISERROR(VLOOKUP($M264,#REF!,10,0)),"",VLOOKUP($M264,#REF!,10,0))</f>
        <v/>
      </c>
      <c r="AX264" s="203">
        <f t="shared" si="112"/>
        <v>0</v>
      </c>
      <c r="AY264" s="208" t="str">
        <f t="shared" si="113"/>
        <v/>
      </c>
      <c r="BA264" s="225" t="str">
        <f t="shared" si="114"/>
        <v/>
      </c>
      <c r="BB264" s="225" t="str">
        <f t="shared" si="115"/>
        <v/>
      </c>
    </row>
    <row r="265" spans="1:54" s="39" customFormat="1" ht="25.2" customHeight="1" x14ac:dyDescent="0.2">
      <c r="A265" s="45"/>
      <c r="B265" s="48"/>
      <c r="C265" s="48"/>
      <c r="D265" s="53"/>
      <c r="E265" s="53"/>
      <c r="F265" s="55"/>
      <c r="G265" s="55"/>
      <c r="H265" s="60"/>
      <c r="I265" s="66"/>
      <c r="J265" s="68"/>
      <c r="L265" s="73">
        <f t="shared" si="91"/>
        <v>0</v>
      </c>
      <c r="M265" s="73" t="str">
        <f t="shared" si="92"/>
        <v xml:space="preserve"> </v>
      </c>
      <c r="N265" s="100">
        <f t="shared" si="93"/>
        <v>0</v>
      </c>
      <c r="O265" s="100">
        <f t="shared" si="94"/>
        <v>0</v>
      </c>
      <c r="P265" s="108">
        <f t="shared" si="95"/>
        <v>0</v>
      </c>
      <c r="Q265" s="108" t="str">
        <f>IF(OR($C265="LED",$C265="不明"),"",IF(ISERROR(VLOOKUP($M265,#REF!,2,0)),"",VLOOKUP($M265,#REF!,2,0)))</f>
        <v/>
      </c>
      <c r="R265" s="100">
        <f t="shared" si="96"/>
        <v>0</v>
      </c>
      <c r="S265" s="100">
        <f t="shared" si="97"/>
        <v>0</v>
      </c>
      <c r="T265" s="120" t="str">
        <f t="shared" si="98"/>
        <v/>
      </c>
      <c r="U265" s="124"/>
      <c r="V265" s="129" t="s">
        <v>164</v>
      </c>
      <c r="W265" s="131"/>
      <c r="X265" s="75" t="str">
        <f>IF(COUNTIF($M265,"*LED*"),"LED設置済",IF(COUNTIF($M265,"*不明*"),"該当不明",IF(ISERROR(VLOOKUP($M265,#REF!,4,0)),"",VLOOKUP($M265,#REF!,4,0))))</f>
        <v/>
      </c>
      <c r="Y265" s="139">
        <f t="shared" si="99"/>
        <v>0</v>
      </c>
      <c r="Z265" s="144" t="str">
        <f>IF(ISERROR(VLOOKUP($M265,#REF!,5,0)),"",VLOOKUP($M265,#REF!,5,0))</f>
        <v/>
      </c>
      <c r="AA265" s="147" t="str">
        <f t="shared" si="100"/>
        <v/>
      </c>
      <c r="AB265" s="147" t="str">
        <f t="shared" si="101"/>
        <v/>
      </c>
      <c r="AC265" s="147" t="str">
        <f>IF(ISERROR(VLOOKUP($M265,#REF!,6,0)),"",VLOOKUP($M265,#REF!,6,0))</f>
        <v/>
      </c>
      <c r="AD265" s="147" t="str">
        <f>IF(ISERROR(VLOOKUP($M265,#REF!,8,0)),"",VLOOKUP($M265,#REF!,8,0))</f>
        <v/>
      </c>
      <c r="AE265" s="152" t="str">
        <f t="shared" si="102"/>
        <v/>
      </c>
      <c r="AF265" s="155" t="str">
        <f t="shared" si="103"/>
        <v/>
      </c>
      <c r="AG265" s="146" t="str">
        <f t="shared" si="104"/>
        <v/>
      </c>
      <c r="AH265" s="146" t="str">
        <f>IF(ISERROR(VLOOKUP($M265,#REF!,9,0)),"",VLOOKUP($M265,#REF!,9,0))</f>
        <v/>
      </c>
      <c r="AI265" s="146" t="str">
        <f t="shared" si="105"/>
        <v/>
      </c>
      <c r="AJ265" s="168">
        <f t="shared" si="106"/>
        <v>0</v>
      </c>
      <c r="AK265" s="171"/>
      <c r="AL265" s="174" t="str">
        <f t="shared" si="107"/>
        <v/>
      </c>
      <c r="AM265" s="179" t="str">
        <f t="shared" si="108"/>
        <v/>
      </c>
      <c r="AN265" s="183" t="str">
        <f t="shared" si="109"/>
        <v>未入力セル</v>
      </c>
      <c r="AO265" s="186" t="str">
        <f t="shared" si="117"/>
        <v/>
      </c>
      <c r="AP265" s="186" t="str">
        <f t="shared" si="118"/>
        <v/>
      </c>
      <c r="AQ265" s="39">
        <f t="shared" si="116"/>
        <v>0</v>
      </c>
      <c r="AR265" s="39" t="str">
        <f>IF(ISERROR(VLOOKUP($M265,#REF!,16,0)),"",VLOOKUP($M265,#REF!,16,0))</f>
        <v/>
      </c>
      <c r="AS265" s="196" t="str">
        <f>IF(ISERROR(VLOOKUP($M265,#REF!,7,0)),"",VLOOKUP($M265,#REF!,7,0))</f>
        <v/>
      </c>
      <c r="AT265" s="203">
        <f t="shared" si="110"/>
        <v>0</v>
      </c>
      <c r="AU265" s="208" t="str">
        <f t="shared" si="111"/>
        <v/>
      </c>
      <c r="AW265" s="208" t="str">
        <f>IF(ISERROR(VLOOKUP($M265,#REF!,10,0)),"",VLOOKUP($M265,#REF!,10,0))</f>
        <v/>
      </c>
      <c r="AX265" s="203">
        <f t="shared" si="112"/>
        <v>0</v>
      </c>
      <c r="AY265" s="208" t="str">
        <f t="shared" si="113"/>
        <v/>
      </c>
      <c r="BA265" s="225" t="str">
        <f t="shared" si="114"/>
        <v/>
      </c>
      <c r="BB265" s="225" t="str">
        <f t="shared" si="115"/>
        <v/>
      </c>
    </row>
    <row r="266" spans="1:54" s="39" customFormat="1" ht="25.2" customHeight="1" x14ac:dyDescent="0.2">
      <c r="A266" s="45"/>
      <c r="B266" s="48"/>
      <c r="C266" s="48"/>
      <c r="D266" s="53"/>
      <c r="E266" s="53"/>
      <c r="F266" s="55"/>
      <c r="G266" s="55"/>
      <c r="H266" s="60"/>
      <c r="I266" s="66"/>
      <c r="J266" s="68"/>
      <c r="L266" s="73">
        <f t="shared" ref="L266:L288" si="119">IFERROR($A266,"")</f>
        <v>0</v>
      </c>
      <c r="M266" s="73" t="str">
        <f t="shared" ref="M266:M288" si="120">IFERROR($B266&amp;" "&amp;$C266,"")</f>
        <v xml:space="preserve"> </v>
      </c>
      <c r="N266" s="100">
        <f t="shared" ref="N266:N288" si="121">IFERROR($E266,"")</f>
        <v>0</v>
      </c>
      <c r="O266" s="100">
        <f t="shared" ref="O266:O288" si="122">IFERROR($D266*$E266,"")</f>
        <v>0</v>
      </c>
      <c r="P266" s="108">
        <f t="shared" ref="P266:P288" si="123">O266</f>
        <v>0</v>
      </c>
      <c r="Q266" s="108" t="str">
        <f>IF(OR($C266="LED",$C266="不明"),"",IF(ISERROR(VLOOKUP($M266,#REF!,2,0)),"",VLOOKUP($M266,#REF!,2,0)))</f>
        <v/>
      </c>
      <c r="R266" s="100">
        <f t="shared" ref="R266:R288" si="124">IFERROR($F266,"")</f>
        <v>0</v>
      </c>
      <c r="S266" s="100">
        <f t="shared" ref="S266:S288" si="125">IFERROR($G266,"")</f>
        <v>0</v>
      </c>
      <c r="T266" s="120" t="str">
        <f t="shared" ref="T266:T288" si="126">IF(ISERROR(P266*Q266*R266*S266/1000),"",(P266*Q266*R266*S266/1000))</f>
        <v/>
      </c>
      <c r="U266" s="124"/>
      <c r="V266" s="129" t="s">
        <v>164</v>
      </c>
      <c r="W266" s="131"/>
      <c r="X266" s="75" t="str">
        <f>IF(COUNTIF($M266,"*LED*"),"LED設置済",IF(COUNTIF($M266,"*不明*"),"該当不明",IF(ISERROR(VLOOKUP($M266,#REF!,4,0)),"",VLOOKUP($M266,#REF!,4,0))))</f>
        <v/>
      </c>
      <c r="Y266" s="139">
        <f t="shared" ref="Y266:Y288" si="127">O266</f>
        <v>0</v>
      </c>
      <c r="Z266" s="144" t="str">
        <f>IF(ISERROR(VLOOKUP($M266,#REF!,5,0)),"",VLOOKUP($M266,#REF!,5,0))</f>
        <v/>
      </c>
      <c r="AA266" s="147" t="str">
        <f t="shared" ref="AA266:AA288" si="128">IF(ISERROR(R266*S266*Y266*Z266/1000),"",(R266*S266*Y266*Z266/1000))</f>
        <v/>
      </c>
      <c r="AB266" s="147" t="str">
        <f t="shared" ref="AB266:AB288" si="129">IF(ISERROR(T266-AA266),"",(T266-AA266))</f>
        <v/>
      </c>
      <c r="AC266" s="147" t="str">
        <f>IF(ISERROR(VLOOKUP($M266,#REF!,6,0)),"",VLOOKUP($M266,#REF!,6,0))</f>
        <v/>
      </c>
      <c r="AD266" s="147" t="str">
        <f>IF(ISERROR(VLOOKUP($M266,#REF!,8,0)),"",VLOOKUP($M266,#REF!,8,0))</f>
        <v/>
      </c>
      <c r="AE266" s="152" t="str">
        <f t="shared" ref="AE266:AE288" si="130">IF(AF266="","","▲")</f>
        <v/>
      </c>
      <c r="AF266" s="155" t="str">
        <f t="shared" ref="AF266:AF288" si="131">IF(ISERROR(1-(AD266/AC266)),"",(1-(AD266/AC266)))</f>
        <v/>
      </c>
      <c r="AG266" s="146" t="str">
        <f t="shared" ref="AG266:AG288" si="132">IF(ISERROR(Y266*AD266),"",(Y266*AD266))</f>
        <v/>
      </c>
      <c r="AH266" s="146" t="str">
        <f>IF(ISERROR(VLOOKUP($M266,#REF!,9,0)),"",VLOOKUP($M266,#REF!,9,0))</f>
        <v/>
      </c>
      <c r="AI266" s="146" t="str">
        <f t="shared" ref="AI266:AI288" si="133">IF(ISERROR(Y266*AH266),"",(Y266*AH266))</f>
        <v/>
      </c>
      <c r="AJ266" s="168">
        <f t="shared" ref="AJ266:AJ288" si="134">IFERROR($J266,"")</f>
        <v>0</v>
      </c>
      <c r="AK266" s="171"/>
      <c r="AL266" s="174" t="str">
        <f t="shared" ref="AL266:AL288" si="135">IF(ISERROR(Q266-Z266),"",(Q266-Z266))</f>
        <v/>
      </c>
      <c r="AM266" s="179" t="str">
        <f t="shared" ref="AM266:AM288" si="136">IF(ISERROR((AL266*Y266)/1000),"",((AL266*Y266)/1000))</f>
        <v/>
      </c>
      <c r="AN266" s="183" t="str">
        <f t="shared" ref="AN266:AN288" si="137">IF(L266=0,IF(M266=" ","未入力セル",""),"")</f>
        <v>未入力セル</v>
      </c>
      <c r="AO266" s="186" t="str">
        <f t="shared" si="117"/>
        <v/>
      </c>
      <c r="AP266" s="186" t="str">
        <f t="shared" si="118"/>
        <v/>
      </c>
      <c r="AQ266" s="39">
        <f t="shared" si="116"/>
        <v>0</v>
      </c>
      <c r="AR266" s="39" t="str">
        <f>IF(ISERROR(VLOOKUP($M266,#REF!,16,0)),"",VLOOKUP($M266,#REF!,16,0))</f>
        <v/>
      </c>
      <c r="AS266" s="196" t="str">
        <f>IF(ISERROR(VLOOKUP($M266,#REF!,7,0)),"",VLOOKUP($M266,#REF!,7,0))</f>
        <v/>
      </c>
      <c r="AT266" s="203">
        <f t="shared" ref="AT266:AT288" si="138">Y266</f>
        <v>0</v>
      </c>
      <c r="AU266" s="208" t="str">
        <f t="shared" ref="AU266:AU288" si="139">IF(ISERROR(AS266*AT266),"",(AS266*AT266))</f>
        <v/>
      </c>
      <c r="AW266" s="208" t="str">
        <f>IF(ISERROR(VLOOKUP($M266,#REF!,10,0)),"",VLOOKUP($M266,#REF!,10,0))</f>
        <v/>
      </c>
      <c r="AX266" s="203">
        <f t="shared" ref="AX266:AX288" si="140">Y266</f>
        <v>0</v>
      </c>
      <c r="AY266" s="208" t="str">
        <f t="shared" ref="AY266:AY288" si="141">IF(ISERROR(AW266*AX266),"",(AW266*AX266))</f>
        <v/>
      </c>
      <c r="BA266" s="225" t="str">
        <f t="shared" ref="BA266:BA288" si="142">IF(ISERROR((Q266*P266)/1000),"",((Q266*P266)/1000))</f>
        <v/>
      </c>
      <c r="BB266" s="225" t="str">
        <f t="shared" ref="BB266:BB288" si="143">IF(ISERROR((Z266*Y266)/1000),"",((Z266*Y266)/1000))</f>
        <v/>
      </c>
    </row>
    <row r="267" spans="1:54" s="39" customFormat="1" ht="25.2" customHeight="1" x14ac:dyDescent="0.2">
      <c r="A267" s="45"/>
      <c r="B267" s="48"/>
      <c r="C267" s="48"/>
      <c r="D267" s="53"/>
      <c r="E267" s="53"/>
      <c r="F267" s="55"/>
      <c r="G267" s="55"/>
      <c r="H267" s="60"/>
      <c r="I267" s="66"/>
      <c r="J267" s="68"/>
      <c r="L267" s="73">
        <f t="shared" si="119"/>
        <v>0</v>
      </c>
      <c r="M267" s="73" t="str">
        <f t="shared" si="120"/>
        <v xml:space="preserve"> </v>
      </c>
      <c r="N267" s="100">
        <f t="shared" si="121"/>
        <v>0</v>
      </c>
      <c r="O267" s="100">
        <f t="shared" si="122"/>
        <v>0</v>
      </c>
      <c r="P267" s="108">
        <f t="shared" si="123"/>
        <v>0</v>
      </c>
      <c r="Q267" s="108" t="str">
        <f>IF(OR($C267="LED",$C267="不明"),"",IF(ISERROR(VLOOKUP($M267,#REF!,2,0)),"",VLOOKUP($M267,#REF!,2,0)))</f>
        <v/>
      </c>
      <c r="R267" s="100">
        <f t="shared" si="124"/>
        <v>0</v>
      </c>
      <c r="S267" s="100">
        <f t="shared" si="125"/>
        <v>0</v>
      </c>
      <c r="T267" s="120" t="str">
        <f t="shared" si="126"/>
        <v/>
      </c>
      <c r="U267" s="124"/>
      <c r="V267" s="129" t="s">
        <v>164</v>
      </c>
      <c r="W267" s="131"/>
      <c r="X267" s="75" t="str">
        <f>IF(COUNTIF($M267,"*LED*"),"LED設置済",IF(COUNTIF($M267,"*不明*"),"該当不明",IF(ISERROR(VLOOKUP($M267,#REF!,4,0)),"",VLOOKUP($M267,#REF!,4,0))))</f>
        <v/>
      </c>
      <c r="Y267" s="139">
        <f t="shared" si="127"/>
        <v>0</v>
      </c>
      <c r="Z267" s="144" t="str">
        <f>IF(ISERROR(VLOOKUP($M267,#REF!,5,0)),"",VLOOKUP($M267,#REF!,5,0))</f>
        <v/>
      </c>
      <c r="AA267" s="147" t="str">
        <f t="shared" si="128"/>
        <v/>
      </c>
      <c r="AB267" s="147" t="str">
        <f t="shared" si="129"/>
        <v/>
      </c>
      <c r="AC267" s="147" t="str">
        <f>IF(ISERROR(VLOOKUP($M267,#REF!,6,0)),"",VLOOKUP($M267,#REF!,6,0))</f>
        <v/>
      </c>
      <c r="AD267" s="147" t="str">
        <f>IF(ISERROR(VLOOKUP($M267,#REF!,8,0)),"",VLOOKUP($M267,#REF!,8,0))</f>
        <v/>
      </c>
      <c r="AE267" s="152" t="str">
        <f t="shared" si="130"/>
        <v/>
      </c>
      <c r="AF267" s="155" t="str">
        <f t="shared" si="131"/>
        <v/>
      </c>
      <c r="AG267" s="146" t="str">
        <f t="shared" si="132"/>
        <v/>
      </c>
      <c r="AH267" s="146" t="str">
        <f>IF(ISERROR(VLOOKUP($M267,#REF!,9,0)),"",VLOOKUP($M267,#REF!,9,0))</f>
        <v/>
      </c>
      <c r="AI267" s="146" t="str">
        <f t="shared" si="133"/>
        <v/>
      </c>
      <c r="AJ267" s="168">
        <f t="shared" si="134"/>
        <v>0</v>
      </c>
      <c r="AK267" s="171"/>
      <c r="AL267" s="174" t="str">
        <f t="shared" si="135"/>
        <v/>
      </c>
      <c r="AM267" s="179" t="str">
        <f t="shared" si="136"/>
        <v/>
      </c>
      <c r="AN267" s="183" t="str">
        <f t="shared" si="137"/>
        <v>未入力セル</v>
      </c>
      <c r="AO267" s="186" t="str">
        <f t="shared" si="117"/>
        <v/>
      </c>
      <c r="AP267" s="186" t="str">
        <f t="shared" si="118"/>
        <v/>
      </c>
      <c r="AQ267" s="39">
        <f t="shared" si="116"/>
        <v>0</v>
      </c>
      <c r="AR267" s="39" t="str">
        <f>IF(ISERROR(VLOOKUP($M267,#REF!,16,0)),"",VLOOKUP($M267,#REF!,16,0))</f>
        <v/>
      </c>
      <c r="AS267" s="196" t="str">
        <f>IF(ISERROR(VLOOKUP($M267,#REF!,7,0)),"",VLOOKUP($M267,#REF!,7,0))</f>
        <v/>
      </c>
      <c r="AT267" s="203">
        <f t="shared" si="138"/>
        <v>0</v>
      </c>
      <c r="AU267" s="208" t="str">
        <f t="shared" si="139"/>
        <v/>
      </c>
      <c r="AW267" s="208" t="str">
        <f>IF(ISERROR(VLOOKUP($M267,#REF!,10,0)),"",VLOOKUP($M267,#REF!,10,0))</f>
        <v/>
      </c>
      <c r="AX267" s="203">
        <f t="shared" si="140"/>
        <v>0</v>
      </c>
      <c r="AY267" s="208" t="str">
        <f t="shared" si="141"/>
        <v/>
      </c>
      <c r="BA267" s="225" t="str">
        <f t="shared" si="142"/>
        <v/>
      </c>
      <c r="BB267" s="225" t="str">
        <f t="shared" si="143"/>
        <v/>
      </c>
    </row>
    <row r="268" spans="1:54" s="39" customFormat="1" ht="25.2" customHeight="1" x14ac:dyDescent="0.2">
      <c r="A268" s="45"/>
      <c r="B268" s="48"/>
      <c r="C268" s="48"/>
      <c r="D268" s="53"/>
      <c r="E268" s="53"/>
      <c r="F268" s="55"/>
      <c r="G268" s="55"/>
      <c r="H268" s="60"/>
      <c r="I268" s="66"/>
      <c r="J268" s="68"/>
      <c r="L268" s="73">
        <f t="shared" si="119"/>
        <v>0</v>
      </c>
      <c r="M268" s="73" t="str">
        <f t="shared" si="120"/>
        <v xml:space="preserve"> </v>
      </c>
      <c r="N268" s="100">
        <f t="shared" si="121"/>
        <v>0</v>
      </c>
      <c r="O268" s="100">
        <f t="shared" si="122"/>
        <v>0</v>
      </c>
      <c r="P268" s="108">
        <f t="shared" si="123"/>
        <v>0</v>
      </c>
      <c r="Q268" s="108" t="str">
        <f>IF(OR($C268="LED",$C268="不明"),"",IF(ISERROR(VLOOKUP($M268,#REF!,2,0)),"",VLOOKUP($M268,#REF!,2,0)))</f>
        <v/>
      </c>
      <c r="R268" s="100">
        <f t="shared" si="124"/>
        <v>0</v>
      </c>
      <c r="S268" s="100">
        <f t="shared" si="125"/>
        <v>0</v>
      </c>
      <c r="T268" s="120" t="str">
        <f t="shared" si="126"/>
        <v/>
      </c>
      <c r="U268" s="124"/>
      <c r="V268" s="129" t="s">
        <v>164</v>
      </c>
      <c r="W268" s="131"/>
      <c r="X268" s="75" t="str">
        <f>IF(COUNTIF($M268,"*LED*"),"LED設置済",IF(COUNTIF($M268,"*不明*"),"該当不明",IF(ISERROR(VLOOKUP($M268,#REF!,4,0)),"",VLOOKUP($M268,#REF!,4,0))))</f>
        <v/>
      </c>
      <c r="Y268" s="139">
        <f t="shared" si="127"/>
        <v>0</v>
      </c>
      <c r="Z268" s="144" t="str">
        <f>IF(ISERROR(VLOOKUP($M268,#REF!,5,0)),"",VLOOKUP($M268,#REF!,5,0))</f>
        <v/>
      </c>
      <c r="AA268" s="147" t="str">
        <f t="shared" si="128"/>
        <v/>
      </c>
      <c r="AB268" s="147" t="str">
        <f t="shared" si="129"/>
        <v/>
      </c>
      <c r="AC268" s="147" t="str">
        <f>IF(ISERROR(VLOOKUP($M268,#REF!,6,0)),"",VLOOKUP($M268,#REF!,6,0))</f>
        <v/>
      </c>
      <c r="AD268" s="147" t="str">
        <f>IF(ISERROR(VLOOKUP($M268,#REF!,8,0)),"",VLOOKUP($M268,#REF!,8,0))</f>
        <v/>
      </c>
      <c r="AE268" s="152" t="str">
        <f t="shared" si="130"/>
        <v/>
      </c>
      <c r="AF268" s="155" t="str">
        <f t="shared" si="131"/>
        <v/>
      </c>
      <c r="AG268" s="146" t="str">
        <f t="shared" si="132"/>
        <v/>
      </c>
      <c r="AH268" s="146" t="str">
        <f>IF(ISERROR(VLOOKUP($M268,#REF!,9,0)),"",VLOOKUP($M268,#REF!,9,0))</f>
        <v/>
      </c>
      <c r="AI268" s="146" t="str">
        <f t="shared" si="133"/>
        <v/>
      </c>
      <c r="AJ268" s="168">
        <f t="shared" si="134"/>
        <v>0</v>
      </c>
      <c r="AK268" s="171"/>
      <c r="AL268" s="174" t="str">
        <f t="shared" si="135"/>
        <v/>
      </c>
      <c r="AM268" s="179" t="str">
        <f t="shared" si="136"/>
        <v/>
      </c>
      <c r="AN268" s="183" t="str">
        <f t="shared" si="137"/>
        <v>未入力セル</v>
      </c>
      <c r="AO268" s="186" t="str">
        <f t="shared" si="117"/>
        <v/>
      </c>
      <c r="AP268" s="186" t="str">
        <f t="shared" si="118"/>
        <v/>
      </c>
      <c r="AQ268" s="39">
        <f t="shared" si="116"/>
        <v>0</v>
      </c>
      <c r="AR268" s="39" t="str">
        <f>IF(ISERROR(VLOOKUP($M268,#REF!,16,0)),"",VLOOKUP($M268,#REF!,16,0))</f>
        <v/>
      </c>
      <c r="AS268" s="196" t="str">
        <f>IF(ISERROR(VLOOKUP($M268,#REF!,7,0)),"",VLOOKUP($M268,#REF!,7,0))</f>
        <v/>
      </c>
      <c r="AT268" s="203">
        <f t="shared" si="138"/>
        <v>0</v>
      </c>
      <c r="AU268" s="208" t="str">
        <f t="shared" si="139"/>
        <v/>
      </c>
      <c r="AW268" s="208" t="str">
        <f>IF(ISERROR(VLOOKUP($M268,#REF!,10,0)),"",VLOOKUP($M268,#REF!,10,0))</f>
        <v/>
      </c>
      <c r="AX268" s="203">
        <f t="shared" si="140"/>
        <v>0</v>
      </c>
      <c r="AY268" s="208" t="str">
        <f t="shared" si="141"/>
        <v/>
      </c>
      <c r="BA268" s="225" t="str">
        <f t="shared" si="142"/>
        <v/>
      </c>
      <c r="BB268" s="225" t="str">
        <f t="shared" si="143"/>
        <v/>
      </c>
    </row>
    <row r="269" spans="1:54" s="39" customFormat="1" ht="25.2" customHeight="1" x14ac:dyDescent="0.2">
      <c r="A269" s="45"/>
      <c r="B269" s="48"/>
      <c r="C269" s="48"/>
      <c r="D269" s="53"/>
      <c r="E269" s="53"/>
      <c r="F269" s="55"/>
      <c r="G269" s="55"/>
      <c r="H269" s="60"/>
      <c r="I269" s="66"/>
      <c r="J269" s="68"/>
      <c r="L269" s="73">
        <f t="shared" si="119"/>
        <v>0</v>
      </c>
      <c r="M269" s="73" t="str">
        <f t="shared" si="120"/>
        <v xml:space="preserve"> </v>
      </c>
      <c r="N269" s="100">
        <f t="shared" si="121"/>
        <v>0</v>
      </c>
      <c r="O269" s="100">
        <f t="shared" si="122"/>
        <v>0</v>
      </c>
      <c r="P269" s="108">
        <f t="shared" si="123"/>
        <v>0</v>
      </c>
      <c r="Q269" s="108" t="str">
        <f>IF(OR($C269="LED",$C269="不明"),"",IF(ISERROR(VLOOKUP($M269,#REF!,2,0)),"",VLOOKUP($M269,#REF!,2,0)))</f>
        <v/>
      </c>
      <c r="R269" s="100">
        <f t="shared" si="124"/>
        <v>0</v>
      </c>
      <c r="S269" s="100">
        <f t="shared" si="125"/>
        <v>0</v>
      </c>
      <c r="T269" s="120" t="str">
        <f t="shared" si="126"/>
        <v/>
      </c>
      <c r="U269" s="124"/>
      <c r="V269" s="129" t="s">
        <v>164</v>
      </c>
      <c r="W269" s="131"/>
      <c r="X269" s="75" t="str">
        <f>IF(COUNTIF($M269,"*LED*"),"LED設置済",IF(COUNTIF($M269,"*不明*"),"該当不明",IF(ISERROR(VLOOKUP($M269,#REF!,4,0)),"",VLOOKUP($M269,#REF!,4,0))))</f>
        <v/>
      </c>
      <c r="Y269" s="139">
        <f t="shared" si="127"/>
        <v>0</v>
      </c>
      <c r="Z269" s="144" t="str">
        <f>IF(ISERROR(VLOOKUP($M269,#REF!,5,0)),"",VLOOKUP($M269,#REF!,5,0))</f>
        <v/>
      </c>
      <c r="AA269" s="147" t="str">
        <f t="shared" si="128"/>
        <v/>
      </c>
      <c r="AB269" s="147" t="str">
        <f t="shared" si="129"/>
        <v/>
      </c>
      <c r="AC269" s="147" t="str">
        <f>IF(ISERROR(VLOOKUP($M269,#REF!,6,0)),"",VLOOKUP($M269,#REF!,6,0))</f>
        <v/>
      </c>
      <c r="AD269" s="147" t="str">
        <f>IF(ISERROR(VLOOKUP($M269,#REF!,8,0)),"",VLOOKUP($M269,#REF!,8,0))</f>
        <v/>
      </c>
      <c r="AE269" s="152" t="str">
        <f t="shared" si="130"/>
        <v/>
      </c>
      <c r="AF269" s="155" t="str">
        <f t="shared" si="131"/>
        <v/>
      </c>
      <c r="AG269" s="146" t="str">
        <f t="shared" si="132"/>
        <v/>
      </c>
      <c r="AH269" s="146" t="str">
        <f>IF(ISERROR(VLOOKUP($M269,#REF!,9,0)),"",VLOOKUP($M269,#REF!,9,0))</f>
        <v/>
      </c>
      <c r="AI269" s="146" t="str">
        <f t="shared" si="133"/>
        <v/>
      </c>
      <c r="AJ269" s="168">
        <f t="shared" si="134"/>
        <v>0</v>
      </c>
      <c r="AK269" s="171"/>
      <c r="AL269" s="174" t="str">
        <f t="shared" si="135"/>
        <v/>
      </c>
      <c r="AM269" s="179" t="str">
        <f t="shared" si="136"/>
        <v/>
      </c>
      <c r="AN269" s="183" t="str">
        <f t="shared" si="137"/>
        <v>未入力セル</v>
      </c>
      <c r="AO269" s="186" t="str">
        <f t="shared" si="117"/>
        <v/>
      </c>
      <c r="AP269" s="186" t="str">
        <f t="shared" si="118"/>
        <v/>
      </c>
      <c r="AQ269" s="39">
        <f t="shared" si="116"/>
        <v>0</v>
      </c>
      <c r="AR269" s="39" t="str">
        <f>IF(ISERROR(VLOOKUP($M269,#REF!,16,0)),"",VLOOKUP($M269,#REF!,16,0))</f>
        <v/>
      </c>
      <c r="AS269" s="196" t="str">
        <f>IF(ISERROR(VLOOKUP($M269,#REF!,7,0)),"",VLOOKUP($M269,#REF!,7,0))</f>
        <v/>
      </c>
      <c r="AT269" s="203">
        <f t="shared" si="138"/>
        <v>0</v>
      </c>
      <c r="AU269" s="208" t="str">
        <f t="shared" si="139"/>
        <v/>
      </c>
      <c r="AW269" s="208" t="str">
        <f>IF(ISERROR(VLOOKUP($M269,#REF!,10,0)),"",VLOOKUP($M269,#REF!,10,0))</f>
        <v/>
      </c>
      <c r="AX269" s="203">
        <f t="shared" si="140"/>
        <v>0</v>
      </c>
      <c r="AY269" s="208" t="str">
        <f t="shared" si="141"/>
        <v/>
      </c>
      <c r="BA269" s="225" t="str">
        <f t="shared" si="142"/>
        <v/>
      </c>
      <c r="BB269" s="225" t="str">
        <f t="shared" si="143"/>
        <v/>
      </c>
    </row>
    <row r="270" spans="1:54" s="39" customFormat="1" ht="25.2" customHeight="1" x14ac:dyDescent="0.2">
      <c r="A270" s="45"/>
      <c r="B270" s="48"/>
      <c r="C270" s="48"/>
      <c r="D270" s="53"/>
      <c r="E270" s="53"/>
      <c r="F270" s="55"/>
      <c r="G270" s="55"/>
      <c r="H270" s="60"/>
      <c r="I270" s="66"/>
      <c r="J270" s="68"/>
      <c r="L270" s="73">
        <f t="shared" si="119"/>
        <v>0</v>
      </c>
      <c r="M270" s="73" t="str">
        <f t="shared" si="120"/>
        <v xml:space="preserve"> </v>
      </c>
      <c r="N270" s="100">
        <f t="shared" si="121"/>
        <v>0</v>
      </c>
      <c r="O270" s="100">
        <f t="shared" si="122"/>
        <v>0</v>
      </c>
      <c r="P270" s="108">
        <f t="shared" si="123"/>
        <v>0</v>
      </c>
      <c r="Q270" s="108" t="str">
        <f>IF(OR($C270="LED",$C270="不明"),"",IF(ISERROR(VLOOKUP($M270,#REF!,2,0)),"",VLOOKUP($M270,#REF!,2,0)))</f>
        <v/>
      </c>
      <c r="R270" s="100">
        <f t="shared" si="124"/>
        <v>0</v>
      </c>
      <c r="S270" s="100">
        <f t="shared" si="125"/>
        <v>0</v>
      </c>
      <c r="T270" s="120" t="str">
        <f t="shared" si="126"/>
        <v/>
      </c>
      <c r="U270" s="124"/>
      <c r="V270" s="129" t="s">
        <v>164</v>
      </c>
      <c r="W270" s="131"/>
      <c r="X270" s="75" t="str">
        <f>IF(COUNTIF($M270,"*LED*"),"LED設置済",IF(COUNTIF($M270,"*不明*"),"該当不明",IF(ISERROR(VLOOKUP($M270,#REF!,4,0)),"",VLOOKUP($M270,#REF!,4,0))))</f>
        <v/>
      </c>
      <c r="Y270" s="139">
        <f t="shared" si="127"/>
        <v>0</v>
      </c>
      <c r="Z270" s="144" t="str">
        <f>IF(ISERROR(VLOOKUP($M270,#REF!,5,0)),"",VLOOKUP($M270,#REF!,5,0))</f>
        <v/>
      </c>
      <c r="AA270" s="147" t="str">
        <f t="shared" si="128"/>
        <v/>
      </c>
      <c r="AB270" s="147" t="str">
        <f t="shared" si="129"/>
        <v/>
      </c>
      <c r="AC270" s="147" t="str">
        <f>IF(ISERROR(VLOOKUP($M270,#REF!,6,0)),"",VLOOKUP($M270,#REF!,6,0))</f>
        <v/>
      </c>
      <c r="AD270" s="147" t="str">
        <f>IF(ISERROR(VLOOKUP($M270,#REF!,8,0)),"",VLOOKUP($M270,#REF!,8,0))</f>
        <v/>
      </c>
      <c r="AE270" s="152" t="str">
        <f t="shared" si="130"/>
        <v/>
      </c>
      <c r="AF270" s="155" t="str">
        <f t="shared" si="131"/>
        <v/>
      </c>
      <c r="AG270" s="146" t="str">
        <f t="shared" si="132"/>
        <v/>
      </c>
      <c r="AH270" s="146" t="str">
        <f>IF(ISERROR(VLOOKUP($M270,#REF!,9,0)),"",VLOOKUP($M270,#REF!,9,0))</f>
        <v/>
      </c>
      <c r="AI270" s="146" t="str">
        <f t="shared" si="133"/>
        <v/>
      </c>
      <c r="AJ270" s="168">
        <f t="shared" si="134"/>
        <v>0</v>
      </c>
      <c r="AK270" s="171"/>
      <c r="AL270" s="174" t="str">
        <f t="shared" si="135"/>
        <v/>
      </c>
      <c r="AM270" s="179" t="str">
        <f t="shared" si="136"/>
        <v/>
      </c>
      <c r="AN270" s="183" t="str">
        <f t="shared" si="137"/>
        <v>未入力セル</v>
      </c>
      <c r="AO270" s="186" t="str">
        <f t="shared" si="117"/>
        <v/>
      </c>
      <c r="AP270" s="186" t="str">
        <f t="shared" si="118"/>
        <v/>
      </c>
      <c r="AQ270" s="39">
        <f t="shared" si="116"/>
        <v>0</v>
      </c>
      <c r="AR270" s="39" t="str">
        <f>IF(ISERROR(VLOOKUP($M270,#REF!,16,0)),"",VLOOKUP($M270,#REF!,16,0))</f>
        <v/>
      </c>
      <c r="AS270" s="196" t="str">
        <f>IF(ISERROR(VLOOKUP($M270,#REF!,7,0)),"",VLOOKUP($M270,#REF!,7,0))</f>
        <v/>
      </c>
      <c r="AT270" s="203">
        <f t="shared" si="138"/>
        <v>0</v>
      </c>
      <c r="AU270" s="208" t="str">
        <f t="shared" si="139"/>
        <v/>
      </c>
      <c r="AW270" s="208" t="str">
        <f>IF(ISERROR(VLOOKUP($M270,#REF!,10,0)),"",VLOOKUP($M270,#REF!,10,0))</f>
        <v/>
      </c>
      <c r="AX270" s="203">
        <f t="shared" si="140"/>
        <v>0</v>
      </c>
      <c r="AY270" s="208" t="str">
        <f t="shared" si="141"/>
        <v/>
      </c>
      <c r="BA270" s="225" t="str">
        <f t="shared" si="142"/>
        <v/>
      </c>
      <c r="BB270" s="225" t="str">
        <f t="shared" si="143"/>
        <v/>
      </c>
    </row>
    <row r="271" spans="1:54" s="39" customFormat="1" ht="25.2" customHeight="1" x14ac:dyDescent="0.2">
      <c r="A271" s="45"/>
      <c r="B271" s="48"/>
      <c r="C271" s="48"/>
      <c r="D271" s="53"/>
      <c r="E271" s="53"/>
      <c r="F271" s="55"/>
      <c r="G271" s="55"/>
      <c r="H271" s="60"/>
      <c r="I271" s="66"/>
      <c r="J271" s="68"/>
      <c r="L271" s="73">
        <f t="shared" si="119"/>
        <v>0</v>
      </c>
      <c r="M271" s="73" t="str">
        <f t="shared" si="120"/>
        <v xml:space="preserve"> </v>
      </c>
      <c r="N271" s="100">
        <f t="shared" si="121"/>
        <v>0</v>
      </c>
      <c r="O271" s="100">
        <f t="shared" si="122"/>
        <v>0</v>
      </c>
      <c r="P271" s="108">
        <f t="shared" si="123"/>
        <v>0</v>
      </c>
      <c r="Q271" s="108" t="str">
        <f>IF(OR($C271="LED",$C271="不明"),"",IF(ISERROR(VLOOKUP($M271,#REF!,2,0)),"",VLOOKUP($M271,#REF!,2,0)))</f>
        <v/>
      </c>
      <c r="R271" s="100">
        <f t="shared" si="124"/>
        <v>0</v>
      </c>
      <c r="S271" s="100">
        <f t="shared" si="125"/>
        <v>0</v>
      </c>
      <c r="T271" s="120" t="str">
        <f t="shared" si="126"/>
        <v/>
      </c>
      <c r="U271" s="124"/>
      <c r="V271" s="129" t="s">
        <v>164</v>
      </c>
      <c r="W271" s="131"/>
      <c r="X271" s="75" t="str">
        <f>IF(COUNTIF($M271,"*LED*"),"LED設置済",IF(COUNTIF($M271,"*不明*"),"該当不明",IF(ISERROR(VLOOKUP($M271,#REF!,4,0)),"",VLOOKUP($M271,#REF!,4,0))))</f>
        <v/>
      </c>
      <c r="Y271" s="139">
        <f t="shared" si="127"/>
        <v>0</v>
      </c>
      <c r="Z271" s="144" t="str">
        <f>IF(ISERROR(VLOOKUP($M271,#REF!,5,0)),"",VLOOKUP($M271,#REF!,5,0))</f>
        <v/>
      </c>
      <c r="AA271" s="147" t="str">
        <f t="shared" si="128"/>
        <v/>
      </c>
      <c r="AB271" s="147" t="str">
        <f t="shared" si="129"/>
        <v/>
      </c>
      <c r="AC271" s="147" t="str">
        <f>IF(ISERROR(VLOOKUP($M271,#REF!,6,0)),"",VLOOKUP($M271,#REF!,6,0))</f>
        <v/>
      </c>
      <c r="AD271" s="147" t="str">
        <f>IF(ISERROR(VLOOKUP($M271,#REF!,8,0)),"",VLOOKUP($M271,#REF!,8,0))</f>
        <v/>
      </c>
      <c r="AE271" s="152" t="str">
        <f t="shared" si="130"/>
        <v/>
      </c>
      <c r="AF271" s="155" t="str">
        <f t="shared" si="131"/>
        <v/>
      </c>
      <c r="AG271" s="146" t="str">
        <f t="shared" si="132"/>
        <v/>
      </c>
      <c r="AH271" s="146" t="str">
        <f>IF(ISERROR(VLOOKUP($M271,#REF!,9,0)),"",VLOOKUP($M271,#REF!,9,0))</f>
        <v/>
      </c>
      <c r="AI271" s="146" t="str">
        <f t="shared" si="133"/>
        <v/>
      </c>
      <c r="AJ271" s="168">
        <f t="shared" si="134"/>
        <v>0</v>
      </c>
      <c r="AK271" s="171"/>
      <c r="AL271" s="174" t="str">
        <f t="shared" si="135"/>
        <v/>
      </c>
      <c r="AM271" s="179" t="str">
        <f t="shared" si="136"/>
        <v/>
      </c>
      <c r="AN271" s="183" t="str">
        <f t="shared" si="137"/>
        <v>未入力セル</v>
      </c>
      <c r="AO271" s="186" t="str">
        <f t="shared" si="117"/>
        <v/>
      </c>
      <c r="AP271" s="186" t="str">
        <f t="shared" si="118"/>
        <v/>
      </c>
      <c r="AQ271" s="39">
        <f t="shared" si="116"/>
        <v>0</v>
      </c>
      <c r="AR271" s="39" t="str">
        <f>IF(ISERROR(VLOOKUP($M271,#REF!,16,0)),"",VLOOKUP($M271,#REF!,16,0))</f>
        <v/>
      </c>
      <c r="AS271" s="196" t="str">
        <f>IF(ISERROR(VLOOKUP($M271,#REF!,7,0)),"",VLOOKUP($M271,#REF!,7,0))</f>
        <v/>
      </c>
      <c r="AT271" s="203">
        <f t="shared" si="138"/>
        <v>0</v>
      </c>
      <c r="AU271" s="208" t="str">
        <f t="shared" si="139"/>
        <v/>
      </c>
      <c r="AW271" s="208" t="str">
        <f>IF(ISERROR(VLOOKUP($M271,#REF!,10,0)),"",VLOOKUP($M271,#REF!,10,0))</f>
        <v/>
      </c>
      <c r="AX271" s="203">
        <f t="shared" si="140"/>
        <v>0</v>
      </c>
      <c r="AY271" s="208" t="str">
        <f t="shared" si="141"/>
        <v/>
      </c>
      <c r="BA271" s="225" t="str">
        <f t="shared" si="142"/>
        <v/>
      </c>
      <c r="BB271" s="225" t="str">
        <f t="shared" si="143"/>
        <v/>
      </c>
    </row>
    <row r="272" spans="1:54" s="39" customFormat="1" ht="25.2" customHeight="1" x14ac:dyDescent="0.2">
      <c r="A272" s="45"/>
      <c r="B272" s="48"/>
      <c r="C272" s="48"/>
      <c r="D272" s="53"/>
      <c r="E272" s="53"/>
      <c r="F272" s="55"/>
      <c r="G272" s="55"/>
      <c r="H272" s="60"/>
      <c r="I272" s="66"/>
      <c r="J272" s="68"/>
      <c r="L272" s="73">
        <f t="shared" si="119"/>
        <v>0</v>
      </c>
      <c r="M272" s="73" t="str">
        <f t="shared" si="120"/>
        <v xml:space="preserve"> </v>
      </c>
      <c r="N272" s="100">
        <f t="shared" si="121"/>
        <v>0</v>
      </c>
      <c r="O272" s="100">
        <f t="shared" si="122"/>
        <v>0</v>
      </c>
      <c r="P272" s="108">
        <f t="shared" si="123"/>
        <v>0</v>
      </c>
      <c r="Q272" s="108" t="str">
        <f>IF(OR($C272="LED",$C272="不明"),"",IF(ISERROR(VLOOKUP($M272,#REF!,2,0)),"",VLOOKUP($M272,#REF!,2,0)))</f>
        <v/>
      </c>
      <c r="R272" s="100">
        <f t="shared" si="124"/>
        <v>0</v>
      </c>
      <c r="S272" s="100">
        <f t="shared" si="125"/>
        <v>0</v>
      </c>
      <c r="T272" s="120" t="str">
        <f t="shared" si="126"/>
        <v/>
      </c>
      <c r="U272" s="124"/>
      <c r="V272" s="129" t="s">
        <v>164</v>
      </c>
      <c r="W272" s="131"/>
      <c r="X272" s="75" t="str">
        <f>IF(COUNTIF($M272,"*LED*"),"LED設置済",IF(COUNTIF($M272,"*不明*"),"該当不明",IF(ISERROR(VLOOKUP($M272,#REF!,4,0)),"",VLOOKUP($M272,#REF!,4,0))))</f>
        <v/>
      </c>
      <c r="Y272" s="139">
        <f t="shared" si="127"/>
        <v>0</v>
      </c>
      <c r="Z272" s="144" t="str">
        <f>IF(ISERROR(VLOOKUP($M272,#REF!,5,0)),"",VLOOKUP($M272,#REF!,5,0))</f>
        <v/>
      </c>
      <c r="AA272" s="147" t="str">
        <f t="shared" si="128"/>
        <v/>
      </c>
      <c r="AB272" s="147" t="str">
        <f t="shared" si="129"/>
        <v/>
      </c>
      <c r="AC272" s="147" t="str">
        <f>IF(ISERROR(VLOOKUP($M272,#REF!,6,0)),"",VLOOKUP($M272,#REF!,6,0))</f>
        <v/>
      </c>
      <c r="AD272" s="147" t="str">
        <f>IF(ISERROR(VLOOKUP($M272,#REF!,8,0)),"",VLOOKUP($M272,#REF!,8,0))</f>
        <v/>
      </c>
      <c r="AE272" s="152" t="str">
        <f t="shared" si="130"/>
        <v/>
      </c>
      <c r="AF272" s="155" t="str">
        <f t="shared" si="131"/>
        <v/>
      </c>
      <c r="AG272" s="146" t="str">
        <f t="shared" si="132"/>
        <v/>
      </c>
      <c r="AH272" s="146" t="str">
        <f>IF(ISERROR(VLOOKUP($M272,#REF!,9,0)),"",VLOOKUP($M272,#REF!,9,0))</f>
        <v/>
      </c>
      <c r="AI272" s="146" t="str">
        <f t="shared" si="133"/>
        <v/>
      </c>
      <c r="AJ272" s="168">
        <f t="shared" si="134"/>
        <v>0</v>
      </c>
      <c r="AK272" s="171"/>
      <c r="AL272" s="174" t="str">
        <f t="shared" si="135"/>
        <v/>
      </c>
      <c r="AM272" s="179" t="str">
        <f t="shared" si="136"/>
        <v/>
      </c>
      <c r="AN272" s="183" t="str">
        <f t="shared" si="137"/>
        <v>未入力セル</v>
      </c>
      <c r="AO272" s="186" t="str">
        <f t="shared" si="117"/>
        <v/>
      </c>
      <c r="AP272" s="186" t="str">
        <f t="shared" si="118"/>
        <v/>
      </c>
      <c r="AQ272" s="39">
        <f t="shared" si="116"/>
        <v>0</v>
      </c>
      <c r="AR272" s="39" t="str">
        <f>IF(ISERROR(VLOOKUP($M272,#REF!,16,0)),"",VLOOKUP($M272,#REF!,16,0))</f>
        <v/>
      </c>
      <c r="AS272" s="196" t="str">
        <f>IF(ISERROR(VLOOKUP($M272,#REF!,7,0)),"",VLOOKUP($M272,#REF!,7,0))</f>
        <v/>
      </c>
      <c r="AT272" s="203">
        <f t="shared" si="138"/>
        <v>0</v>
      </c>
      <c r="AU272" s="208" t="str">
        <f t="shared" si="139"/>
        <v/>
      </c>
      <c r="AW272" s="208" t="str">
        <f>IF(ISERROR(VLOOKUP($M272,#REF!,10,0)),"",VLOOKUP($M272,#REF!,10,0))</f>
        <v/>
      </c>
      <c r="AX272" s="203">
        <f t="shared" si="140"/>
        <v>0</v>
      </c>
      <c r="AY272" s="208" t="str">
        <f t="shared" si="141"/>
        <v/>
      </c>
      <c r="BA272" s="225" t="str">
        <f t="shared" si="142"/>
        <v/>
      </c>
      <c r="BB272" s="225" t="str">
        <f t="shared" si="143"/>
        <v/>
      </c>
    </row>
    <row r="273" spans="1:54" s="39" customFormat="1" ht="25.2" customHeight="1" x14ac:dyDescent="0.2">
      <c r="A273" s="45"/>
      <c r="B273" s="48"/>
      <c r="C273" s="48"/>
      <c r="D273" s="53"/>
      <c r="E273" s="53"/>
      <c r="F273" s="55"/>
      <c r="G273" s="55"/>
      <c r="H273" s="60"/>
      <c r="I273" s="66"/>
      <c r="J273" s="68"/>
      <c r="L273" s="73">
        <f t="shared" si="119"/>
        <v>0</v>
      </c>
      <c r="M273" s="73" t="str">
        <f t="shared" si="120"/>
        <v xml:space="preserve"> </v>
      </c>
      <c r="N273" s="100">
        <f t="shared" si="121"/>
        <v>0</v>
      </c>
      <c r="O273" s="100">
        <f t="shared" si="122"/>
        <v>0</v>
      </c>
      <c r="P273" s="108">
        <f t="shared" si="123"/>
        <v>0</v>
      </c>
      <c r="Q273" s="108" t="str">
        <f>IF(OR($C273="LED",$C273="不明"),"",IF(ISERROR(VLOOKUP($M273,#REF!,2,0)),"",VLOOKUP($M273,#REF!,2,0)))</f>
        <v/>
      </c>
      <c r="R273" s="100">
        <f t="shared" si="124"/>
        <v>0</v>
      </c>
      <c r="S273" s="100">
        <f t="shared" si="125"/>
        <v>0</v>
      </c>
      <c r="T273" s="120" t="str">
        <f t="shared" si="126"/>
        <v/>
      </c>
      <c r="U273" s="124"/>
      <c r="V273" s="129" t="s">
        <v>164</v>
      </c>
      <c r="W273" s="131"/>
      <c r="X273" s="75" t="str">
        <f>IF(COUNTIF($M273,"*LED*"),"LED設置済",IF(COUNTIF($M273,"*不明*"),"該当不明",IF(ISERROR(VLOOKUP($M273,#REF!,4,0)),"",VLOOKUP($M273,#REF!,4,0))))</f>
        <v/>
      </c>
      <c r="Y273" s="139">
        <f t="shared" si="127"/>
        <v>0</v>
      </c>
      <c r="Z273" s="144" t="str">
        <f>IF(ISERROR(VLOOKUP($M273,#REF!,5,0)),"",VLOOKUP($M273,#REF!,5,0))</f>
        <v/>
      </c>
      <c r="AA273" s="147" t="str">
        <f t="shared" si="128"/>
        <v/>
      </c>
      <c r="AB273" s="147" t="str">
        <f t="shared" si="129"/>
        <v/>
      </c>
      <c r="AC273" s="147" t="str">
        <f>IF(ISERROR(VLOOKUP($M273,#REF!,6,0)),"",VLOOKUP($M273,#REF!,6,0))</f>
        <v/>
      </c>
      <c r="AD273" s="147" t="str">
        <f>IF(ISERROR(VLOOKUP($M273,#REF!,8,0)),"",VLOOKUP($M273,#REF!,8,0))</f>
        <v/>
      </c>
      <c r="AE273" s="152" t="str">
        <f t="shared" si="130"/>
        <v/>
      </c>
      <c r="AF273" s="155" t="str">
        <f t="shared" si="131"/>
        <v/>
      </c>
      <c r="AG273" s="146" t="str">
        <f t="shared" si="132"/>
        <v/>
      </c>
      <c r="AH273" s="146" t="str">
        <f>IF(ISERROR(VLOOKUP($M273,#REF!,9,0)),"",VLOOKUP($M273,#REF!,9,0))</f>
        <v/>
      </c>
      <c r="AI273" s="146" t="str">
        <f t="shared" si="133"/>
        <v/>
      </c>
      <c r="AJ273" s="168">
        <f t="shared" si="134"/>
        <v>0</v>
      </c>
      <c r="AK273" s="171"/>
      <c r="AL273" s="174" t="str">
        <f t="shared" si="135"/>
        <v/>
      </c>
      <c r="AM273" s="179" t="str">
        <f t="shared" si="136"/>
        <v/>
      </c>
      <c r="AN273" s="183" t="str">
        <f t="shared" si="137"/>
        <v>未入力セル</v>
      </c>
      <c r="AO273" s="186" t="str">
        <f t="shared" si="117"/>
        <v/>
      </c>
      <c r="AP273" s="186" t="str">
        <f t="shared" si="118"/>
        <v/>
      </c>
      <c r="AQ273" s="39">
        <f t="shared" si="116"/>
        <v>0</v>
      </c>
      <c r="AR273" s="39" t="str">
        <f>IF(ISERROR(VLOOKUP($M273,#REF!,16,0)),"",VLOOKUP($M273,#REF!,16,0))</f>
        <v/>
      </c>
      <c r="AS273" s="196" t="str">
        <f>IF(ISERROR(VLOOKUP($M273,#REF!,7,0)),"",VLOOKUP($M273,#REF!,7,0))</f>
        <v/>
      </c>
      <c r="AT273" s="203">
        <f t="shared" si="138"/>
        <v>0</v>
      </c>
      <c r="AU273" s="208" t="str">
        <f t="shared" si="139"/>
        <v/>
      </c>
      <c r="AW273" s="208" t="str">
        <f>IF(ISERROR(VLOOKUP($M273,#REF!,10,0)),"",VLOOKUP($M273,#REF!,10,0))</f>
        <v/>
      </c>
      <c r="AX273" s="203">
        <f t="shared" si="140"/>
        <v>0</v>
      </c>
      <c r="AY273" s="208" t="str">
        <f t="shared" si="141"/>
        <v/>
      </c>
      <c r="BA273" s="225" t="str">
        <f t="shared" si="142"/>
        <v/>
      </c>
      <c r="BB273" s="225" t="str">
        <f t="shared" si="143"/>
        <v/>
      </c>
    </row>
    <row r="274" spans="1:54" s="39" customFormat="1" ht="25.2" customHeight="1" x14ac:dyDescent="0.2">
      <c r="A274" s="45"/>
      <c r="B274" s="48"/>
      <c r="C274" s="48"/>
      <c r="D274" s="53"/>
      <c r="E274" s="53"/>
      <c r="F274" s="55"/>
      <c r="G274" s="55"/>
      <c r="H274" s="60"/>
      <c r="I274" s="66"/>
      <c r="J274" s="68"/>
      <c r="L274" s="73">
        <f t="shared" si="119"/>
        <v>0</v>
      </c>
      <c r="M274" s="73" t="str">
        <f t="shared" si="120"/>
        <v xml:space="preserve"> </v>
      </c>
      <c r="N274" s="100">
        <f t="shared" si="121"/>
        <v>0</v>
      </c>
      <c r="O274" s="100">
        <f t="shared" si="122"/>
        <v>0</v>
      </c>
      <c r="P274" s="108">
        <f t="shared" si="123"/>
        <v>0</v>
      </c>
      <c r="Q274" s="108" t="str">
        <f>IF(OR($C274="LED",$C274="不明"),"",IF(ISERROR(VLOOKUP($M274,#REF!,2,0)),"",VLOOKUP($M274,#REF!,2,0)))</f>
        <v/>
      </c>
      <c r="R274" s="100">
        <f t="shared" si="124"/>
        <v>0</v>
      </c>
      <c r="S274" s="100">
        <f t="shared" si="125"/>
        <v>0</v>
      </c>
      <c r="T274" s="120" t="str">
        <f t="shared" si="126"/>
        <v/>
      </c>
      <c r="U274" s="124"/>
      <c r="V274" s="129" t="s">
        <v>164</v>
      </c>
      <c r="W274" s="131"/>
      <c r="X274" s="75" t="str">
        <f>IF(COUNTIF($M274,"*LED*"),"LED設置済",IF(COUNTIF($M274,"*不明*"),"該当不明",IF(ISERROR(VLOOKUP($M274,#REF!,4,0)),"",VLOOKUP($M274,#REF!,4,0))))</f>
        <v/>
      </c>
      <c r="Y274" s="139">
        <f t="shared" si="127"/>
        <v>0</v>
      </c>
      <c r="Z274" s="144" t="str">
        <f>IF(ISERROR(VLOOKUP($M274,#REF!,5,0)),"",VLOOKUP($M274,#REF!,5,0))</f>
        <v/>
      </c>
      <c r="AA274" s="147" t="str">
        <f t="shared" si="128"/>
        <v/>
      </c>
      <c r="AB274" s="147" t="str">
        <f t="shared" si="129"/>
        <v/>
      </c>
      <c r="AC274" s="147" t="str">
        <f>IF(ISERROR(VLOOKUP($M274,#REF!,6,0)),"",VLOOKUP($M274,#REF!,6,0))</f>
        <v/>
      </c>
      <c r="AD274" s="147" t="str">
        <f>IF(ISERROR(VLOOKUP($M274,#REF!,8,0)),"",VLOOKUP($M274,#REF!,8,0))</f>
        <v/>
      </c>
      <c r="AE274" s="152" t="str">
        <f t="shared" si="130"/>
        <v/>
      </c>
      <c r="AF274" s="155" t="str">
        <f t="shared" si="131"/>
        <v/>
      </c>
      <c r="AG274" s="146" t="str">
        <f t="shared" si="132"/>
        <v/>
      </c>
      <c r="AH274" s="146" t="str">
        <f>IF(ISERROR(VLOOKUP($M274,#REF!,9,0)),"",VLOOKUP($M274,#REF!,9,0))</f>
        <v/>
      </c>
      <c r="AI274" s="146" t="str">
        <f t="shared" si="133"/>
        <v/>
      </c>
      <c r="AJ274" s="168">
        <f t="shared" si="134"/>
        <v>0</v>
      </c>
      <c r="AK274" s="171"/>
      <c r="AL274" s="174" t="str">
        <f t="shared" si="135"/>
        <v/>
      </c>
      <c r="AM274" s="179" t="str">
        <f t="shared" si="136"/>
        <v/>
      </c>
      <c r="AN274" s="183" t="str">
        <f t="shared" si="137"/>
        <v>未入力セル</v>
      </c>
      <c r="AO274" s="186" t="str">
        <f t="shared" si="117"/>
        <v/>
      </c>
      <c r="AP274" s="186" t="str">
        <f t="shared" si="118"/>
        <v/>
      </c>
      <c r="AQ274" s="39">
        <f t="shared" si="116"/>
        <v>0</v>
      </c>
      <c r="AR274" s="39" t="str">
        <f>IF(ISERROR(VLOOKUP($M274,#REF!,16,0)),"",VLOOKUP($M274,#REF!,16,0))</f>
        <v/>
      </c>
      <c r="AS274" s="196" t="str">
        <f>IF(ISERROR(VLOOKUP($M274,#REF!,7,0)),"",VLOOKUP($M274,#REF!,7,0))</f>
        <v/>
      </c>
      <c r="AT274" s="203">
        <f t="shared" si="138"/>
        <v>0</v>
      </c>
      <c r="AU274" s="208" t="str">
        <f t="shared" si="139"/>
        <v/>
      </c>
      <c r="AW274" s="208" t="str">
        <f>IF(ISERROR(VLOOKUP($M274,#REF!,10,0)),"",VLOOKUP($M274,#REF!,10,0))</f>
        <v/>
      </c>
      <c r="AX274" s="203">
        <f t="shared" si="140"/>
        <v>0</v>
      </c>
      <c r="AY274" s="208" t="str">
        <f t="shared" si="141"/>
        <v/>
      </c>
      <c r="BA274" s="225" t="str">
        <f t="shared" si="142"/>
        <v/>
      </c>
      <c r="BB274" s="225" t="str">
        <f t="shared" si="143"/>
        <v/>
      </c>
    </row>
    <row r="275" spans="1:54" s="39" customFormat="1" ht="25.2" customHeight="1" x14ac:dyDescent="0.2">
      <c r="A275" s="45"/>
      <c r="B275" s="48"/>
      <c r="C275" s="48"/>
      <c r="D275" s="53"/>
      <c r="E275" s="53"/>
      <c r="F275" s="55"/>
      <c r="G275" s="55"/>
      <c r="H275" s="60"/>
      <c r="I275" s="66"/>
      <c r="J275" s="68"/>
      <c r="L275" s="73">
        <f t="shared" si="119"/>
        <v>0</v>
      </c>
      <c r="M275" s="73" t="str">
        <f t="shared" si="120"/>
        <v xml:space="preserve"> </v>
      </c>
      <c r="N275" s="100">
        <f t="shared" si="121"/>
        <v>0</v>
      </c>
      <c r="O275" s="100">
        <f t="shared" si="122"/>
        <v>0</v>
      </c>
      <c r="P275" s="108">
        <f t="shared" si="123"/>
        <v>0</v>
      </c>
      <c r="Q275" s="108" t="str">
        <f>IF(OR($C275="LED",$C275="不明"),"",IF(ISERROR(VLOOKUP($M275,#REF!,2,0)),"",VLOOKUP($M275,#REF!,2,0)))</f>
        <v/>
      </c>
      <c r="R275" s="100">
        <f t="shared" si="124"/>
        <v>0</v>
      </c>
      <c r="S275" s="100">
        <f t="shared" si="125"/>
        <v>0</v>
      </c>
      <c r="T275" s="120" t="str">
        <f t="shared" si="126"/>
        <v/>
      </c>
      <c r="U275" s="124"/>
      <c r="V275" s="129" t="s">
        <v>164</v>
      </c>
      <c r="W275" s="131"/>
      <c r="X275" s="75" t="str">
        <f>IF(COUNTIF($M275,"*LED*"),"LED設置済",IF(COUNTIF($M275,"*不明*"),"該当不明",IF(ISERROR(VLOOKUP($M275,#REF!,4,0)),"",VLOOKUP($M275,#REF!,4,0))))</f>
        <v/>
      </c>
      <c r="Y275" s="139">
        <f t="shared" si="127"/>
        <v>0</v>
      </c>
      <c r="Z275" s="144" t="str">
        <f>IF(ISERROR(VLOOKUP($M275,#REF!,5,0)),"",VLOOKUP($M275,#REF!,5,0))</f>
        <v/>
      </c>
      <c r="AA275" s="147" t="str">
        <f t="shared" si="128"/>
        <v/>
      </c>
      <c r="AB275" s="147" t="str">
        <f t="shared" si="129"/>
        <v/>
      </c>
      <c r="AC275" s="147" t="str">
        <f>IF(ISERROR(VLOOKUP($M275,#REF!,6,0)),"",VLOOKUP($M275,#REF!,6,0))</f>
        <v/>
      </c>
      <c r="AD275" s="147" t="str">
        <f>IF(ISERROR(VLOOKUP($M275,#REF!,8,0)),"",VLOOKUP($M275,#REF!,8,0))</f>
        <v/>
      </c>
      <c r="AE275" s="152" t="str">
        <f t="shared" si="130"/>
        <v/>
      </c>
      <c r="AF275" s="155" t="str">
        <f t="shared" si="131"/>
        <v/>
      </c>
      <c r="AG275" s="146" t="str">
        <f t="shared" si="132"/>
        <v/>
      </c>
      <c r="AH275" s="146" t="str">
        <f>IF(ISERROR(VLOOKUP($M275,#REF!,9,0)),"",VLOOKUP($M275,#REF!,9,0))</f>
        <v/>
      </c>
      <c r="AI275" s="146" t="str">
        <f t="shared" si="133"/>
        <v/>
      </c>
      <c r="AJ275" s="168">
        <f t="shared" si="134"/>
        <v>0</v>
      </c>
      <c r="AK275" s="171"/>
      <c r="AL275" s="174" t="str">
        <f t="shared" si="135"/>
        <v/>
      </c>
      <c r="AM275" s="179" t="str">
        <f t="shared" si="136"/>
        <v/>
      </c>
      <c r="AN275" s="183" t="str">
        <f t="shared" si="137"/>
        <v>未入力セル</v>
      </c>
      <c r="AO275" s="186" t="str">
        <f t="shared" si="117"/>
        <v/>
      </c>
      <c r="AP275" s="186" t="str">
        <f t="shared" si="118"/>
        <v/>
      </c>
      <c r="AQ275" s="39">
        <f t="shared" si="116"/>
        <v>0</v>
      </c>
      <c r="AR275" s="39" t="str">
        <f>IF(ISERROR(VLOOKUP($M275,#REF!,16,0)),"",VLOOKUP($M275,#REF!,16,0))</f>
        <v/>
      </c>
      <c r="AS275" s="196" t="str">
        <f>IF(ISERROR(VLOOKUP($M275,#REF!,7,0)),"",VLOOKUP($M275,#REF!,7,0))</f>
        <v/>
      </c>
      <c r="AT275" s="203">
        <f t="shared" si="138"/>
        <v>0</v>
      </c>
      <c r="AU275" s="208" t="str">
        <f t="shared" si="139"/>
        <v/>
      </c>
      <c r="AW275" s="208" t="str">
        <f>IF(ISERROR(VLOOKUP($M275,#REF!,10,0)),"",VLOOKUP($M275,#REF!,10,0))</f>
        <v/>
      </c>
      <c r="AX275" s="203">
        <f t="shared" si="140"/>
        <v>0</v>
      </c>
      <c r="AY275" s="208" t="str">
        <f t="shared" si="141"/>
        <v/>
      </c>
      <c r="BA275" s="225" t="str">
        <f t="shared" si="142"/>
        <v/>
      </c>
      <c r="BB275" s="225" t="str">
        <f t="shared" si="143"/>
        <v/>
      </c>
    </row>
    <row r="276" spans="1:54" s="39" customFormat="1" ht="25.2" customHeight="1" x14ac:dyDescent="0.2">
      <c r="A276" s="45"/>
      <c r="B276" s="48"/>
      <c r="C276" s="48"/>
      <c r="D276" s="53"/>
      <c r="E276" s="53"/>
      <c r="F276" s="55"/>
      <c r="G276" s="55"/>
      <c r="H276" s="60"/>
      <c r="I276" s="66"/>
      <c r="J276" s="68"/>
      <c r="L276" s="73">
        <f t="shared" si="119"/>
        <v>0</v>
      </c>
      <c r="M276" s="73" t="str">
        <f t="shared" si="120"/>
        <v xml:space="preserve"> </v>
      </c>
      <c r="N276" s="100">
        <f t="shared" si="121"/>
        <v>0</v>
      </c>
      <c r="O276" s="100">
        <f t="shared" si="122"/>
        <v>0</v>
      </c>
      <c r="P276" s="108">
        <f t="shared" si="123"/>
        <v>0</v>
      </c>
      <c r="Q276" s="108" t="str">
        <f>IF(OR($C276="LED",$C276="不明"),"",IF(ISERROR(VLOOKUP($M276,#REF!,2,0)),"",VLOOKUP($M276,#REF!,2,0)))</f>
        <v/>
      </c>
      <c r="R276" s="100">
        <f t="shared" si="124"/>
        <v>0</v>
      </c>
      <c r="S276" s="100">
        <f t="shared" si="125"/>
        <v>0</v>
      </c>
      <c r="T276" s="120" t="str">
        <f t="shared" si="126"/>
        <v/>
      </c>
      <c r="U276" s="124"/>
      <c r="V276" s="129" t="s">
        <v>164</v>
      </c>
      <c r="W276" s="131"/>
      <c r="X276" s="75" t="str">
        <f>IF(COUNTIF($M276,"*LED*"),"LED設置済",IF(COUNTIF($M276,"*不明*"),"該当不明",IF(ISERROR(VLOOKUP($M276,#REF!,4,0)),"",VLOOKUP($M276,#REF!,4,0))))</f>
        <v/>
      </c>
      <c r="Y276" s="139">
        <f t="shared" si="127"/>
        <v>0</v>
      </c>
      <c r="Z276" s="144" t="str">
        <f>IF(ISERROR(VLOOKUP($M276,#REF!,5,0)),"",VLOOKUP($M276,#REF!,5,0))</f>
        <v/>
      </c>
      <c r="AA276" s="147" t="str">
        <f t="shared" si="128"/>
        <v/>
      </c>
      <c r="AB276" s="147" t="str">
        <f t="shared" si="129"/>
        <v/>
      </c>
      <c r="AC276" s="147" t="str">
        <f>IF(ISERROR(VLOOKUP($M276,#REF!,6,0)),"",VLOOKUP($M276,#REF!,6,0))</f>
        <v/>
      </c>
      <c r="AD276" s="147" t="str">
        <f>IF(ISERROR(VLOOKUP($M276,#REF!,8,0)),"",VLOOKUP($M276,#REF!,8,0))</f>
        <v/>
      </c>
      <c r="AE276" s="152" t="str">
        <f t="shared" si="130"/>
        <v/>
      </c>
      <c r="AF276" s="155" t="str">
        <f t="shared" si="131"/>
        <v/>
      </c>
      <c r="AG276" s="146" t="str">
        <f t="shared" si="132"/>
        <v/>
      </c>
      <c r="AH276" s="146" t="str">
        <f>IF(ISERROR(VLOOKUP($M276,#REF!,9,0)),"",VLOOKUP($M276,#REF!,9,0))</f>
        <v/>
      </c>
      <c r="AI276" s="146" t="str">
        <f t="shared" si="133"/>
        <v/>
      </c>
      <c r="AJ276" s="168">
        <f t="shared" si="134"/>
        <v>0</v>
      </c>
      <c r="AK276" s="171"/>
      <c r="AL276" s="174" t="str">
        <f t="shared" si="135"/>
        <v/>
      </c>
      <c r="AM276" s="179" t="str">
        <f t="shared" si="136"/>
        <v/>
      </c>
      <c r="AN276" s="183" t="str">
        <f t="shared" si="137"/>
        <v>未入力セル</v>
      </c>
      <c r="AO276" s="186" t="str">
        <f t="shared" si="117"/>
        <v/>
      </c>
      <c r="AP276" s="186" t="str">
        <f t="shared" si="118"/>
        <v/>
      </c>
      <c r="AQ276" s="39">
        <f t="shared" si="116"/>
        <v>0</v>
      </c>
      <c r="AR276" s="39" t="str">
        <f>IF(ISERROR(VLOOKUP($M276,#REF!,16,0)),"",VLOOKUP($M276,#REF!,16,0))</f>
        <v/>
      </c>
      <c r="AS276" s="196" t="str">
        <f>IF(ISERROR(VLOOKUP($M276,#REF!,7,0)),"",VLOOKUP($M276,#REF!,7,0))</f>
        <v/>
      </c>
      <c r="AT276" s="203">
        <f t="shared" si="138"/>
        <v>0</v>
      </c>
      <c r="AU276" s="208" t="str">
        <f t="shared" si="139"/>
        <v/>
      </c>
      <c r="AW276" s="208" t="str">
        <f>IF(ISERROR(VLOOKUP($M276,#REF!,10,0)),"",VLOOKUP($M276,#REF!,10,0))</f>
        <v/>
      </c>
      <c r="AX276" s="203">
        <f t="shared" si="140"/>
        <v>0</v>
      </c>
      <c r="AY276" s="208" t="str">
        <f t="shared" si="141"/>
        <v/>
      </c>
      <c r="BA276" s="225" t="str">
        <f t="shared" si="142"/>
        <v/>
      </c>
      <c r="BB276" s="225" t="str">
        <f t="shared" si="143"/>
        <v/>
      </c>
    </row>
    <row r="277" spans="1:54" s="39" customFormat="1" ht="25.2" customHeight="1" x14ac:dyDescent="0.2">
      <c r="A277" s="45"/>
      <c r="B277" s="48"/>
      <c r="C277" s="48"/>
      <c r="D277" s="53"/>
      <c r="E277" s="53"/>
      <c r="F277" s="55"/>
      <c r="G277" s="55"/>
      <c r="H277" s="60"/>
      <c r="I277" s="66"/>
      <c r="J277" s="68"/>
      <c r="L277" s="73">
        <f t="shared" si="119"/>
        <v>0</v>
      </c>
      <c r="M277" s="73" t="str">
        <f t="shared" si="120"/>
        <v xml:space="preserve"> </v>
      </c>
      <c r="N277" s="100">
        <f t="shared" si="121"/>
        <v>0</v>
      </c>
      <c r="O277" s="100">
        <f t="shared" si="122"/>
        <v>0</v>
      </c>
      <c r="P277" s="108">
        <f t="shared" si="123"/>
        <v>0</v>
      </c>
      <c r="Q277" s="108" t="str">
        <f>IF(OR($C277="LED",$C277="不明"),"",IF(ISERROR(VLOOKUP($M277,#REF!,2,0)),"",VLOOKUP($M277,#REF!,2,0)))</f>
        <v/>
      </c>
      <c r="R277" s="100">
        <f t="shared" si="124"/>
        <v>0</v>
      </c>
      <c r="S277" s="100">
        <f t="shared" si="125"/>
        <v>0</v>
      </c>
      <c r="T277" s="120" t="str">
        <f t="shared" si="126"/>
        <v/>
      </c>
      <c r="U277" s="124"/>
      <c r="V277" s="129" t="s">
        <v>164</v>
      </c>
      <c r="W277" s="131"/>
      <c r="X277" s="75" t="str">
        <f>IF(COUNTIF($M277,"*LED*"),"LED設置済",IF(COUNTIF($M277,"*不明*"),"該当不明",IF(ISERROR(VLOOKUP($M277,#REF!,4,0)),"",VLOOKUP($M277,#REF!,4,0))))</f>
        <v/>
      </c>
      <c r="Y277" s="139">
        <f t="shared" si="127"/>
        <v>0</v>
      </c>
      <c r="Z277" s="144" t="str">
        <f>IF(ISERROR(VLOOKUP($M277,#REF!,5,0)),"",VLOOKUP($M277,#REF!,5,0))</f>
        <v/>
      </c>
      <c r="AA277" s="147" t="str">
        <f t="shared" si="128"/>
        <v/>
      </c>
      <c r="AB277" s="147" t="str">
        <f t="shared" si="129"/>
        <v/>
      </c>
      <c r="AC277" s="147" t="str">
        <f>IF(ISERROR(VLOOKUP($M277,#REF!,6,0)),"",VLOOKUP($M277,#REF!,6,0))</f>
        <v/>
      </c>
      <c r="AD277" s="147" t="str">
        <f>IF(ISERROR(VLOOKUP($M277,#REF!,8,0)),"",VLOOKUP($M277,#REF!,8,0))</f>
        <v/>
      </c>
      <c r="AE277" s="152" t="str">
        <f t="shared" si="130"/>
        <v/>
      </c>
      <c r="AF277" s="155" t="str">
        <f t="shared" si="131"/>
        <v/>
      </c>
      <c r="AG277" s="146" t="str">
        <f t="shared" si="132"/>
        <v/>
      </c>
      <c r="AH277" s="146" t="str">
        <f>IF(ISERROR(VLOOKUP($M277,#REF!,9,0)),"",VLOOKUP($M277,#REF!,9,0))</f>
        <v/>
      </c>
      <c r="AI277" s="146" t="str">
        <f t="shared" si="133"/>
        <v/>
      </c>
      <c r="AJ277" s="168">
        <f t="shared" si="134"/>
        <v>0</v>
      </c>
      <c r="AK277" s="171"/>
      <c r="AL277" s="174" t="str">
        <f t="shared" si="135"/>
        <v/>
      </c>
      <c r="AM277" s="179" t="str">
        <f t="shared" si="136"/>
        <v/>
      </c>
      <c r="AN277" s="183" t="str">
        <f t="shared" si="137"/>
        <v>未入力セル</v>
      </c>
      <c r="AO277" s="186" t="str">
        <f t="shared" si="117"/>
        <v/>
      </c>
      <c r="AP277" s="186" t="str">
        <f t="shared" si="118"/>
        <v/>
      </c>
      <c r="AQ277" s="39">
        <f t="shared" si="116"/>
        <v>0</v>
      </c>
      <c r="AR277" s="39" t="str">
        <f>IF(ISERROR(VLOOKUP($M277,#REF!,16,0)),"",VLOOKUP($M277,#REF!,16,0))</f>
        <v/>
      </c>
      <c r="AS277" s="196" t="str">
        <f>IF(ISERROR(VLOOKUP($M277,#REF!,7,0)),"",VLOOKUP($M277,#REF!,7,0))</f>
        <v/>
      </c>
      <c r="AT277" s="203">
        <f t="shared" si="138"/>
        <v>0</v>
      </c>
      <c r="AU277" s="208" t="str">
        <f t="shared" si="139"/>
        <v/>
      </c>
      <c r="AW277" s="208" t="str">
        <f>IF(ISERROR(VLOOKUP($M277,#REF!,10,0)),"",VLOOKUP($M277,#REF!,10,0))</f>
        <v/>
      </c>
      <c r="AX277" s="203">
        <f t="shared" si="140"/>
        <v>0</v>
      </c>
      <c r="AY277" s="208" t="str">
        <f t="shared" si="141"/>
        <v/>
      </c>
      <c r="BA277" s="225" t="str">
        <f t="shared" si="142"/>
        <v/>
      </c>
      <c r="BB277" s="225" t="str">
        <f t="shared" si="143"/>
        <v/>
      </c>
    </row>
    <row r="278" spans="1:54" s="39" customFormat="1" ht="25.2" customHeight="1" x14ac:dyDescent="0.2">
      <c r="A278" s="45"/>
      <c r="B278" s="48"/>
      <c r="C278" s="48"/>
      <c r="D278" s="53"/>
      <c r="E278" s="53"/>
      <c r="F278" s="55"/>
      <c r="G278" s="55"/>
      <c r="H278" s="60"/>
      <c r="I278" s="66"/>
      <c r="J278" s="68"/>
      <c r="L278" s="73">
        <f t="shared" si="119"/>
        <v>0</v>
      </c>
      <c r="M278" s="73" t="str">
        <f t="shared" si="120"/>
        <v xml:space="preserve"> </v>
      </c>
      <c r="N278" s="100">
        <f t="shared" si="121"/>
        <v>0</v>
      </c>
      <c r="O278" s="100">
        <f t="shared" si="122"/>
        <v>0</v>
      </c>
      <c r="P278" s="108">
        <f t="shared" si="123"/>
        <v>0</v>
      </c>
      <c r="Q278" s="108" t="str">
        <f>IF(OR($C278="LED",$C278="不明"),"",IF(ISERROR(VLOOKUP($M278,#REF!,2,0)),"",VLOOKUP($M278,#REF!,2,0)))</f>
        <v/>
      </c>
      <c r="R278" s="100">
        <f t="shared" si="124"/>
        <v>0</v>
      </c>
      <c r="S278" s="100">
        <f t="shared" si="125"/>
        <v>0</v>
      </c>
      <c r="T278" s="120" t="str">
        <f t="shared" si="126"/>
        <v/>
      </c>
      <c r="U278" s="124"/>
      <c r="V278" s="129" t="s">
        <v>164</v>
      </c>
      <c r="W278" s="131"/>
      <c r="X278" s="75" t="str">
        <f>IF(COUNTIF($M278,"*LED*"),"LED設置済",IF(COUNTIF($M278,"*不明*"),"該当不明",IF(ISERROR(VLOOKUP($M278,#REF!,4,0)),"",VLOOKUP($M278,#REF!,4,0))))</f>
        <v/>
      </c>
      <c r="Y278" s="139">
        <f t="shared" si="127"/>
        <v>0</v>
      </c>
      <c r="Z278" s="144" t="str">
        <f>IF(ISERROR(VLOOKUP($M278,#REF!,5,0)),"",VLOOKUP($M278,#REF!,5,0))</f>
        <v/>
      </c>
      <c r="AA278" s="147" t="str">
        <f t="shared" si="128"/>
        <v/>
      </c>
      <c r="AB278" s="147" t="str">
        <f t="shared" si="129"/>
        <v/>
      </c>
      <c r="AC278" s="147" t="str">
        <f>IF(ISERROR(VLOOKUP($M278,#REF!,6,0)),"",VLOOKUP($M278,#REF!,6,0))</f>
        <v/>
      </c>
      <c r="AD278" s="147" t="str">
        <f>IF(ISERROR(VLOOKUP($M278,#REF!,8,0)),"",VLOOKUP($M278,#REF!,8,0))</f>
        <v/>
      </c>
      <c r="AE278" s="152" t="str">
        <f t="shared" si="130"/>
        <v/>
      </c>
      <c r="AF278" s="155" t="str">
        <f t="shared" si="131"/>
        <v/>
      </c>
      <c r="AG278" s="146" t="str">
        <f t="shared" si="132"/>
        <v/>
      </c>
      <c r="AH278" s="146" t="str">
        <f>IF(ISERROR(VLOOKUP($M278,#REF!,9,0)),"",VLOOKUP($M278,#REF!,9,0))</f>
        <v/>
      </c>
      <c r="AI278" s="146" t="str">
        <f t="shared" si="133"/>
        <v/>
      </c>
      <c r="AJ278" s="168">
        <f t="shared" si="134"/>
        <v>0</v>
      </c>
      <c r="AK278" s="171"/>
      <c r="AL278" s="174" t="str">
        <f t="shared" si="135"/>
        <v/>
      </c>
      <c r="AM278" s="179" t="str">
        <f t="shared" si="136"/>
        <v/>
      </c>
      <c r="AN278" s="183" t="str">
        <f t="shared" si="137"/>
        <v>未入力セル</v>
      </c>
      <c r="AO278" s="186" t="str">
        <f t="shared" si="117"/>
        <v/>
      </c>
      <c r="AP278" s="186" t="str">
        <f t="shared" si="118"/>
        <v/>
      </c>
      <c r="AQ278" s="39">
        <f t="shared" si="116"/>
        <v>0</v>
      </c>
      <c r="AR278" s="39" t="str">
        <f>IF(ISERROR(VLOOKUP($M278,#REF!,16,0)),"",VLOOKUP($M278,#REF!,16,0))</f>
        <v/>
      </c>
      <c r="AS278" s="196" t="str">
        <f>IF(ISERROR(VLOOKUP($M278,#REF!,7,0)),"",VLOOKUP($M278,#REF!,7,0))</f>
        <v/>
      </c>
      <c r="AT278" s="203">
        <f t="shared" si="138"/>
        <v>0</v>
      </c>
      <c r="AU278" s="208" t="str">
        <f t="shared" si="139"/>
        <v/>
      </c>
      <c r="AW278" s="208" t="str">
        <f>IF(ISERROR(VLOOKUP($M278,#REF!,10,0)),"",VLOOKUP($M278,#REF!,10,0))</f>
        <v/>
      </c>
      <c r="AX278" s="203">
        <f t="shared" si="140"/>
        <v>0</v>
      </c>
      <c r="AY278" s="208" t="str">
        <f t="shared" si="141"/>
        <v/>
      </c>
      <c r="BA278" s="225" t="str">
        <f t="shared" si="142"/>
        <v/>
      </c>
      <c r="BB278" s="225" t="str">
        <f t="shared" si="143"/>
        <v/>
      </c>
    </row>
    <row r="279" spans="1:54" s="39" customFormat="1" ht="25.2" customHeight="1" x14ac:dyDescent="0.2">
      <c r="A279" s="45"/>
      <c r="B279" s="48"/>
      <c r="C279" s="48"/>
      <c r="D279" s="53"/>
      <c r="E279" s="53"/>
      <c r="F279" s="55"/>
      <c r="G279" s="55"/>
      <c r="H279" s="60"/>
      <c r="I279" s="66"/>
      <c r="J279" s="68"/>
      <c r="L279" s="73">
        <f t="shared" si="119"/>
        <v>0</v>
      </c>
      <c r="M279" s="73" t="str">
        <f t="shared" si="120"/>
        <v xml:space="preserve"> </v>
      </c>
      <c r="N279" s="100">
        <f t="shared" si="121"/>
        <v>0</v>
      </c>
      <c r="O279" s="100">
        <f t="shared" si="122"/>
        <v>0</v>
      </c>
      <c r="P279" s="108">
        <f t="shared" si="123"/>
        <v>0</v>
      </c>
      <c r="Q279" s="108" t="str">
        <f>IF(OR($C279="LED",$C279="不明"),"",IF(ISERROR(VLOOKUP($M279,#REF!,2,0)),"",VLOOKUP($M279,#REF!,2,0)))</f>
        <v/>
      </c>
      <c r="R279" s="100">
        <f t="shared" si="124"/>
        <v>0</v>
      </c>
      <c r="S279" s="100">
        <f t="shared" si="125"/>
        <v>0</v>
      </c>
      <c r="T279" s="120" t="str">
        <f t="shared" si="126"/>
        <v/>
      </c>
      <c r="U279" s="124"/>
      <c r="V279" s="129" t="s">
        <v>164</v>
      </c>
      <c r="W279" s="131"/>
      <c r="X279" s="75" t="str">
        <f>IF(COUNTIF($M279,"*LED*"),"LED設置済",IF(COUNTIF($M279,"*不明*"),"該当不明",IF(ISERROR(VLOOKUP($M279,#REF!,4,0)),"",VLOOKUP($M279,#REF!,4,0))))</f>
        <v/>
      </c>
      <c r="Y279" s="139">
        <f t="shared" si="127"/>
        <v>0</v>
      </c>
      <c r="Z279" s="144" t="str">
        <f>IF(ISERROR(VLOOKUP($M279,#REF!,5,0)),"",VLOOKUP($M279,#REF!,5,0))</f>
        <v/>
      </c>
      <c r="AA279" s="147" t="str">
        <f t="shared" si="128"/>
        <v/>
      </c>
      <c r="AB279" s="147" t="str">
        <f t="shared" si="129"/>
        <v/>
      </c>
      <c r="AC279" s="147" t="str">
        <f>IF(ISERROR(VLOOKUP($M279,#REF!,6,0)),"",VLOOKUP($M279,#REF!,6,0))</f>
        <v/>
      </c>
      <c r="AD279" s="147" t="str">
        <f>IF(ISERROR(VLOOKUP($M279,#REF!,8,0)),"",VLOOKUP($M279,#REF!,8,0))</f>
        <v/>
      </c>
      <c r="AE279" s="152" t="str">
        <f t="shared" si="130"/>
        <v/>
      </c>
      <c r="AF279" s="155" t="str">
        <f t="shared" si="131"/>
        <v/>
      </c>
      <c r="AG279" s="146" t="str">
        <f t="shared" si="132"/>
        <v/>
      </c>
      <c r="AH279" s="146" t="str">
        <f>IF(ISERROR(VLOOKUP($M279,#REF!,9,0)),"",VLOOKUP($M279,#REF!,9,0))</f>
        <v/>
      </c>
      <c r="AI279" s="146" t="str">
        <f t="shared" si="133"/>
        <v/>
      </c>
      <c r="AJ279" s="168">
        <f t="shared" si="134"/>
        <v>0</v>
      </c>
      <c r="AK279" s="171"/>
      <c r="AL279" s="174" t="str">
        <f t="shared" si="135"/>
        <v/>
      </c>
      <c r="AM279" s="179" t="str">
        <f t="shared" si="136"/>
        <v/>
      </c>
      <c r="AN279" s="183" t="str">
        <f t="shared" si="137"/>
        <v>未入力セル</v>
      </c>
      <c r="AO279" s="186" t="str">
        <f t="shared" si="117"/>
        <v/>
      </c>
      <c r="AP279" s="186" t="str">
        <f t="shared" si="118"/>
        <v/>
      </c>
      <c r="AQ279" s="39">
        <f t="shared" si="116"/>
        <v>0</v>
      </c>
      <c r="AR279" s="39" t="str">
        <f>IF(ISERROR(VLOOKUP($M279,#REF!,16,0)),"",VLOOKUP($M279,#REF!,16,0))</f>
        <v/>
      </c>
      <c r="AS279" s="196" t="str">
        <f>IF(ISERROR(VLOOKUP($M279,#REF!,7,0)),"",VLOOKUP($M279,#REF!,7,0))</f>
        <v/>
      </c>
      <c r="AT279" s="203">
        <f t="shared" si="138"/>
        <v>0</v>
      </c>
      <c r="AU279" s="208" t="str">
        <f t="shared" si="139"/>
        <v/>
      </c>
      <c r="AW279" s="208" t="str">
        <f>IF(ISERROR(VLOOKUP($M279,#REF!,10,0)),"",VLOOKUP($M279,#REF!,10,0))</f>
        <v/>
      </c>
      <c r="AX279" s="203">
        <f t="shared" si="140"/>
        <v>0</v>
      </c>
      <c r="AY279" s="208" t="str">
        <f t="shared" si="141"/>
        <v/>
      </c>
      <c r="BA279" s="225" t="str">
        <f t="shared" si="142"/>
        <v/>
      </c>
      <c r="BB279" s="225" t="str">
        <f t="shared" si="143"/>
        <v/>
      </c>
    </row>
    <row r="280" spans="1:54" s="39" customFormat="1" ht="25.2" customHeight="1" x14ac:dyDescent="0.2">
      <c r="A280" s="45"/>
      <c r="B280" s="48"/>
      <c r="C280" s="48"/>
      <c r="D280" s="53"/>
      <c r="E280" s="53"/>
      <c r="F280" s="55"/>
      <c r="G280" s="55"/>
      <c r="H280" s="60"/>
      <c r="I280" s="66"/>
      <c r="J280" s="68"/>
      <c r="L280" s="73">
        <f t="shared" si="119"/>
        <v>0</v>
      </c>
      <c r="M280" s="73" t="str">
        <f t="shared" si="120"/>
        <v xml:space="preserve"> </v>
      </c>
      <c r="N280" s="100">
        <f t="shared" si="121"/>
        <v>0</v>
      </c>
      <c r="O280" s="100">
        <f t="shared" si="122"/>
        <v>0</v>
      </c>
      <c r="P280" s="108">
        <f t="shared" si="123"/>
        <v>0</v>
      </c>
      <c r="Q280" s="108" t="str">
        <f>IF(OR($C280="LED",$C280="不明"),"",IF(ISERROR(VLOOKUP($M280,#REF!,2,0)),"",VLOOKUP($M280,#REF!,2,0)))</f>
        <v/>
      </c>
      <c r="R280" s="100">
        <f t="shared" si="124"/>
        <v>0</v>
      </c>
      <c r="S280" s="100">
        <f t="shared" si="125"/>
        <v>0</v>
      </c>
      <c r="T280" s="120" t="str">
        <f t="shared" si="126"/>
        <v/>
      </c>
      <c r="U280" s="124"/>
      <c r="V280" s="129" t="s">
        <v>164</v>
      </c>
      <c r="W280" s="131"/>
      <c r="X280" s="75" t="str">
        <f>IF(COUNTIF($M280,"*LED*"),"LED設置済",IF(COUNTIF($M280,"*不明*"),"該当不明",IF(ISERROR(VLOOKUP($M280,#REF!,4,0)),"",VLOOKUP($M280,#REF!,4,0))))</f>
        <v/>
      </c>
      <c r="Y280" s="139">
        <f t="shared" si="127"/>
        <v>0</v>
      </c>
      <c r="Z280" s="144" t="str">
        <f>IF(ISERROR(VLOOKUP($M280,#REF!,5,0)),"",VLOOKUP($M280,#REF!,5,0))</f>
        <v/>
      </c>
      <c r="AA280" s="147" t="str">
        <f t="shared" si="128"/>
        <v/>
      </c>
      <c r="AB280" s="147" t="str">
        <f t="shared" si="129"/>
        <v/>
      </c>
      <c r="AC280" s="147" t="str">
        <f>IF(ISERROR(VLOOKUP($M280,#REF!,6,0)),"",VLOOKUP($M280,#REF!,6,0))</f>
        <v/>
      </c>
      <c r="AD280" s="147" t="str">
        <f>IF(ISERROR(VLOOKUP($M280,#REF!,8,0)),"",VLOOKUP($M280,#REF!,8,0))</f>
        <v/>
      </c>
      <c r="AE280" s="152" t="str">
        <f t="shared" si="130"/>
        <v/>
      </c>
      <c r="AF280" s="155" t="str">
        <f t="shared" si="131"/>
        <v/>
      </c>
      <c r="AG280" s="146" t="str">
        <f t="shared" si="132"/>
        <v/>
      </c>
      <c r="AH280" s="146" t="str">
        <f>IF(ISERROR(VLOOKUP($M280,#REF!,9,0)),"",VLOOKUP($M280,#REF!,9,0))</f>
        <v/>
      </c>
      <c r="AI280" s="146" t="str">
        <f t="shared" si="133"/>
        <v/>
      </c>
      <c r="AJ280" s="168">
        <f t="shared" si="134"/>
        <v>0</v>
      </c>
      <c r="AK280" s="171"/>
      <c r="AL280" s="174" t="str">
        <f t="shared" si="135"/>
        <v/>
      </c>
      <c r="AM280" s="179" t="str">
        <f t="shared" si="136"/>
        <v/>
      </c>
      <c r="AN280" s="183" t="str">
        <f t="shared" si="137"/>
        <v>未入力セル</v>
      </c>
      <c r="AO280" s="186" t="str">
        <f t="shared" si="117"/>
        <v/>
      </c>
      <c r="AP280" s="186" t="str">
        <f t="shared" si="118"/>
        <v/>
      </c>
      <c r="AQ280" s="39">
        <f t="shared" si="116"/>
        <v>0</v>
      </c>
      <c r="AR280" s="39" t="str">
        <f>IF(ISERROR(VLOOKUP($M280,#REF!,16,0)),"",VLOOKUP($M280,#REF!,16,0))</f>
        <v/>
      </c>
      <c r="AS280" s="196" t="str">
        <f>IF(ISERROR(VLOOKUP($M280,#REF!,7,0)),"",VLOOKUP($M280,#REF!,7,0))</f>
        <v/>
      </c>
      <c r="AT280" s="203">
        <f t="shared" si="138"/>
        <v>0</v>
      </c>
      <c r="AU280" s="208" t="str">
        <f t="shared" si="139"/>
        <v/>
      </c>
      <c r="AW280" s="208" t="str">
        <f>IF(ISERROR(VLOOKUP($M280,#REF!,10,0)),"",VLOOKUP($M280,#REF!,10,0))</f>
        <v/>
      </c>
      <c r="AX280" s="203">
        <f t="shared" si="140"/>
        <v>0</v>
      </c>
      <c r="AY280" s="208" t="str">
        <f t="shared" si="141"/>
        <v/>
      </c>
      <c r="BA280" s="225" t="str">
        <f t="shared" si="142"/>
        <v/>
      </c>
      <c r="BB280" s="225" t="str">
        <f t="shared" si="143"/>
        <v/>
      </c>
    </row>
    <row r="281" spans="1:54" s="39" customFormat="1" ht="25.2" customHeight="1" x14ac:dyDescent="0.2">
      <c r="A281" s="45"/>
      <c r="B281" s="48"/>
      <c r="C281" s="48"/>
      <c r="D281" s="53"/>
      <c r="E281" s="53"/>
      <c r="F281" s="55"/>
      <c r="G281" s="55"/>
      <c r="H281" s="60"/>
      <c r="I281" s="66"/>
      <c r="J281" s="68"/>
      <c r="L281" s="73">
        <f t="shared" si="119"/>
        <v>0</v>
      </c>
      <c r="M281" s="73" t="str">
        <f t="shared" si="120"/>
        <v xml:space="preserve"> </v>
      </c>
      <c r="N281" s="100">
        <f t="shared" si="121"/>
        <v>0</v>
      </c>
      <c r="O281" s="100">
        <f t="shared" si="122"/>
        <v>0</v>
      </c>
      <c r="P281" s="108">
        <f t="shared" si="123"/>
        <v>0</v>
      </c>
      <c r="Q281" s="108" t="str">
        <f>IF(OR($C281="LED",$C281="不明"),"",IF(ISERROR(VLOOKUP($M281,#REF!,2,0)),"",VLOOKUP($M281,#REF!,2,0)))</f>
        <v/>
      </c>
      <c r="R281" s="100">
        <f t="shared" si="124"/>
        <v>0</v>
      </c>
      <c r="S281" s="100">
        <f t="shared" si="125"/>
        <v>0</v>
      </c>
      <c r="T281" s="120" t="str">
        <f t="shared" si="126"/>
        <v/>
      </c>
      <c r="U281" s="124"/>
      <c r="V281" s="129" t="s">
        <v>164</v>
      </c>
      <c r="W281" s="131"/>
      <c r="X281" s="75" t="str">
        <f>IF(COUNTIF($M281,"*LED*"),"LED設置済",IF(COUNTIF($M281,"*不明*"),"該当不明",IF(ISERROR(VLOOKUP($M281,#REF!,4,0)),"",VLOOKUP($M281,#REF!,4,0))))</f>
        <v/>
      </c>
      <c r="Y281" s="139">
        <f t="shared" si="127"/>
        <v>0</v>
      </c>
      <c r="Z281" s="144" t="str">
        <f>IF(ISERROR(VLOOKUP($M281,#REF!,5,0)),"",VLOOKUP($M281,#REF!,5,0))</f>
        <v/>
      </c>
      <c r="AA281" s="147" t="str">
        <f t="shared" si="128"/>
        <v/>
      </c>
      <c r="AB281" s="147" t="str">
        <f t="shared" si="129"/>
        <v/>
      </c>
      <c r="AC281" s="147" t="str">
        <f>IF(ISERROR(VLOOKUP($M281,#REF!,6,0)),"",VLOOKUP($M281,#REF!,6,0))</f>
        <v/>
      </c>
      <c r="AD281" s="147" t="str">
        <f>IF(ISERROR(VLOOKUP($M281,#REF!,8,0)),"",VLOOKUP($M281,#REF!,8,0))</f>
        <v/>
      </c>
      <c r="AE281" s="152" t="str">
        <f t="shared" si="130"/>
        <v/>
      </c>
      <c r="AF281" s="155" t="str">
        <f t="shared" si="131"/>
        <v/>
      </c>
      <c r="AG281" s="146" t="str">
        <f t="shared" si="132"/>
        <v/>
      </c>
      <c r="AH281" s="146" t="str">
        <f>IF(ISERROR(VLOOKUP($M281,#REF!,9,0)),"",VLOOKUP($M281,#REF!,9,0))</f>
        <v/>
      </c>
      <c r="AI281" s="146" t="str">
        <f t="shared" si="133"/>
        <v/>
      </c>
      <c r="AJ281" s="168">
        <f t="shared" si="134"/>
        <v>0</v>
      </c>
      <c r="AK281" s="171"/>
      <c r="AL281" s="174" t="str">
        <f t="shared" si="135"/>
        <v/>
      </c>
      <c r="AM281" s="179" t="str">
        <f t="shared" si="136"/>
        <v/>
      </c>
      <c r="AN281" s="183" t="str">
        <f t="shared" si="137"/>
        <v>未入力セル</v>
      </c>
      <c r="AO281" s="186" t="str">
        <f t="shared" si="117"/>
        <v/>
      </c>
      <c r="AP281" s="186" t="str">
        <f t="shared" si="118"/>
        <v/>
      </c>
      <c r="AQ281" s="39">
        <f t="shared" si="116"/>
        <v>0</v>
      </c>
      <c r="AR281" s="39" t="str">
        <f>IF(ISERROR(VLOOKUP($M281,#REF!,16,0)),"",VLOOKUP($M281,#REF!,16,0))</f>
        <v/>
      </c>
      <c r="AS281" s="196" t="str">
        <f>IF(ISERROR(VLOOKUP($M281,#REF!,7,0)),"",VLOOKUP($M281,#REF!,7,0))</f>
        <v/>
      </c>
      <c r="AT281" s="203">
        <f t="shared" si="138"/>
        <v>0</v>
      </c>
      <c r="AU281" s="208" t="str">
        <f t="shared" si="139"/>
        <v/>
      </c>
      <c r="AW281" s="208" t="str">
        <f>IF(ISERROR(VLOOKUP($M281,#REF!,10,0)),"",VLOOKUP($M281,#REF!,10,0))</f>
        <v/>
      </c>
      <c r="AX281" s="203">
        <f t="shared" si="140"/>
        <v>0</v>
      </c>
      <c r="AY281" s="208" t="str">
        <f t="shared" si="141"/>
        <v/>
      </c>
      <c r="BA281" s="225" t="str">
        <f t="shared" si="142"/>
        <v/>
      </c>
      <c r="BB281" s="225" t="str">
        <f t="shared" si="143"/>
        <v/>
      </c>
    </row>
    <row r="282" spans="1:54" s="39" customFormat="1" ht="25.2" customHeight="1" x14ac:dyDescent="0.2">
      <c r="A282" s="45"/>
      <c r="B282" s="48"/>
      <c r="C282" s="48"/>
      <c r="D282" s="53"/>
      <c r="E282" s="53"/>
      <c r="F282" s="55"/>
      <c r="G282" s="55"/>
      <c r="H282" s="60"/>
      <c r="I282" s="66"/>
      <c r="J282" s="68"/>
      <c r="L282" s="73">
        <f t="shared" si="119"/>
        <v>0</v>
      </c>
      <c r="M282" s="73" t="str">
        <f t="shared" si="120"/>
        <v xml:space="preserve"> </v>
      </c>
      <c r="N282" s="100">
        <f t="shared" si="121"/>
        <v>0</v>
      </c>
      <c r="O282" s="100">
        <f t="shared" si="122"/>
        <v>0</v>
      </c>
      <c r="P282" s="108">
        <f t="shared" si="123"/>
        <v>0</v>
      </c>
      <c r="Q282" s="108" t="str">
        <f>IF(OR($C282="LED",$C282="不明"),"",IF(ISERROR(VLOOKUP($M282,#REF!,2,0)),"",VLOOKUP($M282,#REF!,2,0)))</f>
        <v/>
      </c>
      <c r="R282" s="100">
        <f t="shared" si="124"/>
        <v>0</v>
      </c>
      <c r="S282" s="100">
        <f t="shared" si="125"/>
        <v>0</v>
      </c>
      <c r="T282" s="120" t="str">
        <f t="shared" si="126"/>
        <v/>
      </c>
      <c r="U282" s="124"/>
      <c r="V282" s="129" t="s">
        <v>164</v>
      </c>
      <c r="W282" s="131"/>
      <c r="X282" s="75" t="str">
        <f>IF(COUNTIF($M282,"*LED*"),"LED設置済",IF(COUNTIF($M282,"*不明*"),"該当不明",IF(ISERROR(VLOOKUP($M282,#REF!,4,0)),"",VLOOKUP($M282,#REF!,4,0))))</f>
        <v/>
      </c>
      <c r="Y282" s="139">
        <f t="shared" si="127"/>
        <v>0</v>
      </c>
      <c r="Z282" s="144" t="str">
        <f>IF(ISERROR(VLOOKUP($M282,#REF!,5,0)),"",VLOOKUP($M282,#REF!,5,0))</f>
        <v/>
      </c>
      <c r="AA282" s="147" t="str">
        <f t="shared" si="128"/>
        <v/>
      </c>
      <c r="AB282" s="147" t="str">
        <f t="shared" si="129"/>
        <v/>
      </c>
      <c r="AC282" s="147" t="str">
        <f>IF(ISERROR(VLOOKUP($M282,#REF!,6,0)),"",VLOOKUP($M282,#REF!,6,0))</f>
        <v/>
      </c>
      <c r="AD282" s="147" t="str">
        <f>IF(ISERROR(VLOOKUP($M282,#REF!,8,0)),"",VLOOKUP($M282,#REF!,8,0))</f>
        <v/>
      </c>
      <c r="AE282" s="152" t="str">
        <f t="shared" si="130"/>
        <v/>
      </c>
      <c r="AF282" s="155" t="str">
        <f t="shared" si="131"/>
        <v/>
      </c>
      <c r="AG282" s="146" t="str">
        <f t="shared" si="132"/>
        <v/>
      </c>
      <c r="AH282" s="146" t="str">
        <f>IF(ISERROR(VLOOKUP($M282,#REF!,9,0)),"",VLOOKUP($M282,#REF!,9,0))</f>
        <v/>
      </c>
      <c r="AI282" s="146" t="str">
        <f t="shared" si="133"/>
        <v/>
      </c>
      <c r="AJ282" s="168">
        <f t="shared" si="134"/>
        <v>0</v>
      </c>
      <c r="AK282" s="171"/>
      <c r="AL282" s="174" t="str">
        <f t="shared" si="135"/>
        <v/>
      </c>
      <c r="AM282" s="179" t="str">
        <f t="shared" si="136"/>
        <v/>
      </c>
      <c r="AN282" s="183" t="str">
        <f t="shared" si="137"/>
        <v>未入力セル</v>
      </c>
      <c r="AO282" s="186" t="str">
        <f t="shared" si="117"/>
        <v/>
      </c>
      <c r="AP282" s="186" t="str">
        <f t="shared" si="118"/>
        <v/>
      </c>
      <c r="AQ282" s="39">
        <f t="shared" si="116"/>
        <v>0</v>
      </c>
      <c r="AR282" s="39" t="str">
        <f>IF(ISERROR(VLOOKUP($M282,#REF!,16,0)),"",VLOOKUP($M282,#REF!,16,0))</f>
        <v/>
      </c>
      <c r="AS282" s="196" t="str">
        <f>IF(ISERROR(VLOOKUP($M282,#REF!,7,0)),"",VLOOKUP($M282,#REF!,7,0))</f>
        <v/>
      </c>
      <c r="AT282" s="203">
        <f t="shared" si="138"/>
        <v>0</v>
      </c>
      <c r="AU282" s="208" t="str">
        <f t="shared" si="139"/>
        <v/>
      </c>
      <c r="AW282" s="208" t="str">
        <f>IF(ISERROR(VLOOKUP($M282,#REF!,10,0)),"",VLOOKUP($M282,#REF!,10,0))</f>
        <v/>
      </c>
      <c r="AX282" s="203">
        <f t="shared" si="140"/>
        <v>0</v>
      </c>
      <c r="AY282" s="208" t="str">
        <f t="shared" si="141"/>
        <v/>
      </c>
      <c r="BA282" s="225" t="str">
        <f t="shared" si="142"/>
        <v/>
      </c>
      <c r="BB282" s="225" t="str">
        <f t="shared" si="143"/>
        <v/>
      </c>
    </row>
    <row r="283" spans="1:54" s="39" customFormat="1" ht="25.2" customHeight="1" x14ac:dyDescent="0.2">
      <c r="A283" s="45"/>
      <c r="B283" s="48"/>
      <c r="C283" s="48"/>
      <c r="D283" s="53"/>
      <c r="E283" s="53"/>
      <c r="F283" s="55"/>
      <c r="G283" s="55"/>
      <c r="H283" s="60"/>
      <c r="I283" s="66"/>
      <c r="J283" s="68"/>
      <c r="L283" s="73">
        <f t="shared" si="119"/>
        <v>0</v>
      </c>
      <c r="M283" s="73" t="str">
        <f t="shared" si="120"/>
        <v xml:space="preserve"> </v>
      </c>
      <c r="N283" s="100">
        <f t="shared" si="121"/>
        <v>0</v>
      </c>
      <c r="O283" s="100">
        <f t="shared" si="122"/>
        <v>0</v>
      </c>
      <c r="P283" s="108">
        <f t="shared" si="123"/>
        <v>0</v>
      </c>
      <c r="Q283" s="108" t="str">
        <f>IF(OR($C283="LED",$C283="不明"),"",IF(ISERROR(VLOOKUP($M283,#REF!,2,0)),"",VLOOKUP($M283,#REF!,2,0)))</f>
        <v/>
      </c>
      <c r="R283" s="100">
        <f t="shared" si="124"/>
        <v>0</v>
      </c>
      <c r="S283" s="100">
        <f t="shared" si="125"/>
        <v>0</v>
      </c>
      <c r="T283" s="120" t="str">
        <f t="shared" si="126"/>
        <v/>
      </c>
      <c r="U283" s="124"/>
      <c r="V283" s="129" t="s">
        <v>164</v>
      </c>
      <c r="W283" s="131"/>
      <c r="X283" s="75" t="str">
        <f>IF(COUNTIF($M283,"*LED*"),"LED設置済",IF(COUNTIF($M283,"*不明*"),"該当不明",IF(ISERROR(VLOOKUP($M283,#REF!,4,0)),"",VLOOKUP($M283,#REF!,4,0))))</f>
        <v/>
      </c>
      <c r="Y283" s="139">
        <f t="shared" si="127"/>
        <v>0</v>
      </c>
      <c r="Z283" s="144" t="str">
        <f>IF(ISERROR(VLOOKUP($M283,#REF!,5,0)),"",VLOOKUP($M283,#REF!,5,0))</f>
        <v/>
      </c>
      <c r="AA283" s="147" t="str">
        <f t="shared" si="128"/>
        <v/>
      </c>
      <c r="AB283" s="147" t="str">
        <f t="shared" si="129"/>
        <v/>
      </c>
      <c r="AC283" s="147" t="str">
        <f>IF(ISERROR(VLOOKUP($M283,#REF!,6,0)),"",VLOOKUP($M283,#REF!,6,0))</f>
        <v/>
      </c>
      <c r="AD283" s="147" t="str">
        <f>IF(ISERROR(VLOOKUP($M283,#REF!,8,0)),"",VLOOKUP($M283,#REF!,8,0))</f>
        <v/>
      </c>
      <c r="AE283" s="152" t="str">
        <f t="shared" si="130"/>
        <v/>
      </c>
      <c r="AF283" s="155" t="str">
        <f t="shared" si="131"/>
        <v/>
      </c>
      <c r="AG283" s="146" t="str">
        <f t="shared" si="132"/>
        <v/>
      </c>
      <c r="AH283" s="146" t="str">
        <f>IF(ISERROR(VLOOKUP($M283,#REF!,9,0)),"",VLOOKUP($M283,#REF!,9,0))</f>
        <v/>
      </c>
      <c r="AI283" s="146" t="str">
        <f t="shared" si="133"/>
        <v/>
      </c>
      <c r="AJ283" s="168">
        <f t="shared" si="134"/>
        <v>0</v>
      </c>
      <c r="AK283" s="171"/>
      <c r="AL283" s="174" t="str">
        <f t="shared" si="135"/>
        <v/>
      </c>
      <c r="AM283" s="179" t="str">
        <f t="shared" si="136"/>
        <v/>
      </c>
      <c r="AN283" s="183" t="str">
        <f t="shared" si="137"/>
        <v>未入力セル</v>
      </c>
      <c r="AO283" s="186" t="str">
        <f t="shared" si="117"/>
        <v/>
      </c>
      <c r="AP283" s="186" t="str">
        <f t="shared" si="118"/>
        <v/>
      </c>
      <c r="AQ283" s="39">
        <f t="shared" si="116"/>
        <v>0</v>
      </c>
      <c r="AR283" s="39" t="str">
        <f>IF(ISERROR(VLOOKUP($M283,#REF!,16,0)),"",VLOOKUP($M283,#REF!,16,0))</f>
        <v/>
      </c>
      <c r="AS283" s="196" t="str">
        <f>IF(ISERROR(VLOOKUP($M283,#REF!,7,0)),"",VLOOKUP($M283,#REF!,7,0))</f>
        <v/>
      </c>
      <c r="AT283" s="203">
        <f t="shared" si="138"/>
        <v>0</v>
      </c>
      <c r="AU283" s="208" t="str">
        <f t="shared" si="139"/>
        <v/>
      </c>
      <c r="AW283" s="208" t="str">
        <f>IF(ISERROR(VLOOKUP($M283,#REF!,10,0)),"",VLOOKUP($M283,#REF!,10,0))</f>
        <v/>
      </c>
      <c r="AX283" s="203">
        <f t="shared" si="140"/>
        <v>0</v>
      </c>
      <c r="AY283" s="208" t="str">
        <f t="shared" si="141"/>
        <v/>
      </c>
      <c r="BA283" s="225" t="str">
        <f t="shared" si="142"/>
        <v/>
      </c>
      <c r="BB283" s="225" t="str">
        <f t="shared" si="143"/>
        <v/>
      </c>
    </row>
    <row r="284" spans="1:54" s="39" customFormat="1" ht="25.2" customHeight="1" x14ac:dyDescent="0.2">
      <c r="A284" s="45"/>
      <c r="B284" s="48"/>
      <c r="C284" s="48"/>
      <c r="D284" s="53"/>
      <c r="E284" s="53"/>
      <c r="F284" s="55"/>
      <c r="G284" s="55"/>
      <c r="H284" s="60"/>
      <c r="I284" s="66"/>
      <c r="J284" s="68"/>
      <c r="L284" s="73">
        <f t="shared" si="119"/>
        <v>0</v>
      </c>
      <c r="M284" s="73" t="str">
        <f t="shared" si="120"/>
        <v xml:space="preserve"> </v>
      </c>
      <c r="N284" s="100">
        <f t="shared" si="121"/>
        <v>0</v>
      </c>
      <c r="O284" s="100">
        <f t="shared" si="122"/>
        <v>0</v>
      </c>
      <c r="P284" s="108">
        <f t="shared" si="123"/>
        <v>0</v>
      </c>
      <c r="Q284" s="108" t="str">
        <f>IF(OR($C284="LED",$C284="不明"),"",IF(ISERROR(VLOOKUP($M284,#REF!,2,0)),"",VLOOKUP($M284,#REF!,2,0)))</f>
        <v/>
      </c>
      <c r="R284" s="100">
        <f t="shared" si="124"/>
        <v>0</v>
      </c>
      <c r="S284" s="100">
        <f t="shared" si="125"/>
        <v>0</v>
      </c>
      <c r="T284" s="120" t="str">
        <f t="shared" si="126"/>
        <v/>
      </c>
      <c r="U284" s="124"/>
      <c r="V284" s="129" t="s">
        <v>164</v>
      </c>
      <c r="W284" s="131"/>
      <c r="X284" s="75" t="str">
        <f>IF(COUNTIF($M284,"*LED*"),"LED設置済",IF(COUNTIF($M284,"*不明*"),"該当不明",IF(ISERROR(VLOOKUP($M284,#REF!,4,0)),"",VLOOKUP($M284,#REF!,4,0))))</f>
        <v/>
      </c>
      <c r="Y284" s="139">
        <f t="shared" si="127"/>
        <v>0</v>
      </c>
      <c r="Z284" s="144" t="str">
        <f>IF(ISERROR(VLOOKUP($M284,#REF!,5,0)),"",VLOOKUP($M284,#REF!,5,0))</f>
        <v/>
      </c>
      <c r="AA284" s="147" t="str">
        <f t="shared" si="128"/>
        <v/>
      </c>
      <c r="AB284" s="147" t="str">
        <f t="shared" si="129"/>
        <v/>
      </c>
      <c r="AC284" s="147" t="str">
        <f>IF(ISERROR(VLOOKUP($M284,#REF!,6,0)),"",VLOOKUP($M284,#REF!,6,0))</f>
        <v/>
      </c>
      <c r="AD284" s="147" t="str">
        <f>IF(ISERROR(VLOOKUP($M284,#REF!,8,0)),"",VLOOKUP($M284,#REF!,8,0))</f>
        <v/>
      </c>
      <c r="AE284" s="152" t="str">
        <f t="shared" si="130"/>
        <v/>
      </c>
      <c r="AF284" s="155" t="str">
        <f t="shared" si="131"/>
        <v/>
      </c>
      <c r="AG284" s="146" t="str">
        <f t="shared" si="132"/>
        <v/>
      </c>
      <c r="AH284" s="146" t="str">
        <f>IF(ISERROR(VLOOKUP($M284,#REF!,9,0)),"",VLOOKUP($M284,#REF!,9,0))</f>
        <v/>
      </c>
      <c r="AI284" s="146" t="str">
        <f t="shared" si="133"/>
        <v/>
      </c>
      <c r="AJ284" s="168">
        <f t="shared" si="134"/>
        <v>0</v>
      </c>
      <c r="AK284" s="171"/>
      <c r="AL284" s="174" t="str">
        <f t="shared" si="135"/>
        <v/>
      </c>
      <c r="AM284" s="179" t="str">
        <f t="shared" si="136"/>
        <v/>
      </c>
      <c r="AN284" s="183" t="str">
        <f t="shared" si="137"/>
        <v>未入力セル</v>
      </c>
      <c r="AO284" s="186" t="str">
        <f t="shared" si="117"/>
        <v/>
      </c>
      <c r="AP284" s="186" t="str">
        <f t="shared" si="118"/>
        <v/>
      </c>
      <c r="AQ284" s="39">
        <f t="shared" si="116"/>
        <v>0</v>
      </c>
      <c r="AR284" s="39" t="str">
        <f>IF(ISERROR(VLOOKUP($M284,#REF!,16,0)),"",VLOOKUP($M284,#REF!,16,0))</f>
        <v/>
      </c>
      <c r="AS284" s="196" t="str">
        <f>IF(ISERROR(VLOOKUP($M284,#REF!,7,0)),"",VLOOKUP($M284,#REF!,7,0))</f>
        <v/>
      </c>
      <c r="AT284" s="203">
        <f t="shared" si="138"/>
        <v>0</v>
      </c>
      <c r="AU284" s="208" t="str">
        <f t="shared" si="139"/>
        <v/>
      </c>
      <c r="AW284" s="208" t="str">
        <f>IF(ISERROR(VLOOKUP($M284,#REF!,10,0)),"",VLOOKUP($M284,#REF!,10,0))</f>
        <v/>
      </c>
      <c r="AX284" s="203">
        <f t="shared" si="140"/>
        <v>0</v>
      </c>
      <c r="AY284" s="208" t="str">
        <f t="shared" si="141"/>
        <v/>
      </c>
      <c r="BA284" s="225" t="str">
        <f t="shared" si="142"/>
        <v/>
      </c>
      <c r="BB284" s="225" t="str">
        <f t="shared" si="143"/>
        <v/>
      </c>
    </row>
    <row r="285" spans="1:54" s="39" customFormat="1" ht="25.2" customHeight="1" x14ac:dyDescent="0.2">
      <c r="A285" s="45"/>
      <c r="B285" s="48"/>
      <c r="C285" s="48"/>
      <c r="D285" s="53"/>
      <c r="E285" s="53"/>
      <c r="F285" s="55"/>
      <c r="G285" s="55"/>
      <c r="H285" s="60"/>
      <c r="I285" s="66"/>
      <c r="J285" s="68"/>
      <c r="L285" s="73">
        <f t="shared" si="119"/>
        <v>0</v>
      </c>
      <c r="M285" s="73" t="str">
        <f t="shared" si="120"/>
        <v xml:space="preserve"> </v>
      </c>
      <c r="N285" s="100">
        <f t="shared" si="121"/>
        <v>0</v>
      </c>
      <c r="O285" s="100">
        <f t="shared" si="122"/>
        <v>0</v>
      </c>
      <c r="P285" s="108">
        <f t="shared" si="123"/>
        <v>0</v>
      </c>
      <c r="Q285" s="108" t="str">
        <f>IF(OR($C285="LED",$C285="不明"),"",IF(ISERROR(VLOOKUP($M285,#REF!,2,0)),"",VLOOKUP($M285,#REF!,2,0)))</f>
        <v/>
      </c>
      <c r="R285" s="100">
        <f t="shared" si="124"/>
        <v>0</v>
      </c>
      <c r="S285" s="100">
        <f t="shared" si="125"/>
        <v>0</v>
      </c>
      <c r="T285" s="120" t="str">
        <f t="shared" si="126"/>
        <v/>
      </c>
      <c r="U285" s="124"/>
      <c r="V285" s="129" t="s">
        <v>164</v>
      </c>
      <c r="W285" s="131"/>
      <c r="X285" s="75" t="str">
        <f>IF(COUNTIF($M285,"*LED*"),"LED設置済",IF(COUNTIF($M285,"*不明*"),"該当不明",IF(ISERROR(VLOOKUP($M285,#REF!,4,0)),"",VLOOKUP($M285,#REF!,4,0))))</f>
        <v/>
      </c>
      <c r="Y285" s="139">
        <f t="shared" si="127"/>
        <v>0</v>
      </c>
      <c r="Z285" s="144" t="str">
        <f>IF(ISERROR(VLOOKUP($M285,#REF!,5,0)),"",VLOOKUP($M285,#REF!,5,0))</f>
        <v/>
      </c>
      <c r="AA285" s="147" t="str">
        <f t="shared" si="128"/>
        <v/>
      </c>
      <c r="AB285" s="147" t="str">
        <f t="shared" si="129"/>
        <v/>
      </c>
      <c r="AC285" s="147" t="str">
        <f>IF(ISERROR(VLOOKUP($M285,#REF!,6,0)),"",VLOOKUP($M285,#REF!,6,0))</f>
        <v/>
      </c>
      <c r="AD285" s="147" t="str">
        <f>IF(ISERROR(VLOOKUP($M285,#REF!,8,0)),"",VLOOKUP($M285,#REF!,8,0))</f>
        <v/>
      </c>
      <c r="AE285" s="152" t="str">
        <f t="shared" si="130"/>
        <v/>
      </c>
      <c r="AF285" s="155" t="str">
        <f t="shared" si="131"/>
        <v/>
      </c>
      <c r="AG285" s="146" t="str">
        <f t="shared" si="132"/>
        <v/>
      </c>
      <c r="AH285" s="146" t="str">
        <f>IF(ISERROR(VLOOKUP($M285,#REF!,9,0)),"",VLOOKUP($M285,#REF!,9,0))</f>
        <v/>
      </c>
      <c r="AI285" s="146" t="str">
        <f t="shared" si="133"/>
        <v/>
      </c>
      <c r="AJ285" s="168">
        <f t="shared" si="134"/>
        <v>0</v>
      </c>
      <c r="AK285" s="171"/>
      <c r="AL285" s="174" t="str">
        <f t="shared" si="135"/>
        <v/>
      </c>
      <c r="AM285" s="179" t="str">
        <f t="shared" si="136"/>
        <v/>
      </c>
      <c r="AN285" s="183" t="str">
        <f t="shared" si="137"/>
        <v>未入力セル</v>
      </c>
      <c r="AO285" s="186" t="str">
        <f t="shared" si="117"/>
        <v/>
      </c>
      <c r="AP285" s="186" t="str">
        <f t="shared" si="118"/>
        <v/>
      </c>
      <c r="AQ285" s="39">
        <f t="shared" si="116"/>
        <v>0</v>
      </c>
      <c r="AR285" s="39" t="str">
        <f>IF(ISERROR(VLOOKUP($M285,#REF!,16,0)),"",VLOOKUP($M285,#REF!,16,0))</f>
        <v/>
      </c>
      <c r="AS285" s="196" t="str">
        <f>IF(ISERROR(VLOOKUP($M285,#REF!,7,0)),"",VLOOKUP($M285,#REF!,7,0))</f>
        <v/>
      </c>
      <c r="AT285" s="203">
        <f t="shared" si="138"/>
        <v>0</v>
      </c>
      <c r="AU285" s="208" t="str">
        <f t="shared" si="139"/>
        <v/>
      </c>
      <c r="AW285" s="208" t="str">
        <f>IF(ISERROR(VLOOKUP($M285,#REF!,10,0)),"",VLOOKUP($M285,#REF!,10,0))</f>
        <v/>
      </c>
      <c r="AX285" s="203">
        <f t="shared" si="140"/>
        <v>0</v>
      </c>
      <c r="AY285" s="208" t="str">
        <f t="shared" si="141"/>
        <v/>
      </c>
      <c r="BA285" s="225" t="str">
        <f t="shared" si="142"/>
        <v/>
      </c>
      <c r="BB285" s="225" t="str">
        <f t="shared" si="143"/>
        <v/>
      </c>
    </row>
    <row r="286" spans="1:54" s="39" customFormat="1" ht="25.2" customHeight="1" x14ac:dyDescent="0.2">
      <c r="A286" s="45"/>
      <c r="B286" s="48"/>
      <c r="C286" s="48"/>
      <c r="D286" s="53"/>
      <c r="E286" s="53"/>
      <c r="F286" s="55"/>
      <c r="G286" s="55"/>
      <c r="H286" s="60"/>
      <c r="I286" s="66"/>
      <c r="J286" s="68"/>
      <c r="L286" s="73">
        <f t="shared" si="119"/>
        <v>0</v>
      </c>
      <c r="M286" s="73" t="str">
        <f t="shared" si="120"/>
        <v xml:space="preserve"> </v>
      </c>
      <c r="N286" s="100">
        <f t="shared" si="121"/>
        <v>0</v>
      </c>
      <c r="O286" s="100">
        <f t="shared" si="122"/>
        <v>0</v>
      </c>
      <c r="P286" s="108">
        <f t="shared" si="123"/>
        <v>0</v>
      </c>
      <c r="Q286" s="108" t="str">
        <f>IF(OR($C286="LED",$C286="不明"),"",IF(ISERROR(VLOOKUP($M286,#REF!,2,0)),"",VLOOKUP($M286,#REF!,2,0)))</f>
        <v/>
      </c>
      <c r="R286" s="100">
        <f t="shared" si="124"/>
        <v>0</v>
      </c>
      <c r="S286" s="100">
        <f t="shared" si="125"/>
        <v>0</v>
      </c>
      <c r="T286" s="120" t="str">
        <f t="shared" si="126"/>
        <v/>
      </c>
      <c r="U286" s="124"/>
      <c r="V286" s="129" t="s">
        <v>164</v>
      </c>
      <c r="W286" s="131"/>
      <c r="X286" s="75" t="str">
        <f>IF(COUNTIF($M286,"*LED*"),"LED設置済",IF(COUNTIF($M286,"*不明*"),"該当不明",IF(ISERROR(VLOOKUP($M286,#REF!,4,0)),"",VLOOKUP($M286,#REF!,4,0))))</f>
        <v/>
      </c>
      <c r="Y286" s="139">
        <f t="shared" si="127"/>
        <v>0</v>
      </c>
      <c r="Z286" s="144" t="str">
        <f>IF(ISERROR(VLOOKUP($M286,#REF!,5,0)),"",VLOOKUP($M286,#REF!,5,0))</f>
        <v/>
      </c>
      <c r="AA286" s="147" t="str">
        <f t="shared" si="128"/>
        <v/>
      </c>
      <c r="AB286" s="147" t="str">
        <f t="shared" si="129"/>
        <v/>
      </c>
      <c r="AC286" s="147" t="str">
        <f>IF(ISERROR(VLOOKUP($M286,#REF!,6,0)),"",VLOOKUP($M286,#REF!,6,0))</f>
        <v/>
      </c>
      <c r="AD286" s="147" t="str">
        <f>IF(ISERROR(VLOOKUP($M286,#REF!,8,0)),"",VLOOKUP($M286,#REF!,8,0))</f>
        <v/>
      </c>
      <c r="AE286" s="152" t="str">
        <f t="shared" si="130"/>
        <v/>
      </c>
      <c r="AF286" s="155" t="str">
        <f t="shared" si="131"/>
        <v/>
      </c>
      <c r="AG286" s="146" t="str">
        <f t="shared" si="132"/>
        <v/>
      </c>
      <c r="AH286" s="146" t="str">
        <f>IF(ISERROR(VLOOKUP($M286,#REF!,9,0)),"",VLOOKUP($M286,#REF!,9,0))</f>
        <v/>
      </c>
      <c r="AI286" s="146" t="str">
        <f t="shared" si="133"/>
        <v/>
      </c>
      <c r="AJ286" s="168">
        <f t="shared" si="134"/>
        <v>0</v>
      </c>
      <c r="AK286" s="171"/>
      <c r="AL286" s="174" t="str">
        <f t="shared" si="135"/>
        <v/>
      </c>
      <c r="AM286" s="179" t="str">
        <f t="shared" si="136"/>
        <v/>
      </c>
      <c r="AN286" s="183" t="str">
        <f t="shared" si="137"/>
        <v>未入力セル</v>
      </c>
      <c r="AO286" s="186" t="str">
        <f t="shared" si="117"/>
        <v/>
      </c>
      <c r="AP286" s="186" t="str">
        <f t="shared" si="118"/>
        <v/>
      </c>
      <c r="AQ286" s="39">
        <f t="shared" si="116"/>
        <v>0</v>
      </c>
      <c r="AR286" s="39" t="str">
        <f>IF(ISERROR(VLOOKUP($M286,#REF!,16,0)),"",VLOOKUP($M286,#REF!,16,0))</f>
        <v/>
      </c>
      <c r="AS286" s="196" t="str">
        <f>IF(ISERROR(VLOOKUP($M286,#REF!,7,0)),"",VLOOKUP($M286,#REF!,7,0))</f>
        <v/>
      </c>
      <c r="AT286" s="203">
        <f t="shared" si="138"/>
        <v>0</v>
      </c>
      <c r="AU286" s="208" t="str">
        <f t="shared" si="139"/>
        <v/>
      </c>
      <c r="AW286" s="208" t="str">
        <f>IF(ISERROR(VLOOKUP($M286,#REF!,10,0)),"",VLOOKUP($M286,#REF!,10,0))</f>
        <v/>
      </c>
      <c r="AX286" s="203">
        <f t="shared" si="140"/>
        <v>0</v>
      </c>
      <c r="AY286" s="208" t="str">
        <f t="shared" si="141"/>
        <v/>
      </c>
      <c r="BA286" s="225" t="str">
        <f t="shared" si="142"/>
        <v/>
      </c>
      <c r="BB286" s="225" t="str">
        <f t="shared" si="143"/>
        <v/>
      </c>
    </row>
    <row r="287" spans="1:54" s="39" customFormat="1" ht="25.2" customHeight="1" x14ac:dyDescent="0.2">
      <c r="A287" s="45"/>
      <c r="B287" s="48"/>
      <c r="C287" s="48"/>
      <c r="D287" s="53"/>
      <c r="E287" s="53"/>
      <c r="F287" s="55"/>
      <c r="G287" s="55"/>
      <c r="H287" s="60"/>
      <c r="I287" s="66"/>
      <c r="J287" s="68"/>
      <c r="L287" s="73">
        <f t="shared" si="119"/>
        <v>0</v>
      </c>
      <c r="M287" s="73" t="str">
        <f t="shared" si="120"/>
        <v xml:space="preserve"> </v>
      </c>
      <c r="N287" s="100">
        <f t="shared" si="121"/>
        <v>0</v>
      </c>
      <c r="O287" s="100">
        <f t="shared" si="122"/>
        <v>0</v>
      </c>
      <c r="P287" s="108">
        <f t="shared" si="123"/>
        <v>0</v>
      </c>
      <c r="Q287" s="108" t="str">
        <f>IF(OR($C287="LED",$C287="不明"),"",IF(ISERROR(VLOOKUP($M287,#REF!,2,0)),"",VLOOKUP($M287,#REF!,2,0)))</f>
        <v/>
      </c>
      <c r="R287" s="100">
        <f t="shared" si="124"/>
        <v>0</v>
      </c>
      <c r="S287" s="100">
        <f t="shared" si="125"/>
        <v>0</v>
      </c>
      <c r="T287" s="120" t="str">
        <f t="shared" si="126"/>
        <v/>
      </c>
      <c r="U287" s="124"/>
      <c r="V287" s="129" t="s">
        <v>164</v>
      </c>
      <c r="W287" s="131"/>
      <c r="X287" s="75" t="str">
        <f>IF(COUNTIF($M287,"*LED*"),"LED設置済",IF(COUNTIF($M287,"*不明*"),"該当不明",IF(ISERROR(VLOOKUP($M287,#REF!,4,0)),"",VLOOKUP($M287,#REF!,4,0))))</f>
        <v/>
      </c>
      <c r="Y287" s="139">
        <f t="shared" si="127"/>
        <v>0</v>
      </c>
      <c r="Z287" s="144" t="str">
        <f>IF(ISERROR(VLOOKUP($M287,#REF!,5,0)),"",VLOOKUP($M287,#REF!,5,0))</f>
        <v/>
      </c>
      <c r="AA287" s="147" t="str">
        <f t="shared" si="128"/>
        <v/>
      </c>
      <c r="AB287" s="147" t="str">
        <f t="shared" si="129"/>
        <v/>
      </c>
      <c r="AC287" s="147" t="str">
        <f>IF(ISERROR(VLOOKUP($M287,#REF!,6,0)),"",VLOOKUP($M287,#REF!,6,0))</f>
        <v/>
      </c>
      <c r="AD287" s="147" t="str">
        <f>IF(ISERROR(VLOOKUP($M287,#REF!,8,0)),"",VLOOKUP($M287,#REF!,8,0))</f>
        <v/>
      </c>
      <c r="AE287" s="152" t="str">
        <f t="shared" si="130"/>
        <v/>
      </c>
      <c r="AF287" s="155" t="str">
        <f t="shared" si="131"/>
        <v/>
      </c>
      <c r="AG287" s="146" t="str">
        <f t="shared" si="132"/>
        <v/>
      </c>
      <c r="AH287" s="146" t="str">
        <f>IF(ISERROR(VLOOKUP($M287,#REF!,9,0)),"",VLOOKUP($M287,#REF!,9,0))</f>
        <v/>
      </c>
      <c r="AI287" s="146" t="str">
        <f t="shared" si="133"/>
        <v/>
      </c>
      <c r="AJ287" s="168">
        <f t="shared" si="134"/>
        <v>0</v>
      </c>
      <c r="AK287" s="171"/>
      <c r="AL287" s="174" t="str">
        <f t="shared" si="135"/>
        <v/>
      </c>
      <c r="AM287" s="179" t="str">
        <f t="shared" si="136"/>
        <v/>
      </c>
      <c r="AN287" s="183" t="str">
        <f t="shared" si="137"/>
        <v>未入力セル</v>
      </c>
      <c r="AO287" s="186" t="str">
        <f t="shared" si="117"/>
        <v/>
      </c>
      <c r="AP287" s="186" t="str">
        <f t="shared" si="118"/>
        <v/>
      </c>
      <c r="AQ287" s="39">
        <f>R287*S287*N287</f>
        <v>0</v>
      </c>
      <c r="AR287" s="39" t="str">
        <f>IF(ISERROR(VLOOKUP($M287,#REF!,16,0)),"",VLOOKUP($M287,#REF!,16,0))</f>
        <v/>
      </c>
      <c r="AS287" s="196" t="str">
        <f>IF(ISERROR(VLOOKUP($M287,#REF!,7,0)),"",VLOOKUP($M287,#REF!,7,0))</f>
        <v/>
      </c>
      <c r="AT287" s="203">
        <f t="shared" si="138"/>
        <v>0</v>
      </c>
      <c r="AU287" s="208" t="str">
        <f t="shared" si="139"/>
        <v/>
      </c>
      <c r="AW287" s="208" t="str">
        <f>IF(ISERROR(VLOOKUP($M287,#REF!,10,0)),"",VLOOKUP($M287,#REF!,10,0))</f>
        <v/>
      </c>
      <c r="AX287" s="203">
        <f t="shared" si="140"/>
        <v>0</v>
      </c>
      <c r="AY287" s="208" t="str">
        <f t="shared" si="141"/>
        <v/>
      </c>
      <c r="BA287" s="225" t="str">
        <f t="shared" si="142"/>
        <v/>
      </c>
      <c r="BB287" s="225" t="str">
        <f t="shared" si="143"/>
        <v/>
      </c>
    </row>
    <row r="288" spans="1:54" s="39" customFormat="1" ht="25.2" customHeight="1" x14ac:dyDescent="0.2">
      <c r="A288" s="45"/>
      <c r="B288" s="48"/>
      <c r="C288" s="48"/>
      <c r="D288" s="53"/>
      <c r="E288" s="53"/>
      <c r="F288" s="55"/>
      <c r="G288" s="55"/>
      <c r="H288" s="60"/>
      <c r="I288" s="66"/>
      <c r="J288" s="68"/>
      <c r="L288" s="73">
        <f t="shared" si="119"/>
        <v>0</v>
      </c>
      <c r="M288" s="73" t="str">
        <f t="shared" si="120"/>
        <v xml:space="preserve"> </v>
      </c>
      <c r="N288" s="100">
        <f t="shared" si="121"/>
        <v>0</v>
      </c>
      <c r="O288" s="100">
        <f t="shared" si="122"/>
        <v>0</v>
      </c>
      <c r="P288" s="108">
        <f t="shared" si="123"/>
        <v>0</v>
      </c>
      <c r="Q288" s="108" t="str">
        <f>IF(OR($C288="LED",$C288="不明"),"",IF(ISERROR(VLOOKUP($M288,#REF!,2,0)),"",VLOOKUP($M288,#REF!,2,0)))</f>
        <v/>
      </c>
      <c r="R288" s="100">
        <f t="shared" si="124"/>
        <v>0</v>
      </c>
      <c r="S288" s="100">
        <f t="shared" si="125"/>
        <v>0</v>
      </c>
      <c r="T288" s="120" t="str">
        <f t="shared" si="126"/>
        <v/>
      </c>
      <c r="U288" s="124"/>
      <c r="V288" s="129" t="s">
        <v>164</v>
      </c>
      <c r="W288" s="131"/>
      <c r="X288" s="75" t="str">
        <f>IF(COUNTIF($M288,"*LED*"),"LED設置済",IF(COUNTIF($M288,"*不明*"),"該当不明",IF(ISERROR(VLOOKUP($M288,#REF!,4,0)),"",VLOOKUP($M288,#REF!,4,0))))</f>
        <v/>
      </c>
      <c r="Y288" s="139">
        <f t="shared" si="127"/>
        <v>0</v>
      </c>
      <c r="Z288" s="144" t="str">
        <f>IF(ISERROR(VLOOKUP($M288,#REF!,5,0)),"",VLOOKUP($M288,#REF!,5,0))</f>
        <v/>
      </c>
      <c r="AA288" s="147" t="str">
        <f t="shared" si="128"/>
        <v/>
      </c>
      <c r="AB288" s="147" t="str">
        <f t="shared" si="129"/>
        <v/>
      </c>
      <c r="AC288" s="147" t="str">
        <f>IF(ISERROR(VLOOKUP($M288,#REF!,6,0)),"",VLOOKUP($M288,#REF!,6,0))</f>
        <v/>
      </c>
      <c r="AD288" s="147" t="str">
        <f>IF(ISERROR(VLOOKUP($M288,#REF!,8,0)),"",VLOOKUP($M288,#REF!,8,0))</f>
        <v/>
      </c>
      <c r="AE288" s="152" t="str">
        <f t="shared" si="130"/>
        <v/>
      </c>
      <c r="AF288" s="155" t="str">
        <f t="shared" si="131"/>
        <v/>
      </c>
      <c r="AG288" s="146" t="str">
        <f t="shared" si="132"/>
        <v/>
      </c>
      <c r="AH288" s="146" t="str">
        <f>IF(ISERROR(VLOOKUP($M288,#REF!,9,0)),"",VLOOKUP($M288,#REF!,9,0))</f>
        <v/>
      </c>
      <c r="AI288" s="146" t="str">
        <f t="shared" si="133"/>
        <v/>
      </c>
      <c r="AJ288" s="168">
        <f t="shared" si="134"/>
        <v>0</v>
      </c>
      <c r="AK288" s="171"/>
      <c r="AL288" s="174" t="str">
        <f t="shared" si="135"/>
        <v/>
      </c>
      <c r="AM288" s="179" t="str">
        <f t="shared" si="136"/>
        <v/>
      </c>
      <c r="AN288" s="183" t="str">
        <f t="shared" si="137"/>
        <v>未入力セル</v>
      </c>
      <c r="AO288" s="186" t="str">
        <f t="shared" si="117"/>
        <v/>
      </c>
      <c r="AP288" s="186" t="str">
        <f t="shared" si="118"/>
        <v/>
      </c>
      <c r="AQ288" s="39">
        <f>R288*S288*N288</f>
        <v>0</v>
      </c>
      <c r="AR288" s="39" t="str">
        <f>IF(ISERROR(VLOOKUP($M288,#REF!,16,0)),"",VLOOKUP($M288,#REF!,16,0))</f>
        <v/>
      </c>
      <c r="AS288" s="196" t="str">
        <f>IF(ISERROR(VLOOKUP($M288,#REF!,7,0)),"",VLOOKUP($M288,#REF!,7,0))</f>
        <v/>
      </c>
      <c r="AT288" s="203">
        <f t="shared" si="138"/>
        <v>0</v>
      </c>
      <c r="AU288" s="208" t="str">
        <f t="shared" si="139"/>
        <v/>
      </c>
      <c r="AW288" s="208" t="str">
        <f>IF(ISERROR(VLOOKUP($M288,#REF!,10,0)),"",VLOOKUP($M288,#REF!,10,0))</f>
        <v/>
      </c>
      <c r="AX288" s="203">
        <f t="shared" si="140"/>
        <v>0</v>
      </c>
      <c r="AY288" s="208" t="str">
        <f t="shared" si="141"/>
        <v/>
      </c>
      <c r="BA288" s="225" t="str">
        <f t="shared" si="142"/>
        <v/>
      </c>
      <c r="BB288" s="225" t="str">
        <f t="shared" si="143"/>
        <v/>
      </c>
    </row>
    <row r="289" spans="1:56" s="39" customFormat="1" ht="25.2" customHeight="1" x14ac:dyDescent="0.2">
      <c r="A289" s="40"/>
      <c r="B289" s="40"/>
      <c r="C289" s="40"/>
      <c r="D289" s="40"/>
      <c r="E289" s="40"/>
      <c r="F289" s="40"/>
      <c r="G289" s="40"/>
      <c r="H289" s="40"/>
      <c r="I289" s="40"/>
      <c r="L289" s="74" t="s">
        <v>180</v>
      </c>
      <c r="M289" s="74"/>
      <c r="N289" s="101"/>
      <c r="O289" s="101"/>
      <c r="P289" s="109"/>
      <c r="Q289" s="109"/>
      <c r="R289" s="101"/>
      <c r="S289" s="101"/>
      <c r="T289" s="121"/>
      <c r="U289" s="125"/>
      <c r="V289" s="76"/>
      <c r="W289" s="132"/>
      <c r="X289" s="74" t="s">
        <v>181</v>
      </c>
      <c r="Y289" s="140"/>
      <c r="Z289" s="145"/>
      <c r="AA289" s="148"/>
      <c r="AB289" s="148"/>
      <c r="AC289" s="148"/>
      <c r="AD289" s="148"/>
      <c r="AE289" s="153"/>
      <c r="AF289" s="156"/>
      <c r="AG289" s="87"/>
      <c r="AH289" s="87"/>
      <c r="AI289" s="160">
        <f>SUBTOTAL(109,AI10:AI288)</f>
        <v>0</v>
      </c>
      <c r="AJ289" s="169"/>
      <c r="AK289" s="172"/>
      <c r="AL289" s="175"/>
      <c r="AM289" s="180"/>
      <c r="AN289" s="183"/>
      <c r="AP289" s="188"/>
      <c r="AS289" s="196"/>
      <c r="AT289" s="203"/>
      <c r="AU289" s="208"/>
      <c r="AW289" s="196" t="str">
        <f>X289</f>
        <v>工事費計</v>
      </c>
      <c r="AX289" s="203"/>
      <c r="AY289" s="208">
        <f>SUM(AY10:AY288)</f>
        <v>0</v>
      </c>
    </row>
    <row r="290" spans="1:56" s="39" customFormat="1" ht="25.2" customHeight="1" x14ac:dyDescent="0.2">
      <c r="A290" s="40"/>
      <c r="B290" s="40"/>
      <c r="C290" s="40"/>
      <c r="D290" s="40"/>
      <c r="E290" s="40"/>
      <c r="F290" s="40"/>
      <c r="G290" s="40"/>
      <c r="H290" s="40"/>
      <c r="I290" s="40"/>
      <c r="L290" s="73" t="s">
        <v>185</v>
      </c>
      <c r="M290" s="74"/>
      <c r="N290" s="101"/>
      <c r="O290" s="101"/>
      <c r="P290" s="109"/>
      <c r="Q290" s="109"/>
      <c r="R290" s="101"/>
      <c r="S290" s="101"/>
      <c r="T290" s="121"/>
      <c r="U290" s="125"/>
      <c r="V290" s="76"/>
      <c r="W290" s="132"/>
      <c r="X290" s="74" t="s">
        <v>186</v>
      </c>
      <c r="Y290" s="140"/>
      <c r="Z290" s="145"/>
      <c r="AA290" s="148"/>
      <c r="AB290" s="148"/>
      <c r="AC290" s="148"/>
      <c r="AD290" s="148"/>
      <c r="AE290" s="153"/>
      <c r="AF290" s="156"/>
      <c r="AG290" s="87"/>
      <c r="AH290" s="87"/>
      <c r="AI290" s="160"/>
      <c r="AJ290" s="169"/>
      <c r="AK290" s="172"/>
      <c r="AL290" s="175"/>
      <c r="AM290" s="180"/>
      <c r="AN290" s="183"/>
      <c r="AP290" s="188"/>
      <c r="AS290" s="196" t="str">
        <f>X290</f>
        <v>無線調光システム一式</v>
      </c>
      <c r="AT290" s="203"/>
      <c r="AU290" s="208">
        <f>AI290*0.7</f>
        <v>0</v>
      </c>
      <c r="AW290" s="196"/>
      <c r="AX290" s="203"/>
      <c r="AY290" s="208"/>
    </row>
    <row r="291" spans="1:56" s="39" customFormat="1" ht="25.2" customHeight="1" x14ac:dyDescent="0.2">
      <c r="A291" s="40"/>
      <c r="B291" s="40"/>
      <c r="C291" s="40"/>
      <c r="D291" s="40"/>
      <c r="E291" s="40"/>
      <c r="F291" s="40"/>
      <c r="G291" s="40"/>
      <c r="H291" s="40"/>
      <c r="I291" s="40"/>
      <c r="L291" s="74" t="s">
        <v>103</v>
      </c>
      <c r="M291" s="74"/>
      <c r="N291" s="101"/>
      <c r="O291" s="101"/>
      <c r="P291" s="109"/>
      <c r="Q291" s="109"/>
      <c r="R291" s="101"/>
      <c r="S291" s="101"/>
      <c r="T291" s="121"/>
      <c r="U291" s="125"/>
      <c r="V291" s="76"/>
      <c r="W291" s="132"/>
      <c r="X291" s="74" t="s">
        <v>103</v>
      </c>
      <c r="Y291" s="140"/>
      <c r="Z291" s="145"/>
      <c r="AA291" s="148"/>
      <c r="AB291" s="148"/>
      <c r="AC291" s="148"/>
      <c r="AD291" s="148"/>
      <c r="AE291" s="153"/>
      <c r="AF291" s="156"/>
      <c r="AG291" s="87"/>
      <c r="AH291" s="87"/>
      <c r="AI291" s="160">
        <f>G$4</f>
        <v>0</v>
      </c>
      <c r="AJ291" s="170"/>
      <c r="AK291" s="172"/>
      <c r="AL291" s="175"/>
      <c r="AM291" s="180"/>
      <c r="AN291" s="183"/>
      <c r="AP291" s="188"/>
      <c r="AS291" s="196"/>
      <c r="AT291" s="203"/>
      <c r="AU291" s="208"/>
      <c r="AW291" s="196" t="s">
        <v>200</v>
      </c>
      <c r="AX291" s="203"/>
      <c r="AY291" s="208">
        <f>AI291</f>
        <v>0</v>
      </c>
    </row>
    <row r="292" spans="1:56" s="39" customFormat="1" ht="25.2" customHeight="1" x14ac:dyDescent="0.2">
      <c r="A292" s="40"/>
      <c r="B292" s="40"/>
      <c r="C292" s="40"/>
      <c r="D292" s="40"/>
      <c r="E292" s="40"/>
      <c r="F292" s="40"/>
      <c r="G292" s="40"/>
      <c r="H292" s="40"/>
      <c r="I292" s="40"/>
      <c r="L292" s="74" t="s">
        <v>129</v>
      </c>
      <c r="M292" s="74"/>
      <c r="N292" s="101"/>
      <c r="O292" s="101"/>
      <c r="P292" s="109"/>
      <c r="Q292" s="109"/>
      <c r="R292" s="101"/>
      <c r="S292" s="101"/>
      <c r="T292" s="121"/>
      <c r="U292" s="125"/>
      <c r="V292" s="76"/>
      <c r="W292" s="132"/>
      <c r="X292" s="74" t="s">
        <v>129</v>
      </c>
      <c r="Y292" s="140"/>
      <c r="Z292" s="145"/>
      <c r="AA292" s="148"/>
      <c r="AB292" s="148"/>
      <c r="AC292" s="148"/>
      <c r="AD292" s="148"/>
      <c r="AE292" s="153"/>
      <c r="AF292" s="156"/>
      <c r="AG292" s="87"/>
      <c r="AH292" s="87"/>
      <c r="AI292" s="160">
        <f>I$4</f>
        <v>0</v>
      </c>
      <c r="AJ292" s="169"/>
      <c r="AK292" s="172"/>
      <c r="AL292" s="175"/>
      <c r="AM292" s="180"/>
      <c r="AN292" s="183"/>
      <c r="AP292" s="188"/>
      <c r="AS292" s="196"/>
      <c r="AT292" s="203"/>
      <c r="AU292" s="208"/>
      <c r="AW292" s="196" t="s">
        <v>201</v>
      </c>
      <c r="AX292" s="203"/>
      <c r="AY292" s="208">
        <f>AI292</f>
        <v>0</v>
      </c>
    </row>
    <row r="293" spans="1:56" s="39" customFormat="1" ht="25.2" customHeight="1" x14ac:dyDescent="0.2">
      <c r="A293" s="40"/>
      <c r="B293" s="40"/>
      <c r="C293" s="40"/>
      <c r="D293" s="40"/>
      <c r="E293" s="40"/>
      <c r="F293" s="40"/>
      <c r="G293" s="40"/>
      <c r="H293" s="40"/>
      <c r="I293" s="40"/>
      <c r="L293" s="74" t="s">
        <v>133</v>
      </c>
      <c r="M293" s="74"/>
      <c r="N293" s="101"/>
      <c r="O293" s="101"/>
      <c r="P293" s="109"/>
      <c r="Q293" s="109"/>
      <c r="R293" s="101"/>
      <c r="S293" s="101"/>
      <c r="T293" s="121"/>
      <c r="U293" s="125"/>
      <c r="V293" s="76"/>
      <c r="W293" s="76"/>
      <c r="X293" s="74" t="s">
        <v>133</v>
      </c>
      <c r="Y293" s="140"/>
      <c r="Z293" s="145"/>
      <c r="AA293" s="148"/>
      <c r="AB293" s="148"/>
      <c r="AC293" s="148"/>
      <c r="AD293" s="148"/>
      <c r="AE293" s="153"/>
      <c r="AF293" s="156"/>
      <c r="AG293" s="87"/>
      <c r="AH293" s="87"/>
      <c r="AI293" s="160">
        <f>G$6</f>
        <v>0</v>
      </c>
      <c r="AJ293" s="169"/>
      <c r="AK293" s="172"/>
      <c r="AL293" s="175"/>
      <c r="AM293" s="180"/>
      <c r="AN293" s="183"/>
      <c r="AP293" s="188"/>
      <c r="AS293" s="196"/>
      <c r="AT293" s="203"/>
      <c r="AU293" s="208"/>
      <c r="AW293" s="196" t="str">
        <f>X293</f>
        <v>間接経費</v>
      </c>
      <c r="AX293" s="203"/>
      <c r="AY293" s="208">
        <f>AI293</f>
        <v>0</v>
      </c>
    </row>
    <row r="294" spans="1:56" s="39" customFormat="1" ht="25.2" customHeight="1" x14ac:dyDescent="0.2">
      <c r="A294" s="40"/>
      <c r="B294" s="40"/>
      <c r="C294" s="40"/>
      <c r="D294" s="40"/>
      <c r="E294" s="40"/>
      <c r="F294" s="40"/>
      <c r="G294" s="40"/>
      <c r="H294" s="40"/>
      <c r="I294" s="40"/>
      <c r="L294" s="75" t="s">
        <v>20</v>
      </c>
      <c r="M294" s="75"/>
      <c r="N294" s="102">
        <f>SUBTOTAL(109,N10:N293)</f>
        <v>0</v>
      </c>
      <c r="O294" s="102">
        <f>SUBTOTAL(109,O10:O293)</f>
        <v>0</v>
      </c>
      <c r="P294" s="110"/>
      <c r="Q294" s="110"/>
      <c r="R294" s="110"/>
      <c r="S294" s="110"/>
      <c r="T294" s="122">
        <f>SUBTOTAL(109,T10:T293)</f>
        <v>0</v>
      </c>
      <c r="U294" s="124"/>
      <c r="V294" s="70"/>
      <c r="W294" s="70"/>
      <c r="X294" s="75" t="s">
        <v>20</v>
      </c>
      <c r="Y294" s="141">
        <f>SUBTOTAL(109,Y10:Y293)</f>
        <v>0</v>
      </c>
      <c r="Z294" s="146"/>
      <c r="AA294" s="149">
        <f>SUBTOTAL(109,AA10:AA293)</f>
        <v>0</v>
      </c>
      <c r="AB294" s="141">
        <f>SUBTOTAL(109,AB10:AB293)</f>
        <v>0</v>
      </c>
      <c r="AC294" s="146"/>
      <c r="AD294" s="146"/>
      <c r="AE294" s="154"/>
      <c r="AF294" s="157"/>
      <c r="AG294" s="141">
        <f>SUBTOTAL(109,AG10:AG293)</f>
        <v>0</v>
      </c>
      <c r="AH294" s="146"/>
      <c r="AI294" s="141">
        <f>SUM(AI289:AI293)</f>
        <v>0</v>
      </c>
      <c r="AJ294" s="75"/>
      <c r="AK294" s="171"/>
      <c r="AL294" s="75"/>
      <c r="AM294" s="181">
        <f>SUBTOTAL(109,AM10:AM292)</f>
        <v>0</v>
      </c>
      <c r="AN294" s="184"/>
      <c r="AO294" s="187">
        <f>SUBTOTAL(109,AO10:AO292)</f>
        <v>0</v>
      </c>
      <c r="AP294" s="191">
        <f>SUBTOTAL(109,AP10:AP292)</f>
        <v>0</v>
      </c>
      <c r="AQ294" s="193" t="str">
        <f>IFERROR(SUBTOTAL(109,AQ10:AQ288)/N294,"-")</f>
        <v>-</v>
      </c>
      <c r="AS294" s="196"/>
      <c r="AT294" s="203"/>
      <c r="AU294" s="209">
        <f>SUBTOTAL(109,AU10:AU293)</f>
        <v>0</v>
      </c>
      <c r="AW294" s="196" t="str">
        <f>IF(ISERROR(VLOOKUP($P294,#REF!,7,0)),"",VLOOKUP($P294,#REF!,7,0))</f>
        <v/>
      </c>
      <c r="AX294" s="203"/>
      <c r="AY294" s="209">
        <f>SUBTOTAL(109,AY10:AY293)</f>
        <v>0</v>
      </c>
      <c r="BA294" s="226">
        <f>SUBTOTAL(109,BA10:BA292)</f>
        <v>0</v>
      </c>
      <c r="BB294" s="226">
        <f>SUBTOTAL(109,BB10:BB292)</f>
        <v>0</v>
      </c>
    </row>
    <row r="295" spans="1:56" s="39" customFormat="1" ht="25.2" customHeight="1" x14ac:dyDescent="0.2">
      <c r="A295" s="40"/>
      <c r="B295" s="40"/>
      <c r="C295" s="40"/>
      <c r="D295" s="40"/>
      <c r="E295" s="40"/>
      <c r="F295" s="40"/>
      <c r="G295" s="40"/>
      <c r="H295" s="40"/>
      <c r="I295" s="40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150"/>
      <c r="AE295" s="150"/>
      <c r="AF295" s="150"/>
      <c r="AG295" s="150"/>
      <c r="AH295" s="146" t="s">
        <v>84</v>
      </c>
      <c r="AI295" s="161">
        <f>AG294+AI294</f>
        <v>0</v>
      </c>
      <c r="AJ295" s="75" t="s">
        <v>193</v>
      </c>
      <c r="AK295" s="107"/>
      <c r="AL295" s="76"/>
      <c r="AM295" s="76"/>
      <c r="AZ295" s="223" t="s">
        <v>197</v>
      </c>
      <c r="BA295" s="227">
        <f>SUM(AU294,AY294)</f>
        <v>0</v>
      </c>
    </row>
    <row r="296" spans="1:56" s="39" customFormat="1" ht="25.2" customHeight="1" x14ac:dyDescent="0.2">
      <c r="A296" s="40"/>
      <c r="B296" s="40"/>
      <c r="C296" s="40"/>
      <c r="D296" s="40"/>
      <c r="E296" s="40"/>
      <c r="F296" s="40"/>
      <c r="G296" s="40"/>
      <c r="H296" s="40"/>
      <c r="I296" s="40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150"/>
      <c r="AE296" s="150"/>
      <c r="AF296" s="150"/>
      <c r="AG296" s="150"/>
      <c r="AH296" s="159"/>
      <c r="AI296" s="162">
        <f>AI295*1.1</f>
        <v>0</v>
      </c>
      <c r="AJ296" s="75" t="s">
        <v>60</v>
      </c>
      <c r="AK296" s="107"/>
      <c r="AL296" s="76"/>
      <c r="AM296" s="76"/>
      <c r="AS296" s="269"/>
      <c r="AT296" s="269"/>
      <c r="AZ296" s="223" t="s">
        <v>194</v>
      </c>
      <c r="BA296" s="228">
        <f>AI295-BA295</f>
        <v>0</v>
      </c>
      <c r="BB296" s="39" t="s">
        <v>196</v>
      </c>
    </row>
    <row r="297" spans="1:56" s="39" customFormat="1" ht="18.75" customHeight="1" x14ac:dyDescent="0.2">
      <c r="A297" s="40"/>
      <c r="B297" s="40"/>
      <c r="C297" s="40"/>
      <c r="D297" s="40"/>
      <c r="E297" s="40"/>
      <c r="F297" s="40"/>
      <c r="G297" s="40"/>
      <c r="H297" s="40"/>
      <c r="I297" s="40"/>
      <c r="L297" s="77" t="s">
        <v>48</v>
      </c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151"/>
      <c r="AE297" s="151"/>
      <c r="AF297" s="151"/>
      <c r="AG297" s="151"/>
      <c r="AH297" s="77"/>
      <c r="AI297" s="77"/>
      <c r="AJ297" s="107"/>
      <c r="AK297" s="107"/>
      <c r="AL297" s="107"/>
      <c r="AM297" s="107"/>
      <c r="AZ297" s="223" t="s">
        <v>194</v>
      </c>
      <c r="BA297" s="229">
        <f>BA296*1.1</f>
        <v>0</v>
      </c>
      <c r="BB297" s="39" t="s">
        <v>105</v>
      </c>
    </row>
    <row r="298" spans="1:56" s="39" customFormat="1" ht="18.75" customHeight="1" x14ac:dyDescent="0.2">
      <c r="A298" s="40"/>
      <c r="B298" s="40"/>
      <c r="C298" s="40"/>
      <c r="D298" s="40"/>
      <c r="E298" s="40"/>
      <c r="F298" s="40"/>
      <c r="G298" s="40"/>
      <c r="H298" s="40"/>
      <c r="I298" s="40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107"/>
      <c r="AK298" s="107"/>
      <c r="AL298" s="107"/>
      <c r="AM298" s="107"/>
    </row>
    <row r="299" spans="1:56" s="39" customFormat="1" ht="18.75" customHeight="1" x14ac:dyDescent="0.2">
      <c r="A299" s="40"/>
      <c r="B299" s="40"/>
      <c r="C299" s="40"/>
      <c r="D299" s="40"/>
      <c r="E299" s="40"/>
      <c r="F299" s="40"/>
      <c r="G299" s="40"/>
      <c r="H299" s="40"/>
      <c r="I299" s="40"/>
      <c r="L299" s="75" t="s">
        <v>32</v>
      </c>
      <c r="M299" s="86" t="e">
        <f>1-(AA294/T294)</f>
        <v>#DIV/0!</v>
      </c>
      <c r="N299" s="82" t="s">
        <v>51</v>
      </c>
      <c r="O299" s="77"/>
      <c r="P299" s="77"/>
      <c r="Q299" s="114" t="s">
        <v>79</v>
      </c>
      <c r="R299" s="116"/>
      <c r="S299" s="116"/>
      <c r="T299" s="123"/>
      <c r="U299" s="77"/>
      <c r="V299" s="77"/>
      <c r="W299" s="77"/>
      <c r="X299" s="133" t="s">
        <v>37</v>
      </c>
      <c r="Y299" s="142"/>
      <c r="Z299" s="142"/>
      <c r="AA299" s="142"/>
      <c r="AB299" s="142"/>
      <c r="AC299" s="142"/>
      <c r="AD299" s="142"/>
      <c r="AE299" s="142"/>
      <c r="AF299" s="142"/>
      <c r="AG299" s="142"/>
      <c r="AH299" s="142"/>
      <c r="AI299" s="163"/>
      <c r="AJ299" s="107"/>
      <c r="AK299" s="107"/>
      <c r="AL299" s="107"/>
      <c r="AM299" s="107"/>
      <c r="AS299" s="197" t="s">
        <v>44</v>
      </c>
      <c r="AT299" s="204"/>
      <c r="AU299" s="204"/>
      <c r="AV299" s="204"/>
      <c r="AW299" s="217" t="s">
        <v>101</v>
      </c>
      <c r="AX299" s="204"/>
      <c r="AY299" s="219"/>
      <c r="BB299" s="230" t="s">
        <v>231</v>
      </c>
      <c r="BC299" s="204"/>
      <c r="BD299" s="219"/>
    </row>
    <row r="300" spans="1:56" s="39" customFormat="1" ht="22.5" customHeight="1" x14ac:dyDescent="0.2">
      <c r="A300" s="40"/>
      <c r="B300" s="40"/>
      <c r="C300" s="40"/>
      <c r="D300" s="40"/>
      <c r="E300" s="40"/>
      <c r="F300" s="40"/>
      <c r="G300" s="40"/>
      <c r="H300" s="40"/>
      <c r="I300" s="40"/>
      <c r="L300" s="75" t="s">
        <v>80</v>
      </c>
      <c r="M300" s="87">
        <f>T294-AA294</f>
        <v>0</v>
      </c>
      <c r="N300" s="75" t="s">
        <v>54</v>
      </c>
      <c r="O300" s="77"/>
      <c r="P300" s="77"/>
      <c r="Q300" s="115" t="s">
        <v>45</v>
      </c>
      <c r="R300" s="117" t="e">
        <f>AI296/M303</f>
        <v>#VALUE!</v>
      </c>
      <c r="S300" s="116" t="s">
        <v>81</v>
      </c>
      <c r="T300" s="123"/>
      <c r="U300" s="77"/>
      <c r="V300" s="77"/>
      <c r="W300" s="77"/>
      <c r="X300" s="134" t="str">
        <f>M307</f>
        <v>北海道電力 業務用電力　</v>
      </c>
      <c r="Y300" s="77" t="s">
        <v>87</v>
      </c>
      <c r="Z300" s="77"/>
      <c r="AA300" s="77"/>
      <c r="AB300" s="77"/>
      <c r="AC300" s="77"/>
      <c r="AD300" s="77"/>
      <c r="AE300" s="77"/>
      <c r="AF300" s="77"/>
      <c r="AG300" s="77"/>
      <c r="AH300" s="77"/>
      <c r="AI300" s="164"/>
      <c r="AJ300" s="107"/>
      <c r="AK300" s="107"/>
      <c r="AL300" s="107"/>
      <c r="AM300" s="107"/>
      <c r="AS300" s="198" t="s">
        <v>205</v>
      </c>
      <c r="AU300" s="210">
        <f>T294</f>
        <v>0</v>
      </c>
      <c r="AW300" s="39" t="s">
        <v>217</v>
      </c>
      <c r="AY300" s="220"/>
      <c r="BB300" s="198" t="s">
        <v>205</v>
      </c>
      <c r="BD300" s="232">
        <f>AA294</f>
        <v>0</v>
      </c>
    </row>
    <row r="301" spans="1:56" s="39" customFormat="1" ht="18.75" customHeight="1" x14ac:dyDescent="0.2">
      <c r="A301" s="40"/>
      <c r="B301" s="40"/>
      <c r="C301" s="40"/>
      <c r="D301" s="40"/>
      <c r="E301" s="40"/>
      <c r="F301" s="40"/>
      <c r="G301" s="40"/>
      <c r="H301" s="40"/>
      <c r="I301" s="40"/>
      <c r="L301" s="75" t="s">
        <v>58</v>
      </c>
      <c r="M301" s="87" t="e">
        <f>M300*M304</f>
        <v>#VALUE!</v>
      </c>
      <c r="N301" s="82" t="s">
        <v>61</v>
      </c>
      <c r="O301" s="77"/>
      <c r="P301" s="77"/>
      <c r="Q301" s="77"/>
      <c r="R301" s="77"/>
      <c r="S301" s="77"/>
      <c r="T301" s="77"/>
      <c r="U301" s="77"/>
      <c r="V301" s="77"/>
      <c r="W301" s="77"/>
      <c r="X301" s="135" t="s">
        <v>155</v>
      </c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164"/>
      <c r="AJ301" s="107"/>
      <c r="AK301" s="107"/>
      <c r="AL301" s="107"/>
      <c r="AM301" s="107"/>
      <c r="AS301" s="198" t="s">
        <v>208</v>
      </c>
      <c r="AU301" s="211" t="e">
        <f>AU300*$M304</f>
        <v>#VALUE!</v>
      </c>
      <c r="AW301" s="39" t="s">
        <v>25</v>
      </c>
      <c r="AY301" s="220"/>
      <c r="BB301" s="198" t="s">
        <v>208</v>
      </c>
      <c r="BD301" s="232" t="e">
        <f>BD300*$M304</f>
        <v>#VALUE!</v>
      </c>
    </row>
    <row r="302" spans="1:56" s="39" customFormat="1" ht="18.75" customHeight="1" x14ac:dyDescent="0.2">
      <c r="A302" s="40"/>
      <c r="B302" s="40"/>
      <c r="C302" s="40"/>
      <c r="D302" s="40"/>
      <c r="E302" s="40"/>
      <c r="F302" s="40"/>
      <c r="G302" s="40"/>
      <c r="H302" s="40"/>
      <c r="I302" s="40"/>
      <c r="L302" s="78" t="s">
        <v>33</v>
      </c>
      <c r="M302" s="88" t="e">
        <f>AM294*12*M305</f>
        <v>#VALUE!</v>
      </c>
      <c r="N302" s="103" t="s">
        <v>61</v>
      </c>
      <c r="O302" s="77"/>
      <c r="P302" s="111"/>
      <c r="Q302" s="111"/>
      <c r="R302" s="111"/>
      <c r="S302" s="111"/>
      <c r="T302" s="77"/>
      <c r="U302" s="77"/>
      <c r="V302" s="77"/>
      <c r="W302" s="77"/>
      <c r="X302" s="135" t="s">
        <v>156</v>
      </c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164"/>
      <c r="AJ302" s="107"/>
      <c r="AK302" s="107"/>
      <c r="AL302" s="107"/>
      <c r="AM302" s="107"/>
      <c r="AS302" s="198" t="s">
        <v>228</v>
      </c>
      <c r="AU302" s="212">
        <f>BA294</f>
        <v>0</v>
      </c>
      <c r="AW302" s="39" t="s">
        <v>214</v>
      </c>
      <c r="AY302" s="220"/>
      <c r="BB302" s="198" t="s">
        <v>221</v>
      </c>
      <c r="BD302" s="233">
        <f>BB294</f>
        <v>0</v>
      </c>
    </row>
    <row r="303" spans="1:56" s="39" customFormat="1" ht="18.75" customHeight="1" x14ac:dyDescent="0.2">
      <c r="A303" s="40"/>
      <c r="B303" s="40"/>
      <c r="C303" s="40"/>
      <c r="D303" s="40"/>
      <c r="E303" s="40"/>
      <c r="F303" s="40"/>
      <c r="G303" s="40"/>
      <c r="H303" s="40"/>
      <c r="I303" s="40"/>
      <c r="L303" s="79" t="s">
        <v>17</v>
      </c>
      <c r="M303" s="89" t="e">
        <f>M301+M302</f>
        <v>#VALUE!</v>
      </c>
      <c r="N303" s="104" t="s">
        <v>61</v>
      </c>
      <c r="O303" s="77"/>
      <c r="P303" s="111"/>
      <c r="Q303" s="111"/>
      <c r="R303" s="111"/>
      <c r="S303" s="111"/>
      <c r="T303" s="77"/>
      <c r="U303" s="77"/>
      <c r="V303" s="77"/>
      <c r="W303" s="77"/>
      <c r="X303" s="135" t="s">
        <v>187</v>
      </c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164"/>
      <c r="AJ303" s="107"/>
      <c r="AK303" s="107"/>
      <c r="AL303" s="107"/>
      <c r="AM303" s="107"/>
      <c r="AS303" s="198" t="s">
        <v>204</v>
      </c>
      <c r="AU303" s="211" t="e">
        <f>AU302*12*M305</f>
        <v>#VALUE!</v>
      </c>
      <c r="AW303" s="39" t="s">
        <v>229</v>
      </c>
      <c r="AY303" s="220"/>
      <c r="BB303" s="198" t="s">
        <v>204</v>
      </c>
      <c r="BD303" s="232" t="e">
        <f>BD302*12*$M305</f>
        <v>#VALUE!</v>
      </c>
    </row>
    <row r="304" spans="1:56" s="39" customFormat="1" ht="18.75" customHeight="1" x14ac:dyDescent="0.2">
      <c r="A304" s="40"/>
      <c r="B304" s="40"/>
      <c r="C304" s="40"/>
      <c r="D304" s="40"/>
      <c r="E304" s="40"/>
      <c r="F304" s="40"/>
      <c r="G304" s="40"/>
      <c r="H304" s="40"/>
      <c r="I304" s="40"/>
      <c r="L304" s="80" t="s">
        <v>102</v>
      </c>
      <c r="M304" s="90" t="str">
        <f>IF(ISERROR(VLOOKUP($M307,#REF!,3,0)),"",VLOOKUP($M307,#REF!,3,0))</f>
        <v/>
      </c>
      <c r="N304" s="91" t="s">
        <v>55</v>
      </c>
      <c r="O304" s="77"/>
      <c r="P304" s="111"/>
      <c r="Q304" s="111"/>
      <c r="R304" s="111"/>
      <c r="S304" s="111"/>
      <c r="T304" s="77"/>
      <c r="U304" s="77"/>
      <c r="V304" s="77"/>
      <c r="W304" s="77"/>
      <c r="X304" s="135" t="s">
        <v>1</v>
      </c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164"/>
      <c r="AJ304" s="107"/>
      <c r="AK304" s="107"/>
      <c r="AL304" s="107"/>
      <c r="AM304" s="107"/>
      <c r="AS304" s="199" t="s">
        <v>211</v>
      </c>
      <c r="AT304" s="205"/>
      <c r="AU304" s="213" t="e">
        <f>AU301+AU303</f>
        <v>#VALUE!</v>
      </c>
      <c r="AV304" s="205"/>
      <c r="AW304" s="205" t="s">
        <v>213</v>
      </c>
      <c r="AX304" s="205"/>
      <c r="AY304" s="221"/>
      <c r="BB304" s="231" t="s">
        <v>211</v>
      </c>
      <c r="BC304" s="216"/>
      <c r="BD304" s="234" t="e">
        <f>BD301+BD303</f>
        <v>#VALUE!</v>
      </c>
    </row>
    <row r="305" spans="1:51" s="39" customFormat="1" ht="18.75" customHeight="1" x14ac:dyDescent="0.2">
      <c r="A305" s="40"/>
      <c r="B305" s="40"/>
      <c r="C305" s="40"/>
      <c r="D305" s="40"/>
      <c r="E305" s="40"/>
      <c r="F305" s="40"/>
      <c r="G305" s="40"/>
      <c r="H305" s="40"/>
      <c r="I305" s="40"/>
      <c r="L305" s="80" t="s">
        <v>63</v>
      </c>
      <c r="M305" s="91" t="str">
        <f>IF(ISERROR(VLOOKUP($M307,#REF!,2,0)),"該当無し",VLOOKUP($M307,#REF!,2,0))</f>
        <v>該当無し</v>
      </c>
      <c r="N305" s="91" t="s">
        <v>67</v>
      </c>
      <c r="O305" s="77"/>
      <c r="P305" s="111"/>
      <c r="Q305" s="111"/>
      <c r="R305" s="111"/>
      <c r="S305" s="111"/>
      <c r="T305" s="77"/>
      <c r="U305" s="77"/>
      <c r="V305" s="77"/>
      <c r="W305" s="77"/>
      <c r="X305" s="136" t="s">
        <v>244</v>
      </c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164"/>
      <c r="AJ305" s="107"/>
      <c r="AK305" s="107"/>
      <c r="AL305" s="107"/>
      <c r="AM305" s="107"/>
      <c r="AS305" s="200" t="s">
        <v>218</v>
      </c>
      <c r="AY305" s="220"/>
    </row>
    <row r="306" spans="1:51" s="39" customFormat="1" ht="18.75" customHeight="1" x14ac:dyDescent="0.2">
      <c r="A306" s="40"/>
      <c r="B306" s="40"/>
      <c r="C306" s="40"/>
      <c r="D306" s="40"/>
      <c r="E306" s="40"/>
      <c r="F306" s="40"/>
      <c r="G306" s="40"/>
      <c r="H306" s="40"/>
      <c r="I306" s="40"/>
      <c r="L306" s="77"/>
      <c r="M306" s="77"/>
      <c r="N306" s="77"/>
      <c r="O306" s="77"/>
      <c r="P306" s="111"/>
      <c r="Q306" s="111"/>
      <c r="R306" s="111"/>
      <c r="S306" s="111"/>
      <c r="T306" s="77"/>
      <c r="U306" s="77"/>
      <c r="V306" s="77"/>
      <c r="W306" s="77"/>
      <c r="X306" s="135" t="s">
        <v>241</v>
      </c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164"/>
      <c r="AJ306" s="107"/>
      <c r="AK306" s="107"/>
      <c r="AL306" s="107"/>
      <c r="AM306" s="107"/>
      <c r="AS306" s="201" t="s">
        <v>233</v>
      </c>
      <c r="AT306" s="207"/>
      <c r="AU306" s="214" t="e">
        <f>AU304</f>
        <v>#VALUE!</v>
      </c>
      <c r="AY306" s="220"/>
    </row>
    <row r="307" spans="1:51" s="39" customFormat="1" ht="18.75" customHeight="1" x14ac:dyDescent="0.2">
      <c r="A307" s="40"/>
      <c r="B307" s="40"/>
      <c r="C307" s="40"/>
      <c r="D307" s="40"/>
      <c r="E307" s="40"/>
      <c r="F307" s="40"/>
      <c r="G307" s="40"/>
      <c r="H307" s="40"/>
      <c r="I307" s="40"/>
      <c r="L307" s="81" t="s">
        <v>69</v>
      </c>
      <c r="M307" s="77" t="str">
        <f>$C$4</f>
        <v>北海道電力 業務用電力　</v>
      </c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137" t="s">
        <v>240</v>
      </c>
      <c r="Y307" s="143"/>
      <c r="Z307" s="143"/>
      <c r="AA307" s="143"/>
      <c r="AB307" s="143"/>
      <c r="AC307" s="143"/>
      <c r="AD307" s="143"/>
      <c r="AE307" s="143"/>
      <c r="AF307" s="143"/>
      <c r="AG307" s="143"/>
      <c r="AH307" s="143"/>
      <c r="AI307" s="165"/>
      <c r="AJ307" s="107"/>
      <c r="AK307" s="107"/>
      <c r="AL307" s="107"/>
      <c r="AM307" s="107"/>
      <c r="AS307" s="201" t="s">
        <v>137</v>
      </c>
      <c r="AT307" s="207"/>
      <c r="AU307" s="214" t="e">
        <f>M303</f>
        <v>#VALUE!</v>
      </c>
      <c r="AW307" s="39" t="s">
        <v>219</v>
      </c>
      <c r="AY307" s="220"/>
    </row>
    <row r="308" spans="1:51" s="39" customFormat="1" ht="18.75" customHeight="1" x14ac:dyDescent="0.2">
      <c r="A308" s="40"/>
      <c r="B308" s="40"/>
      <c r="C308" s="40"/>
      <c r="D308" s="40"/>
      <c r="E308" s="40"/>
      <c r="F308" s="40"/>
      <c r="G308" s="40"/>
      <c r="H308" s="40"/>
      <c r="I308" s="40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138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107"/>
      <c r="AK308" s="107"/>
      <c r="AL308" s="107"/>
      <c r="AM308" s="107"/>
      <c r="AS308" s="202" t="s">
        <v>220</v>
      </c>
      <c r="AT308" s="206"/>
      <c r="AU308" s="215" t="e">
        <f>AU306-AU307</f>
        <v>#VALUE!</v>
      </c>
      <c r="AV308" s="216"/>
      <c r="AW308" s="218" t="s">
        <v>235</v>
      </c>
      <c r="AX308" s="216"/>
      <c r="AY308" s="222"/>
    </row>
    <row r="309" spans="1:51" s="39" customFormat="1" ht="18.75" customHeight="1" x14ac:dyDescent="0.2">
      <c r="A309" s="40"/>
      <c r="B309" s="40"/>
      <c r="C309" s="40"/>
      <c r="D309" s="40"/>
      <c r="E309" s="40"/>
      <c r="F309" s="40"/>
      <c r="G309" s="40"/>
      <c r="H309" s="40"/>
      <c r="I309" s="40"/>
      <c r="L309" s="82" t="s">
        <v>73</v>
      </c>
      <c r="M309" s="92">
        <f>AM294</f>
        <v>0</v>
      </c>
      <c r="N309" s="75" t="s">
        <v>83</v>
      </c>
      <c r="O309" s="77"/>
      <c r="P309" s="77"/>
      <c r="Q309" s="77"/>
      <c r="R309" s="77"/>
      <c r="S309" s="77"/>
      <c r="T309" s="77"/>
      <c r="U309" s="77"/>
      <c r="V309" s="77"/>
      <c r="W309" s="77"/>
      <c r="X309" s="138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107"/>
      <c r="AK309" s="107"/>
      <c r="AL309" s="107"/>
      <c r="AM309" s="107"/>
    </row>
    <row r="310" spans="1:51" ht="17.100000000000001" customHeight="1" x14ac:dyDescent="0.2"/>
    <row r="311" spans="1:51" ht="12" hidden="1" customHeight="1" x14ac:dyDescent="0.2">
      <c r="L311" s="38" t="s">
        <v>75</v>
      </c>
    </row>
    <row r="312" spans="1:51" ht="12" hidden="1" customHeight="1" x14ac:dyDescent="0.2"/>
    <row r="313" spans="1:51" ht="12" hidden="1" customHeight="1" x14ac:dyDescent="0.2">
      <c r="L313" s="83" t="s">
        <v>62</v>
      </c>
      <c r="M313" s="93">
        <f>AI295</f>
        <v>0</v>
      </c>
      <c r="N313" s="105" t="s">
        <v>26</v>
      </c>
    </row>
    <row r="314" spans="1:51" ht="12" hidden="1" customHeight="1" x14ac:dyDescent="0.2">
      <c r="L314" s="83" t="s">
        <v>89</v>
      </c>
      <c r="M314" s="93" t="e">
        <f>M303</f>
        <v>#VALUE!</v>
      </c>
      <c r="N314" s="105" t="s">
        <v>26</v>
      </c>
    </row>
    <row r="315" spans="1:51" ht="12" hidden="1" customHeight="1" x14ac:dyDescent="0.2">
      <c r="L315" s="83" t="s">
        <v>47</v>
      </c>
      <c r="M315" s="94" t="e">
        <f>M314/12</f>
        <v>#VALUE!</v>
      </c>
      <c r="N315" s="105" t="s">
        <v>26</v>
      </c>
    </row>
    <row r="316" spans="1:51" ht="12" hidden="1" customHeight="1" x14ac:dyDescent="0.2">
      <c r="L316" s="83" t="s">
        <v>90</v>
      </c>
      <c r="M316" s="95" t="e">
        <f>+R300</f>
        <v>#VALUE!</v>
      </c>
      <c r="N316" s="105" t="s">
        <v>92</v>
      </c>
    </row>
    <row r="317" spans="1:51" ht="12" hidden="1" customHeight="1" x14ac:dyDescent="0.2">
      <c r="L317" s="83" t="s">
        <v>94</v>
      </c>
      <c r="M317" s="95">
        <v>2</v>
      </c>
      <c r="N317" s="105" t="s">
        <v>96</v>
      </c>
    </row>
    <row r="318" spans="1:51" ht="12" hidden="1" customHeight="1" x14ac:dyDescent="0.2">
      <c r="L318" s="83" t="s">
        <v>64</v>
      </c>
      <c r="M318" s="93">
        <v>60</v>
      </c>
      <c r="N318" s="105" t="s">
        <v>95</v>
      </c>
    </row>
    <row r="319" spans="1:51" ht="12" hidden="1" customHeight="1" x14ac:dyDescent="0.2">
      <c r="L319" s="83" t="s">
        <v>39</v>
      </c>
      <c r="M319" s="94">
        <f>M313*M317/100</f>
        <v>0</v>
      </c>
      <c r="N319" s="105" t="s">
        <v>26</v>
      </c>
    </row>
    <row r="320" spans="1:51" ht="12" hidden="1" customHeight="1" x14ac:dyDescent="0.2">
      <c r="L320" s="83" t="s">
        <v>98</v>
      </c>
      <c r="M320" s="94" t="e">
        <f>M315-M319</f>
        <v>#VALUE!</v>
      </c>
      <c r="N320" s="105" t="s">
        <v>26</v>
      </c>
    </row>
    <row r="321" ht="12" customHeight="1" x14ac:dyDescent="0.2"/>
  </sheetData>
  <autoFilter ref="A9:AN288" xr:uid="{00000000-0009-0000-0000-000008000000}"/>
  <mergeCells count="19">
    <mergeCell ref="AE9:AF9"/>
    <mergeCell ref="AS296:AT296"/>
    <mergeCell ref="L6:M6"/>
    <mergeCell ref="AL7:AM7"/>
    <mergeCell ref="A8:J8"/>
    <mergeCell ref="L8:T8"/>
    <mergeCell ref="X8:AJ8"/>
    <mergeCell ref="AL8:AM8"/>
    <mergeCell ref="D4:F4"/>
    <mergeCell ref="G4:H4"/>
    <mergeCell ref="D5:F5"/>
    <mergeCell ref="G5:H5"/>
    <mergeCell ref="D6:F6"/>
    <mergeCell ref="G6:H6"/>
    <mergeCell ref="A1:D1"/>
    <mergeCell ref="E1:G1"/>
    <mergeCell ref="L2:M2"/>
    <mergeCell ref="D3:F3"/>
    <mergeCell ref="G3:H3"/>
  </mergeCells>
  <phoneticPr fontId="3"/>
  <conditionalFormatting sqref="D10:D11">
    <cfRule type="expression" dxfId="92" priority="46">
      <formula>AND(OR($B10="*ベースライト*",$B10="スクエアライト",$B10="ダウンライト"),$D10&gt;1)</formula>
    </cfRule>
  </conditionalFormatting>
  <conditionalFormatting sqref="D14:D15">
    <cfRule type="expression" dxfId="91" priority="2">
      <formula>AND(OR($B14="*ベースライト*",$B14="スクエアライト",$B14="ダウンライト"),$D14&gt;1)</formula>
    </cfRule>
  </conditionalFormatting>
  <conditionalFormatting sqref="D38:D39">
    <cfRule type="expression" dxfId="90" priority="3">
      <formula>AND(NOT($C38=""),OR($D38="",$E38="",$F38="",$G38=""))</formula>
    </cfRule>
  </conditionalFormatting>
  <conditionalFormatting sqref="D38:D48">
    <cfRule type="expression" dxfId="89" priority="4">
      <formula>AND(OR($B38="*ベースライト*",$B38="スクエアライト",$B38="ダウンライト"),$D38&gt;1)</formula>
    </cfRule>
  </conditionalFormatting>
  <conditionalFormatting sqref="D41:D48">
    <cfRule type="expression" dxfId="88" priority="5">
      <formula>AND(NOT($C41=""),OR($D41="",$E41="",$F41="",$G41=""))</formula>
    </cfRule>
  </conditionalFormatting>
  <conditionalFormatting sqref="D64">
    <cfRule type="expression" dxfId="87" priority="37">
      <formula>AND(NOT($C64=""),OR($D64="",$E64="",$F64="",$G64=""))</formula>
    </cfRule>
  </conditionalFormatting>
  <conditionalFormatting sqref="D64:D65">
    <cfRule type="expression" dxfId="86" priority="38">
      <formula>AND(OR($B64="*ベースライト*",$B64="スクエアライト",$B64="ダウンライト"),$D64&gt;1)</formula>
    </cfRule>
  </conditionalFormatting>
  <conditionalFormatting sqref="D67">
    <cfRule type="expression" dxfId="85" priority="50">
      <formula>AND(OR($B67="*ベースライト*",$B67="スクエアライト",$B67="ダウンライト"),$D67&gt;1)</formula>
    </cfRule>
  </conditionalFormatting>
  <conditionalFormatting sqref="D70:D73">
    <cfRule type="expression" dxfId="84" priority="42">
      <formula>AND(OR($B70="*ベースライト*",$B70="スクエアライト",$B70="ダウンライト"),$D70&gt;1)</formula>
    </cfRule>
  </conditionalFormatting>
  <conditionalFormatting sqref="D72:D73">
    <cfRule type="expression" dxfId="83" priority="41">
      <formula>AND(NOT($C72=""),OR($D72="",$E72="",$F72="",$G72=""))</formula>
    </cfRule>
  </conditionalFormatting>
  <conditionalFormatting sqref="D122:D271">
    <cfRule type="expression" dxfId="82" priority="64">
      <formula>AND(OR($B122="*ベースライト*",$B122="スクエアライト",$B122="ダウンライト"),$D122&gt;1)</formula>
    </cfRule>
  </conditionalFormatting>
  <conditionalFormatting sqref="D14:E15">
    <cfRule type="expression" dxfId="81" priority="1">
      <formula>AND(NOT($C14=""),OR($D14="",$E14="",$F14="",$G14=""))</formula>
    </cfRule>
  </conditionalFormatting>
  <conditionalFormatting sqref="D38:E42">
    <cfRule type="expression" dxfId="80" priority="9">
      <formula>AND(NOT($C38=""),OR($D38="",$E38="",$F38="",$G38=""))</formula>
    </cfRule>
  </conditionalFormatting>
  <conditionalFormatting sqref="D44:E46">
    <cfRule type="expression" dxfId="79" priority="31">
      <formula>AND(NOT($C44=""),OR($D44="",$E44="",$F44="",$G44=""))</formula>
    </cfRule>
  </conditionalFormatting>
  <conditionalFormatting sqref="D65:E65">
    <cfRule type="expression" dxfId="78" priority="57">
      <formula>AND(NOT($C65=""),OR($D65="",$E65="",$F65="",$G65=""))</formula>
    </cfRule>
  </conditionalFormatting>
  <conditionalFormatting sqref="D67:E67">
    <cfRule type="expression" dxfId="77" priority="49">
      <formula>AND(NOT($C67=""),OR($D67="",$E67="",$F67="",$G67=""))</formula>
    </cfRule>
  </conditionalFormatting>
  <conditionalFormatting sqref="D70:E71">
    <cfRule type="expression" dxfId="76" priority="55">
      <formula>AND(NOT($C70=""),OR($D70="",$E70="",$F70="",$G70=""))</formula>
    </cfRule>
  </conditionalFormatting>
  <conditionalFormatting sqref="D122:E141">
    <cfRule type="expression" dxfId="75" priority="112">
      <formula>AND(NOT($C122=""),OR($D122="",$E122="",$F122="",$G122=""))</formula>
    </cfRule>
  </conditionalFormatting>
  <conditionalFormatting sqref="D10:G10 D11:E11">
    <cfRule type="expression" dxfId="74" priority="45">
      <formula>AND(NOT($C10=""),OR($D10="",$E10="",$F10="",$G10=""))</formula>
    </cfRule>
  </conditionalFormatting>
  <conditionalFormatting sqref="D142:G271">
    <cfRule type="expression" dxfId="73" priority="63">
      <formula>AND(NOT($C142=""),OR($D142="",$E142="",$F142="",$G142=""))</formula>
    </cfRule>
  </conditionalFormatting>
  <conditionalFormatting sqref="F10">
    <cfRule type="cellIs" dxfId="72" priority="48" operator="greaterThan">
      <formula>24</formula>
    </cfRule>
  </conditionalFormatting>
  <conditionalFormatting sqref="F27:F87">
    <cfRule type="cellIs" dxfId="71" priority="20" operator="greaterThan">
      <formula>24</formula>
    </cfRule>
  </conditionalFormatting>
  <conditionalFormatting sqref="F88:F141">
    <cfRule type="cellIs" dxfId="70" priority="111" operator="greaterThan">
      <formula>24</formula>
    </cfRule>
  </conditionalFormatting>
  <conditionalFormatting sqref="F142:F288">
    <cfRule type="cellIs" dxfId="69" priority="66" operator="greaterThan">
      <formula>24</formula>
    </cfRule>
  </conditionalFormatting>
  <conditionalFormatting sqref="F133:G141">
    <cfRule type="expression" dxfId="68" priority="109">
      <formula>AND(NOT($C133=""),OR($D133="",$E133="",$F133="",$G133=""))</formula>
    </cfRule>
  </conditionalFormatting>
  <conditionalFormatting sqref="G10">
    <cfRule type="cellIs" dxfId="67" priority="47" operator="greaterThan">
      <formula>366</formula>
    </cfRule>
  </conditionalFormatting>
  <conditionalFormatting sqref="G27:G87">
    <cfRule type="cellIs" dxfId="66" priority="19" operator="greaterThan">
      <formula>366</formula>
    </cfRule>
  </conditionalFormatting>
  <conditionalFormatting sqref="G88:G141">
    <cfRule type="cellIs" dxfId="65" priority="110" operator="greaterThan">
      <formula>366</formula>
    </cfRule>
  </conditionalFormatting>
  <conditionalFormatting sqref="G142:G288">
    <cfRule type="cellIs" dxfId="64" priority="65" operator="greaterThan">
      <formula>366</formula>
    </cfRule>
  </conditionalFormatting>
  <conditionalFormatting sqref="AJ10:AJ288">
    <cfRule type="expression" dxfId="63" priority="116">
      <formula>NOT($AJ10=$X10)</formula>
    </cfRule>
  </conditionalFormatting>
  <conditionalFormatting sqref="AN1:AN1048576">
    <cfRule type="containsText" dxfId="62" priority="117" operator="containsText" text="未入力セル">
      <formula>NOT(ISERROR(SEARCH("未入力セル",AN1)))</formula>
    </cfRule>
  </conditionalFormatting>
  <dataValidations count="6">
    <dataValidation type="list" errorStyle="warning" allowBlank="1" showInputMessage="1" showErrorMessage="1" sqref="C10:C288" xr:uid="{00000000-0002-0000-0800-000000000000}">
      <formula1>INDIRECT(B10)</formula1>
    </dataValidation>
    <dataValidation type="list" errorStyle="warning" allowBlank="1" showInputMessage="1" showErrorMessage="1" sqref="B10:B288" xr:uid="{00000000-0002-0000-0800-000001000000}">
      <formula1>照明一覧</formula1>
    </dataValidation>
    <dataValidation type="whole" operator="greaterThanOrEqual" allowBlank="1" showInputMessage="1" showErrorMessage="1" sqref="D10:E288" xr:uid="{00000000-0002-0000-0800-000002000000}">
      <formula1>1</formula1>
    </dataValidation>
    <dataValidation type="whole" allowBlank="1" showInputMessage="1" showErrorMessage="1" sqref="F10:F288" xr:uid="{00000000-0002-0000-0800-000003000000}">
      <formula1>1</formula1>
      <formula2>24</formula2>
    </dataValidation>
    <dataValidation type="whole" allowBlank="1" showInputMessage="1" showErrorMessage="1" sqref="G10:G288" xr:uid="{00000000-0002-0000-0800-000004000000}">
      <formula1>1</formula1>
      <formula2>366</formula2>
    </dataValidation>
    <dataValidation type="list" allowBlank="1" showInputMessage="1" showErrorMessage="1" sqref="C4" xr:uid="{00000000-0002-0000-0800-000005000000}">
      <formula1>#REF!</formula1>
    </dataValidation>
  </dataValidations>
  <pageMargins left="0.70866141732283472" right="0.70866141732283472" top="0.31496062992125984" bottom="0.39370078740157483" header="0.23622047244094491" footer="0.31496062992125984"/>
  <pageSetup paperSize="8" scale="69" fitToHeight="0" orientation="landscape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946bc6-2d85-4ccf-81a4-c14ce55362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619E1C8BFBCFD46A2F4B75DC5552E9A" ma:contentTypeVersion="5" ma:contentTypeDescription="新しいドキュメントを作成します。" ma:contentTypeScope="" ma:versionID="83c41a188cc7a2a54359c6177c3041b5">
  <xsd:schema xmlns:xsd="http://www.w3.org/2001/XMLSchema" xmlns:xs="http://www.w3.org/2001/XMLSchema" xmlns:p="http://schemas.microsoft.com/office/2006/metadata/properties" xmlns:ns3="20946bc6-2d85-4ccf-81a4-c14ce55362cf" targetNamespace="http://schemas.microsoft.com/office/2006/metadata/properties" ma:root="true" ma:fieldsID="d1f9d463b5ba22259fc446c1e57cf976" ns3:_="">
    <xsd:import namespace="20946bc6-2d85-4ccf-81a4-c14ce55362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46bc6-2d85-4ccf-81a4-c14ce55362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5C1B9A-8B28-4576-8820-A9E79C1BAE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79B39B-CE7A-4EF6-86B4-E6D412C59AA7}">
  <ds:schemaRefs>
    <ds:schemaRef ds:uri="http://purl.org/dc/terms/"/>
    <ds:schemaRef ds:uri="http://schemas.microsoft.com/office/infopath/2007/PartnerControls"/>
    <ds:schemaRef ds:uri="20946bc6-2d85-4ccf-81a4-c14ce55362cf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597E32-020B-416C-BD2A-48B66B1D9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46bc6-2d85-4ccf-81a4-c14ce55362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39</vt:i4>
      </vt:variant>
    </vt:vector>
  </HeadingPairs>
  <TitlesOfParts>
    <vt:vector size="50" baseType="lpstr">
      <vt:lpstr>照明器具リスト</vt:lpstr>
      <vt:lpstr>題名</vt:lpstr>
      <vt:lpstr>亀井小学校</vt:lpstr>
      <vt:lpstr>今宿小学校</vt:lpstr>
      <vt:lpstr>鳩山小学校</vt:lpstr>
      <vt:lpstr>鳩山中学校</vt:lpstr>
      <vt:lpstr>06</vt:lpstr>
      <vt:lpstr>07</vt:lpstr>
      <vt:lpstr>08</vt:lpstr>
      <vt:lpstr>09</vt:lpstr>
      <vt:lpstr>10</vt:lpstr>
      <vt:lpstr>HIDランプ〈高天井〉</vt:lpstr>
      <vt:lpstr>HIDランプ〈投光器〉</vt:lpstr>
      <vt:lpstr>'06'!Print_Area</vt:lpstr>
      <vt:lpstr>'07'!Print_Area</vt:lpstr>
      <vt:lpstr>'08'!Print_Area</vt:lpstr>
      <vt:lpstr>'09'!Print_Area</vt:lpstr>
      <vt:lpstr>'10'!Print_Area</vt:lpstr>
      <vt:lpstr>'06'!Print_Titles</vt:lpstr>
      <vt:lpstr>'07'!Print_Titles</vt:lpstr>
      <vt:lpstr>'08'!Print_Titles</vt:lpstr>
      <vt:lpstr>'09'!Print_Titles</vt:lpstr>
      <vt:lpstr>'10'!Print_Titles</vt:lpstr>
      <vt:lpstr>亀井小学校!Print_Titles</vt:lpstr>
      <vt:lpstr>今宿小学校!Print_Titles</vt:lpstr>
      <vt:lpstr>鳩山小学校!Print_Titles</vt:lpstr>
      <vt:lpstr>鳩山中学校!Print_Titles</vt:lpstr>
      <vt:lpstr>コンパクト蛍光灯</vt:lpstr>
      <vt:lpstr>シーリングライト</vt:lpstr>
      <vt:lpstr>スクエアライト</vt:lpstr>
      <vt:lpstr>スポットライト〈フランジ〉</vt:lpstr>
      <vt:lpstr>スポットライト〈レール〉</vt:lpstr>
      <vt:lpstr>その他照明</vt:lpstr>
      <vt:lpstr>ダウンライト</vt:lpstr>
      <vt:lpstr>ダウンライト〈高天井〉</vt:lpstr>
      <vt:lpstr>ブラケット</vt:lpstr>
      <vt:lpstr>ベースライト〈トラフW80〉</vt:lpstr>
      <vt:lpstr>ベースライト〈笠付トラフ〉</vt:lpstr>
      <vt:lpstr>ベースライト〈直付W150〉</vt:lpstr>
      <vt:lpstr>ベースライト〈直付W230〉</vt:lpstr>
      <vt:lpstr>ベースライト〈埋込W150〉</vt:lpstr>
      <vt:lpstr>ベースライト〈埋込W220〉</vt:lpstr>
      <vt:lpstr>ベースライト〈埋込W300〉</vt:lpstr>
      <vt:lpstr>ベースライト〈埋込W600〉</vt:lpstr>
      <vt:lpstr>環状蛍光灯</vt:lpstr>
      <vt:lpstr>照明一覧</vt:lpstr>
      <vt:lpstr>直管蛍光灯</vt:lpstr>
      <vt:lpstr>直管蛍光灯〈防水ｿｹｯﾄ〉</vt:lpstr>
      <vt:lpstr>非常灯</vt:lpstr>
      <vt:lpstr>誘導灯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小峰 弘基</dc:creator>
  <cp:lastModifiedBy>小峰 弘基</cp:lastModifiedBy>
  <dcterms:created xsi:type="dcterms:W3CDTF">2026-04-15T01:30:09Z</dcterms:created>
  <dcterms:modified xsi:type="dcterms:W3CDTF">2026-04-22T09:03:09Z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0x0101007619E1C8BFBCFD46A2F4B75DC5552E9A</vt:lpwstr>
  </property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2026-04-22T05:19:30Z</vt:filetime>
  </property>
</Properties>
</file>