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/>
  <xr:revisionPtr revIDLastSave="0" documentId="13_ncr:1_{6E18AB80-EA52-48E9-A3F3-92502BBBA47D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設定" sheetId="16" r:id="rId1"/>
    <sheet name="有形固定資産の明細" sheetId="15" r:id="rId2"/>
    <sheet name="有形固定資産に係る行政目的別の明細" sheetId="14" r:id="rId3"/>
    <sheet name="投資及び出資金の明細" sheetId="1" r:id="rId4"/>
    <sheet name="基金の明細" sheetId="2" r:id="rId5"/>
    <sheet name="貸付金の明細" sheetId="3" r:id="rId6"/>
    <sheet name="長期延滞債権の明細" sheetId="4" r:id="rId7"/>
    <sheet name="未収金の明細" sheetId="5" r:id="rId8"/>
    <sheet name="地方債等（借入先別）の明細" sheetId="6" r:id="rId9"/>
    <sheet name="地方債等（利率別）の明細" sheetId="7" r:id="rId10"/>
    <sheet name="地方債等（返済期間別）の明細" sheetId="8" r:id="rId11"/>
    <sheet name="特定の契約条項が付された地方債等の概要" sheetId="9" r:id="rId12"/>
    <sheet name="引当金の明細" sheetId="10" r:id="rId13"/>
    <sheet name="補助金等の明細" sheetId="11" r:id="rId14"/>
    <sheet name="財源の明細" sheetId="12" r:id="rId15"/>
    <sheet name="財源情報の明細" sheetId="17" r:id="rId16"/>
    <sheet name="資金の明細" sheetId="13" r:id="rId17"/>
  </sheets>
  <externalReferences>
    <externalReference r:id="rId18"/>
  </externalReferences>
  <definedNames>
    <definedName name="_xlnm.Print_Titles" localSheetId="2">有形固定資産に係る行政目的別の明細!$1:$5</definedName>
    <definedName name="_xlnm.Print_Titles" localSheetId="1">有形固定資産の明細!$1:$5</definedName>
    <definedName name="X12Y01_13">'[1]13'!$U$24</definedName>
    <definedName name="X12Y03_13">'[1]13'!$Z$24</definedName>
    <definedName name="X12Y10_13">'[1]13'!$AG$24</definedName>
    <definedName name="X33Y02_13">'[1]13'!$Y$45</definedName>
    <definedName name="X33Y03_13">'[1]13'!$Z$45</definedName>
    <definedName name="X33Y10_13">'[1]13'!$AG$45</definedName>
    <definedName name="X34Y02_13">'[1]13'!$Y$46</definedName>
    <definedName name="X34Y03_13">'[1]13'!$Z$46</definedName>
    <definedName name="X34Y10_13">'[1]13'!$AG$46</definedName>
    <definedName name="X35Y02_13">'[1]13'!$Y$47</definedName>
    <definedName name="X35Y03_13">'[1]13'!$Z$47</definedName>
    <definedName name="X35Y10_13">'[1]13'!$AG$47</definedName>
    <definedName name="自治体名">設定!$B$1</definedName>
    <definedName name="単位">設定!$B$3</definedName>
    <definedName name="年度">設定!$B$2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1" l="1"/>
  <c r="D14" i="11"/>
  <c r="F10" i="17"/>
  <c r="E12" i="17"/>
  <c r="E21" i="12"/>
  <c r="E27" i="12"/>
  <c r="E26" i="12"/>
  <c r="E28" i="12" s="1"/>
  <c r="D9" i="10"/>
  <c r="C9" i="10"/>
  <c r="B6" i="7"/>
  <c r="B22" i="5"/>
  <c r="H23" i="14"/>
  <c r="H22" i="14"/>
  <c r="H19" i="14"/>
  <c r="H17" i="14"/>
  <c r="H16" i="14"/>
  <c r="H15" i="14"/>
  <c r="H10" i="14"/>
  <c r="H9" i="14"/>
  <c r="H7" i="14"/>
  <c r="H6" i="14"/>
  <c r="E25" i="12"/>
  <c r="B9" i="13"/>
  <c r="B4" i="13"/>
  <c r="A3" i="13"/>
  <c r="A2" i="13"/>
  <c r="B12" i="17"/>
  <c r="E11" i="17"/>
  <c r="D8" i="17"/>
  <c r="F4" i="17"/>
  <c r="A3" i="17"/>
  <c r="A2" i="17"/>
  <c r="E4" i="12"/>
  <c r="A3" i="12"/>
  <c r="A2" i="12"/>
  <c r="D8" i="11"/>
  <c r="E4" i="11"/>
  <c r="A3" i="11"/>
  <c r="A2" i="11"/>
  <c r="E10" i="10"/>
  <c r="C10" i="10"/>
  <c r="B10" i="10"/>
  <c r="F4" i="10"/>
  <c r="A3" i="10"/>
  <c r="A2" i="10"/>
  <c r="B4" i="9"/>
  <c r="A3" i="9"/>
  <c r="A2" i="9"/>
  <c r="A6" i="8"/>
  <c r="A3" i="8"/>
  <c r="A2" i="8"/>
  <c r="A6" i="7"/>
  <c r="A3" i="7"/>
  <c r="A2" i="7"/>
  <c r="K19" i="6"/>
  <c r="J19" i="6"/>
  <c r="I19" i="6"/>
  <c r="H19" i="6"/>
  <c r="G19" i="6"/>
  <c r="F19" i="6"/>
  <c r="E19" i="6"/>
  <c r="D19" i="6"/>
  <c r="B17" i="6"/>
  <c r="B19" i="6" s="1"/>
  <c r="K4" i="6"/>
  <c r="A3" i="6"/>
  <c r="A2" i="6"/>
  <c r="C10" i="5"/>
  <c r="C23" i="5" s="1"/>
  <c r="B10" i="5"/>
  <c r="C4" i="5"/>
  <c r="A3" i="5"/>
  <c r="A2" i="5"/>
  <c r="B20" i="4"/>
  <c r="C10" i="4"/>
  <c r="C21" i="4" s="1"/>
  <c r="B10" i="4"/>
  <c r="B21" i="4" s="1"/>
  <c r="C4" i="4"/>
  <c r="A3" i="4"/>
  <c r="A2" i="4"/>
  <c r="F10" i="3"/>
  <c r="E10" i="3"/>
  <c r="D10" i="3"/>
  <c r="C10" i="3"/>
  <c r="B10" i="3"/>
  <c r="F9" i="3"/>
  <c r="F8" i="3"/>
  <c r="F7" i="3"/>
  <c r="F4" i="3"/>
  <c r="A3" i="3"/>
  <c r="A2" i="3"/>
  <c r="E25" i="2"/>
  <c r="D25" i="2"/>
  <c r="C25" i="2"/>
  <c r="B25" i="2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4" i="2"/>
  <c r="A3" i="2"/>
  <c r="A2" i="2"/>
  <c r="F43" i="1"/>
  <c r="D43" i="1"/>
  <c r="C43" i="1"/>
  <c r="B43" i="1"/>
  <c r="K42" i="1"/>
  <c r="G42" i="1"/>
  <c r="E42" i="1"/>
  <c r="K41" i="1"/>
  <c r="G41" i="1"/>
  <c r="E41" i="1"/>
  <c r="H41" i="1" s="1"/>
  <c r="I41" i="1" s="1"/>
  <c r="J41" i="1" s="1"/>
  <c r="K40" i="1"/>
  <c r="G40" i="1"/>
  <c r="E40" i="1"/>
  <c r="H40" i="1" s="1"/>
  <c r="I40" i="1" s="1"/>
  <c r="J40" i="1" s="1"/>
  <c r="K39" i="1"/>
  <c r="G39" i="1"/>
  <c r="E39" i="1"/>
  <c r="H39" i="1" s="1"/>
  <c r="I39" i="1" s="1"/>
  <c r="J39" i="1" s="1"/>
  <c r="K38" i="1"/>
  <c r="G38" i="1"/>
  <c r="E38" i="1"/>
  <c r="H38" i="1" s="1"/>
  <c r="I38" i="1" s="1"/>
  <c r="J38" i="1" s="1"/>
  <c r="K37" i="1"/>
  <c r="G37" i="1"/>
  <c r="E37" i="1"/>
  <c r="H37" i="1" s="1"/>
  <c r="I37" i="1" s="1"/>
  <c r="J37" i="1" s="1"/>
  <c r="K36" i="1"/>
  <c r="G36" i="1"/>
  <c r="E36" i="1"/>
  <c r="K35" i="1"/>
  <c r="G35" i="1"/>
  <c r="E35" i="1"/>
  <c r="K34" i="1"/>
  <c r="G34" i="1"/>
  <c r="E34" i="1"/>
  <c r="K33" i="1"/>
  <c r="G33" i="1"/>
  <c r="E33" i="1"/>
  <c r="K32" i="1"/>
  <c r="G32" i="1"/>
  <c r="E32" i="1"/>
  <c r="H32" i="1" s="1"/>
  <c r="I32" i="1" s="1"/>
  <c r="J32" i="1" s="1"/>
  <c r="K31" i="1"/>
  <c r="G31" i="1"/>
  <c r="E31" i="1"/>
  <c r="K30" i="1"/>
  <c r="G30" i="1"/>
  <c r="E30" i="1"/>
  <c r="K29" i="1"/>
  <c r="G29" i="1"/>
  <c r="E29" i="1"/>
  <c r="K28" i="1"/>
  <c r="G28" i="1"/>
  <c r="E28" i="1"/>
  <c r="K27" i="1"/>
  <c r="G27" i="1"/>
  <c r="E27" i="1"/>
  <c r="K26" i="1"/>
  <c r="G26" i="1"/>
  <c r="E26" i="1"/>
  <c r="K25" i="1"/>
  <c r="K43" i="1" s="1"/>
  <c r="G25" i="1"/>
  <c r="E25" i="1"/>
  <c r="K23" i="1"/>
  <c r="F21" i="1"/>
  <c r="D21" i="1"/>
  <c r="C21" i="1"/>
  <c r="B21" i="1"/>
  <c r="J20" i="1"/>
  <c r="H20" i="1"/>
  <c r="I20" i="1" s="1"/>
  <c r="G20" i="1"/>
  <c r="E20" i="1"/>
  <c r="J19" i="1"/>
  <c r="G19" i="1"/>
  <c r="E19" i="1"/>
  <c r="H19" i="1" s="1"/>
  <c r="J18" i="1"/>
  <c r="G18" i="1"/>
  <c r="E18" i="1"/>
  <c r="H18" i="1" s="1"/>
  <c r="I18" i="1" s="1"/>
  <c r="J17" i="1"/>
  <c r="G17" i="1"/>
  <c r="E17" i="1"/>
  <c r="J16" i="1"/>
  <c r="G16" i="1"/>
  <c r="E16" i="1"/>
  <c r="J15" i="1"/>
  <c r="J21" i="1" s="1"/>
  <c r="G15" i="1"/>
  <c r="E15" i="1"/>
  <c r="H15" i="1" s="1"/>
  <c r="J13" i="1"/>
  <c r="E11" i="1"/>
  <c r="C11" i="1"/>
  <c r="B11" i="1"/>
  <c r="H10" i="1"/>
  <c r="G10" i="1"/>
  <c r="F10" i="1"/>
  <c r="D10" i="1"/>
  <c r="H9" i="1"/>
  <c r="G9" i="1"/>
  <c r="F9" i="1"/>
  <c r="D9" i="1"/>
  <c r="F8" i="1"/>
  <c r="D8" i="1"/>
  <c r="H7" i="1"/>
  <c r="G7" i="1"/>
  <c r="F7" i="1"/>
  <c r="D7" i="1"/>
  <c r="H5" i="1"/>
  <c r="A3" i="1"/>
  <c r="A2" i="1"/>
  <c r="I4" i="14"/>
  <c r="A3" i="14"/>
  <c r="A2" i="14"/>
  <c r="H4" i="15"/>
  <c r="A3" i="15"/>
  <c r="A2" i="15"/>
  <c r="E29" i="12" l="1"/>
  <c r="C9" i="17"/>
  <c r="E9" i="17" s="1"/>
  <c r="E8" i="17" s="1"/>
  <c r="D10" i="10"/>
  <c r="F10" i="10"/>
  <c r="B23" i="5"/>
  <c r="F25" i="2"/>
  <c r="G25" i="2" s="1"/>
  <c r="G6" i="2"/>
  <c r="H25" i="1"/>
  <c r="I25" i="1" s="1"/>
  <c r="J25" i="1" s="1"/>
  <c r="F11" i="1"/>
  <c r="H8" i="1"/>
  <c r="H11" i="1" s="1"/>
  <c r="D11" i="1"/>
  <c r="G8" i="1"/>
  <c r="G11" i="1" s="1"/>
  <c r="H36" i="1"/>
  <c r="I36" i="1" s="1"/>
  <c r="J36" i="1" s="1"/>
  <c r="H35" i="1"/>
  <c r="I35" i="1" s="1"/>
  <c r="J35" i="1" s="1"/>
  <c r="H34" i="1"/>
  <c r="I34" i="1" s="1"/>
  <c r="J34" i="1" s="1"/>
  <c r="H33" i="1"/>
  <c r="I33" i="1" s="1"/>
  <c r="J33" i="1" s="1"/>
  <c r="H31" i="1"/>
  <c r="I31" i="1" s="1"/>
  <c r="J31" i="1" s="1"/>
  <c r="H30" i="1"/>
  <c r="I30" i="1" s="1"/>
  <c r="J30" i="1" s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J26" i="1" s="1"/>
  <c r="I19" i="1"/>
  <c r="H17" i="1"/>
  <c r="I17" i="1" s="1"/>
  <c r="H16" i="1"/>
  <c r="I16" i="1" s="1"/>
  <c r="E21" i="1"/>
  <c r="H42" i="1"/>
  <c r="E43" i="1"/>
  <c r="C12" i="17" l="1"/>
  <c r="C8" i="17" s="1"/>
  <c r="F8" i="17" s="1"/>
  <c r="F12" i="17" s="1"/>
  <c r="E30" i="12"/>
  <c r="I15" i="1"/>
  <c r="I21" i="1" s="1"/>
  <c r="H21" i="1"/>
  <c r="I42" i="1"/>
  <c r="H43" i="1"/>
  <c r="J42" i="1" l="1"/>
  <c r="J43" i="1" s="1"/>
  <c r="I43" i="1"/>
</calcChain>
</file>

<file path=xl/sharedStrings.xml><?xml version="1.0" encoding="utf-8"?>
<sst xmlns="http://schemas.openxmlformats.org/spreadsheetml/2006/main" count="463" uniqueCount="214">
  <si>
    <t>投資及び出資金の明細</t>
  </si>
  <si>
    <t>市場価格のあるもの</t>
  </si>
  <si>
    <t>銘柄名</t>
  </si>
  <si>
    <t>株数・口数など_x000D_
(A)</t>
  </si>
  <si>
    <t>時価単価_x000D_
(B)</t>
  </si>
  <si>
    <t>貸借対照表計上額_x000D_
(A) X (B)_x000D_
(C)</t>
  </si>
  <si>
    <t>取得単価_x000D_
(D)</t>
  </si>
  <si>
    <t>取得原価_x000D_
(A) X (D)_x000D_
(E)</t>
  </si>
  <si>
    <t>評価差額_x000D_
(C) - (E)_x000D_
(F)</t>
  </si>
  <si>
    <t>(参考)財産に関する_x000D_
調書記載額</t>
  </si>
  <si>
    <t>合計</t>
  </si>
  <si>
    <t>市場価格のないもののうち連結対象団体に対するもの</t>
  </si>
  <si>
    <t>相手先名</t>
  </si>
  <si>
    <t>出資金額_x000D_
(貸借対照表計上額)_x000D_
(A)</t>
  </si>
  <si>
    <t>資産_x000D_
(B)</t>
  </si>
  <si>
    <t>負債_x000D_
(C)</t>
  </si>
  <si>
    <t>純資産額_x000D_
(B) - (C)_x000D_
(D)</t>
  </si>
  <si>
    <t>資本金_x000D_
(E)</t>
  </si>
  <si>
    <t>出資割合(%)_x000D_
(A) / (E)_x000D_
(F)</t>
  </si>
  <si>
    <t>実質価額_x000D_
(D) X (F)_x000D_
(G)</t>
  </si>
  <si>
    <t>投資損失引当金_x000D_
計上額_x000D_
(H)</t>
  </si>
  <si>
    <t>市場価格のないもののうち連結対象団体以外に対するもの</t>
  </si>
  <si>
    <t>出資金額_x000D_
(A)</t>
  </si>
  <si>
    <t>強制評価減_x000D_
(H)</t>
  </si>
  <si>
    <t>貸借対照表計上額_x000D_
(A) - (H)_x000D_
(I)</t>
  </si>
  <si>
    <t>基金の明細</t>
  </si>
  <si>
    <t>種類</t>
  </si>
  <si>
    <t>現金預金</t>
  </si>
  <si>
    <t>有価証券</t>
  </si>
  <si>
    <t>土地</t>
  </si>
  <si>
    <t>その他</t>
  </si>
  <si>
    <t>合計_x000D_
(貸借対照表計上額)</t>
  </si>
  <si>
    <t>貸付金の明細</t>
  </si>
  <si>
    <t>相手先名または種別</t>
  </si>
  <si>
    <t>長期貸付金</t>
  </si>
  <si>
    <t>短期貸付金</t>
  </si>
  <si>
    <t>(参考)_x000D_
貸付金計</t>
  </si>
  <si>
    <t>貸借対照表計上額</t>
  </si>
  <si>
    <t>徴収不能引当金_x000D_
計上額</t>
  </si>
  <si>
    <t>長期延滞債権の明細</t>
  </si>
  <si>
    <t>徴収不能引当金計上額</t>
  </si>
  <si>
    <t>【貸付金】</t>
  </si>
  <si>
    <t>小計</t>
  </si>
  <si>
    <t>【未収金】</t>
  </si>
  <si>
    <t>未収金の明細</t>
  </si>
  <si>
    <t>地方債等（借入先別）の明細</t>
  </si>
  <si>
    <t>地方債等残高</t>
  </si>
  <si>
    <t>政府資金</t>
  </si>
  <si>
    <t>地方公共団体_x000D_
金融機構</t>
  </si>
  <si>
    <t>市中銀行</t>
  </si>
  <si>
    <t>その他の_x000D_
金融機関</t>
  </si>
  <si>
    <t>市場公募債</t>
  </si>
  <si>
    <t>うち1年内償還予定</t>
  </si>
  <si>
    <t>うち共同発行債</t>
  </si>
  <si>
    <t>うち住民公募債</t>
  </si>
  <si>
    <t>【通常分】</t>
  </si>
  <si>
    <t>　その他</t>
  </si>
  <si>
    <t>【特別分】</t>
  </si>
  <si>
    <t>　合計</t>
  </si>
  <si>
    <t>1.5%以下</t>
  </si>
  <si>
    <t>1.5%超_x000D_
2.0%以下</t>
  </si>
  <si>
    <t>2.0%超_x000D_
2.5%以下</t>
  </si>
  <si>
    <t>2.5%超_x000D_
3.0%以下</t>
  </si>
  <si>
    <t>3.0%超_x000D_
3.5%以下</t>
  </si>
  <si>
    <t>3.5%超_x000D_
4.0%以下</t>
  </si>
  <si>
    <t>4.0%超</t>
  </si>
  <si>
    <t>(参考)_x000D_
加重平均_x000D_
利率</t>
  </si>
  <si>
    <t>地方債等（返済期間別）の明細</t>
  </si>
  <si>
    <t>1年以内</t>
  </si>
  <si>
    <t>1年超_x000D_
2年以内</t>
  </si>
  <si>
    <t>2年超_x000D_
3年以内</t>
  </si>
  <si>
    <t>3年超_x000D_
4年以内</t>
  </si>
  <si>
    <t>4年超_x000D_
5年以内</t>
  </si>
  <si>
    <t>5年超_x000D_
10年以内</t>
  </si>
  <si>
    <t>10年超_x000D_
15年以内</t>
  </si>
  <si>
    <t>15年超_x000D_
20年以内</t>
  </si>
  <si>
    <t>20年超</t>
  </si>
  <si>
    <t>特定の契約条項が付された地方債等の概要</t>
  </si>
  <si>
    <t>特定の契約条項が_x000D_
付された地方債等残高</t>
  </si>
  <si>
    <t>契約条項の概要</t>
  </si>
  <si>
    <t>引当金の明細</t>
  </si>
  <si>
    <t>区分</t>
  </si>
  <si>
    <t>前年度末残高</t>
  </si>
  <si>
    <t>本年度増加額</t>
  </si>
  <si>
    <t>本年度減少額</t>
  </si>
  <si>
    <t>本年度末残高</t>
  </si>
  <si>
    <t>目的使用</t>
  </si>
  <si>
    <t>補助金等の明細</t>
  </si>
  <si>
    <t>名称</t>
  </si>
  <si>
    <t>相手先</t>
  </si>
  <si>
    <t>金額</t>
  </si>
  <si>
    <t>支出目的</t>
  </si>
  <si>
    <t>他団体への公共施設等整備補助金等_x000D_
(所有外資産分)</t>
  </si>
  <si>
    <t>計</t>
  </si>
  <si>
    <t>その他の補助金等</t>
  </si>
  <si>
    <t>財源の明細</t>
  </si>
  <si>
    <t>会計</t>
  </si>
  <si>
    <t>財源の内容</t>
  </si>
  <si>
    <t>税収等</t>
  </si>
  <si>
    <t>国県等補助金</t>
  </si>
  <si>
    <t>資本的_x000D_
補助金</t>
  </si>
  <si>
    <t>経常的_x000D_
補助金</t>
  </si>
  <si>
    <t>資金の明細</t>
  </si>
  <si>
    <t>物品</t>
  </si>
  <si>
    <t>　建設仮勘定</t>
  </si>
  <si>
    <t>　工作物</t>
  </si>
  <si>
    <t>　建物</t>
  </si>
  <si>
    <t>　土地</t>
  </si>
  <si>
    <t>インフラ資産</t>
  </si>
  <si>
    <t>　航空機</t>
  </si>
  <si>
    <t>　浮標等</t>
  </si>
  <si>
    <t>　船舶</t>
  </si>
  <si>
    <t>　立木竹</t>
  </si>
  <si>
    <t>事業用資産</t>
  </si>
  <si>
    <t>総務</t>
  </si>
  <si>
    <t>消防</t>
  </si>
  <si>
    <t>産業振興</t>
  </si>
  <si>
    <t>環境衛生</t>
  </si>
  <si>
    <t>福祉</t>
  </si>
  <si>
    <t>教育</t>
  </si>
  <si>
    <t>生活インフラ・_x000D_
国土保全</t>
  </si>
  <si>
    <t>有形固定資産に係る行政目的別の明細</t>
  </si>
  <si>
    <t>差引本年度末残高_x000D_
(D)-(E)_x000D_
(G)</t>
  </si>
  <si>
    <t>本年度償却額_x000D_
(F)</t>
  </si>
  <si>
    <t>本年度末_x000D_
減価償却累計額_x000D_
(E)</t>
  </si>
  <si>
    <t>本年度末残高_x000D_
(A)+(B)-(C)_x000D_
(D)</t>
  </si>
  <si>
    <t>本年度減少額_x000D_
(C)</t>
  </si>
  <si>
    <t>本年度増加額_x000D_
(B)</t>
  </si>
  <si>
    <t>前年度末残高_x000D_
(A)</t>
  </si>
  <si>
    <t>有形固定資産の明細</t>
  </si>
  <si>
    <t>自治体名</t>
    <rPh sb="0" eb="4">
      <t>ジチタイメイ</t>
    </rPh>
    <phoneticPr fontId="6"/>
  </si>
  <si>
    <t>年度</t>
    <rPh sb="0" eb="2">
      <t>ネンド</t>
    </rPh>
    <phoneticPr fontId="6"/>
  </si>
  <si>
    <t>単位</t>
    <rPh sb="0" eb="2">
      <t>タンイ</t>
    </rPh>
    <phoneticPr fontId="6"/>
  </si>
  <si>
    <t>-</t>
    <phoneticPr fontId="6"/>
  </si>
  <si>
    <t>退職手当引当金</t>
    <rPh sb="0" eb="7">
      <t>タイショクテアテヒキアテキン</t>
    </rPh>
    <phoneticPr fontId="6"/>
  </si>
  <si>
    <t>賞与引当金</t>
    <rPh sb="0" eb="5">
      <t>ショウヨヒキアテキン</t>
    </rPh>
    <phoneticPr fontId="6"/>
  </si>
  <si>
    <t>その他</t>
    <rPh sb="2" eb="3">
      <t>タ</t>
    </rPh>
    <phoneticPr fontId="2"/>
  </si>
  <si>
    <t>国庫支出金</t>
    <rPh sb="0" eb="5">
      <t>コッコシシュツキン</t>
    </rPh>
    <phoneticPr fontId="6"/>
  </si>
  <si>
    <t>県支出金</t>
    <rPh sb="0" eb="4">
      <t>ケンシシュツキン</t>
    </rPh>
    <phoneticPr fontId="6"/>
  </si>
  <si>
    <t>現金</t>
  </si>
  <si>
    <t>要求払預金</t>
  </si>
  <si>
    <t>短期投資</t>
  </si>
  <si>
    <t>分担金及び負担金</t>
  </si>
  <si>
    <t>貸付金・基金等の増加</t>
  </si>
  <si>
    <t>有形固定資産等の増加</t>
  </si>
  <si>
    <t>純行政コスト</t>
  </si>
  <si>
    <t>地方債等</t>
  </si>
  <si>
    <t>内訳</t>
  </si>
  <si>
    <t>一般公共事業</t>
    <phoneticPr fontId="6"/>
  </si>
  <si>
    <t>公営住宅建設</t>
  </si>
  <si>
    <t>災害復旧</t>
  </si>
  <si>
    <t>教育・福祉施設</t>
  </si>
  <si>
    <t>一般単独事業</t>
  </si>
  <si>
    <t>臨時財政対策債</t>
    <phoneticPr fontId="6"/>
  </si>
  <si>
    <t>減税補てん債</t>
    <phoneticPr fontId="6"/>
  </si>
  <si>
    <t>退職手当債</t>
    <phoneticPr fontId="6"/>
  </si>
  <si>
    <t>その他</t>
    <phoneticPr fontId="6"/>
  </si>
  <si>
    <t>地方譲与税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</si>
  <si>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</si>
  <si>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</si>
  <si>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</si>
  <si>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</si>
  <si>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</si>
  <si>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ゴルフ場利用税交付金</t>
  </si>
  <si>
    <t>環境性能割交付金</t>
  </si>
  <si>
    <t>地方特例交付金</t>
  </si>
  <si>
    <t>地方交付税</t>
  </si>
  <si>
    <t>交通安全対策特別交付金</t>
  </si>
  <si>
    <t>地方債等（利率別）の明細</t>
    <phoneticPr fontId="6"/>
  </si>
  <si>
    <t>（単位：円）</t>
  </si>
  <si>
    <t>財源情報の明細</t>
    <phoneticPr fontId="6"/>
  </si>
  <si>
    <t>その他</t>
    <rPh sb="2" eb="3">
      <t>タ</t>
    </rPh>
    <phoneticPr fontId="6"/>
  </si>
  <si>
    <t>徴収不能引当金</t>
    <rPh sb="0" eb="2">
      <t>チョウシュウ</t>
    </rPh>
    <rPh sb="2" eb="4">
      <t>フノウ</t>
    </rPh>
    <rPh sb="4" eb="6">
      <t>ヒキアテ</t>
    </rPh>
    <rPh sb="6" eb="7">
      <t>キン</t>
    </rPh>
    <phoneticPr fontId="3"/>
  </si>
  <si>
    <t>小計</t>
    <rPh sb="0" eb="2">
      <t>ショウケイ</t>
    </rPh>
    <phoneticPr fontId="6"/>
  </si>
  <si>
    <t>寄附金</t>
    <rPh sb="0" eb="3">
      <t>キフキン</t>
    </rPh>
    <phoneticPr fontId="6"/>
  </si>
  <si>
    <t>令和６年度</t>
    <rPh sb="0" eb="2">
      <t>レイワ</t>
    </rPh>
    <rPh sb="3" eb="5">
      <t>ネンド</t>
    </rPh>
    <phoneticPr fontId="6"/>
  </si>
  <si>
    <t>土地開発基金</t>
  </si>
  <si>
    <t>-</t>
  </si>
  <si>
    <t>財政調整基金</t>
  </si>
  <si>
    <t>減債基金</t>
  </si>
  <si>
    <t>地域福祉基金</t>
  </si>
  <si>
    <t>該当なし</t>
    <rPh sb="0" eb="2">
      <t>ガイトウ</t>
    </rPh>
    <phoneticPr fontId="4"/>
  </si>
  <si>
    <t>税収等未収金</t>
    <rPh sb="0" eb="6">
      <t>ゼイシュウトウミシュウキン</t>
    </rPh>
    <phoneticPr fontId="5"/>
  </si>
  <si>
    <t>その他の未収金</t>
    <rPh sb="2" eb="3">
      <t>タ</t>
    </rPh>
    <rPh sb="4" eb="7">
      <t>ミシュウキン</t>
    </rPh>
    <phoneticPr fontId="5"/>
  </si>
  <si>
    <t>　諸収入</t>
    <rPh sb="1" eb="2">
      <t>ショ</t>
    </rPh>
    <rPh sb="2" eb="4">
      <t>シュウニュウ</t>
    </rPh>
    <phoneticPr fontId="5"/>
  </si>
  <si>
    <t>特別会計繰入金</t>
    <rPh sb="0" eb="7">
      <t>トクベツカイケイクリイレキン</t>
    </rPh>
    <phoneticPr fontId="6"/>
  </si>
  <si>
    <t>鳩山町</t>
    <rPh sb="0" eb="3">
      <t>ハトヤママチ</t>
    </rPh>
    <phoneticPr fontId="6"/>
  </si>
  <si>
    <t>埼玉県農業信用基金協会　出資金</t>
  </si>
  <si>
    <t>埼玉県信用保証協会　出捐金</t>
  </si>
  <si>
    <t>（財）埼玉伝統工芸協会設 立出捐金</t>
  </si>
  <si>
    <t>埼玉県暴力追放、薬物乱用 防止センター　出捐金</t>
  </si>
  <si>
    <t>鳩山町勤労者住宅資金預 託金</t>
  </si>
  <si>
    <t>埼玉県農林公社　出資金</t>
  </si>
  <si>
    <t>地方公営企業等金融機構　出資金</t>
  </si>
  <si>
    <t>ふるさとづくり基金</t>
  </si>
  <si>
    <t>役場庁舎等改修基金</t>
  </si>
  <si>
    <t>まちづくり応援基金</t>
  </si>
  <si>
    <t>北部地域活性化基金</t>
  </si>
  <si>
    <t>　個人町民税</t>
    <rPh sb="1" eb="6">
      <t>コジンチョウミンゼイ</t>
    </rPh>
    <phoneticPr fontId="5"/>
  </si>
  <si>
    <t>　法人町民税</t>
    <rPh sb="1" eb="6">
      <t>ホウジンチョウミンゼイ</t>
    </rPh>
    <phoneticPr fontId="5"/>
  </si>
  <si>
    <t>　固定資産税</t>
    <rPh sb="1" eb="6">
      <t>コテイシサンゼイ</t>
    </rPh>
    <phoneticPr fontId="5"/>
  </si>
  <si>
    <t>　軽自動車税</t>
    <rPh sb="1" eb="6">
      <t>ケイジドウシャゼイ</t>
    </rPh>
    <phoneticPr fontId="5"/>
  </si>
  <si>
    <t>　児童福祉費負担金</t>
    <rPh sb="1" eb="9">
      <t>ジドウフクシヒフタンキン</t>
    </rPh>
    <phoneticPr fontId="5"/>
  </si>
  <si>
    <t>　土地使用料</t>
    <rPh sb="1" eb="3">
      <t>トチ</t>
    </rPh>
    <rPh sb="3" eb="6">
      <t>シヨウリョウ</t>
    </rPh>
    <phoneticPr fontId="5"/>
  </si>
  <si>
    <t>　土地建物貸付収入</t>
    <rPh sb="1" eb="5">
      <t>トチタテモノ</t>
    </rPh>
    <rPh sb="5" eb="9">
      <t>カシツケシュウニュウ</t>
    </rPh>
    <phoneticPr fontId="5"/>
  </si>
  <si>
    <t>　雑入</t>
    <rPh sb="1" eb="3">
      <t>ザツニュウ</t>
    </rPh>
    <phoneticPr fontId="5"/>
  </si>
  <si>
    <t>町税</t>
    <rPh sb="0" eb="2">
      <t>チョウゼイ</t>
    </rPh>
    <phoneticPr fontId="6"/>
  </si>
  <si>
    <t>一般会計等</t>
    <rPh sb="4" eb="5">
      <t>トウ</t>
    </rPh>
    <phoneticPr fontId="6"/>
  </si>
  <si>
    <t>後期高齢者医療広域連合負担金</t>
    <rPh sb="0" eb="11">
      <t>コウキコウレイシャイリョウコウイキレンゴウ</t>
    </rPh>
    <rPh sb="11" eb="14">
      <t>フタンキン</t>
    </rPh>
    <phoneticPr fontId="6"/>
  </si>
  <si>
    <t>西入間広域消防組合負担金</t>
    <rPh sb="0" eb="9">
      <t>ニシイルマコウイキショウボウクミアイ</t>
    </rPh>
    <rPh sb="9" eb="12">
      <t>フタンキン</t>
    </rPh>
    <phoneticPr fontId="6"/>
  </si>
  <si>
    <t>埼玉西部環境保全組合負担金</t>
    <rPh sb="0" eb="6">
      <t>サイタマセイブカンキョウ</t>
    </rPh>
    <rPh sb="6" eb="10">
      <t>ホゼンクミアイ</t>
    </rPh>
    <rPh sb="10" eb="13">
      <t>フタンキン</t>
    </rPh>
    <phoneticPr fontId="6"/>
  </si>
  <si>
    <t>毛呂山・越生・鳩山公共下水道組合負担金</t>
    <rPh sb="0" eb="3">
      <t>モロヤマ</t>
    </rPh>
    <rPh sb="4" eb="6">
      <t>オゴセ</t>
    </rPh>
    <rPh sb="7" eb="9">
      <t>ハトヤマ</t>
    </rPh>
    <rPh sb="9" eb="16">
      <t>コウキョウゲスイドウクミアイ</t>
    </rPh>
    <rPh sb="16" eb="19">
      <t>フタンキン</t>
    </rPh>
    <phoneticPr fontId="2"/>
  </si>
  <si>
    <t>鳩山町地域公共交通会議（町営路線バス運行経費分）</t>
  </si>
  <si>
    <t>入西赤沼線橋りょう整備工事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</si>
</sst>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[Black]_ * \△#,##0_ ;_ * &quot;-&quot;_ ;_ @_ "/>
    <numFmt numFmtId="183" formatCode="#,###;[Red]&quot;△&quot;#,###"/>
  </numFmts>
  <fonts count="14" x14ac:knownFonts="1">
    <font>
      <sz val="11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2"/>
      <name val="ＭＳ 明朝"/>
      <family val="1"/>
    </font>
    <font>
      <sz val="1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1" fillId="0" borderId="0" applyFont="0" applyFill="0" applyBorder="0" applyAlignment="0" applyProtection="0"/>
    <xf numFmtId="0" fontId="12" fillId="0" borderId="0"/>
  </cellStyleXfs>
  <cellXfs count="60">
    <xf numFmtId="0" fontId="0" fillId="0" borderId="0" xfId="0"/>
    <xf numFmtId="3" fontId="1" fillId="0" borderId="1" xfId="0" applyNumberFormat="1" applyFont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/>
    <xf numFmtId="3" fontId="1" fillId="0" borderId="1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3" fontId="1" fillId="2" borderId="6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/>
    </xf>
    <xf numFmtId="3" fontId="1" fillId="0" borderId="1" xfId="0" applyNumberFormat="1" applyFont="1" applyBorder="1" applyAlignment="1">
      <alignment horizontal="left" vertical="center" indent="1"/>
    </xf>
    <xf numFmtId="10" fontId="1" fillId="0" borderId="1" xfId="1" applyNumberFormat="1" applyFont="1" applyBorder="1" applyAlignment="1">
      <alignment horizontal="right" vertical="center"/>
    </xf>
    <xf numFmtId="38" fontId="1" fillId="0" borderId="0" xfId="2" applyFont="1" applyAlignment="1"/>
    <xf numFmtId="3" fontId="9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0" borderId="0" xfId="0" applyFont="1"/>
    <xf numFmtId="10" fontId="1" fillId="0" borderId="1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vertical="center"/>
    </xf>
    <xf numFmtId="176" fontId="1" fillId="0" borderId="1" xfId="2" applyNumberFormat="1" applyFont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1" fillId="0" borderId="4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left" vertical="center"/>
    </xf>
    <xf numFmtId="3" fontId="1" fillId="0" borderId="8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0" borderId="12" xfId="0" applyNumberFormat="1" applyFont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vertical="center"/>
    </xf>
    <xf numFmtId="183" fontId="13" fillId="3" borderId="13" xfId="5" applyNumberFormat="1" applyFont="1" applyFill="1" applyBorder="1" applyAlignment="1" applyProtection="1">
      <alignment horizontal="right" vertical="center"/>
      <protection locked="0"/>
    </xf>
  </cellXfs>
  <cellStyles count="6">
    <cellStyle name="パーセント" xfId="1" builtinId="5"/>
    <cellStyle name="桁区切り" xfId="2" builtinId="6"/>
    <cellStyle name="桁区切り 2" xfId="4" xr:uid="{B29F87E6-94B1-4EA1-8785-0DBB8F9FC24A}"/>
    <cellStyle name="標準" xfId="0" builtinId="0"/>
    <cellStyle name="標準 2" xfId="5" xr:uid="{2DF22E4E-EDD0-49E4-B6AB-6A1D4237A6FD}"/>
    <cellStyle name="標準 6 2 2 2" xfId="3" xr:uid="{BE3CC1C8-B022-42C2-B635-C050E0A2F09A}"/>
  </cellStyles>
  <dxfs count="60"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  <dxf>
      <numFmt numFmtId="177" formatCode="\ #,##0,;\-#,##0,;\-"/>
    </dxf>
    <dxf>
      <numFmt numFmtId="178" formatCode="#,##0;\-#,##0;\-"/>
    </dxf>
    <dxf>
      <numFmt numFmtId="179" formatCode="\ #,##0,,;\-#,##0,,;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90\mmi-doc\ps_&#12497;&#12502;&#12522;&#12483;&#12463;&#12475;&#12463;&#12479;&#12540;\&#20844;&#20250;&#35336;\02.&#20316;&#26989;\R4&#24180;&#20316;&#26989;\&#22524;&#29577;&#30476;&#26481;&#26494;&#23665;&#24066;\4_&#20316;&#26989;&#20013;\08_&#38468;&#23646;&#26126;&#32048;&#26360;\&#19968;&#33324;&#20250;&#35336;&#31561;_&#36001;&#28304;&#24773;&#22577;&#12398;&#26126;&#32048;&#35336;&#31639;sheet.xlsx" TargetMode="External"/><Relationship Id="rId1" Type="http://schemas.openxmlformats.org/officeDocument/2006/relationships/externalLinkPath" Target="file:///\\192.168.1.190\mmi-doc\ps_&#12497;&#12502;&#12522;&#12483;&#12463;&#12475;&#12463;&#12479;&#12540;\&#20844;&#20250;&#35336;\02.&#20316;&#26989;\R4&#24180;&#20316;&#26989;\&#22524;&#29577;&#30476;&#26481;&#26494;&#23665;&#24066;\4_&#20316;&#26989;&#20013;\08_&#38468;&#23646;&#26126;&#32048;&#26360;\&#19968;&#33324;&#20250;&#35336;&#31561;_&#36001;&#28304;&#24773;&#22577;&#12398;&#26126;&#32048;&#35336;&#31639;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財源情報明細 (2)"/>
      <sheetName val="計算シート"/>
      <sheetName val="純資産変動計算書(NW)"/>
      <sheetName val="資金収支計算書(CF)"/>
      <sheetName val="行政コスト計算書(PL)"/>
      <sheetName val="13"/>
      <sheetName val="仕訳一覧表"/>
      <sheetName val="Sheet2"/>
      <sheetName val="sheet1税収"/>
    </sheetNames>
    <sheetDataSet>
      <sheetData sheetId="0"/>
      <sheetData sheetId="1"/>
      <sheetData sheetId="2"/>
      <sheetData sheetId="3"/>
      <sheetData sheetId="4"/>
      <sheetData sheetId="5">
        <row r="24">
          <cell r="U24">
            <v>2021138</v>
          </cell>
          <cell r="Z24">
            <v>23276</v>
          </cell>
          <cell r="AG24">
            <v>866800</v>
          </cell>
        </row>
        <row r="45">
          <cell r="Y45">
            <v>0</v>
          </cell>
          <cell r="Z45">
            <v>0</v>
          </cell>
          <cell r="AG45">
            <v>0</v>
          </cell>
        </row>
        <row r="46">
          <cell r="Y46">
            <v>0</v>
          </cell>
          <cell r="Z46">
            <v>0</v>
          </cell>
          <cell r="AG46">
            <v>0</v>
          </cell>
        </row>
        <row r="47">
          <cell r="Y47">
            <v>0</v>
          </cell>
          <cell r="Z47">
            <v>0</v>
          </cell>
          <cell r="AG47">
            <v>0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BFDA-CE01-4298-AF4A-3EB45073F164}">
  <sheetPr codeName="Sheet1">
    <pageSetUpPr fitToPage="1"/>
  </sheetPr>
  <dimension ref="A1:D3"/>
  <sheetViews>
    <sheetView workbookViewId="0">
      <selection activeCell="B2" sqref="B2"/>
    </sheetView>
  </sheetViews>
  <sheetFormatPr defaultColWidth="9" defaultRowHeight="18.75" customHeight="1" x14ac:dyDescent="0.15"/>
  <cols>
    <col min="1" max="1" width="9" style="29"/>
    <col min="2" max="2" width="17.5" style="29" customWidth="1"/>
    <col min="3" max="16384" width="9" style="29"/>
  </cols>
  <sheetData>
    <row r="1" spans="1:4" ht="18.75" customHeight="1" x14ac:dyDescent="0.15">
      <c r="A1" s="29" t="s">
        <v>130</v>
      </c>
      <c r="B1" s="9" t="s">
        <v>186</v>
      </c>
    </row>
    <row r="2" spans="1:4" ht="18.75" customHeight="1" x14ac:dyDescent="0.15">
      <c r="A2" s="29" t="s">
        <v>131</v>
      </c>
      <c r="B2" s="29" t="s">
        <v>175</v>
      </c>
      <c r="D2" s="9"/>
    </row>
    <row r="3" spans="1:4" ht="18.75" customHeight="1" x14ac:dyDescent="0.15">
      <c r="A3" s="29" t="s">
        <v>132</v>
      </c>
      <c r="B3" s="21" t="s">
        <v>169</v>
      </c>
    </row>
  </sheetData>
  <phoneticPr fontId="6"/>
  <dataValidations count="1">
    <dataValidation type="list" allowBlank="1" showInputMessage="1" showErrorMessage="1" sqref="B3" xr:uid="{95956AF4-B690-4395-A073-29559B61079D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pageSetUpPr fitToPage="1"/>
  </sheetPr>
  <dimension ref="A1:I6"/>
  <sheetViews>
    <sheetView topLeftCell="A3" zoomScale="80" zoomScaleNormal="70" workbookViewId="0">
      <selection activeCell="A6" sqref="A6"/>
    </sheetView>
  </sheetViews>
  <sheetFormatPr defaultColWidth="8.875" defaultRowHeight="11.25" x14ac:dyDescent="0.15"/>
  <cols>
    <col min="1" max="1" width="22.875" style="5" customWidth="1"/>
    <col min="2" max="9" width="12.875" style="5" customWidth="1"/>
    <col min="10" max="16384" width="8.875" style="5"/>
  </cols>
  <sheetData>
    <row r="1" spans="1:9" ht="21" x14ac:dyDescent="0.2">
      <c r="A1" s="8" t="s">
        <v>168</v>
      </c>
    </row>
    <row r="2" spans="1:9" ht="13.5" x14ac:dyDescent="0.15">
      <c r="A2" s="9" t="str">
        <f>"自治体名："&amp;自治体名</f>
        <v>自治体名：鳩山町</v>
      </c>
    </row>
    <row r="3" spans="1:9" ht="13.5" x14ac:dyDescent="0.15">
      <c r="A3" s="9" t="str">
        <f>"年度："&amp;年度</f>
        <v>年度：令和６年度</v>
      </c>
    </row>
    <row r="4" spans="1:9" ht="13.5" x14ac:dyDescent="0.15">
      <c r="I4" s="7" t="s">
        <v>169</v>
      </c>
    </row>
    <row r="5" spans="1:9" ht="37.5" customHeight="1" x14ac:dyDescent="0.15">
      <c r="A5" s="13" t="s">
        <v>46</v>
      </c>
      <c r="B5" s="2" t="s">
        <v>59</v>
      </c>
      <c r="C5" s="3" t="s">
        <v>60</v>
      </c>
      <c r="D5" s="3" t="s">
        <v>61</v>
      </c>
      <c r="E5" s="3" t="s">
        <v>62</v>
      </c>
      <c r="F5" s="3" t="s">
        <v>63</v>
      </c>
      <c r="G5" s="3" t="s">
        <v>64</v>
      </c>
      <c r="H5" s="2" t="s">
        <v>65</v>
      </c>
      <c r="I5" s="3" t="s">
        <v>66</v>
      </c>
    </row>
    <row r="6" spans="1:9" ht="18" customHeight="1" x14ac:dyDescent="0.15">
      <c r="A6" s="35">
        <f>SUM(B6:H6)</f>
        <v>5709177999</v>
      </c>
      <c r="B6" s="31">
        <f>5491770000-1</f>
        <v>5491769999</v>
      </c>
      <c r="C6" s="59">
        <v>217408000</v>
      </c>
      <c r="D6" s="31"/>
      <c r="E6" s="31"/>
      <c r="F6" s="31"/>
      <c r="G6" s="31"/>
      <c r="H6" s="31"/>
      <c r="I6" s="23"/>
    </row>
  </sheetData>
  <phoneticPr fontId="6"/>
  <conditionalFormatting sqref="A6:H6">
    <cfRule type="expression" dxfId="23" priority="1" stopIfTrue="1">
      <formula>$I$4="（単位：百万円）"</formula>
    </cfRule>
    <cfRule type="expression" dxfId="22" priority="2" stopIfTrue="1">
      <formula>$I$4="（単位：円）"</formula>
    </cfRule>
    <cfRule type="expression" dxfId="21" priority="3" stopIfTrue="1">
      <formula>$I$4="（単位：千円）"</formula>
    </cfRule>
  </conditionalFormatting>
  <dataValidations count="1">
    <dataValidation type="list" allowBlank="1" showInputMessage="1" showErrorMessage="1" sqref="I4" xr:uid="{685AF1D3-F3F8-4B3A-8669-8EAA590EB440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J6"/>
  <sheetViews>
    <sheetView zoomScale="84" zoomScaleNormal="70" workbookViewId="0">
      <selection activeCell="A11" sqref="A11"/>
    </sheetView>
  </sheetViews>
  <sheetFormatPr defaultColWidth="8.875" defaultRowHeight="11.25" x14ac:dyDescent="0.15"/>
  <cols>
    <col min="1" max="1" width="22.875" style="5" customWidth="1"/>
    <col min="2" max="10" width="12.875" style="5" customWidth="1"/>
    <col min="11" max="16384" width="8.875" style="5"/>
  </cols>
  <sheetData>
    <row r="1" spans="1:10" ht="21" x14ac:dyDescent="0.2">
      <c r="A1" s="8" t="s">
        <v>67</v>
      </c>
    </row>
    <row r="2" spans="1:10" ht="13.5" x14ac:dyDescent="0.15">
      <c r="A2" s="9" t="str">
        <f>"自治体名："&amp;自治体名</f>
        <v>自治体名：鳩山町</v>
      </c>
    </row>
    <row r="3" spans="1:10" ht="13.5" x14ac:dyDescent="0.15">
      <c r="A3" s="9" t="str">
        <f>"年度："&amp;年度</f>
        <v>年度：令和６年度</v>
      </c>
    </row>
    <row r="4" spans="1:10" ht="13.5" x14ac:dyDescent="0.15">
      <c r="J4" s="7" t="s">
        <v>169</v>
      </c>
    </row>
    <row r="5" spans="1:10" ht="22.5" customHeight="1" x14ac:dyDescent="0.15">
      <c r="A5" s="13" t="s">
        <v>46</v>
      </c>
      <c r="B5" s="2" t="s">
        <v>68</v>
      </c>
      <c r="C5" s="3" t="s">
        <v>69</v>
      </c>
      <c r="D5" s="3" t="s">
        <v>70</v>
      </c>
      <c r="E5" s="3" t="s">
        <v>71</v>
      </c>
      <c r="F5" s="3" t="s">
        <v>72</v>
      </c>
      <c r="G5" s="3" t="s">
        <v>73</v>
      </c>
      <c r="H5" s="3" t="s">
        <v>74</v>
      </c>
      <c r="I5" s="3" t="s">
        <v>75</v>
      </c>
      <c r="J5" s="2" t="s">
        <v>76</v>
      </c>
    </row>
    <row r="6" spans="1:10" ht="18" customHeight="1" x14ac:dyDescent="0.15">
      <c r="A6" s="35">
        <f>SUM(B6:J6)</f>
        <v>5709177999</v>
      </c>
      <c r="B6" s="31">
        <v>561078973</v>
      </c>
      <c r="C6" s="31">
        <v>564441000</v>
      </c>
      <c r="D6" s="31">
        <v>544182000</v>
      </c>
      <c r="E6" s="31">
        <v>528746000</v>
      </c>
      <c r="F6" s="31">
        <v>508890000</v>
      </c>
      <c r="G6" s="31">
        <v>2062707000</v>
      </c>
      <c r="H6" s="31">
        <v>939133026</v>
      </c>
      <c r="I6" s="31"/>
      <c r="J6" s="31"/>
    </row>
  </sheetData>
  <phoneticPr fontId="6"/>
  <conditionalFormatting sqref="A6:J6">
    <cfRule type="expression" dxfId="20" priority="1" stopIfTrue="1">
      <formula>$J$4="（単位：百万円）"</formula>
    </cfRule>
    <cfRule type="expression" dxfId="19" priority="2" stopIfTrue="1">
      <formula>$J$4="（単位：円）"</formula>
    </cfRule>
    <cfRule type="expression" dxfId="18" priority="3" stopIfTrue="1">
      <formula>$J$4="（単位：千円）"</formula>
    </cfRule>
  </conditionalFormatting>
  <dataValidations count="1">
    <dataValidation type="list" allowBlank="1" showInputMessage="1" showErrorMessage="1" sqref="J4" xr:uid="{C3545207-555A-4852-9AEC-43D038BF292D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B6"/>
  <sheetViews>
    <sheetView zoomScale="70" zoomScaleNormal="70" workbookViewId="0"/>
  </sheetViews>
  <sheetFormatPr defaultColWidth="8.875" defaultRowHeight="11.25" x14ac:dyDescent="0.15"/>
  <cols>
    <col min="1" max="1" width="22.875" style="5" customWidth="1"/>
    <col min="2" max="2" width="112.875" style="5" customWidth="1"/>
    <col min="3" max="16384" width="8.875" style="5"/>
  </cols>
  <sheetData>
    <row r="1" spans="1:2" ht="21" x14ac:dyDescent="0.2">
      <c r="A1" s="8" t="s">
        <v>77</v>
      </c>
    </row>
    <row r="2" spans="1:2" ht="13.5" x14ac:dyDescent="0.15">
      <c r="A2" s="9" t="str">
        <f>"自治体名："&amp;自治体名</f>
        <v>自治体名：鳩山町</v>
      </c>
    </row>
    <row r="3" spans="1:2" ht="13.5" x14ac:dyDescent="0.15">
      <c r="A3" s="9" t="str">
        <f>"年度："&amp;年度</f>
        <v>年度：令和６年度</v>
      </c>
    </row>
    <row r="4" spans="1:2" ht="13.5" x14ac:dyDescent="0.15">
      <c r="B4" s="7" t="str">
        <f>単位</f>
        <v>（単位：円）</v>
      </c>
    </row>
    <row r="5" spans="1:2" ht="22.5" customHeight="1" x14ac:dyDescent="0.15">
      <c r="A5" s="16" t="s">
        <v>78</v>
      </c>
      <c r="B5" s="2" t="s">
        <v>79</v>
      </c>
    </row>
    <row r="6" spans="1:2" ht="18" customHeight="1" x14ac:dyDescent="0.15">
      <c r="A6" s="39"/>
      <c r="B6" s="1"/>
    </row>
  </sheetData>
  <phoneticPr fontId="6"/>
  <conditionalFormatting sqref="A6">
    <cfRule type="expression" dxfId="17" priority="1" stopIfTrue="1">
      <formula>$B$4="（単位：百万円）"</formula>
    </cfRule>
    <cfRule type="expression" dxfId="16" priority="2" stopIfTrue="1">
      <formula>$B$4="（単位：円）"</formula>
    </cfRule>
    <cfRule type="expression" dxfId="15" priority="3" stopIfTrue="1">
      <formula>$B$4="（単位：千円）"</formula>
    </cfRule>
  </conditionalFormatting>
  <dataValidations count="1">
    <dataValidation type="list" allowBlank="1" showInputMessage="1" showErrorMessage="1" sqref="B4" xr:uid="{24409C93-345F-447F-9B96-C049C7312C80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F10"/>
  <sheetViews>
    <sheetView zoomScale="104" zoomScaleNormal="70" workbookViewId="0">
      <selection activeCell="C11" sqref="C11"/>
    </sheetView>
  </sheetViews>
  <sheetFormatPr defaultColWidth="8.875" defaultRowHeight="11.25" x14ac:dyDescent="0.15"/>
  <cols>
    <col min="1" max="1" width="18.875" style="5" customWidth="1"/>
    <col min="2" max="6" width="20.875" style="5" customWidth="1"/>
    <col min="7" max="16384" width="8.875" style="5"/>
  </cols>
  <sheetData>
    <row r="1" spans="1:6" ht="21" x14ac:dyDescent="0.2">
      <c r="A1" s="8" t="s">
        <v>80</v>
      </c>
    </row>
    <row r="2" spans="1:6" ht="13.5" x14ac:dyDescent="0.15">
      <c r="A2" s="9" t="str">
        <f>"自治体名："&amp;自治体名</f>
        <v>自治体名：鳩山町</v>
      </c>
    </row>
    <row r="3" spans="1:6" ht="13.5" x14ac:dyDescent="0.15">
      <c r="A3" s="9" t="str">
        <f>"年度："&amp;年度</f>
        <v>年度：令和６年度</v>
      </c>
    </row>
    <row r="4" spans="1:6" ht="13.5" x14ac:dyDescent="0.15">
      <c r="F4" s="7" t="str">
        <f>単位</f>
        <v>（単位：円）</v>
      </c>
    </row>
    <row r="5" spans="1:6" ht="22.5" customHeight="1" x14ac:dyDescent="0.15">
      <c r="A5" s="40" t="s">
        <v>81</v>
      </c>
      <c r="B5" s="40" t="s">
        <v>82</v>
      </c>
      <c r="C5" s="40" t="s">
        <v>83</v>
      </c>
      <c r="D5" s="40" t="s">
        <v>84</v>
      </c>
      <c r="E5" s="40"/>
      <c r="F5" s="40" t="s">
        <v>85</v>
      </c>
    </row>
    <row r="6" spans="1:6" ht="22.5" customHeight="1" x14ac:dyDescent="0.15">
      <c r="A6" s="40"/>
      <c r="B6" s="40"/>
      <c r="C6" s="40"/>
      <c r="D6" s="2" t="s">
        <v>86</v>
      </c>
      <c r="E6" s="2" t="s">
        <v>30</v>
      </c>
      <c r="F6" s="40"/>
    </row>
    <row r="7" spans="1:6" ht="18" customHeight="1" x14ac:dyDescent="0.15">
      <c r="A7" s="6" t="s">
        <v>172</v>
      </c>
      <c r="B7" s="31">
        <v>284730</v>
      </c>
      <c r="C7" s="31">
        <v>5286755</v>
      </c>
      <c r="D7" s="31">
        <v>218345</v>
      </c>
      <c r="E7" s="31">
        <v>3677</v>
      </c>
      <c r="F7" s="31">
        <v>5349463</v>
      </c>
    </row>
    <row r="8" spans="1:6" ht="18" customHeight="1" x14ac:dyDescent="0.15">
      <c r="A8" s="6" t="s">
        <v>134</v>
      </c>
      <c r="B8" s="31">
        <v>632326000</v>
      </c>
      <c r="C8" s="31">
        <v>33830000</v>
      </c>
      <c r="D8" s="31"/>
      <c r="E8" s="31"/>
      <c r="F8" s="31">
        <v>666156000</v>
      </c>
    </row>
    <row r="9" spans="1:6" ht="18" customHeight="1" x14ac:dyDescent="0.15">
      <c r="A9" s="6" t="s">
        <v>135</v>
      </c>
      <c r="B9" s="31">
        <v>62153000</v>
      </c>
      <c r="C9" s="31">
        <f>F9</f>
        <v>72490568</v>
      </c>
      <c r="D9" s="31">
        <f>B9</f>
        <v>62153000</v>
      </c>
      <c r="E9" s="31"/>
      <c r="F9" s="31">
        <v>72490568</v>
      </c>
    </row>
    <row r="10" spans="1:6" ht="18" customHeight="1" x14ac:dyDescent="0.15">
      <c r="A10" s="4" t="s">
        <v>10</v>
      </c>
      <c r="B10" s="31">
        <f>SUM(B7:B9)</f>
        <v>694763730</v>
      </c>
      <c r="C10" s="31">
        <f>SUM(C7:C9)</f>
        <v>111607323</v>
      </c>
      <c r="D10" s="31">
        <f>SUM(D7:D9)</f>
        <v>62371345</v>
      </c>
      <c r="E10" s="31">
        <f>SUM(E7:E9)</f>
        <v>3677</v>
      </c>
      <c r="F10" s="31">
        <f>SUM(F7:F9)</f>
        <v>743996031</v>
      </c>
    </row>
  </sheetData>
  <mergeCells count="5">
    <mergeCell ref="A5:A6"/>
    <mergeCell ref="B5:B6"/>
    <mergeCell ref="C5:C6"/>
    <mergeCell ref="F5:F6"/>
    <mergeCell ref="D5:E5"/>
  </mergeCells>
  <phoneticPr fontId="6"/>
  <conditionalFormatting sqref="B7:F10">
    <cfRule type="expression" dxfId="14" priority="1" stopIfTrue="1">
      <formula>$F$4="（単位：百万円）"</formula>
    </cfRule>
    <cfRule type="expression" dxfId="13" priority="2" stopIfTrue="1">
      <formula>$F$4="（単位：円）"</formula>
    </cfRule>
    <cfRule type="expression" dxfId="12" priority="3" stopIfTrue="1">
      <formula>$F$4="（単位：千円）"</formula>
    </cfRule>
  </conditionalFormatting>
  <dataValidations count="1">
    <dataValidation type="list" allowBlank="1" showInputMessage="1" showErrorMessage="1" sqref="F4" xr:uid="{8B3887D7-C055-4375-8B80-CF9D49F518EF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pageSetUpPr fitToPage="1"/>
  </sheetPr>
  <dimension ref="A1:E18"/>
  <sheetViews>
    <sheetView zoomScale="97" zoomScaleNormal="70" workbookViewId="0">
      <selection activeCell="D17" sqref="C17:D17"/>
    </sheetView>
  </sheetViews>
  <sheetFormatPr defaultColWidth="8.875" defaultRowHeight="11.25" x14ac:dyDescent="0.15"/>
  <cols>
    <col min="1" max="1" width="25.875" style="5" customWidth="1"/>
    <col min="2" max="2" width="47.375" style="5" bestFit="1" customWidth="1"/>
    <col min="3" max="3" width="24.5" style="5" bestFit="1" customWidth="1"/>
    <col min="4" max="4" width="18.125" style="5" customWidth="1"/>
    <col min="5" max="5" width="44.625" style="5" bestFit="1" customWidth="1"/>
    <col min="6" max="16384" width="8.875" style="5"/>
  </cols>
  <sheetData>
    <row r="1" spans="1:5" ht="21" x14ac:dyDescent="0.2">
      <c r="A1" s="8" t="s">
        <v>87</v>
      </c>
    </row>
    <row r="2" spans="1:5" ht="13.5" x14ac:dyDescent="0.15">
      <c r="A2" s="9" t="str">
        <f>"自治体名："&amp;自治体名</f>
        <v>自治体名：鳩山町</v>
      </c>
    </row>
    <row r="3" spans="1:5" ht="13.5" x14ac:dyDescent="0.15">
      <c r="A3" s="9" t="str">
        <f>"年度："&amp;年度</f>
        <v>年度：令和６年度</v>
      </c>
    </row>
    <row r="4" spans="1:5" ht="13.5" x14ac:dyDescent="0.15">
      <c r="E4" s="7" t="str">
        <f>単位</f>
        <v>（単位：円）</v>
      </c>
    </row>
    <row r="5" spans="1:5" ht="22.5" customHeight="1" x14ac:dyDescent="0.15">
      <c r="A5" s="2" t="s">
        <v>81</v>
      </c>
      <c r="B5" s="2" t="s">
        <v>88</v>
      </c>
      <c r="C5" s="2" t="s">
        <v>89</v>
      </c>
      <c r="D5" s="2" t="s">
        <v>90</v>
      </c>
      <c r="E5" s="2" t="s">
        <v>91</v>
      </c>
    </row>
    <row r="6" spans="1:5" ht="18" customHeight="1" x14ac:dyDescent="0.15">
      <c r="A6" s="43" t="s">
        <v>92</v>
      </c>
      <c r="B6" s="6" t="s">
        <v>213</v>
      </c>
      <c r="C6" s="6"/>
      <c r="D6" s="33">
        <v>25544455</v>
      </c>
      <c r="E6" s="6"/>
    </row>
    <row r="7" spans="1:5" ht="18" customHeight="1" x14ac:dyDescent="0.15">
      <c r="A7" s="43"/>
      <c r="B7" s="6"/>
      <c r="C7" s="6"/>
      <c r="D7" s="33"/>
      <c r="E7" s="6"/>
    </row>
    <row r="8" spans="1:5" ht="18" customHeight="1" x14ac:dyDescent="0.15">
      <c r="A8" s="44"/>
      <c r="B8" s="4" t="s">
        <v>173</v>
      </c>
      <c r="C8" s="11"/>
      <c r="D8" s="33">
        <f>SUBTOTAL(9,D6:D7)</f>
        <v>25544455</v>
      </c>
      <c r="E8" s="11"/>
    </row>
    <row r="9" spans="1:5" ht="18" customHeight="1" x14ac:dyDescent="0.15">
      <c r="A9" s="45" t="s">
        <v>94</v>
      </c>
      <c r="B9" s="10" t="s">
        <v>208</v>
      </c>
      <c r="C9" s="6"/>
      <c r="D9" s="33">
        <v>606218832</v>
      </c>
      <c r="E9" s="6"/>
    </row>
    <row r="10" spans="1:5" ht="18" customHeight="1" x14ac:dyDescent="0.15">
      <c r="A10" s="46"/>
      <c r="B10" s="10" t="s">
        <v>209</v>
      </c>
      <c r="C10" s="6"/>
      <c r="D10" s="33">
        <v>311606632</v>
      </c>
      <c r="E10" s="6"/>
    </row>
    <row r="11" spans="1:5" ht="18" customHeight="1" x14ac:dyDescent="0.15">
      <c r="A11" s="46"/>
      <c r="B11" s="10" t="s">
        <v>210</v>
      </c>
      <c r="C11" s="6"/>
      <c r="D11" s="33">
        <v>212971000</v>
      </c>
      <c r="E11" s="6"/>
    </row>
    <row r="12" spans="1:5" ht="18" customHeight="1" x14ac:dyDescent="0.15">
      <c r="A12" s="46"/>
      <c r="B12" s="10" t="s">
        <v>211</v>
      </c>
      <c r="C12" s="6"/>
      <c r="D12" s="33">
        <v>149713000</v>
      </c>
      <c r="E12" s="6"/>
    </row>
    <row r="13" spans="1:5" ht="18" customHeight="1" x14ac:dyDescent="0.15">
      <c r="A13" s="46"/>
      <c r="B13" s="10" t="s">
        <v>212</v>
      </c>
      <c r="C13" s="6"/>
      <c r="D13" s="33">
        <v>47530000</v>
      </c>
      <c r="E13" s="6"/>
    </row>
    <row r="14" spans="1:5" ht="18" customHeight="1" x14ac:dyDescent="0.15">
      <c r="A14" s="46"/>
      <c r="B14" s="10" t="s">
        <v>136</v>
      </c>
      <c r="C14" s="6"/>
      <c r="D14" s="33">
        <f>D15-SUM(D9:D13)</f>
        <v>642841040</v>
      </c>
      <c r="E14" s="6"/>
    </row>
    <row r="15" spans="1:5" ht="18" customHeight="1" x14ac:dyDescent="0.15">
      <c r="A15" s="47"/>
      <c r="B15" s="4" t="s">
        <v>173</v>
      </c>
      <c r="C15" s="11"/>
      <c r="D15" s="33">
        <f>D16-D8</f>
        <v>1970880504</v>
      </c>
      <c r="E15" s="11"/>
    </row>
    <row r="16" spans="1:5" ht="18" customHeight="1" x14ac:dyDescent="0.15">
      <c r="A16" s="4" t="s">
        <v>10</v>
      </c>
      <c r="B16" s="11"/>
      <c r="C16" s="11"/>
      <c r="D16" s="37">
        <v>1996424959</v>
      </c>
      <c r="E16" s="11"/>
    </row>
    <row r="18" spans="4:4" x14ac:dyDescent="0.15">
      <c r="D18" s="24"/>
    </row>
  </sheetData>
  <mergeCells count="2">
    <mergeCell ref="A6:A8"/>
    <mergeCell ref="A9:A15"/>
  </mergeCells>
  <phoneticPr fontId="6"/>
  <conditionalFormatting sqref="D6:D16">
    <cfRule type="expression" dxfId="11" priority="1" stopIfTrue="1">
      <formula>$E$4="（単位：百万円）"</formula>
    </cfRule>
    <cfRule type="expression" dxfId="10" priority="2" stopIfTrue="1">
      <formula>$E$4="（単位：円）"</formula>
    </cfRule>
    <cfRule type="expression" dxfId="9" priority="3" stopIfTrue="1">
      <formula>$E$4="（単位：千円）"</formula>
    </cfRule>
  </conditionalFormatting>
  <dataValidations count="1">
    <dataValidation type="list" allowBlank="1" showInputMessage="1" showErrorMessage="1" sqref="E4" xr:uid="{CB65C3C8-CBFB-4B99-95B2-C3A57DF2027B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pageSetUpPr fitToPage="1"/>
  </sheetPr>
  <dimension ref="A1:E30"/>
  <sheetViews>
    <sheetView topLeftCell="A15" zoomScale="103" zoomScaleNormal="70" workbookViewId="0">
      <selection activeCell="A31" sqref="A31"/>
    </sheetView>
  </sheetViews>
  <sheetFormatPr defaultColWidth="8.875" defaultRowHeight="11.25" x14ac:dyDescent="0.15"/>
  <cols>
    <col min="1" max="1" width="22.25" style="5" customWidth="1"/>
    <col min="2" max="2" width="17.75" style="5" customWidth="1"/>
    <col min="3" max="3" width="19.5" style="5" customWidth="1"/>
    <col min="4" max="4" width="18.5" style="5" customWidth="1"/>
    <col min="5" max="5" width="24.875" style="5" customWidth="1"/>
    <col min="6" max="7" width="10.5" style="5" bestFit="1" customWidth="1"/>
    <col min="8" max="8" width="9.75" style="5" bestFit="1" customWidth="1"/>
    <col min="9" max="16384" width="8.875" style="5"/>
  </cols>
  <sheetData>
    <row r="1" spans="1:5" ht="21" x14ac:dyDescent="0.2">
      <c r="A1" s="8" t="s">
        <v>95</v>
      </c>
    </row>
    <row r="2" spans="1:5" ht="13.5" x14ac:dyDescent="0.15">
      <c r="A2" s="9" t="str">
        <f>"自治体名："&amp;自治体名</f>
        <v>自治体名：鳩山町</v>
      </c>
    </row>
    <row r="3" spans="1:5" ht="13.5" x14ac:dyDescent="0.15">
      <c r="A3" s="9" t="str">
        <f>"年度："&amp;年度</f>
        <v>年度：令和６年度</v>
      </c>
    </row>
    <row r="4" spans="1:5" ht="13.5" x14ac:dyDescent="0.15">
      <c r="E4" s="7" t="str">
        <f>単位</f>
        <v>（単位：円）</v>
      </c>
    </row>
    <row r="5" spans="1:5" ht="22.5" customHeight="1" x14ac:dyDescent="0.15">
      <c r="A5" s="2" t="s">
        <v>96</v>
      </c>
      <c r="B5" s="2" t="s">
        <v>81</v>
      </c>
      <c r="C5" s="40" t="s">
        <v>97</v>
      </c>
      <c r="D5" s="40"/>
      <c r="E5" s="2" t="s">
        <v>90</v>
      </c>
    </row>
    <row r="6" spans="1:5" ht="18" customHeight="1" x14ac:dyDescent="0.15">
      <c r="A6" s="52" t="s">
        <v>207</v>
      </c>
      <c r="B6" s="48" t="s">
        <v>98</v>
      </c>
      <c r="C6" s="49" t="s">
        <v>206</v>
      </c>
      <c r="D6" s="50"/>
      <c r="E6" s="31">
        <v>1667561314</v>
      </c>
    </row>
    <row r="7" spans="1:5" ht="18" customHeight="1" x14ac:dyDescent="0.15">
      <c r="A7" s="53"/>
      <c r="B7" s="48"/>
      <c r="C7" s="49" t="s">
        <v>157</v>
      </c>
      <c r="D7" s="50"/>
      <c r="E7" s="1">
        <v>68307000</v>
      </c>
    </row>
    <row r="8" spans="1:5" ht="18" customHeight="1" x14ac:dyDescent="0.15">
      <c r="A8" s="53"/>
      <c r="B8" s="48"/>
      <c r="C8" s="49" t="s">
        <v>158</v>
      </c>
      <c r="D8" s="50"/>
      <c r="E8" s="1">
        <v>746000</v>
      </c>
    </row>
    <row r="9" spans="1:5" ht="18" customHeight="1" x14ac:dyDescent="0.15">
      <c r="A9" s="53"/>
      <c r="B9" s="48"/>
      <c r="C9" s="49" t="s">
        <v>159</v>
      </c>
      <c r="D9" s="50"/>
      <c r="E9" s="1">
        <v>14181000</v>
      </c>
    </row>
    <row r="10" spans="1:5" ht="18" customHeight="1" x14ac:dyDescent="0.15">
      <c r="A10" s="53"/>
      <c r="B10" s="48"/>
      <c r="C10" s="49" t="s">
        <v>160</v>
      </c>
      <c r="D10" s="50"/>
      <c r="E10" s="1">
        <v>20336000</v>
      </c>
    </row>
    <row r="11" spans="1:5" ht="18" customHeight="1" x14ac:dyDescent="0.15">
      <c r="A11" s="53"/>
      <c r="B11" s="48"/>
      <c r="C11" s="49" t="s">
        <v>161</v>
      </c>
      <c r="D11" s="50"/>
      <c r="E11" s="1">
        <v>20171000</v>
      </c>
    </row>
    <row r="12" spans="1:5" ht="18" customHeight="1" x14ac:dyDescent="0.15">
      <c r="A12" s="53"/>
      <c r="B12" s="48"/>
      <c r="C12" s="49" t="s">
        <v>162</v>
      </c>
      <c r="D12" s="50"/>
      <c r="E12" s="1">
        <v>309959000</v>
      </c>
    </row>
    <row r="13" spans="1:5" ht="18" customHeight="1" x14ac:dyDescent="0.15">
      <c r="A13" s="53"/>
      <c r="B13" s="48"/>
      <c r="C13" s="49" t="s">
        <v>163</v>
      </c>
      <c r="D13" s="50"/>
      <c r="E13" s="1">
        <v>97182250</v>
      </c>
    </row>
    <row r="14" spans="1:5" ht="18" customHeight="1" x14ac:dyDescent="0.15">
      <c r="A14" s="53"/>
      <c r="B14" s="48"/>
      <c r="C14" s="49" t="s">
        <v>164</v>
      </c>
      <c r="D14" s="50"/>
      <c r="E14" s="1">
        <v>15027937</v>
      </c>
    </row>
    <row r="15" spans="1:5" ht="18" customHeight="1" x14ac:dyDescent="0.15">
      <c r="A15" s="53"/>
      <c r="B15" s="48"/>
      <c r="C15" s="49" t="s">
        <v>165</v>
      </c>
      <c r="D15" s="50"/>
      <c r="E15" s="1">
        <v>63227000</v>
      </c>
    </row>
    <row r="16" spans="1:5" ht="18" customHeight="1" x14ac:dyDescent="0.15">
      <c r="A16" s="53"/>
      <c r="B16" s="48"/>
      <c r="C16" s="49" t="s">
        <v>166</v>
      </c>
      <c r="D16" s="50"/>
      <c r="E16" s="1">
        <v>1912545000</v>
      </c>
    </row>
    <row r="17" spans="1:5" ht="18" customHeight="1" x14ac:dyDescent="0.15">
      <c r="A17" s="53"/>
      <c r="B17" s="48"/>
      <c r="C17" s="49" t="s">
        <v>167</v>
      </c>
      <c r="D17" s="50"/>
      <c r="E17" s="1">
        <v>1804000</v>
      </c>
    </row>
    <row r="18" spans="1:5" ht="18" customHeight="1" x14ac:dyDescent="0.15">
      <c r="A18" s="53"/>
      <c r="B18" s="48"/>
      <c r="C18" s="49" t="s">
        <v>142</v>
      </c>
      <c r="D18" s="50"/>
      <c r="E18" s="1">
        <v>11775640</v>
      </c>
    </row>
    <row r="19" spans="1:5" ht="18" customHeight="1" x14ac:dyDescent="0.15">
      <c r="A19" s="53"/>
      <c r="B19" s="48"/>
      <c r="C19" s="49" t="s">
        <v>174</v>
      </c>
      <c r="D19" s="50"/>
      <c r="E19" s="1">
        <v>13593803</v>
      </c>
    </row>
    <row r="20" spans="1:5" ht="18" customHeight="1" x14ac:dyDescent="0.15">
      <c r="A20" s="53"/>
      <c r="B20" s="48"/>
      <c r="C20" s="49" t="s">
        <v>185</v>
      </c>
      <c r="D20" s="50"/>
      <c r="E20" s="1">
        <v>13560710</v>
      </c>
    </row>
    <row r="21" spans="1:5" ht="18" customHeight="1" x14ac:dyDescent="0.15">
      <c r="A21" s="53"/>
      <c r="B21" s="48"/>
      <c r="C21" s="49" t="s">
        <v>171</v>
      </c>
      <c r="D21" s="50"/>
      <c r="E21" s="1">
        <f>E22-SUM(E6:E20)</f>
        <v>670479</v>
      </c>
    </row>
    <row r="22" spans="1:5" ht="18" customHeight="1" x14ac:dyDescent="0.15">
      <c r="A22" s="53"/>
      <c r="B22" s="48"/>
      <c r="C22" s="48" t="s">
        <v>42</v>
      </c>
      <c r="D22" s="44"/>
      <c r="E22" s="31">
        <v>4230648133</v>
      </c>
    </row>
    <row r="23" spans="1:5" ht="18" customHeight="1" x14ac:dyDescent="0.15">
      <c r="A23" s="53"/>
      <c r="B23" s="48" t="s">
        <v>99</v>
      </c>
      <c r="C23" s="51" t="s">
        <v>100</v>
      </c>
      <c r="D23" s="6" t="s">
        <v>137</v>
      </c>
      <c r="E23" s="31">
        <v>200000</v>
      </c>
    </row>
    <row r="24" spans="1:5" ht="18" customHeight="1" x14ac:dyDescent="0.15">
      <c r="A24" s="53"/>
      <c r="B24" s="48"/>
      <c r="C24" s="48"/>
      <c r="D24" s="6" t="s">
        <v>138</v>
      </c>
      <c r="E24" s="31">
        <v>17994000</v>
      </c>
    </row>
    <row r="25" spans="1:5" ht="18" customHeight="1" x14ac:dyDescent="0.15">
      <c r="A25" s="53"/>
      <c r="B25" s="48"/>
      <c r="C25" s="48"/>
      <c r="D25" s="4" t="s">
        <v>93</v>
      </c>
      <c r="E25" s="31">
        <f>E23+E24</f>
        <v>18194000</v>
      </c>
    </row>
    <row r="26" spans="1:5" ht="18" customHeight="1" x14ac:dyDescent="0.15">
      <c r="A26" s="53"/>
      <c r="B26" s="48"/>
      <c r="C26" s="51" t="s">
        <v>101</v>
      </c>
      <c r="D26" s="6" t="s">
        <v>137</v>
      </c>
      <c r="E26" s="31">
        <f>690256987-E23</f>
        <v>690056987</v>
      </c>
    </row>
    <row r="27" spans="1:5" ht="18" customHeight="1" x14ac:dyDescent="0.15">
      <c r="A27" s="53"/>
      <c r="B27" s="48"/>
      <c r="C27" s="48"/>
      <c r="D27" s="6" t="s">
        <v>138</v>
      </c>
      <c r="E27" s="31">
        <f>385454791-E24</f>
        <v>367460791</v>
      </c>
    </row>
    <row r="28" spans="1:5" ht="18" customHeight="1" x14ac:dyDescent="0.15">
      <c r="A28" s="53"/>
      <c r="B28" s="48"/>
      <c r="C28" s="48"/>
      <c r="D28" s="4" t="s">
        <v>93</v>
      </c>
      <c r="E28" s="31">
        <f>E26+E27</f>
        <v>1057517778</v>
      </c>
    </row>
    <row r="29" spans="1:5" ht="18" customHeight="1" x14ac:dyDescent="0.15">
      <c r="A29" s="53"/>
      <c r="B29" s="44"/>
      <c r="C29" s="48" t="s">
        <v>42</v>
      </c>
      <c r="D29" s="44"/>
      <c r="E29" s="31">
        <f>E25+E28</f>
        <v>1075711778</v>
      </c>
    </row>
    <row r="30" spans="1:5" ht="18" customHeight="1" x14ac:dyDescent="0.15">
      <c r="A30" s="54"/>
      <c r="B30" s="48" t="s">
        <v>10</v>
      </c>
      <c r="C30" s="44"/>
      <c r="D30" s="44"/>
      <c r="E30" s="31">
        <f>E22+E29</f>
        <v>5306359911</v>
      </c>
    </row>
  </sheetData>
  <mergeCells count="25">
    <mergeCell ref="C5:D5"/>
    <mergeCell ref="A6:A30"/>
    <mergeCell ref="B6:B22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B30:D30"/>
    <mergeCell ref="C20:D20"/>
    <mergeCell ref="C18:D18"/>
    <mergeCell ref="C19:D19"/>
    <mergeCell ref="C21:D21"/>
    <mergeCell ref="C22:D22"/>
    <mergeCell ref="B23:B29"/>
    <mergeCell ref="C23:C25"/>
    <mergeCell ref="C26:C28"/>
    <mergeCell ref="C29:D29"/>
  </mergeCells>
  <phoneticPr fontId="6"/>
  <conditionalFormatting sqref="E6:E30">
    <cfRule type="expression" dxfId="8" priority="4" stopIfTrue="1">
      <formula>$E$4="（単位：百万円）"</formula>
    </cfRule>
    <cfRule type="expression" dxfId="7" priority="5" stopIfTrue="1">
      <formula>$E$4="（単位：円）"</formula>
    </cfRule>
    <cfRule type="expression" dxfId="6" priority="6" stopIfTrue="1">
      <formula>$E$4="（単位：千円）"</formula>
    </cfRule>
  </conditionalFormatting>
  <dataValidations count="1">
    <dataValidation type="list" allowBlank="1" showInputMessage="1" showErrorMessage="1" sqref="E4" xr:uid="{6FE0E31B-4D3B-41B6-9011-74658EB2B55F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8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CA71-F34D-4A0E-9F4C-FDF1C4B4FF99}">
  <sheetPr codeName="Sheet16">
    <pageSetUpPr fitToPage="1"/>
  </sheetPr>
  <dimension ref="A1:F12"/>
  <sheetViews>
    <sheetView zoomScale="99" zoomScaleNormal="70" workbookViewId="0">
      <selection activeCell="D14" sqref="D14"/>
    </sheetView>
  </sheetViews>
  <sheetFormatPr defaultColWidth="8.875" defaultRowHeight="20.25" customHeight="1" x14ac:dyDescent="0.15"/>
  <cols>
    <col min="1" max="1" width="23.375" style="9" customWidth="1"/>
    <col min="2" max="6" width="20.875" style="9" customWidth="1"/>
    <col min="7" max="16384" width="8.875" style="9"/>
  </cols>
  <sheetData>
    <row r="1" spans="1:6" s="5" customFormat="1" ht="21" x14ac:dyDescent="0.2">
      <c r="A1" s="8" t="s">
        <v>170</v>
      </c>
    </row>
    <row r="2" spans="1:6" s="5" customFormat="1" ht="13.5" x14ac:dyDescent="0.15">
      <c r="A2" s="9" t="str">
        <f>"自治体名："&amp;自治体名</f>
        <v>自治体名：鳩山町</v>
      </c>
    </row>
    <row r="3" spans="1:6" s="5" customFormat="1" ht="13.5" x14ac:dyDescent="0.15">
      <c r="A3" s="9" t="str">
        <f>"年度："&amp;年度</f>
        <v>年度：令和６年度</v>
      </c>
    </row>
    <row r="4" spans="1:6" ht="12.95" customHeight="1" x14ac:dyDescent="0.15">
      <c r="A4" s="28"/>
      <c r="B4" s="28"/>
      <c r="C4" s="28"/>
      <c r="D4" s="28"/>
      <c r="E4" s="28"/>
      <c r="F4" s="27" t="str">
        <f>単位</f>
        <v>（単位：円）</v>
      </c>
    </row>
    <row r="5" spans="1:6" ht="20.25" customHeight="1" x14ac:dyDescent="0.15">
      <c r="A5" s="55" t="s">
        <v>81</v>
      </c>
      <c r="B5" s="57" t="s">
        <v>90</v>
      </c>
      <c r="C5" s="57" t="s">
        <v>147</v>
      </c>
      <c r="D5" s="57"/>
      <c r="E5" s="57"/>
      <c r="F5" s="57"/>
    </row>
    <row r="6" spans="1:6" ht="20.25" customHeight="1" x14ac:dyDescent="0.15">
      <c r="A6" s="55"/>
      <c r="B6" s="57"/>
      <c r="C6" s="57" t="s">
        <v>99</v>
      </c>
      <c r="D6" s="57" t="s">
        <v>146</v>
      </c>
      <c r="E6" s="57" t="s">
        <v>98</v>
      </c>
      <c r="F6" s="57" t="s">
        <v>30</v>
      </c>
    </row>
    <row r="7" spans="1:6" ht="20.25" customHeight="1" thickBot="1" x14ac:dyDescent="0.2">
      <c r="A7" s="56"/>
      <c r="B7" s="58"/>
      <c r="C7" s="58"/>
      <c r="D7" s="58"/>
      <c r="E7" s="58"/>
      <c r="F7" s="58"/>
    </row>
    <row r="8" spans="1:6" ht="20.25" customHeight="1" thickTop="1" x14ac:dyDescent="0.15">
      <c r="A8" s="26" t="s">
        <v>145</v>
      </c>
      <c r="B8" s="38">
        <v>5556724787</v>
      </c>
      <c r="C8" s="38">
        <f>C12-C9-C10</f>
        <v>1057517778</v>
      </c>
      <c r="D8" s="38">
        <f>D12-D9-D10</f>
        <v>14632000</v>
      </c>
      <c r="E8" s="38">
        <f>E12-E9-E10</f>
        <v>4053984314</v>
      </c>
      <c r="F8" s="38">
        <f>B8-C8-D8-E8</f>
        <v>430590695</v>
      </c>
    </row>
    <row r="9" spans="1:6" ht="20.25" customHeight="1" x14ac:dyDescent="0.15">
      <c r="A9" s="26" t="s">
        <v>144</v>
      </c>
      <c r="B9" s="38">
        <v>307970819</v>
      </c>
      <c r="C9" s="38">
        <f>財源の明細!E25</f>
        <v>18194000</v>
      </c>
      <c r="D9" s="38">
        <v>126700000</v>
      </c>
      <c r="E9" s="38">
        <f>B9-C9-D9-F9</f>
        <v>163076819</v>
      </c>
      <c r="F9" s="38">
        <v>0</v>
      </c>
    </row>
    <row r="10" spans="1:6" ht="20.25" customHeight="1" x14ac:dyDescent="0.15">
      <c r="A10" s="26" t="s">
        <v>143</v>
      </c>
      <c r="B10" s="38">
        <v>100610694</v>
      </c>
      <c r="C10" s="38">
        <v>0</v>
      </c>
      <c r="D10" s="38">
        <v>0</v>
      </c>
      <c r="E10" s="38">
        <v>13587000</v>
      </c>
      <c r="F10" s="38">
        <f>B10-E10</f>
        <v>87023694</v>
      </c>
    </row>
    <row r="11" spans="1:6" ht="20.25" customHeight="1" x14ac:dyDescent="0.15">
      <c r="A11" s="26" t="s">
        <v>30</v>
      </c>
      <c r="B11" s="38">
        <v>0</v>
      </c>
      <c r="C11" s="38">
        <v>0</v>
      </c>
      <c r="D11" s="38">
        <v>0</v>
      </c>
      <c r="E11" s="38">
        <f>B11-C11-D11-F11</f>
        <v>0</v>
      </c>
      <c r="F11" s="38">
        <v>0</v>
      </c>
    </row>
    <row r="12" spans="1:6" ht="20.25" customHeight="1" x14ac:dyDescent="0.15">
      <c r="A12" s="25" t="s">
        <v>10</v>
      </c>
      <c r="B12" s="38">
        <f>SUM(B8:B11)</f>
        <v>5965306300</v>
      </c>
      <c r="C12" s="38">
        <f>財源の明細!E29</f>
        <v>1075711778</v>
      </c>
      <c r="D12" s="38">
        <v>141332000</v>
      </c>
      <c r="E12" s="38">
        <f>財源の明細!E22</f>
        <v>4230648133</v>
      </c>
      <c r="F12" s="38">
        <f>SUM(F8:F11)</f>
        <v>517614389</v>
      </c>
    </row>
  </sheetData>
  <mergeCells count="7">
    <mergeCell ref="A5:A7"/>
    <mergeCell ref="B5:B7"/>
    <mergeCell ref="C5:F5"/>
    <mergeCell ref="C6:C7"/>
    <mergeCell ref="D6:D7"/>
    <mergeCell ref="E6:E7"/>
    <mergeCell ref="F6:F7"/>
  </mergeCells>
  <phoneticPr fontId="6"/>
  <conditionalFormatting sqref="B8:F12">
    <cfRule type="expression" dxfId="5" priority="1" stopIfTrue="1">
      <formula>$F$4="（単位：百万円）"</formula>
    </cfRule>
    <cfRule type="expression" dxfId="4" priority="2" stopIfTrue="1">
      <formula>$F$4="（単位：円）"</formula>
    </cfRule>
    <cfRule type="expression" dxfId="3" priority="3" stopIfTrue="1">
      <formula>$F$4="（単位：千円）"</formula>
    </cfRule>
  </conditionalFormatting>
  <dataValidations disablePrompts="1" count="1">
    <dataValidation type="list" allowBlank="1" showInputMessage="1" showErrorMessage="1" sqref="F4" xr:uid="{FD53B89A-E57E-477E-83CF-919CB7C3051A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pageSetUpPr fitToPage="1"/>
  </sheetPr>
  <dimension ref="A1:B9"/>
  <sheetViews>
    <sheetView zoomScale="91" zoomScaleNormal="70" workbookViewId="0">
      <selection activeCell="B14" sqref="B14"/>
    </sheetView>
  </sheetViews>
  <sheetFormatPr defaultColWidth="8.875" defaultRowHeight="11.25" x14ac:dyDescent="0.15"/>
  <cols>
    <col min="1" max="1" width="60.875" style="5" customWidth="1"/>
    <col min="2" max="2" width="40.875" style="5" customWidth="1"/>
    <col min="3" max="16384" width="8.875" style="5"/>
  </cols>
  <sheetData>
    <row r="1" spans="1:2" ht="21" x14ac:dyDescent="0.2">
      <c r="A1" s="8" t="s">
        <v>102</v>
      </c>
    </row>
    <row r="2" spans="1:2" ht="13.5" x14ac:dyDescent="0.15">
      <c r="A2" s="9" t="str">
        <f>"自治体名："&amp;自治体名</f>
        <v>自治体名：鳩山町</v>
      </c>
    </row>
    <row r="3" spans="1:2" ht="13.5" x14ac:dyDescent="0.15">
      <c r="A3" s="9" t="str">
        <f>"年度："&amp;年度</f>
        <v>年度：令和６年度</v>
      </c>
    </row>
    <row r="4" spans="1:2" ht="13.5" x14ac:dyDescent="0.15">
      <c r="B4" s="7" t="str">
        <f>単位</f>
        <v>（単位：円）</v>
      </c>
    </row>
    <row r="5" spans="1:2" ht="22.5" customHeight="1" x14ac:dyDescent="0.15">
      <c r="A5" s="2" t="s">
        <v>26</v>
      </c>
      <c r="B5" s="2" t="s">
        <v>85</v>
      </c>
    </row>
    <row r="6" spans="1:2" ht="18" customHeight="1" x14ac:dyDescent="0.15">
      <c r="A6" s="6" t="s">
        <v>139</v>
      </c>
      <c r="B6" s="31">
        <v>0</v>
      </c>
    </row>
    <row r="7" spans="1:2" ht="18" customHeight="1" x14ac:dyDescent="0.15">
      <c r="A7" s="6" t="s">
        <v>140</v>
      </c>
      <c r="B7" s="31">
        <v>293150272</v>
      </c>
    </row>
    <row r="8" spans="1:2" ht="18" customHeight="1" x14ac:dyDescent="0.15">
      <c r="A8" s="6" t="s">
        <v>141</v>
      </c>
      <c r="B8" s="31">
        <v>0</v>
      </c>
    </row>
    <row r="9" spans="1:2" ht="18" customHeight="1" x14ac:dyDescent="0.15">
      <c r="A9" s="4" t="s">
        <v>10</v>
      </c>
      <c r="B9" s="31">
        <f>SUM(B6:B8)</f>
        <v>293150272</v>
      </c>
    </row>
  </sheetData>
  <phoneticPr fontId="6"/>
  <conditionalFormatting sqref="B6:B9">
    <cfRule type="expression" dxfId="2" priority="1" stopIfTrue="1">
      <formula>$B$4="（単位：百万円）"</formula>
    </cfRule>
    <cfRule type="expression" dxfId="1" priority="2" stopIfTrue="1">
      <formula>$B$4="（単位：円）"</formula>
    </cfRule>
    <cfRule type="expression" dxfId="0" priority="3" stopIfTrue="1">
      <formula>$B$4="（単位：千円）"</formula>
    </cfRule>
  </conditionalFormatting>
  <dataValidations count="1">
    <dataValidation type="list" allowBlank="1" showInputMessage="1" showErrorMessage="1" sqref="B4" xr:uid="{587F4827-FB40-467C-80B7-105209BEF88E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8B55-A214-4F38-894F-4EC976AD5FCB}">
  <sheetPr codeName="Sheet2">
    <pageSetUpPr fitToPage="1"/>
  </sheetPr>
  <dimension ref="A1:H23"/>
  <sheetViews>
    <sheetView tabSelected="1" zoomScale="90" zoomScaleNormal="70" workbookViewId="0">
      <selection activeCell="E28" sqref="E28"/>
    </sheetView>
  </sheetViews>
  <sheetFormatPr defaultColWidth="8.875" defaultRowHeight="11.25" x14ac:dyDescent="0.15"/>
  <cols>
    <col min="1" max="1" width="30.875" style="5" customWidth="1"/>
    <col min="2" max="8" width="15.875" style="5" customWidth="1"/>
    <col min="9" max="16384" width="8.875" style="5"/>
  </cols>
  <sheetData>
    <row r="1" spans="1:8" ht="21" x14ac:dyDescent="0.15">
      <c r="A1" s="32" t="s">
        <v>129</v>
      </c>
      <c r="B1" s="32"/>
      <c r="C1" s="32"/>
      <c r="D1" s="32"/>
      <c r="E1" s="32"/>
      <c r="F1" s="32"/>
      <c r="G1" s="32"/>
      <c r="H1" s="32"/>
    </row>
    <row r="2" spans="1:8" ht="13.5" x14ac:dyDescent="0.15">
      <c r="A2" s="9" t="str">
        <f>"自治体名："&amp;自治体名</f>
        <v>自治体名：鳩山町</v>
      </c>
      <c r="B2" s="9"/>
      <c r="C2" s="9"/>
      <c r="D2" s="9"/>
      <c r="E2" s="9"/>
      <c r="F2" s="9"/>
      <c r="G2" s="9"/>
      <c r="H2" s="7"/>
    </row>
    <row r="3" spans="1:8" ht="13.5" x14ac:dyDescent="0.15">
      <c r="A3" s="9" t="str">
        <f>"年度："&amp;年度</f>
        <v>年度：令和６年度</v>
      </c>
      <c r="B3" s="9"/>
      <c r="C3" s="9"/>
      <c r="D3" s="9"/>
      <c r="E3" s="9"/>
      <c r="F3" s="9"/>
      <c r="G3" s="9"/>
      <c r="H3" s="9"/>
    </row>
    <row r="4" spans="1:8" ht="13.5" x14ac:dyDescent="0.15">
      <c r="A4" s="9"/>
      <c r="B4" s="9"/>
      <c r="C4" s="9"/>
      <c r="D4" s="9"/>
      <c r="E4" s="9"/>
      <c r="F4" s="9"/>
      <c r="G4" s="9"/>
      <c r="H4" s="7" t="str">
        <f>単位</f>
        <v>（単位：円）</v>
      </c>
    </row>
    <row r="5" spans="1:8" ht="33.75" x14ac:dyDescent="0.15">
      <c r="A5" s="19" t="s">
        <v>81</v>
      </c>
      <c r="B5" s="20" t="s">
        <v>128</v>
      </c>
      <c r="C5" s="20" t="s">
        <v>127</v>
      </c>
      <c r="D5" s="20" t="s">
        <v>126</v>
      </c>
      <c r="E5" s="20" t="s">
        <v>125</v>
      </c>
      <c r="F5" s="20" t="s">
        <v>124</v>
      </c>
      <c r="G5" s="20" t="s">
        <v>123</v>
      </c>
      <c r="H5" s="20" t="s">
        <v>122</v>
      </c>
    </row>
    <row r="6" spans="1:8" x14ac:dyDescent="0.15">
      <c r="A6" s="6" t="s">
        <v>113</v>
      </c>
      <c r="B6" s="31">
        <v>22404223630</v>
      </c>
      <c r="C6" s="31">
        <v>177804593</v>
      </c>
      <c r="D6" s="31">
        <v>148820100</v>
      </c>
      <c r="E6" s="31">
        <v>22433208123</v>
      </c>
      <c r="F6" s="31">
        <v>12453072408</v>
      </c>
      <c r="G6" s="31">
        <v>418838008</v>
      </c>
      <c r="H6" s="31">
        <v>9980135715</v>
      </c>
    </row>
    <row r="7" spans="1:8" x14ac:dyDescent="0.15">
      <c r="A7" s="6" t="s">
        <v>107</v>
      </c>
      <c r="B7" s="31">
        <v>4098531593</v>
      </c>
      <c r="C7" s="31" t="s">
        <v>177</v>
      </c>
      <c r="D7" s="31" t="s">
        <v>177</v>
      </c>
      <c r="E7" s="31">
        <v>4098531593</v>
      </c>
      <c r="F7" s="31" t="s">
        <v>177</v>
      </c>
      <c r="G7" s="31" t="s">
        <v>177</v>
      </c>
      <c r="H7" s="31">
        <v>4098531593</v>
      </c>
    </row>
    <row r="8" spans="1:8" x14ac:dyDescent="0.15">
      <c r="A8" s="6" t="s">
        <v>112</v>
      </c>
      <c r="B8" s="31" t="s">
        <v>177</v>
      </c>
      <c r="C8" s="31" t="s">
        <v>177</v>
      </c>
      <c r="D8" s="31" t="s">
        <v>177</v>
      </c>
      <c r="E8" s="31" t="s">
        <v>177</v>
      </c>
      <c r="F8" s="31" t="s">
        <v>177</v>
      </c>
      <c r="G8" s="31" t="s">
        <v>177</v>
      </c>
      <c r="H8" s="31" t="s">
        <v>177</v>
      </c>
    </row>
    <row r="9" spans="1:8" x14ac:dyDescent="0.15">
      <c r="A9" s="6" t="s">
        <v>106</v>
      </c>
      <c r="B9" s="31">
        <v>16479862153</v>
      </c>
      <c r="C9" s="31">
        <v>174409718</v>
      </c>
      <c r="D9" s="31" t="s">
        <v>177</v>
      </c>
      <c r="E9" s="31">
        <v>16654271871</v>
      </c>
      <c r="F9" s="31">
        <v>11811417429</v>
      </c>
      <c r="G9" s="31">
        <v>388601548</v>
      </c>
      <c r="H9" s="31">
        <v>4842854442</v>
      </c>
    </row>
    <row r="10" spans="1:8" x14ac:dyDescent="0.15">
      <c r="A10" s="6" t="s">
        <v>105</v>
      </c>
      <c r="B10" s="31">
        <v>1101138611</v>
      </c>
      <c r="C10" s="31">
        <v>3394875</v>
      </c>
      <c r="D10" s="31" t="s">
        <v>177</v>
      </c>
      <c r="E10" s="31">
        <v>1104533486</v>
      </c>
      <c r="F10" s="31">
        <v>641654979</v>
      </c>
      <c r="G10" s="31">
        <v>30236460</v>
      </c>
      <c r="H10" s="31">
        <v>462878507</v>
      </c>
    </row>
    <row r="11" spans="1:8" x14ac:dyDescent="0.15">
      <c r="A11" s="6" t="s">
        <v>111</v>
      </c>
      <c r="B11" s="31" t="s">
        <v>177</v>
      </c>
      <c r="C11" s="31" t="s">
        <v>177</v>
      </c>
      <c r="D11" s="31" t="s">
        <v>177</v>
      </c>
      <c r="E11" s="31" t="s">
        <v>177</v>
      </c>
      <c r="F11" s="31" t="s">
        <v>177</v>
      </c>
      <c r="G11" s="31" t="s">
        <v>177</v>
      </c>
      <c r="H11" s="31" t="s">
        <v>177</v>
      </c>
    </row>
    <row r="12" spans="1:8" x14ac:dyDescent="0.15">
      <c r="A12" s="6" t="s">
        <v>110</v>
      </c>
      <c r="B12" s="31" t="s">
        <v>177</v>
      </c>
      <c r="C12" s="31" t="s">
        <v>177</v>
      </c>
      <c r="D12" s="31" t="s">
        <v>177</v>
      </c>
      <c r="E12" s="31" t="s">
        <v>177</v>
      </c>
      <c r="F12" s="31" t="s">
        <v>177</v>
      </c>
      <c r="G12" s="31" t="s">
        <v>177</v>
      </c>
      <c r="H12" s="31" t="s">
        <v>177</v>
      </c>
    </row>
    <row r="13" spans="1:8" x14ac:dyDescent="0.15">
      <c r="A13" s="6" t="s">
        <v>109</v>
      </c>
      <c r="B13" s="31" t="s">
        <v>177</v>
      </c>
      <c r="C13" s="31" t="s">
        <v>177</v>
      </c>
      <c r="D13" s="31" t="s">
        <v>177</v>
      </c>
      <c r="E13" s="31" t="s">
        <v>177</v>
      </c>
      <c r="F13" s="31" t="s">
        <v>177</v>
      </c>
      <c r="G13" s="31" t="s">
        <v>177</v>
      </c>
      <c r="H13" s="31" t="s">
        <v>177</v>
      </c>
    </row>
    <row r="14" spans="1:8" x14ac:dyDescent="0.15">
      <c r="A14" s="6" t="s">
        <v>56</v>
      </c>
      <c r="B14" s="31" t="s">
        <v>177</v>
      </c>
      <c r="C14" s="31" t="s">
        <v>177</v>
      </c>
      <c r="D14" s="31" t="s">
        <v>177</v>
      </c>
      <c r="E14" s="31" t="s">
        <v>177</v>
      </c>
      <c r="F14" s="31" t="s">
        <v>177</v>
      </c>
      <c r="G14" s="31" t="s">
        <v>177</v>
      </c>
      <c r="H14" s="31" t="s">
        <v>177</v>
      </c>
    </row>
    <row r="15" spans="1:8" x14ac:dyDescent="0.15">
      <c r="A15" s="6" t="s">
        <v>104</v>
      </c>
      <c r="B15" s="31">
        <v>724691273</v>
      </c>
      <c r="C15" s="31" t="s">
        <v>177</v>
      </c>
      <c r="D15" s="31">
        <v>148820100</v>
      </c>
      <c r="E15" s="31">
        <v>575871173</v>
      </c>
      <c r="F15" s="31" t="s">
        <v>177</v>
      </c>
      <c r="G15" s="31" t="s">
        <v>177</v>
      </c>
      <c r="H15" s="31">
        <v>575871173</v>
      </c>
    </row>
    <row r="16" spans="1:8" x14ac:dyDescent="0.15">
      <c r="A16" s="6" t="s">
        <v>108</v>
      </c>
      <c r="B16" s="31">
        <v>35427252060</v>
      </c>
      <c r="C16" s="31">
        <v>236075999</v>
      </c>
      <c r="D16" s="31">
        <v>59404700</v>
      </c>
      <c r="E16" s="31">
        <v>35603923359</v>
      </c>
      <c r="F16" s="31">
        <v>23913193720</v>
      </c>
      <c r="G16" s="31">
        <v>589959248</v>
      </c>
      <c r="H16" s="31">
        <v>11690729639</v>
      </c>
    </row>
    <row r="17" spans="1:8" x14ac:dyDescent="0.15">
      <c r="A17" s="6" t="s">
        <v>107</v>
      </c>
      <c r="B17" s="31">
        <v>6339330013</v>
      </c>
      <c r="C17" s="31">
        <v>7365570</v>
      </c>
      <c r="D17" s="31" t="s">
        <v>177</v>
      </c>
      <c r="E17" s="31">
        <v>6346695583</v>
      </c>
      <c r="F17" s="31" t="s">
        <v>177</v>
      </c>
      <c r="G17" s="31" t="s">
        <v>177</v>
      </c>
      <c r="H17" s="31">
        <v>6346695583</v>
      </c>
    </row>
    <row r="18" spans="1:8" x14ac:dyDescent="0.15">
      <c r="A18" s="6" t="s">
        <v>106</v>
      </c>
      <c r="B18" s="31" t="s">
        <v>177</v>
      </c>
      <c r="C18" s="31" t="s">
        <v>177</v>
      </c>
      <c r="D18" s="31" t="s">
        <v>177</v>
      </c>
      <c r="E18" s="31" t="s">
        <v>177</v>
      </c>
      <c r="F18" s="31" t="s">
        <v>177</v>
      </c>
      <c r="G18" s="31" t="s">
        <v>177</v>
      </c>
      <c r="H18" s="31" t="s">
        <v>177</v>
      </c>
    </row>
    <row r="19" spans="1:8" x14ac:dyDescent="0.15">
      <c r="A19" s="6" t="s">
        <v>105</v>
      </c>
      <c r="B19" s="31">
        <v>29030184147</v>
      </c>
      <c r="C19" s="31">
        <v>228710429</v>
      </c>
      <c r="D19" s="31">
        <v>1666800</v>
      </c>
      <c r="E19" s="31">
        <v>29257227776</v>
      </c>
      <c r="F19" s="31">
        <v>23913193720</v>
      </c>
      <c r="G19" s="31">
        <v>589959248</v>
      </c>
      <c r="H19" s="31">
        <v>5344034056</v>
      </c>
    </row>
    <row r="20" spans="1:8" x14ac:dyDescent="0.15">
      <c r="A20" s="6" t="s">
        <v>56</v>
      </c>
      <c r="B20" s="31" t="s">
        <v>177</v>
      </c>
      <c r="C20" s="31" t="s">
        <v>177</v>
      </c>
      <c r="D20" s="31" t="s">
        <v>177</v>
      </c>
      <c r="E20" s="31" t="s">
        <v>177</v>
      </c>
      <c r="F20" s="31" t="s">
        <v>177</v>
      </c>
      <c r="G20" s="31" t="s">
        <v>177</v>
      </c>
      <c r="H20" s="31" t="s">
        <v>177</v>
      </c>
    </row>
    <row r="21" spans="1:8" x14ac:dyDescent="0.15">
      <c r="A21" s="6" t="s">
        <v>104</v>
      </c>
      <c r="B21" s="31">
        <v>57737900</v>
      </c>
      <c r="C21" s="31" t="s">
        <v>177</v>
      </c>
      <c r="D21" s="31">
        <v>57737900</v>
      </c>
      <c r="E21" s="31" t="s">
        <v>177</v>
      </c>
      <c r="F21" s="31" t="s">
        <v>177</v>
      </c>
      <c r="G21" s="31" t="s">
        <v>177</v>
      </c>
      <c r="H21" s="31" t="s">
        <v>177</v>
      </c>
    </row>
    <row r="22" spans="1:8" x14ac:dyDescent="0.15">
      <c r="A22" s="6" t="s">
        <v>103</v>
      </c>
      <c r="B22" s="31">
        <v>651433085</v>
      </c>
      <c r="C22" s="31">
        <v>68095707</v>
      </c>
      <c r="D22" s="31">
        <v>2932300</v>
      </c>
      <c r="E22" s="31">
        <v>716596492</v>
      </c>
      <c r="F22" s="31">
        <v>601243513</v>
      </c>
      <c r="G22" s="31">
        <v>22149056</v>
      </c>
      <c r="H22" s="31">
        <v>115352979</v>
      </c>
    </row>
    <row r="23" spans="1:8" x14ac:dyDescent="0.15">
      <c r="A23" s="6" t="s">
        <v>10</v>
      </c>
      <c r="B23" s="31">
        <v>58482908775</v>
      </c>
      <c r="C23" s="31">
        <v>481976299</v>
      </c>
      <c r="D23" s="31">
        <v>211157100</v>
      </c>
      <c r="E23" s="31">
        <v>58753727974</v>
      </c>
      <c r="F23" s="31">
        <v>36967509641</v>
      </c>
      <c r="G23" s="31">
        <v>1030946312</v>
      </c>
      <c r="H23" s="31">
        <v>21786218333</v>
      </c>
    </row>
  </sheetData>
  <phoneticPr fontId="6"/>
  <conditionalFormatting sqref="A6:H23">
    <cfRule type="expression" dxfId="59" priority="1" stopIfTrue="1">
      <formula>$H$4="（単位：百万円）"</formula>
    </cfRule>
    <cfRule type="expression" dxfId="58" priority="2" stopIfTrue="1">
      <formula>$H$4="（単位：円）"</formula>
    </cfRule>
    <cfRule type="expression" dxfId="57" priority="3" stopIfTrue="1">
      <formula>$H$4="（単位：千円）"</formula>
    </cfRule>
  </conditionalFormatting>
  <dataValidations count="1">
    <dataValidation type="list" allowBlank="1" showInputMessage="1" showErrorMessage="1" sqref="H4" xr:uid="{20DC5D8D-0A7B-497F-A502-2E9170574892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9943B-A3D1-4AA4-B6B0-F7CB214A6E2E}">
  <sheetPr codeName="Sheet3">
    <pageSetUpPr fitToPage="1"/>
  </sheetPr>
  <dimension ref="A1:I23"/>
  <sheetViews>
    <sheetView zoomScale="86" zoomScaleNormal="70" workbookViewId="0">
      <selection activeCell="H30" sqref="H30"/>
    </sheetView>
  </sheetViews>
  <sheetFormatPr defaultColWidth="8.875" defaultRowHeight="11.25" x14ac:dyDescent="0.15"/>
  <cols>
    <col min="1" max="1" width="30.875" style="5" customWidth="1"/>
    <col min="2" max="11" width="15.875" style="5" customWidth="1"/>
    <col min="12" max="16384" width="8.875" style="5"/>
  </cols>
  <sheetData>
    <row r="1" spans="1:9" ht="21" x14ac:dyDescent="0.15">
      <c r="A1" s="32" t="s">
        <v>121</v>
      </c>
      <c r="B1" s="32"/>
      <c r="C1" s="32"/>
      <c r="D1" s="32"/>
      <c r="E1" s="32"/>
      <c r="F1" s="32"/>
      <c r="G1" s="32"/>
      <c r="H1" s="32"/>
      <c r="I1" s="32"/>
    </row>
    <row r="2" spans="1:9" ht="13.5" x14ac:dyDescent="0.15">
      <c r="A2" s="9" t="str">
        <f>"自治体名："&amp;自治体名</f>
        <v>自治体名：鳩山町</v>
      </c>
      <c r="B2" s="9"/>
      <c r="C2" s="9"/>
      <c r="D2" s="9"/>
      <c r="E2" s="9"/>
      <c r="F2" s="9"/>
      <c r="G2" s="9"/>
      <c r="H2" s="9"/>
      <c r="I2" s="7"/>
    </row>
    <row r="3" spans="1:9" ht="13.5" x14ac:dyDescent="0.15">
      <c r="A3" s="9" t="str">
        <f>"年度："&amp;年度</f>
        <v>年度：令和６年度</v>
      </c>
      <c r="B3" s="9"/>
      <c r="C3" s="9"/>
      <c r="D3" s="9"/>
      <c r="E3" s="9"/>
      <c r="F3" s="9"/>
      <c r="G3" s="9"/>
      <c r="H3" s="9"/>
      <c r="I3" s="9"/>
    </row>
    <row r="4" spans="1:9" ht="13.5" x14ac:dyDescent="0.15">
      <c r="A4" s="9"/>
      <c r="B4" s="9"/>
      <c r="C4" s="9"/>
      <c r="D4" s="9"/>
      <c r="E4" s="9"/>
      <c r="F4" s="9"/>
      <c r="G4" s="9"/>
      <c r="H4" s="9"/>
      <c r="I4" s="7" t="str">
        <f>単位</f>
        <v>（単位：円）</v>
      </c>
    </row>
    <row r="5" spans="1:9" ht="22.5" x14ac:dyDescent="0.15">
      <c r="A5" s="19" t="s">
        <v>81</v>
      </c>
      <c r="B5" s="20" t="s">
        <v>120</v>
      </c>
      <c r="C5" s="19" t="s">
        <v>119</v>
      </c>
      <c r="D5" s="19" t="s">
        <v>118</v>
      </c>
      <c r="E5" s="19" t="s">
        <v>117</v>
      </c>
      <c r="F5" s="19" t="s">
        <v>116</v>
      </c>
      <c r="G5" s="19" t="s">
        <v>115</v>
      </c>
      <c r="H5" s="19" t="s">
        <v>114</v>
      </c>
      <c r="I5" s="19" t="s">
        <v>10</v>
      </c>
    </row>
    <row r="6" spans="1:9" x14ac:dyDescent="0.15">
      <c r="A6" s="6" t="s">
        <v>113</v>
      </c>
      <c r="B6" s="31">
        <v>2840915</v>
      </c>
      <c r="C6" s="31">
        <v>47107741</v>
      </c>
      <c r="D6" s="31">
        <v>10195460</v>
      </c>
      <c r="E6" s="31">
        <v>1463000</v>
      </c>
      <c r="F6" s="31">
        <v>153786050</v>
      </c>
      <c r="G6" s="31" t="s">
        <v>177</v>
      </c>
      <c r="H6" s="31">
        <f>I6-SUM(B6:G6)</f>
        <v>9764742549</v>
      </c>
      <c r="I6" s="31">
        <v>9980135715</v>
      </c>
    </row>
    <row r="7" spans="1:9" x14ac:dyDescent="0.15">
      <c r="A7" s="6" t="s">
        <v>107</v>
      </c>
      <c r="B7" s="31" t="s">
        <v>177</v>
      </c>
      <c r="C7" s="31" t="s">
        <v>177</v>
      </c>
      <c r="D7" s="31" t="s">
        <v>177</v>
      </c>
      <c r="E7" s="31" t="s">
        <v>177</v>
      </c>
      <c r="F7" s="31" t="s">
        <v>177</v>
      </c>
      <c r="G7" s="31" t="s">
        <v>177</v>
      </c>
      <c r="H7" s="31">
        <f t="shared" ref="H7:H23" si="0">I7-SUM(B7:G7)</f>
        <v>4098531593</v>
      </c>
      <c r="I7" s="31">
        <v>4098531593</v>
      </c>
    </row>
    <row r="8" spans="1:9" x14ac:dyDescent="0.15">
      <c r="A8" s="6" t="s">
        <v>112</v>
      </c>
      <c r="B8" s="31" t="s">
        <v>177</v>
      </c>
      <c r="C8" s="31" t="s">
        <v>177</v>
      </c>
      <c r="D8" s="31" t="s">
        <v>177</v>
      </c>
      <c r="E8" s="31" t="s">
        <v>177</v>
      </c>
      <c r="F8" s="31" t="s">
        <v>177</v>
      </c>
      <c r="G8" s="31" t="s">
        <v>177</v>
      </c>
      <c r="H8" s="31">
        <v>0</v>
      </c>
      <c r="I8" s="31" t="s">
        <v>177</v>
      </c>
    </row>
    <row r="9" spans="1:9" x14ac:dyDescent="0.15">
      <c r="A9" s="6" t="s">
        <v>106</v>
      </c>
      <c r="B9" s="31" t="s">
        <v>177</v>
      </c>
      <c r="C9" s="31">
        <v>46955941</v>
      </c>
      <c r="D9" s="31">
        <v>9793300</v>
      </c>
      <c r="E9" s="31" t="s">
        <v>177</v>
      </c>
      <c r="F9" s="31">
        <v>148820100</v>
      </c>
      <c r="G9" s="31" t="s">
        <v>177</v>
      </c>
      <c r="H9" s="31">
        <f t="shared" si="0"/>
        <v>4637285101</v>
      </c>
      <c r="I9" s="31">
        <v>4842854442</v>
      </c>
    </row>
    <row r="10" spans="1:9" x14ac:dyDescent="0.15">
      <c r="A10" s="6" t="s">
        <v>105</v>
      </c>
      <c r="B10" s="31">
        <v>2840915</v>
      </c>
      <c r="C10" s="31">
        <v>151800</v>
      </c>
      <c r="D10" s="31">
        <v>402160</v>
      </c>
      <c r="E10" s="31" t="s">
        <v>177</v>
      </c>
      <c r="F10" s="31">
        <v>4965950</v>
      </c>
      <c r="G10" s="31" t="s">
        <v>177</v>
      </c>
      <c r="H10" s="31">
        <f t="shared" si="0"/>
        <v>454517682</v>
      </c>
      <c r="I10" s="31">
        <v>462878507</v>
      </c>
    </row>
    <row r="11" spans="1:9" x14ac:dyDescent="0.15">
      <c r="A11" s="6" t="s">
        <v>111</v>
      </c>
      <c r="B11" s="31" t="s">
        <v>177</v>
      </c>
      <c r="C11" s="31" t="s">
        <v>177</v>
      </c>
      <c r="D11" s="31" t="s">
        <v>177</v>
      </c>
      <c r="E11" s="31" t="s">
        <v>177</v>
      </c>
      <c r="F11" s="31" t="s">
        <v>177</v>
      </c>
      <c r="G11" s="31" t="s">
        <v>177</v>
      </c>
      <c r="H11" s="31">
        <v>0</v>
      </c>
      <c r="I11" s="31" t="s">
        <v>177</v>
      </c>
    </row>
    <row r="12" spans="1:9" x14ac:dyDescent="0.15">
      <c r="A12" s="6" t="s">
        <v>110</v>
      </c>
      <c r="B12" s="31" t="s">
        <v>177</v>
      </c>
      <c r="C12" s="31" t="s">
        <v>177</v>
      </c>
      <c r="D12" s="31" t="s">
        <v>177</v>
      </c>
      <c r="E12" s="31" t="s">
        <v>177</v>
      </c>
      <c r="F12" s="31" t="s">
        <v>177</v>
      </c>
      <c r="G12" s="31" t="s">
        <v>177</v>
      </c>
      <c r="H12" s="31">
        <v>0</v>
      </c>
      <c r="I12" s="31" t="s">
        <v>177</v>
      </c>
    </row>
    <row r="13" spans="1:9" x14ac:dyDescent="0.15">
      <c r="A13" s="6" t="s">
        <v>109</v>
      </c>
      <c r="B13" s="31" t="s">
        <v>177</v>
      </c>
      <c r="C13" s="31" t="s">
        <v>177</v>
      </c>
      <c r="D13" s="31" t="s">
        <v>177</v>
      </c>
      <c r="E13" s="31" t="s">
        <v>177</v>
      </c>
      <c r="F13" s="31" t="s">
        <v>177</v>
      </c>
      <c r="G13" s="31" t="s">
        <v>177</v>
      </c>
      <c r="H13" s="31">
        <v>0</v>
      </c>
      <c r="I13" s="31" t="s">
        <v>177</v>
      </c>
    </row>
    <row r="14" spans="1:9" x14ac:dyDescent="0.15">
      <c r="A14" s="6" t="s">
        <v>56</v>
      </c>
      <c r="B14" s="31" t="s">
        <v>177</v>
      </c>
      <c r="C14" s="31" t="s">
        <v>177</v>
      </c>
      <c r="D14" s="31" t="s">
        <v>177</v>
      </c>
      <c r="E14" s="31" t="s">
        <v>177</v>
      </c>
      <c r="F14" s="31" t="s">
        <v>177</v>
      </c>
      <c r="G14" s="31" t="s">
        <v>177</v>
      </c>
      <c r="H14" s="31">
        <v>0</v>
      </c>
      <c r="I14" s="31" t="s">
        <v>177</v>
      </c>
    </row>
    <row r="15" spans="1:9" x14ac:dyDescent="0.15">
      <c r="A15" s="6" t="s">
        <v>104</v>
      </c>
      <c r="B15" s="31" t="s">
        <v>177</v>
      </c>
      <c r="C15" s="31" t="s">
        <v>177</v>
      </c>
      <c r="D15" s="31" t="s">
        <v>177</v>
      </c>
      <c r="E15" s="31">
        <v>1463000</v>
      </c>
      <c r="F15" s="31" t="s">
        <v>177</v>
      </c>
      <c r="G15" s="31" t="s">
        <v>177</v>
      </c>
      <c r="H15" s="31">
        <f t="shared" si="0"/>
        <v>574408173</v>
      </c>
      <c r="I15" s="31">
        <v>575871173</v>
      </c>
    </row>
    <row r="16" spans="1:9" x14ac:dyDescent="0.15">
      <c r="A16" s="6" t="s">
        <v>108</v>
      </c>
      <c r="B16" s="31">
        <v>364256806</v>
      </c>
      <c r="C16" s="31" t="s">
        <v>177</v>
      </c>
      <c r="D16" s="31" t="s">
        <v>177</v>
      </c>
      <c r="E16" s="31" t="s">
        <v>177</v>
      </c>
      <c r="F16" s="31">
        <v>45439433</v>
      </c>
      <c r="G16" s="31" t="s">
        <v>177</v>
      </c>
      <c r="H16" s="31">
        <f t="shared" si="0"/>
        <v>11281033400</v>
      </c>
      <c r="I16" s="31">
        <v>11690729639</v>
      </c>
    </row>
    <row r="17" spans="1:9" x14ac:dyDescent="0.15">
      <c r="A17" s="6" t="s">
        <v>107</v>
      </c>
      <c r="B17" s="31">
        <v>11280970</v>
      </c>
      <c r="C17" s="31" t="s">
        <v>177</v>
      </c>
      <c r="D17" s="31" t="s">
        <v>177</v>
      </c>
      <c r="E17" s="31" t="s">
        <v>177</v>
      </c>
      <c r="F17" s="31" t="s">
        <v>177</v>
      </c>
      <c r="G17" s="31" t="s">
        <v>177</v>
      </c>
      <c r="H17" s="31">
        <f t="shared" si="0"/>
        <v>6335414613</v>
      </c>
      <c r="I17" s="31">
        <v>6346695583</v>
      </c>
    </row>
    <row r="18" spans="1:9" x14ac:dyDescent="0.15">
      <c r="A18" s="6" t="s">
        <v>106</v>
      </c>
      <c r="B18" s="31" t="s">
        <v>177</v>
      </c>
      <c r="C18" s="31" t="s">
        <v>177</v>
      </c>
      <c r="D18" s="31" t="s">
        <v>177</v>
      </c>
      <c r="E18" s="31" t="s">
        <v>177</v>
      </c>
      <c r="F18" s="31" t="s">
        <v>177</v>
      </c>
      <c r="G18" s="31" t="s">
        <v>177</v>
      </c>
      <c r="H18" s="31">
        <v>0</v>
      </c>
      <c r="I18" s="31" t="s">
        <v>177</v>
      </c>
    </row>
    <row r="19" spans="1:9" x14ac:dyDescent="0.15">
      <c r="A19" s="6" t="s">
        <v>105</v>
      </c>
      <c r="B19" s="31">
        <v>352975836</v>
      </c>
      <c r="C19" s="31" t="s">
        <v>177</v>
      </c>
      <c r="D19" s="31" t="s">
        <v>177</v>
      </c>
      <c r="E19" s="31" t="s">
        <v>177</v>
      </c>
      <c r="F19" s="31">
        <v>45439433</v>
      </c>
      <c r="G19" s="31" t="s">
        <v>177</v>
      </c>
      <c r="H19" s="31">
        <f t="shared" si="0"/>
        <v>4945618787</v>
      </c>
      <c r="I19" s="31">
        <v>5344034056</v>
      </c>
    </row>
    <row r="20" spans="1:9" x14ac:dyDescent="0.15">
      <c r="A20" s="6" t="s">
        <v>56</v>
      </c>
      <c r="B20" s="31" t="s">
        <v>177</v>
      </c>
      <c r="C20" s="31" t="s">
        <v>177</v>
      </c>
      <c r="D20" s="31" t="s">
        <v>177</v>
      </c>
      <c r="E20" s="31" t="s">
        <v>177</v>
      </c>
      <c r="F20" s="31" t="s">
        <v>177</v>
      </c>
      <c r="G20" s="31" t="s">
        <v>177</v>
      </c>
      <c r="H20" s="31">
        <v>0</v>
      </c>
      <c r="I20" s="31" t="s">
        <v>177</v>
      </c>
    </row>
    <row r="21" spans="1:9" x14ac:dyDescent="0.15">
      <c r="A21" s="6" t="s">
        <v>104</v>
      </c>
      <c r="B21" s="31" t="s">
        <v>177</v>
      </c>
      <c r="C21" s="31" t="s">
        <v>177</v>
      </c>
      <c r="D21" s="31" t="s">
        <v>177</v>
      </c>
      <c r="E21" s="31" t="s">
        <v>177</v>
      </c>
      <c r="F21" s="31" t="s">
        <v>177</v>
      </c>
      <c r="G21" s="31" t="s">
        <v>177</v>
      </c>
      <c r="H21" s="31">
        <v>0</v>
      </c>
      <c r="I21" s="31" t="s">
        <v>177</v>
      </c>
    </row>
    <row r="22" spans="1:9" x14ac:dyDescent="0.15">
      <c r="A22" s="6" t="s">
        <v>103</v>
      </c>
      <c r="B22" s="31" t="s">
        <v>177</v>
      </c>
      <c r="C22" s="31">
        <v>26186380</v>
      </c>
      <c r="D22" s="31">
        <v>7506928</v>
      </c>
      <c r="E22" s="31" t="s">
        <v>177</v>
      </c>
      <c r="F22" s="31" t="s">
        <v>177</v>
      </c>
      <c r="G22" s="31" t="s">
        <v>177</v>
      </c>
      <c r="H22" s="31">
        <f t="shared" si="0"/>
        <v>81659671</v>
      </c>
      <c r="I22" s="31">
        <v>115352979</v>
      </c>
    </row>
    <row r="23" spans="1:9" x14ac:dyDescent="0.15">
      <c r="A23" s="6" t="s">
        <v>10</v>
      </c>
      <c r="B23" s="31">
        <v>367097721</v>
      </c>
      <c r="C23" s="31">
        <v>73294121</v>
      </c>
      <c r="D23" s="31">
        <v>17702388</v>
      </c>
      <c r="E23" s="31">
        <v>1463000</v>
      </c>
      <c r="F23" s="31">
        <v>199225483</v>
      </c>
      <c r="G23" s="31" t="s">
        <v>177</v>
      </c>
      <c r="H23" s="31">
        <f t="shared" si="0"/>
        <v>21127435620</v>
      </c>
      <c r="I23" s="31">
        <v>21786218333</v>
      </c>
    </row>
  </sheetData>
  <phoneticPr fontId="6"/>
  <conditionalFormatting sqref="A6:I23">
    <cfRule type="expression" dxfId="56" priority="43" stopIfTrue="1">
      <formula>$I$4="（単位：百万円）"</formula>
    </cfRule>
    <cfRule type="expression" dxfId="55" priority="44" stopIfTrue="1">
      <formula>$I$4="（単位：円）"</formula>
    </cfRule>
    <cfRule type="expression" dxfId="54" priority="45" stopIfTrue="1">
      <formula>$I$4="（単位：千円）"</formula>
    </cfRule>
  </conditionalFormatting>
  <dataValidations count="1">
    <dataValidation type="list" allowBlank="1" showInputMessage="1" showErrorMessage="1" sqref="I4" xr:uid="{9549F0ED-A778-44AE-8D04-7A09DE959448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K43"/>
  <sheetViews>
    <sheetView zoomScale="91" zoomScaleNormal="70" workbookViewId="0">
      <selection activeCell="A22" sqref="A22"/>
    </sheetView>
  </sheetViews>
  <sheetFormatPr defaultColWidth="8.875" defaultRowHeight="11.25" x14ac:dyDescent="0.15"/>
  <cols>
    <col min="1" max="1" width="56" style="5" bestFit="1" customWidth="1"/>
    <col min="2" max="11" width="15.375" style="5" customWidth="1"/>
    <col min="12" max="16384" width="8.875" style="5"/>
  </cols>
  <sheetData>
    <row r="1" spans="1:10" ht="21" x14ac:dyDescent="0.2">
      <c r="A1" s="8" t="s">
        <v>0</v>
      </c>
    </row>
    <row r="2" spans="1:10" ht="13.5" x14ac:dyDescent="0.15">
      <c r="A2" s="9" t="str">
        <f>"自治体名："&amp;自治体名</f>
        <v>自治体名：鳩山町</v>
      </c>
    </row>
    <row r="3" spans="1:10" ht="13.5" x14ac:dyDescent="0.15">
      <c r="A3" s="9" t="str">
        <f>"年度："&amp;年度</f>
        <v>年度：令和６年度</v>
      </c>
    </row>
    <row r="5" spans="1:10" ht="13.5" x14ac:dyDescent="0.15">
      <c r="A5" s="14" t="s">
        <v>1</v>
      </c>
      <c r="H5" s="7" t="str">
        <f>単位</f>
        <v>（単位：円）</v>
      </c>
    </row>
    <row r="6" spans="1:10" ht="37.5" customHeight="1" x14ac:dyDescent="0.15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</row>
    <row r="7" spans="1:10" ht="18" customHeight="1" x14ac:dyDescent="0.15">
      <c r="A7" s="6"/>
      <c r="B7" s="33"/>
      <c r="C7" s="33"/>
      <c r="D7" s="33">
        <f>B7*C7</f>
        <v>0</v>
      </c>
      <c r="E7" s="33"/>
      <c r="F7" s="33">
        <f>B7*E7</f>
        <v>0</v>
      </c>
      <c r="G7" s="33">
        <f>D7-F7</f>
        <v>0</v>
      </c>
      <c r="H7" s="33">
        <f>F7</f>
        <v>0</v>
      </c>
    </row>
    <row r="8" spans="1:10" ht="18" hidden="1" customHeight="1" x14ac:dyDescent="0.15">
      <c r="A8" s="6"/>
      <c r="B8" s="31"/>
      <c r="C8" s="31"/>
      <c r="D8" s="33">
        <f>B8*C8</f>
        <v>0</v>
      </c>
      <c r="E8" s="33"/>
      <c r="F8" s="33">
        <f>B8*E8</f>
        <v>0</v>
      </c>
      <c r="G8" s="33">
        <f>D8-F8</f>
        <v>0</v>
      </c>
      <c r="H8" s="33">
        <f>F8</f>
        <v>0</v>
      </c>
    </row>
    <row r="9" spans="1:10" ht="18" hidden="1" customHeight="1" x14ac:dyDescent="0.15">
      <c r="A9" s="6"/>
      <c r="B9" s="31"/>
      <c r="C9" s="31"/>
      <c r="D9" s="33">
        <f>B9*C9</f>
        <v>0</v>
      </c>
      <c r="E9" s="33"/>
      <c r="F9" s="33">
        <f>B9*E9</f>
        <v>0</v>
      </c>
      <c r="G9" s="33">
        <f>D9-F9</f>
        <v>0</v>
      </c>
      <c r="H9" s="33">
        <f>F9</f>
        <v>0</v>
      </c>
    </row>
    <row r="10" spans="1:10" ht="18" hidden="1" customHeight="1" x14ac:dyDescent="0.15">
      <c r="A10" s="6"/>
      <c r="B10" s="31"/>
      <c r="C10" s="31"/>
      <c r="D10" s="33">
        <f>B10*C10</f>
        <v>0</v>
      </c>
      <c r="E10" s="33"/>
      <c r="F10" s="33">
        <f>B10*E10</f>
        <v>0</v>
      </c>
      <c r="G10" s="33">
        <f>D10-F10</f>
        <v>0</v>
      </c>
      <c r="H10" s="33">
        <f>F10</f>
        <v>0</v>
      </c>
    </row>
    <row r="11" spans="1:10" ht="18" customHeight="1" x14ac:dyDescent="0.15">
      <c r="A11" s="4" t="s">
        <v>10</v>
      </c>
      <c r="B11" s="33">
        <f>SUM(B7:B10)</f>
        <v>0</v>
      </c>
      <c r="C11" s="33">
        <f t="shared" ref="C11:H11" si="0">SUM(C7:C10)</f>
        <v>0</v>
      </c>
      <c r="D11" s="33">
        <f t="shared" si="0"/>
        <v>0</v>
      </c>
      <c r="E11" s="33">
        <f t="shared" si="0"/>
        <v>0</v>
      </c>
      <c r="F11" s="33">
        <f t="shared" si="0"/>
        <v>0</v>
      </c>
      <c r="G11" s="33">
        <f t="shared" si="0"/>
        <v>0</v>
      </c>
      <c r="H11" s="33">
        <f t="shared" si="0"/>
        <v>0</v>
      </c>
    </row>
    <row r="13" spans="1:10" ht="13.5" x14ac:dyDescent="0.15">
      <c r="A13" s="14" t="s">
        <v>11</v>
      </c>
      <c r="J13" s="7" t="str">
        <f>単位</f>
        <v>（単位：円）</v>
      </c>
    </row>
    <row r="14" spans="1:10" ht="37.5" customHeight="1" x14ac:dyDescent="0.15">
      <c r="A14" s="2" t="s">
        <v>12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18</v>
      </c>
      <c r="H14" s="3" t="s">
        <v>19</v>
      </c>
      <c r="I14" s="3" t="s">
        <v>20</v>
      </c>
      <c r="J14" s="3" t="s">
        <v>9</v>
      </c>
    </row>
    <row r="15" spans="1:10" ht="18" hidden="1" customHeight="1" x14ac:dyDescent="0.15">
      <c r="A15" s="6"/>
      <c r="B15" s="33"/>
      <c r="C15" s="33"/>
      <c r="D15" s="33"/>
      <c r="E15" s="33">
        <f t="shared" ref="E15:E20" si="1">C15-D15</f>
        <v>0</v>
      </c>
      <c r="F15" s="33"/>
      <c r="G15" s="30">
        <f t="shared" ref="G15:G20" si="2">IFERROR(B15/F15,0)</f>
        <v>0</v>
      </c>
      <c r="H15" s="33">
        <f t="shared" ref="H15:H20" si="3">ROUNDDOWN(E15*G15,0)</f>
        <v>0</v>
      </c>
      <c r="I15" s="33">
        <f t="shared" ref="I15:I20" si="4">IF(H15&gt;0,IF(B15*0.7&gt;H15,B15-H15,0),0)</f>
        <v>0</v>
      </c>
      <c r="J15" s="33">
        <f t="shared" ref="J15:J20" si="5">B15</f>
        <v>0</v>
      </c>
    </row>
    <row r="16" spans="1:10" ht="18" hidden="1" customHeight="1" x14ac:dyDescent="0.15">
      <c r="A16" s="6"/>
      <c r="B16" s="31"/>
      <c r="C16" s="31"/>
      <c r="D16" s="31"/>
      <c r="E16" s="33">
        <f t="shared" si="1"/>
        <v>0</v>
      </c>
      <c r="F16" s="33"/>
      <c r="G16" s="30">
        <f t="shared" si="2"/>
        <v>0</v>
      </c>
      <c r="H16" s="33">
        <f t="shared" si="3"/>
        <v>0</v>
      </c>
      <c r="I16" s="33">
        <f t="shared" si="4"/>
        <v>0</v>
      </c>
      <c r="J16" s="33">
        <f t="shared" si="5"/>
        <v>0</v>
      </c>
    </row>
    <row r="17" spans="1:11" ht="18" hidden="1" customHeight="1" x14ac:dyDescent="0.15">
      <c r="A17" s="6"/>
      <c r="B17" s="33"/>
      <c r="C17" s="33"/>
      <c r="D17" s="33"/>
      <c r="E17" s="33">
        <f t="shared" si="1"/>
        <v>0</v>
      </c>
      <c r="F17" s="33"/>
      <c r="G17" s="30">
        <f t="shared" si="2"/>
        <v>0</v>
      </c>
      <c r="H17" s="33">
        <f t="shared" si="3"/>
        <v>0</v>
      </c>
      <c r="I17" s="33">
        <f t="shared" si="4"/>
        <v>0</v>
      </c>
      <c r="J17" s="33">
        <f t="shared" si="5"/>
        <v>0</v>
      </c>
    </row>
    <row r="18" spans="1:11" ht="18" hidden="1" customHeight="1" x14ac:dyDescent="0.15">
      <c r="A18" s="6"/>
      <c r="B18" s="31"/>
      <c r="C18" s="31"/>
      <c r="D18" s="31"/>
      <c r="E18" s="33">
        <f t="shared" si="1"/>
        <v>0</v>
      </c>
      <c r="F18" s="33"/>
      <c r="G18" s="30">
        <f t="shared" si="2"/>
        <v>0</v>
      </c>
      <c r="H18" s="33">
        <f t="shared" si="3"/>
        <v>0</v>
      </c>
      <c r="I18" s="33">
        <f t="shared" si="4"/>
        <v>0</v>
      </c>
      <c r="J18" s="33">
        <f t="shared" si="5"/>
        <v>0</v>
      </c>
    </row>
    <row r="19" spans="1:11" ht="18" customHeight="1" x14ac:dyDescent="0.15">
      <c r="A19" s="6"/>
      <c r="B19" s="33"/>
      <c r="C19" s="33"/>
      <c r="D19" s="33"/>
      <c r="E19" s="33">
        <f t="shared" si="1"/>
        <v>0</v>
      </c>
      <c r="F19" s="33"/>
      <c r="G19" s="30">
        <f t="shared" si="2"/>
        <v>0</v>
      </c>
      <c r="H19" s="33">
        <f>ROUNDDOWN(E19*G19,0)</f>
        <v>0</v>
      </c>
      <c r="I19" s="33">
        <f t="shared" si="4"/>
        <v>0</v>
      </c>
      <c r="J19" s="33">
        <f t="shared" si="5"/>
        <v>0</v>
      </c>
    </row>
    <row r="20" spans="1:11" ht="18" hidden="1" customHeight="1" x14ac:dyDescent="0.15">
      <c r="A20" s="6"/>
      <c r="B20" s="31"/>
      <c r="C20" s="31"/>
      <c r="D20" s="31"/>
      <c r="E20" s="33">
        <f t="shared" si="1"/>
        <v>0</v>
      </c>
      <c r="F20" s="33"/>
      <c r="G20" s="30">
        <f t="shared" si="2"/>
        <v>0</v>
      </c>
      <c r="H20" s="33">
        <f t="shared" si="3"/>
        <v>0</v>
      </c>
      <c r="I20" s="33">
        <f t="shared" si="4"/>
        <v>0</v>
      </c>
      <c r="J20" s="33">
        <f t="shared" si="5"/>
        <v>0</v>
      </c>
    </row>
    <row r="21" spans="1:11" ht="18" customHeight="1" x14ac:dyDescent="0.15">
      <c r="A21" s="4" t="s">
        <v>10</v>
      </c>
      <c r="B21" s="33">
        <f>SUM(B15:B20)</f>
        <v>0</v>
      </c>
      <c r="C21" s="33">
        <f>SUM(C15:C20)</f>
        <v>0</v>
      </c>
      <c r="D21" s="33">
        <f>SUM(D15:D20)</f>
        <v>0</v>
      </c>
      <c r="E21" s="33">
        <f>SUM(E15:E20)</f>
        <v>0</v>
      </c>
      <c r="F21" s="33">
        <f>SUM(F15:F20)</f>
        <v>0</v>
      </c>
      <c r="G21" s="1" t="s">
        <v>133</v>
      </c>
      <c r="H21" s="33">
        <f>SUM(H15:H20)</f>
        <v>0</v>
      </c>
      <c r="I21" s="33">
        <f>SUM(I15:I20)</f>
        <v>0</v>
      </c>
      <c r="J21" s="33">
        <f>SUM(J15:J20)</f>
        <v>0</v>
      </c>
    </row>
    <row r="23" spans="1:11" ht="13.5" x14ac:dyDescent="0.15">
      <c r="A23" s="14" t="s">
        <v>21</v>
      </c>
      <c r="K23" s="7" t="str">
        <f>単位</f>
        <v>（単位：円）</v>
      </c>
    </row>
    <row r="24" spans="1:11" ht="37.5" customHeight="1" x14ac:dyDescent="0.15">
      <c r="A24" s="2" t="s">
        <v>12</v>
      </c>
      <c r="B24" s="3" t="s">
        <v>22</v>
      </c>
      <c r="C24" s="3" t="s">
        <v>14</v>
      </c>
      <c r="D24" s="3" t="s">
        <v>15</v>
      </c>
      <c r="E24" s="3" t="s">
        <v>16</v>
      </c>
      <c r="F24" s="3" t="s">
        <v>17</v>
      </c>
      <c r="G24" s="3" t="s">
        <v>18</v>
      </c>
      <c r="H24" s="3" t="s">
        <v>19</v>
      </c>
      <c r="I24" s="3" t="s">
        <v>23</v>
      </c>
      <c r="J24" s="3" t="s">
        <v>24</v>
      </c>
      <c r="K24" s="3" t="s">
        <v>9</v>
      </c>
    </row>
    <row r="25" spans="1:11" ht="18" customHeight="1" x14ac:dyDescent="0.15">
      <c r="A25" s="6" t="s">
        <v>187</v>
      </c>
      <c r="B25" s="33">
        <v>1370000</v>
      </c>
      <c r="C25" s="33"/>
      <c r="D25" s="33"/>
      <c r="E25" s="33">
        <f t="shared" ref="E25:E42" si="6">C25-D25</f>
        <v>0</v>
      </c>
      <c r="F25" s="33"/>
      <c r="G25" s="30">
        <f t="shared" ref="G25:G42" si="7">IFERROR(B25/F25,0)</f>
        <v>0</v>
      </c>
      <c r="H25" s="33">
        <f t="shared" ref="H25:H42" si="8">ROUNDDOWN(E25*G25,0)</f>
        <v>0</v>
      </c>
      <c r="I25" s="33">
        <f t="shared" ref="I25:I42" si="9">IF(H25&gt;0,IF(B25*0.7&gt;H25,B25-H25,0),0)</f>
        <v>0</v>
      </c>
      <c r="J25" s="33">
        <f t="shared" ref="J25:J42" si="10">B25-I25</f>
        <v>1370000</v>
      </c>
      <c r="K25" s="33">
        <f t="shared" ref="K25:K42" si="11">B25</f>
        <v>1370000</v>
      </c>
    </row>
    <row r="26" spans="1:11" ht="18" customHeight="1" x14ac:dyDescent="0.15">
      <c r="A26" s="6" t="s">
        <v>188</v>
      </c>
      <c r="B26" s="33">
        <v>20000</v>
      </c>
      <c r="C26" s="33"/>
      <c r="D26" s="33"/>
      <c r="E26" s="33">
        <f t="shared" si="6"/>
        <v>0</v>
      </c>
      <c r="F26" s="33"/>
      <c r="G26" s="30">
        <f t="shared" si="7"/>
        <v>0</v>
      </c>
      <c r="H26" s="33">
        <f t="shared" si="8"/>
        <v>0</v>
      </c>
      <c r="I26" s="33">
        <f t="shared" si="9"/>
        <v>0</v>
      </c>
      <c r="J26" s="33">
        <f t="shared" si="10"/>
        <v>20000</v>
      </c>
      <c r="K26" s="33">
        <f t="shared" si="11"/>
        <v>20000</v>
      </c>
    </row>
    <row r="27" spans="1:11" ht="18" customHeight="1" x14ac:dyDescent="0.15">
      <c r="A27" s="6" t="s">
        <v>189</v>
      </c>
      <c r="B27" s="33">
        <v>5000</v>
      </c>
      <c r="C27" s="33"/>
      <c r="D27" s="33"/>
      <c r="E27" s="33">
        <f t="shared" si="6"/>
        <v>0</v>
      </c>
      <c r="F27" s="33"/>
      <c r="G27" s="30">
        <f t="shared" si="7"/>
        <v>0</v>
      </c>
      <c r="H27" s="33">
        <f t="shared" si="8"/>
        <v>0</v>
      </c>
      <c r="I27" s="33">
        <f t="shared" si="9"/>
        <v>0</v>
      </c>
      <c r="J27" s="33">
        <f t="shared" si="10"/>
        <v>5000</v>
      </c>
      <c r="K27" s="33">
        <f t="shared" si="11"/>
        <v>5000</v>
      </c>
    </row>
    <row r="28" spans="1:11" ht="18" customHeight="1" x14ac:dyDescent="0.15">
      <c r="A28" s="6" t="s">
        <v>190</v>
      </c>
      <c r="B28" s="33">
        <v>633800</v>
      </c>
      <c r="C28" s="33"/>
      <c r="D28" s="33"/>
      <c r="E28" s="33">
        <f t="shared" si="6"/>
        <v>0</v>
      </c>
      <c r="F28" s="33"/>
      <c r="G28" s="30">
        <f t="shared" si="7"/>
        <v>0</v>
      </c>
      <c r="H28" s="33">
        <f t="shared" si="8"/>
        <v>0</v>
      </c>
      <c r="I28" s="33">
        <f t="shared" si="9"/>
        <v>0</v>
      </c>
      <c r="J28" s="33">
        <f t="shared" si="10"/>
        <v>633800</v>
      </c>
      <c r="K28" s="33">
        <f t="shared" si="11"/>
        <v>633800</v>
      </c>
    </row>
    <row r="29" spans="1:11" ht="18" customHeight="1" x14ac:dyDescent="0.15">
      <c r="A29" s="6" t="s">
        <v>191</v>
      </c>
      <c r="B29" s="33">
        <v>10000000</v>
      </c>
      <c r="C29" s="33"/>
      <c r="D29" s="33"/>
      <c r="E29" s="33">
        <f t="shared" si="6"/>
        <v>0</v>
      </c>
      <c r="F29" s="33"/>
      <c r="G29" s="30">
        <f t="shared" si="7"/>
        <v>0</v>
      </c>
      <c r="H29" s="33">
        <f t="shared" si="8"/>
        <v>0</v>
      </c>
      <c r="I29" s="33">
        <f t="shared" si="9"/>
        <v>0</v>
      </c>
      <c r="J29" s="33">
        <f t="shared" si="10"/>
        <v>10000000</v>
      </c>
      <c r="K29" s="33">
        <f t="shared" si="11"/>
        <v>10000000</v>
      </c>
    </row>
    <row r="30" spans="1:11" ht="18" customHeight="1" x14ac:dyDescent="0.15">
      <c r="A30" s="6" t="s">
        <v>192</v>
      </c>
      <c r="B30" s="33">
        <v>1646000</v>
      </c>
      <c r="C30" s="33"/>
      <c r="D30" s="33"/>
      <c r="E30" s="33">
        <f t="shared" si="6"/>
        <v>0</v>
      </c>
      <c r="F30" s="33"/>
      <c r="G30" s="30">
        <f t="shared" si="7"/>
        <v>0</v>
      </c>
      <c r="H30" s="33">
        <f t="shared" si="8"/>
        <v>0</v>
      </c>
      <c r="I30" s="33">
        <f t="shared" si="9"/>
        <v>0</v>
      </c>
      <c r="J30" s="33">
        <f t="shared" si="10"/>
        <v>1646000</v>
      </c>
      <c r="K30" s="33">
        <f t="shared" si="11"/>
        <v>1646000</v>
      </c>
    </row>
    <row r="31" spans="1:11" ht="18" customHeight="1" x14ac:dyDescent="0.15">
      <c r="A31" s="6" t="s">
        <v>193</v>
      </c>
      <c r="B31" s="33">
        <v>700000</v>
      </c>
      <c r="C31" s="33"/>
      <c r="D31" s="33"/>
      <c r="E31" s="33">
        <f>C31-D31</f>
        <v>0</v>
      </c>
      <c r="F31" s="33"/>
      <c r="G31" s="30">
        <f>IFERROR(B31/F31,0)</f>
        <v>0</v>
      </c>
      <c r="H31" s="33">
        <f>ROUNDDOWN(E31*G31,0)</f>
        <v>0</v>
      </c>
      <c r="I31" s="33">
        <f>IF(H31&gt;0,IF(B31*0.7&gt;H31,B31-H31,0),0)</f>
        <v>0</v>
      </c>
      <c r="J31" s="33">
        <f>B31-I31</f>
        <v>700000</v>
      </c>
      <c r="K31" s="33">
        <f>B31</f>
        <v>700000</v>
      </c>
    </row>
    <row r="32" spans="1:11" ht="18" hidden="1" customHeight="1" x14ac:dyDescent="0.15">
      <c r="A32" s="6"/>
      <c r="B32" s="33"/>
      <c r="C32" s="33"/>
      <c r="D32" s="33"/>
      <c r="E32" s="33">
        <f>C32-D32</f>
        <v>0</v>
      </c>
      <c r="F32" s="33"/>
      <c r="G32" s="30">
        <f>IFERROR(B32/F32,0)</f>
        <v>0</v>
      </c>
      <c r="H32" s="33">
        <f>ROUNDDOWN(E32*G32,0)</f>
        <v>0</v>
      </c>
      <c r="I32" s="33">
        <f>IF(H32&gt;0,IF(B32*0.7&gt;H32,B32-H32,0),0)</f>
        <v>0</v>
      </c>
      <c r="J32" s="33">
        <f>B32-I32</f>
        <v>0</v>
      </c>
      <c r="K32" s="33">
        <f>B32</f>
        <v>0</v>
      </c>
    </row>
    <row r="33" spans="1:11" ht="18" hidden="1" customHeight="1" x14ac:dyDescent="0.15">
      <c r="A33" s="6"/>
      <c r="B33" s="33"/>
      <c r="C33" s="33"/>
      <c r="D33" s="33"/>
      <c r="E33" s="33">
        <f>C33-D33</f>
        <v>0</v>
      </c>
      <c r="F33" s="33"/>
      <c r="G33" s="30">
        <f>IFERROR(B33/F33,0)</f>
        <v>0</v>
      </c>
      <c r="H33" s="33">
        <f>ROUNDDOWN(E33*G33,0)</f>
        <v>0</v>
      </c>
      <c r="I33" s="33">
        <f>IF(H33&gt;0,IF(B33*0.7&gt;H33,B33-H33,0),0)</f>
        <v>0</v>
      </c>
      <c r="J33" s="33">
        <f>B33-I33</f>
        <v>0</v>
      </c>
      <c r="K33" s="33">
        <f>B33</f>
        <v>0</v>
      </c>
    </row>
    <row r="34" spans="1:11" ht="18" hidden="1" customHeight="1" x14ac:dyDescent="0.15">
      <c r="A34" s="6"/>
      <c r="B34" s="33"/>
      <c r="C34" s="33"/>
      <c r="D34" s="33"/>
      <c r="E34" s="33">
        <f>C34-D34</f>
        <v>0</v>
      </c>
      <c r="F34" s="33"/>
      <c r="G34" s="30">
        <f>IFERROR(B34/F34,0)</f>
        <v>0</v>
      </c>
      <c r="H34" s="33">
        <f>ROUNDDOWN(E34*G34,0)</f>
        <v>0</v>
      </c>
      <c r="I34" s="33">
        <f>IF(H34&gt;0,IF(B34*0.7&gt;H34,B34-H34,0),0)</f>
        <v>0</v>
      </c>
      <c r="J34" s="33">
        <f>B34-I34</f>
        <v>0</v>
      </c>
      <c r="K34" s="33">
        <f>B34</f>
        <v>0</v>
      </c>
    </row>
    <row r="35" spans="1:11" ht="18" hidden="1" customHeight="1" x14ac:dyDescent="0.15">
      <c r="A35" s="6"/>
      <c r="B35" s="33"/>
      <c r="C35" s="33"/>
      <c r="D35" s="33"/>
      <c r="E35" s="33">
        <f>C35-D35</f>
        <v>0</v>
      </c>
      <c r="F35" s="33"/>
      <c r="G35" s="30">
        <f>IFERROR(B35/F35,0)</f>
        <v>0</v>
      </c>
      <c r="H35" s="33">
        <f>ROUNDDOWN(E35*G35,0)</f>
        <v>0</v>
      </c>
      <c r="I35" s="33">
        <f>IF(H35&gt;0,IF(B35*0.7&gt;H35,B35-H35,0),0)</f>
        <v>0</v>
      </c>
      <c r="J35" s="33">
        <f>B35-I35</f>
        <v>0</v>
      </c>
      <c r="K35" s="33">
        <f>B35</f>
        <v>0</v>
      </c>
    </row>
    <row r="36" spans="1:11" ht="18" hidden="1" customHeight="1" x14ac:dyDescent="0.15">
      <c r="A36" s="6"/>
      <c r="B36" s="33"/>
      <c r="C36" s="33"/>
      <c r="D36" s="33"/>
      <c r="E36" s="33">
        <f t="shared" si="6"/>
        <v>0</v>
      </c>
      <c r="F36" s="33"/>
      <c r="G36" s="30">
        <f t="shared" si="7"/>
        <v>0</v>
      </c>
      <c r="H36" s="33">
        <f t="shared" si="8"/>
        <v>0</v>
      </c>
      <c r="I36" s="33">
        <f t="shared" si="9"/>
        <v>0</v>
      </c>
      <c r="J36" s="33">
        <f t="shared" si="10"/>
        <v>0</v>
      </c>
      <c r="K36" s="33">
        <f t="shared" si="11"/>
        <v>0</v>
      </c>
    </row>
    <row r="37" spans="1:11" ht="18" hidden="1" customHeight="1" x14ac:dyDescent="0.15">
      <c r="A37" s="6"/>
      <c r="B37" s="33"/>
      <c r="C37" s="33"/>
      <c r="D37" s="33"/>
      <c r="E37" s="33">
        <f>C37-D37</f>
        <v>0</v>
      </c>
      <c r="F37" s="33"/>
      <c r="G37" s="30">
        <f>IFERROR(B37/F37,0)</f>
        <v>0</v>
      </c>
      <c r="H37" s="33">
        <f>ROUNDDOWN(E37*G37,0)</f>
        <v>0</v>
      </c>
      <c r="I37" s="33">
        <f>IF(H37&gt;0,IF(B37*0.7&gt;H37,B37-H37,0),0)</f>
        <v>0</v>
      </c>
      <c r="J37" s="33">
        <f>B37-I37</f>
        <v>0</v>
      </c>
      <c r="K37" s="33">
        <f>B37</f>
        <v>0</v>
      </c>
    </row>
    <row r="38" spans="1:11" ht="18" hidden="1" customHeight="1" x14ac:dyDescent="0.15">
      <c r="A38" s="6"/>
      <c r="B38" s="33"/>
      <c r="C38" s="33"/>
      <c r="D38" s="33"/>
      <c r="E38" s="33">
        <f>C38-D38</f>
        <v>0</v>
      </c>
      <c r="F38" s="33"/>
      <c r="G38" s="30">
        <f>IFERROR(B38/F38,0)</f>
        <v>0</v>
      </c>
      <c r="H38" s="33">
        <f>ROUNDDOWN(E38*G38,0)</f>
        <v>0</v>
      </c>
      <c r="I38" s="33">
        <f>IF(H38&gt;0,IF(B38*0.7&gt;H38,B38-H38,0),0)</f>
        <v>0</v>
      </c>
      <c r="J38" s="33">
        <f>B38-I38</f>
        <v>0</v>
      </c>
      <c r="K38" s="33">
        <f>B38</f>
        <v>0</v>
      </c>
    </row>
    <row r="39" spans="1:11" ht="18" hidden="1" customHeight="1" x14ac:dyDescent="0.15">
      <c r="A39" s="6"/>
      <c r="B39" s="33"/>
      <c r="C39" s="33"/>
      <c r="D39" s="33"/>
      <c r="E39" s="33">
        <f t="shared" si="6"/>
        <v>0</v>
      </c>
      <c r="F39" s="33"/>
      <c r="G39" s="30">
        <f t="shared" si="7"/>
        <v>0</v>
      </c>
      <c r="H39" s="33">
        <f t="shared" si="8"/>
        <v>0</v>
      </c>
      <c r="I39" s="33">
        <f t="shared" si="9"/>
        <v>0</v>
      </c>
      <c r="J39" s="33">
        <f t="shared" si="10"/>
        <v>0</v>
      </c>
      <c r="K39" s="33">
        <f t="shared" si="11"/>
        <v>0</v>
      </c>
    </row>
    <row r="40" spans="1:11" ht="18" hidden="1" customHeight="1" x14ac:dyDescent="0.15">
      <c r="A40" s="6"/>
      <c r="B40" s="33"/>
      <c r="C40" s="33"/>
      <c r="D40" s="33"/>
      <c r="E40" s="33">
        <f t="shared" si="6"/>
        <v>0</v>
      </c>
      <c r="F40" s="33"/>
      <c r="G40" s="30">
        <f t="shared" si="7"/>
        <v>0</v>
      </c>
      <c r="H40" s="33">
        <f t="shared" si="8"/>
        <v>0</v>
      </c>
      <c r="I40" s="33">
        <f t="shared" si="9"/>
        <v>0</v>
      </c>
      <c r="J40" s="33">
        <f t="shared" si="10"/>
        <v>0</v>
      </c>
      <c r="K40" s="33">
        <f t="shared" si="11"/>
        <v>0</v>
      </c>
    </row>
    <row r="41" spans="1:11" ht="18" hidden="1" customHeight="1" x14ac:dyDescent="0.15">
      <c r="A41" s="6"/>
      <c r="B41" s="33"/>
      <c r="C41" s="33"/>
      <c r="D41" s="33"/>
      <c r="E41" s="33">
        <f t="shared" si="6"/>
        <v>0</v>
      </c>
      <c r="F41" s="33"/>
      <c r="G41" s="30">
        <f t="shared" si="7"/>
        <v>0</v>
      </c>
      <c r="H41" s="33">
        <f t="shared" si="8"/>
        <v>0</v>
      </c>
      <c r="I41" s="33">
        <f t="shared" si="9"/>
        <v>0</v>
      </c>
      <c r="J41" s="33">
        <f t="shared" si="10"/>
        <v>0</v>
      </c>
      <c r="K41" s="33">
        <f t="shared" si="11"/>
        <v>0</v>
      </c>
    </row>
    <row r="42" spans="1:11" ht="18" hidden="1" customHeight="1" x14ac:dyDescent="0.15">
      <c r="A42" s="6"/>
      <c r="B42" s="33"/>
      <c r="C42" s="33"/>
      <c r="D42" s="33"/>
      <c r="E42" s="33">
        <f t="shared" si="6"/>
        <v>0</v>
      </c>
      <c r="F42" s="33"/>
      <c r="G42" s="30">
        <f t="shared" si="7"/>
        <v>0</v>
      </c>
      <c r="H42" s="33">
        <f t="shared" si="8"/>
        <v>0</v>
      </c>
      <c r="I42" s="33">
        <f t="shared" si="9"/>
        <v>0</v>
      </c>
      <c r="J42" s="33">
        <f t="shared" si="10"/>
        <v>0</v>
      </c>
      <c r="K42" s="33">
        <f t="shared" si="11"/>
        <v>0</v>
      </c>
    </row>
    <row r="43" spans="1:11" ht="18" customHeight="1" x14ac:dyDescent="0.15">
      <c r="A43" s="4" t="s">
        <v>10</v>
      </c>
      <c r="B43" s="31">
        <f>SUM(B25:B42)</f>
        <v>14374800</v>
      </c>
      <c r="C43" s="31">
        <f>SUM(C25:C42)</f>
        <v>0</v>
      </c>
      <c r="D43" s="31">
        <f>SUM(D25:D42)</f>
        <v>0</v>
      </c>
      <c r="E43" s="31">
        <f>SUM(E25:E42)</f>
        <v>0</v>
      </c>
      <c r="F43" s="31">
        <f>SUM(F25:F42)</f>
        <v>0</v>
      </c>
      <c r="G43" s="1" t="s">
        <v>133</v>
      </c>
      <c r="H43" s="31">
        <f>SUM(H25:H42)</f>
        <v>0</v>
      </c>
      <c r="I43" s="31">
        <f>SUM(I25:I42)</f>
        <v>0</v>
      </c>
      <c r="J43" s="31">
        <f>SUM(J25:J42)</f>
        <v>14374800</v>
      </c>
      <c r="K43" s="31">
        <f>SUM(K25:K42)</f>
        <v>14374800</v>
      </c>
    </row>
  </sheetData>
  <phoneticPr fontId="6"/>
  <conditionalFormatting sqref="B15:F21 H15:J21">
    <cfRule type="expression" dxfId="53" priority="1" stopIfTrue="1">
      <formula>$J$13="（単位：百万円）"</formula>
    </cfRule>
    <cfRule type="expression" dxfId="52" priority="2" stopIfTrue="1">
      <formula>$J$13="（単位：円）"</formula>
    </cfRule>
    <cfRule type="expression" dxfId="51" priority="3" stopIfTrue="1">
      <formula>$J$13="（単位：千円）"</formula>
    </cfRule>
  </conditionalFormatting>
  <conditionalFormatting sqref="B25:F43 H25:K43">
    <cfRule type="expression" dxfId="50" priority="13" stopIfTrue="1">
      <formula>$K$23="（単位：百万円）"</formula>
    </cfRule>
    <cfRule type="expression" dxfId="49" priority="14" stopIfTrue="1">
      <formula>$K$23="（単位：円）"</formula>
    </cfRule>
    <cfRule type="expression" dxfId="48" priority="15" stopIfTrue="1">
      <formula>$K$23="（単位：千円）"</formula>
    </cfRule>
  </conditionalFormatting>
  <conditionalFormatting sqref="B7:H11">
    <cfRule type="expression" dxfId="47" priority="40" stopIfTrue="1">
      <formula>$H$5="（単位：百万円）"</formula>
    </cfRule>
    <cfRule type="expression" dxfId="46" priority="41" stopIfTrue="1">
      <formula>$H$5="（単位：円）"</formula>
    </cfRule>
    <cfRule type="expression" dxfId="45" priority="42" stopIfTrue="1">
      <formula>$H$5="（単位：千円）"</formula>
    </cfRule>
  </conditionalFormatting>
  <conditionalFormatting sqref="D11">
    <cfRule type="expression" dxfId="44" priority="16" stopIfTrue="1">
      <formula>$J$13="（単位：百万円）"</formula>
    </cfRule>
    <cfRule type="expression" dxfId="43" priority="17" stopIfTrue="1">
      <formula>$J$13="（単位：円）"</formula>
    </cfRule>
    <cfRule type="expression" dxfId="42" priority="18" stopIfTrue="1">
      <formula>$J$13="（単位：千円）"</formula>
    </cfRule>
  </conditionalFormatting>
  <conditionalFormatting sqref="F11:H11">
    <cfRule type="expression" dxfId="41" priority="19" stopIfTrue="1">
      <formula>$J$13="（単位：百万円）"</formula>
    </cfRule>
    <cfRule type="expression" dxfId="40" priority="20" stopIfTrue="1">
      <formula>$J$13="（単位：円）"</formula>
    </cfRule>
    <cfRule type="expression" dxfId="39" priority="21" stopIfTrue="1">
      <formula>$J$13="（単位：千円）"</formula>
    </cfRule>
  </conditionalFormatting>
  <dataValidations disablePrompts="1" count="1">
    <dataValidation type="list" allowBlank="1" showInputMessage="1" showErrorMessage="1" sqref="H5 J13 K23" xr:uid="{45CF9248-1BDE-44B5-A99C-66E10C387B3E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G25"/>
  <sheetViews>
    <sheetView topLeftCell="B1" zoomScale="84" zoomScaleNormal="70" workbookViewId="0">
      <selection activeCell="A25" sqref="A25"/>
    </sheetView>
  </sheetViews>
  <sheetFormatPr defaultColWidth="8.875" defaultRowHeight="11.25" x14ac:dyDescent="0.15"/>
  <cols>
    <col min="1" max="1" width="39.5" style="5" bestFit="1" customWidth="1"/>
    <col min="2" max="7" width="19.875" style="5" customWidth="1"/>
    <col min="8" max="16384" width="8.875" style="5"/>
  </cols>
  <sheetData>
    <row r="1" spans="1:7" ht="21" x14ac:dyDescent="0.2">
      <c r="A1" s="8" t="s">
        <v>25</v>
      </c>
    </row>
    <row r="2" spans="1:7" ht="13.5" x14ac:dyDescent="0.15">
      <c r="A2" s="9" t="str">
        <f>"自治体名："&amp;自治体名</f>
        <v>自治体名：鳩山町</v>
      </c>
    </row>
    <row r="3" spans="1:7" ht="13.5" x14ac:dyDescent="0.15">
      <c r="A3" s="9" t="str">
        <f>"年度："&amp;年度</f>
        <v>年度：令和６年度</v>
      </c>
    </row>
    <row r="4" spans="1:7" ht="13.5" x14ac:dyDescent="0.15">
      <c r="G4" s="7" t="str">
        <f>単位</f>
        <v>（単位：円）</v>
      </c>
    </row>
    <row r="5" spans="1:7" ht="22.5" customHeight="1" x14ac:dyDescent="0.15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3" t="s">
        <v>31</v>
      </c>
      <c r="G5" s="3" t="s">
        <v>9</v>
      </c>
    </row>
    <row r="6" spans="1:7" ht="18" customHeight="1" x14ac:dyDescent="0.15">
      <c r="A6" s="6" t="s">
        <v>178</v>
      </c>
      <c r="B6" s="31">
        <v>810051476</v>
      </c>
      <c r="C6" s="31"/>
      <c r="D6" s="31"/>
      <c r="E6" s="31"/>
      <c r="F6" s="33">
        <f t="shared" ref="F6:F24" si="0">SUM(B6:E6)</f>
        <v>810051476</v>
      </c>
      <c r="G6" s="33">
        <f t="shared" ref="G6:G24" si="1">F6</f>
        <v>810051476</v>
      </c>
    </row>
    <row r="7" spans="1:7" ht="18" customHeight="1" x14ac:dyDescent="0.15">
      <c r="A7" s="6" t="s">
        <v>179</v>
      </c>
      <c r="B7" s="31">
        <v>139431679</v>
      </c>
      <c r="C7" s="31"/>
      <c r="D7" s="31"/>
      <c r="E7" s="31"/>
      <c r="F7" s="33">
        <f t="shared" si="0"/>
        <v>139431679</v>
      </c>
      <c r="G7" s="33">
        <f t="shared" si="1"/>
        <v>139431679</v>
      </c>
    </row>
    <row r="8" spans="1:7" ht="18" customHeight="1" x14ac:dyDescent="0.15">
      <c r="A8" s="6" t="s">
        <v>194</v>
      </c>
      <c r="B8" s="31">
        <v>26264526</v>
      </c>
      <c r="C8" s="31"/>
      <c r="D8" s="31">
        <v>195953900</v>
      </c>
      <c r="E8" s="31"/>
      <c r="F8" s="33">
        <f>SUM(B8:E8)</f>
        <v>222218426</v>
      </c>
      <c r="G8" s="33">
        <f>F8</f>
        <v>222218426</v>
      </c>
    </row>
    <row r="9" spans="1:7" ht="18" customHeight="1" x14ac:dyDescent="0.15">
      <c r="A9" s="6" t="s">
        <v>176</v>
      </c>
      <c r="B9" s="31">
        <v>3101901</v>
      </c>
      <c r="C9" s="31"/>
      <c r="D9" s="31">
        <v>208169297</v>
      </c>
      <c r="E9" s="31"/>
      <c r="F9" s="33">
        <f>SUM(B9:E9)</f>
        <v>211271198</v>
      </c>
      <c r="G9" s="33">
        <f>F9</f>
        <v>211271198</v>
      </c>
    </row>
    <row r="10" spans="1:7" ht="18" customHeight="1" x14ac:dyDescent="0.15">
      <c r="A10" s="6" t="s">
        <v>180</v>
      </c>
      <c r="B10" s="31">
        <v>5265114</v>
      </c>
      <c r="C10" s="31"/>
      <c r="D10" s="31"/>
      <c r="E10" s="31"/>
      <c r="F10" s="33">
        <f>SUM(B10:E10)</f>
        <v>5265114</v>
      </c>
      <c r="G10" s="33">
        <f>F10</f>
        <v>5265114</v>
      </c>
    </row>
    <row r="11" spans="1:7" ht="18" customHeight="1" x14ac:dyDescent="0.15">
      <c r="A11" s="6" t="s">
        <v>195</v>
      </c>
      <c r="B11" s="31">
        <v>177735318</v>
      </c>
      <c r="C11" s="31"/>
      <c r="D11" s="31"/>
      <c r="E11" s="31"/>
      <c r="F11" s="33">
        <f>SUM(B11:E11)</f>
        <v>177735318</v>
      </c>
      <c r="G11" s="33">
        <f>F11</f>
        <v>177735318</v>
      </c>
    </row>
    <row r="12" spans="1:7" ht="18" customHeight="1" x14ac:dyDescent="0.15">
      <c r="A12" s="6" t="s">
        <v>196</v>
      </c>
      <c r="B12" s="31">
        <v>45337056</v>
      </c>
      <c r="C12" s="31"/>
      <c r="D12" s="31"/>
      <c r="E12" s="31"/>
      <c r="F12" s="33">
        <f>SUM(B12:E12)</f>
        <v>45337056</v>
      </c>
      <c r="G12" s="33">
        <f>F12</f>
        <v>45337056</v>
      </c>
    </row>
    <row r="13" spans="1:7" ht="18" customHeight="1" x14ac:dyDescent="0.15">
      <c r="A13" s="6" t="s">
        <v>197</v>
      </c>
      <c r="B13" s="31">
        <v>34150887</v>
      </c>
      <c r="C13" s="31"/>
      <c r="D13" s="31"/>
      <c r="E13" s="31"/>
      <c r="F13" s="33">
        <f t="shared" si="0"/>
        <v>34150887</v>
      </c>
      <c r="G13" s="33">
        <f t="shared" si="1"/>
        <v>34150887</v>
      </c>
    </row>
    <row r="14" spans="1:7" ht="18" hidden="1" customHeight="1" x14ac:dyDescent="0.15">
      <c r="A14" s="6"/>
      <c r="B14" s="31"/>
      <c r="C14" s="31"/>
      <c r="D14" s="31"/>
      <c r="E14" s="31"/>
      <c r="F14" s="33">
        <f t="shared" si="0"/>
        <v>0</v>
      </c>
      <c r="G14" s="33">
        <f t="shared" si="1"/>
        <v>0</v>
      </c>
    </row>
    <row r="15" spans="1:7" ht="18" hidden="1" customHeight="1" x14ac:dyDescent="0.15">
      <c r="A15" s="6"/>
      <c r="B15" s="31"/>
      <c r="C15" s="31"/>
      <c r="D15" s="31"/>
      <c r="E15" s="31"/>
      <c r="F15" s="33">
        <f t="shared" si="0"/>
        <v>0</v>
      </c>
      <c r="G15" s="33">
        <f t="shared" si="1"/>
        <v>0</v>
      </c>
    </row>
    <row r="16" spans="1:7" ht="17.25" hidden="1" customHeight="1" x14ac:dyDescent="0.15">
      <c r="A16" s="6"/>
      <c r="B16" s="31"/>
      <c r="C16" s="31"/>
      <c r="D16" s="31"/>
      <c r="E16" s="31"/>
      <c r="F16" s="33">
        <f>SUM(B16:E16)</f>
        <v>0</v>
      </c>
      <c r="G16" s="33">
        <f>F16</f>
        <v>0</v>
      </c>
    </row>
    <row r="17" spans="1:7" ht="18" hidden="1" customHeight="1" x14ac:dyDescent="0.15">
      <c r="A17" s="6"/>
      <c r="B17" s="31"/>
      <c r="C17" s="31"/>
      <c r="D17" s="31"/>
      <c r="E17" s="31"/>
      <c r="F17" s="33">
        <f>SUM(B17:E17)</f>
        <v>0</v>
      </c>
      <c r="G17" s="33">
        <f>F17</f>
        <v>0</v>
      </c>
    </row>
    <row r="18" spans="1:7" ht="18" hidden="1" customHeight="1" x14ac:dyDescent="0.15">
      <c r="A18" s="6"/>
      <c r="B18" s="31"/>
      <c r="C18" s="31"/>
      <c r="D18" s="31"/>
      <c r="E18" s="31"/>
      <c r="F18" s="33">
        <f>SUM(B18:E18)</f>
        <v>0</v>
      </c>
      <c r="G18" s="33">
        <f>F18</f>
        <v>0</v>
      </c>
    </row>
    <row r="19" spans="1:7" ht="18" hidden="1" customHeight="1" x14ac:dyDescent="0.15">
      <c r="A19" s="6"/>
      <c r="B19" s="31"/>
      <c r="C19" s="31"/>
      <c r="D19" s="31"/>
      <c r="E19" s="31"/>
      <c r="F19" s="33">
        <f>SUM(B19:E19)</f>
        <v>0</v>
      </c>
      <c r="G19" s="33">
        <f>F19</f>
        <v>0</v>
      </c>
    </row>
    <row r="20" spans="1:7" ht="17.25" hidden="1" customHeight="1" x14ac:dyDescent="0.15">
      <c r="A20" s="6"/>
      <c r="B20" s="31"/>
      <c r="C20" s="31"/>
      <c r="D20" s="31"/>
      <c r="E20" s="31"/>
      <c r="F20" s="33">
        <f t="shared" si="0"/>
        <v>0</v>
      </c>
      <c r="G20" s="33">
        <f t="shared" si="1"/>
        <v>0</v>
      </c>
    </row>
    <row r="21" spans="1:7" ht="18" hidden="1" customHeight="1" x14ac:dyDescent="0.15">
      <c r="A21" s="6"/>
      <c r="B21" s="31"/>
      <c r="C21" s="31"/>
      <c r="D21" s="31"/>
      <c r="E21" s="31"/>
      <c r="F21" s="33">
        <f t="shared" si="0"/>
        <v>0</v>
      </c>
      <c r="G21" s="33">
        <f t="shared" si="1"/>
        <v>0</v>
      </c>
    </row>
    <row r="22" spans="1:7" ht="18" hidden="1" customHeight="1" x14ac:dyDescent="0.15">
      <c r="A22" s="6"/>
      <c r="B22" s="31"/>
      <c r="C22" s="31"/>
      <c r="D22" s="31"/>
      <c r="E22" s="31"/>
      <c r="F22" s="33">
        <f t="shared" si="0"/>
        <v>0</v>
      </c>
      <c r="G22" s="33">
        <f t="shared" si="1"/>
        <v>0</v>
      </c>
    </row>
    <row r="23" spans="1:7" ht="18" hidden="1" customHeight="1" x14ac:dyDescent="0.15">
      <c r="A23" s="6"/>
      <c r="B23" s="31"/>
      <c r="C23" s="31"/>
      <c r="D23" s="31"/>
      <c r="E23" s="31"/>
      <c r="F23" s="33">
        <f t="shared" si="0"/>
        <v>0</v>
      </c>
      <c r="G23" s="33">
        <f t="shared" si="1"/>
        <v>0</v>
      </c>
    </row>
    <row r="24" spans="1:7" ht="18" hidden="1" customHeight="1" x14ac:dyDescent="0.15">
      <c r="A24" s="6"/>
      <c r="B24" s="31"/>
      <c r="C24" s="31"/>
      <c r="D24" s="31"/>
      <c r="E24" s="31"/>
      <c r="F24" s="33">
        <f t="shared" si="0"/>
        <v>0</v>
      </c>
      <c r="G24" s="33">
        <f t="shared" si="1"/>
        <v>0</v>
      </c>
    </row>
    <row r="25" spans="1:7" ht="18" customHeight="1" x14ac:dyDescent="0.15">
      <c r="A25" s="4" t="s">
        <v>10</v>
      </c>
      <c r="B25" s="31">
        <f>SUM(B6:B24)</f>
        <v>1241337957</v>
      </c>
      <c r="C25" s="31">
        <f>SUM(C6:C24)</f>
        <v>0</v>
      </c>
      <c r="D25" s="31">
        <f>SUM(D6:D24)</f>
        <v>404123197</v>
      </c>
      <c r="E25" s="31">
        <f>SUM(E6:E24)</f>
        <v>0</v>
      </c>
      <c r="F25" s="31">
        <f>SUM(F6:F24)</f>
        <v>1645461154</v>
      </c>
      <c r="G25" s="31">
        <f>F25</f>
        <v>1645461154</v>
      </c>
    </row>
  </sheetData>
  <phoneticPr fontId="6"/>
  <conditionalFormatting sqref="B6:G25">
    <cfRule type="expression" dxfId="38" priority="1" stopIfTrue="1">
      <formula>$G$4="（単位：百万円）"</formula>
    </cfRule>
    <cfRule type="expression" dxfId="37" priority="2" stopIfTrue="1">
      <formula>$G$4="（単位：円）"</formula>
    </cfRule>
    <cfRule type="expression" dxfId="36" priority="3" stopIfTrue="1">
      <formula>$G$4="（単位：千円）"</formula>
    </cfRule>
  </conditionalFormatting>
  <dataValidations count="1">
    <dataValidation type="list" allowBlank="1" showInputMessage="1" showErrorMessage="1" sqref="G4" xr:uid="{98EFAC58-5331-4879-857F-82E57D2A880A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F10"/>
  <sheetViews>
    <sheetView zoomScale="88" zoomScaleNormal="70" workbookViewId="0">
      <selection activeCell="A7" sqref="A7"/>
    </sheetView>
  </sheetViews>
  <sheetFormatPr defaultColWidth="8.875" defaultRowHeight="11.25" x14ac:dyDescent="0.15"/>
  <cols>
    <col min="1" max="1" width="30.875" style="5" customWidth="1"/>
    <col min="2" max="6" width="19.875" style="5" customWidth="1"/>
    <col min="7" max="16384" width="8.875" style="5"/>
  </cols>
  <sheetData>
    <row r="1" spans="1:6" ht="21" x14ac:dyDescent="0.2">
      <c r="A1" s="8" t="s">
        <v>32</v>
      </c>
    </row>
    <row r="2" spans="1:6" ht="13.5" x14ac:dyDescent="0.15">
      <c r="A2" s="9" t="str">
        <f>"自治体名："&amp;自治体名</f>
        <v>自治体名：鳩山町</v>
      </c>
    </row>
    <row r="3" spans="1:6" ht="13.5" x14ac:dyDescent="0.15">
      <c r="A3" s="9" t="str">
        <f>"年度："&amp;年度</f>
        <v>年度：令和６年度</v>
      </c>
    </row>
    <row r="4" spans="1:6" ht="13.5" x14ac:dyDescent="0.15">
      <c r="F4" s="7" t="str">
        <f>単位</f>
        <v>（単位：円）</v>
      </c>
    </row>
    <row r="5" spans="1:6" ht="22.5" customHeight="1" x14ac:dyDescent="0.15">
      <c r="A5" s="40" t="s">
        <v>33</v>
      </c>
      <c r="B5" s="40" t="s">
        <v>34</v>
      </c>
      <c r="C5" s="40"/>
      <c r="D5" s="40" t="s">
        <v>35</v>
      </c>
      <c r="E5" s="40"/>
      <c r="F5" s="41" t="s">
        <v>36</v>
      </c>
    </row>
    <row r="6" spans="1:6" ht="22.5" customHeight="1" x14ac:dyDescent="0.15">
      <c r="A6" s="40"/>
      <c r="B6" s="2" t="s">
        <v>37</v>
      </c>
      <c r="C6" s="3" t="s">
        <v>38</v>
      </c>
      <c r="D6" s="2" t="s">
        <v>37</v>
      </c>
      <c r="E6" s="3" t="s">
        <v>38</v>
      </c>
      <c r="F6" s="40"/>
    </row>
    <row r="7" spans="1:6" ht="18" customHeight="1" x14ac:dyDescent="0.15">
      <c r="A7" s="6" t="s">
        <v>181</v>
      </c>
      <c r="B7" s="31">
        <v>0</v>
      </c>
      <c r="C7" s="31">
        <v>0</v>
      </c>
      <c r="D7" s="31">
        <v>0</v>
      </c>
      <c r="E7" s="31">
        <v>0</v>
      </c>
      <c r="F7" s="31">
        <f>B7+D7</f>
        <v>0</v>
      </c>
    </row>
    <row r="8" spans="1:6" ht="18" hidden="1" customHeight="1" x14ac:dyDescent="0.15">
      <c r="A8" s="6"/>
      <c r="B8" s="31"/>
      <c r="C8" s="31"/>
      <c r="D8" s="31"/>
      <c r="E8" s="31"/>
      <c r="F8" s="31">
        <f>B8+D8</f>
        <v>0</v>
      </c>
    </row>
    <row r="9" spans="1:6" ht="18" hidden="1" customHeight="1" x14ac:dyDescent="0.15">
      <c r="A9" s="6"/>
      <c r="B9" s="31"/>
      <c r="C9" s="31"/>
      <c r="D9" s="31"/>
      <c r="E9" s="31"/>
      <c r="F9" s="31">
        <f>B9+D9</f>
        <v>0</v>
      </c>
    </row>
    <row r="10" spans="1:6" ht="18" customHeight="1" x14ac:dyDescent="0.15">
      <c r="A10" s="4" t="s">
        <v>10</v>
      </c>
      <c r="B10" s="31">
        <f>SUM(B7:B9)</f>
        <v>0</v>
      </c>
      <c r="C10" s="31">
        <f>SUM(C7:C9)</f>
        <v>0</v>
      </c>
      <c r="D10" s="31">
        <f>SUM(D7:D9)</f>
        <v>0</v>
      </c>
      <c r="E10" s="31">
        <f>SUM(E7:E9)</f>
        <v>0</v>
      </c>
      <c r="F10" s="31">
        <f>SUM(F7:F9)</f>
        <v>0</v>
      </c>
    </row>
  </sheetData>
  <mergeCells count="4">
    <mergeCell ref="A5:A6"/>
    <mergeCell ref="B5:C5"/>
    <mergeCell ref="D5:E5"/>
    <mergeCell ref="F5:F6"/>
  </mergeCells>
  <phoneticPr fontId="6"/>
  <conditionalFormatting sqref="B7:F10">
    <cfRule type="expression" dxfId="35" priority="1" stopIfTrue="1">
      <formula>$F$4="（単位：百万円）"</formula>
    </cfRule>
    <cfRule type="expression" dxfId="34" priority="2" stopIfTrue="1">
      <formula>$F$4="（単位：円）"</formula>
    </cfRule>
    <cfRule type="expression" dxfId="33" priority="3" stopIfTrue="1">
      <formula>$F$4="（単位：千円）"</formula>
    </cfRule>
  </conditionalFormatting>
  <dataValidations count="1">
    <dataValidation type="list" allowBlank="1" showInputMessage="1" showErrorMessage="1" sqref="F4" xr:uid="{D83237F2-40E7-4201-8B5B-5CB9694BDFEE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C21"/>
  <sheetViews>
    <sheetView zoomScale="107" zoomScaleNormal="70" workbookViewId="0">
      <selection activeCell="A13" sqref="A13:A17"/>
    </sheetView>
  </sheetViews>
  <sheetFormatPr defaultColWidth="8.875" defaultRowHeight="11.25" x14ac:dyDescent="0.15"/>
  <cols>
    <col min="1" max="1" width="30.875" style="5" customWidth="1"/>
    <col min="2" max="3" width="19.875" style="5" customWidth="1"/>
    <col min="4" max="16384" width="8.875" style="5"/>
  </cols>
  <sheetData>
    <row r="1" spans="1:3" ht="21" x14ac:dyDescent="0.2">
      <c r="A1" s="8" t="s">
        <v>39</v>
      </c>
    </row>
    <row r="2" spans="1:3" ht="13.5" x14ac:dyDescent="0.15">
      <c r="A2" s="9" t="str">
        <f>"自治体名："&amp;自治体名</f>
        <v>自治体名：鳩山町</v>
      </c>
    </row>
    <row r="3" spans="1:3" ht="13.5" x14ac:dyDescent="0.15">
      <c r="A3" s="9" t="str">
        <f>"年度："&amp;年度</f>
        <v>年度：令和６年度</v>
      </c>
    </row>
    <row r="4" spans="1:3" ht="13.5" x14ac:dyDescent="0.15">
      <c r="C4" s="7" t="str">
        <f>単位</f>
        <v>（単位：円）</v>
      </c>
    </row>
    <row r="5" spans="1:3" ht="22.5" customHeight="1" x14ac:dyDescent="0.15">
      <c r="A5" s="2" t="s">
        <v>33</v>
      </c>
      <c r="B5" s="2" t="s">
        <v>37</v>
      </c>
      <c r="C5" s="2" t="s">
        <v>40</v>
      </c>
    </row>
    <row r="6" spans="1:3" ht="18" customHeight="1" x14ac:dyDescent="0.15">
      <c r="A6" s="6" t="s">
        <v>41</v>
      </c>
      <c r="B6" s="31"/>
      <c r="C6" s="31"/>
    </row>
    <row r="7" spans="1:3" ht="18" customHeight="1" x14ac:dyDescent="0.15">
      <c r="A7" s="22"/>
      <c r="B7" s="31"/>
      <c r="C7" s="31"/>
    </row>
    <row r="8" spans="1:3" ht="18" hidden="1" customHeight="1" x14ac:dyDescent="0.15">
      <c r="A8" s="22"/>
      <c r="B8" s="31"/>
      <c r="C8" s="31"/>
    </row>
    <row r="9" spans="1:3" ht="18" hidden="1" customHeight="1" x14ac:dyDescent="0.15">
      <c r="A9" s="22"/>
      <c r="B9" s="31"/>
      <c r="C9" s="31"/>
    </row>
    <row r="10" spans="1:3" ht="18" customHeight="1" thickBot="1" x14ac:dyDescent="0.2">
      <c r="A10" s="12" t="s">
        <v>42</v>
      </c>
      <c r="B10" s="34">
        <f>SUM(B7:B9)</f>
        <v>0</v>
      </c>
      <c r="C10" s="34">
        <f>SUM(C7:C9)</f>
        <v>0</v>
      </c>
    </row>
    <row r="11" spans="1:3" ht="18" customHeight="1" thickTop="1" x14ac:dyDescent="0.15">
      <c r="A11" s="6" t="s">
        <v>43</v>
      </c>
      <c r="B11" s="31"/>
      <c r="C11" s="31"/>
    </row>
    <row r="12" spans="1:3" ht="18" customHeight="1" x14ac:dyDescent="0.15">
      <c r="A12" s="22" t="s">
        <v>182</v>
      </c>
      <c r="B12" s="31"/>
      <c r="C12" s="31"/>
    </row>
    <row r="13" spans="1:3" ht="18" customHeight="1" x14ac:dyDescent="0.15">
      <c r="A13" s="22" t="s">
        <v>198</v>
      </c>
      <c r="B13" s="31">
        <v>2535620</v>
      </c>
      <c r="C13" s="31">
        <v>878856</v>
      </c>
    </row>
    <row r="14" spans="1:3" ht="18" customHeight="1" x14ac:dyDescent="0.15">
      <c r="A14" s="22" t="s">
        <v>199</v>
      </c>
      <c r="B14" s="31">
        <v>495300</v>
      </c>
      <c r="C14" s="31">
        <v>171673</v>
      </c>
    </row>
    <row r="15" spans="1:3" ht="18" customHeight="1" x14ac:dyDescent="0.15">
      <c r="A15" s="22" t="s">
        <v>200</v>
      </c>
      <c r="B15" s="31">
        <v>10805929</v>
      </c>
      <c r="C15" s="31">
        <v>3745378</v>
      </c>
    </row>
    <row r="16" spans="1:3" ht="18" customHeight="1" x14ac:dyDescent="0.15">
      <c r="A16" s="22" t="s">
        <v>201</v>
      </c>
      <c r="B16" s="31">
        <v>1058815</v>
      </c>
      <c r="C16" s="31">
        <v>366989</v>
      </c>
    </row>
    <row r="17" spans="1:3" ht="18" customHeight="1" x14ac:dyDescent="0.15">
      <c r="A17" s="22" t="s">
        <v>202</v>
      </c>
      <c r="B17" s="31">
        <v>357350</v>
      </c>
      <c r="C17" s="31">
        <v>123859</v>
      </c>
    </row>
    <row r="18" spans="1:3" ht="18" customHeight="1" x14ac:dyDescent="0.15">
      <c r="A18" s="22" t="s">
        <v>183</v>
      </c>
      <c r="B18" s="31"/>
      <c r="C18" s="31"/>
    </row>
    <row r="19" spans="1:3" ht="18" customHeight="1" x14ac:dyDescent="0.15">
      <c r="A19" s="22" t="s">
        <v>184</v>
      </c>
      <c r="B19" s="31">
        <v>0</v>
      </c>
      <c r="C19" s="31">
        <v>0</v>
      </c>
    </row>
    <row r="20" spans="1:3" ht="18" customHeight="1" thickBot="1" x14ac:dyDescent="0.2">
      <c r="A20" s="12" t="s">
        <v>42</v>
      </c>
      <c r="B20" s="34">
        <f>SUM(B12:B19)</f>
        <v>15253014</v>
      </c>
      <c r="C20" s="34">
        <v>5286755</v>
      </c>
    </row>
    <row r="21" spans="1:3" ht="18" customHeight="1" thickTop="1" x14ac:dyDescent="0.15">
      <c r="A21" s="4" t="s">
        <v>10</v>
      </c>
      <c r="B21" s="31">
        <f>B10+B20</f>
        <v>15253014</v>
      </c>
      <c r="C21" s="31">
        <f>C10+C20</f>
        <v>5286755</v>
      </c>
    </row>
  </sheetData>
  <phoneticPr fontId="6"/>
  <conditionalFormatting sqref="B6:C21">
    <cfRule type="expression" dxfId="32" priority="1" stopIfTrue="1">
      <formula>$C$4="（単位：百万円）"</formula>
    </cfRule>
    <cfRule type="expression" dxfId="31" priority="2" stopIfTrue="1">
      <formula>$C$4="（単位：円）"</formula>
    </cfRule>
    <cfRule type="expression" dxfId="30" priority="3" stopIfTrue="1">
      <formula>$C$4="（単位：千円）"</formula>
    </cfRule>
  </conditionalFormatting>
  <dataValidations count="1">
    <dataValidation type="list" allowBlank="1" showInputMessage="1" showErrorMessage="1" sqref="C4" xr:uid="{8D7A3315-E351-4959-BAF8-617EF1EAD5AC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C23"/>
  <sheetViews>
    <sheetView zoomScale="129" zoomScaleNormal="70" workbookViewId="0">
      <selection activeCell="C17" sqref="C17"/>
    </sheetView>
  </sheetViews>
  <sheetFormatPr defaultColWidth="8.875" defaultRowHeight="11.25" x14ac:dyDescent="0.15"/>
  <cols>
    <col min="1" max="1" width="30.875" style="5" customWidth="1"/>
    <col min="2" max="3" width="19.875" style="5" customWidth="1"/>
    <col min="4" max="16384" width="8.875" style="5"/>
  </cols>
  <sheetData>
    <row r="1" spans="1:3" ht="21" x14ac:dyDescent="0.2">
      <c r="A1" s="8" t="s">
        <v>44</v>
      </c>
    </row>
    <row r="2" spans="1:3" ht="13.5" x14ac:dyDescent="0.15">
      <c r="A2" s="9" t="str">
        <f>"自治体名："&amp;自治体名</f>
        <v>自治体名：鳩山町</v>
      </c>
    </row>
    <row r="3" spans="1:3" ht="13.5" x14ac:dyDescent="0.15">
      <c r="A3" s="9" t="str">
        <f>"年度："&amp;年度</f>
        <v>年度：令和６年度</v>
      </c>
    </row>
    <row r="4" spans="1:3" ht="13.5" x14ac:dyDescent="0.15">
      <c r="C4" s="7" t="str">
        <f>単位</f>
        <v>（単位：円）</v>
      </c>
    </row>
    <row r="5" spans="1:3" ht="22.5" customHeight="1" x14ac:dyDescent="0.15">
      <c r="A5" s="2" t="s">
        <v>33</v>
      </c>
      <c r="B5" s="2" t="s">
        <v>37</v>
      </c>
      <c r="C5" s="2" t="s">
        <v>40</v>
      </c>
    </row>
    <row r="6" spans="1:3" ht="18" customHeight="1" x14ac:dyDescent="0.15">
      <c r="A6" s="6" t="s">
        <v>41</v>
      </c>
      <c r="B6" s="31"/>
      <c r="C6" s="31"/>
    </row>
    <row r="7" spans="1:3" ht="18" customHeight="1" x14ac:dyDescent="0.15">
      <c r="A7" s="22"/>
      <c r="B7" s="31"/>
      <c r="C7" s="31"/>
    </row>
    <row r="8" spans="1:3" ht="18" hidden="1" customHeight="1" x14ac:dyDescent="0.15">
      <c r="A8" s="22"/>
      <c r="B8" s="31"/>
      <c r="C8" s="31"/>
    </row>
    <row r="9" spans="1:3" ht="18" hidden="1" customHeight="1" x14ac:dyDescent="0.15">
      <c r="A9" s="22"/>
      <c r="B9" s="31"/>
      <c r="C9" s="31"/>
    </row>
    <row r="10" spans="1:3" ht="18" customHeight="1" thickBot="1" x14ac:dyDescent="0.2">
      <c r="A10" s="12" t="s">
        <v>42</v>
      </c>
      <c r="B10" s="34">
        <f>SUM(B7:B9)</f>
        <v>0</v>
      </c>
      <c r="C10" s="34">
        <f>SUM(C7:C9)</f>
        <v>0</v>
      </c>
    </row>
    <row r="11" spans="1:3" ht="18" customHeight="1" thickTop="1" x14ac:dyDescent="0.15">
      <c r="A11" s="6" t="s">
        <v>43</v>
      </c>
      <c r="B11" s="31"/>
      <c r="C11" s="31"/>
    </row>
    <row r="12" spans="1:3" ht="18" customHeight="1" x14ac:dyDescent="0.15">
      <c r="A12" s="22" t="s">
        <v>182</v>
      </c>
      <c r="B12" s="31"/>
      <c r="C12" s="31">
        <v>0</v>
      </c>
    </row>
    <row r="13" spans="1:3" ht="18" customHeight="1" x14ac:dyDescent="0.15">
      <c r="A13" s="22" t="s">
        <v>198</v>
      </c>
      <c r="B13" s="31">
        <v>2790022</v>
      </c>
      <c r="C13" s="31">
        <v>11995</v>
      </c>
    </row>
    <row r="14" spans="1:3" ht="18" customHeight="1" x14ac:dyDescent="0.15">
      <c r="A14" s="22" t="s">
        <v>199</v>
      </c>
      <c r="B14" s="31">
        <v>612800</v>
      </c>
      <c r="C14" s="31">
        <v>2635</v>
      </c>
    </row>
    <row r="15" spans="1:3" ht="18" customHeight="1" x14ac:dyDescent="0.15">
      <c r="A15" s="22" t="s">
        <v>200</v>
      </c>
      <c r="B15" s="31">
        <v>6940331</v>
      </c>
      <c r="C15" s="31">
        <v>29840</v>
      </c>
    </row>
    <row r="16" spans="1:3" ht="18" customHeight="1" x14ac:dyDescent="0.15">
      <c r="A16" s="22" t="s">
        <v>201</v>
      </c>
      <c r="B16" s="31">
        <v>651800</v>
      </c>
      <c r="C16" s="31">
        <v>2802</v>
      </c>
    </row>
    <row r="17" spans="1:3" ht="18" customHeight="1" x14ac:dyDescent="0.15">
      <c r="A17" s="22" t="s">
        <v>202</v>
      </c>
      <c r="B17" s="31">
        <v>40600</v>
      </c>
      <c r="C17" s="31">
        <v>175</v>
      </c>
    </row>
    <row r="18" spans="1:3" ht="18" customHeight="1" x14ac:dyDescent="0.15">
      <c r="A18" s="22" t="s">
        <v>183</v>
      </c>
      <c r="B18" s="31"/>
      <c r="C18" s="31"/>
    </row>
    <row r="19" spans="1:3" ht="18" customHeight="1" x14ac:dyDescent="0.15">
      <c r="A19" s="22" t="s">
        <v>203</v>
      </c>
      <c r="B19" s="31">
        <v>100</v>
      </c>
      <c r="C19" s="31">
        <v>0</v>
      </c>
    </row>
    <row r="20" spans="1:3" ht="18" customHeight="1" x14ac:dyDescent="0.15">
      <c r="A20" s="22" t="s">
        <v>204</v>
      </c>
      <c r="B20" s="31">
        <v>15600</v>
      </c>
      <c r="C20" s="31">
        <v>67</v>
      </c>
    </row>
    <row r="21" spans="1:3" ht="18" customHeight="1" x14ac:dyDescent="0.15">
      <c r="A21" s="22" t="s">
        <v>205</v>
      </c>
      <c r="B21" s="31">
        <v>3533907</v>
      </c>
      <c r="C21" s="31">
        <v>15194</v>
      </c>
    </row>
    <row r="22" spans="1:3" ht="18" customHeight="1" thickBot="1" x14ac:dyDescent="0.2">
      <c r="A22" s="12" t="s">
        <v>42</v>
      </c>
      <c r="B22" s="34">
        <f>SUM(B12:B21)</f>
        <v>14585160</v>
      </c>
      <c r="C22" s="34">
        <v>62708</v>
      </c>
    </row>
    <row r="23" spans="1:3" ht="18" customHeight="1" thickTop="1" x14ac:dyDescent="0.15">
      <c r="A23" s="4" t="s">
        <v>10</v>
      </c>
      <c r="B23" s="31">
        <f>B10+B22</f>
        <v>14585160</v>
      </c>
      <c r="C23" s="31">
        <f>C10+C22</f>
        <v>62708</v>
      </c>
    </row>
  </sheetData>
  <phoneticPr fontId="6"/>
  <conditionalFormatting sqref="B6:C23">
    <cfRule type="expression" dxfId="29" priority="1" stopIfTrue="1">
      <formula>$C$4="（単位：百万円）"</formula>
    </cfRule>
    <cfRule type="expression" dxfId="28" priority="2" stopIfTrue="1">
      <formula>$C$4="（単位：円）"</formula>
    </cfRule>
    <cfRule type="expression" dxfId="27" priority="3" stopIfTrue="1">
      <formula>$C$4="（単位：千円）"</formula>
    </cfRule>
  </conditionalFormatting>
  <dataValidations disablePrompts="1" count="1">
    <dataValidation type="list" allowBlank="1" showInputMessage="1" showErrorMessage="1" sqref="C4" xr:uid="{FA8D1F03-2AF3-4C01-AA1B-C0AE3A65CF23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fitToPage="1"/>
  </sheetPr>
  <dimension ref="A1:K19"/>
  <sheetViews>
    <sheetView topLeftCell="B1" zoomScale="134" zoomScaleNormal="70" workbookViewId="0">
      <selection activeCell="B13" sqref="B13"/>
    </sheetView>
  </sheetViews>
  <sheetFormatPr defaultColWidth="8.875" defaultRowHeight="11.25" x14ac:dyDescent="0.15"/>
  <cols>
    <col min="1" max="1" width="20.875" style="5" customWidth="1"/>
    <col min="2" max="2" width="14.875" style="5" customWidth="1"/>
    <col min="3" max="3" width="16.875" style="5" customWidth="1"/>
    <col min="4" max="11" width="14.875" style="5" customWidth="1"/>
    <col min="12" max="16384" width="8.875" style="5"/>
  </cols>
  <sheetData>
    <row r="1" spans="1:11" ht="21" x14ac:dyDescent="0.2">
      <c r="A1" s="8" t="s">
        <v>45</v>
      </c>
    </row>
    <row r="2" spans="1:11" ht="13.5" x14ac:dyDescent="0.15">
      <c r="A2" s="9" t="str">
        <f>"自治体名："&amp;自治体名</f>
        <v>自治体名：鳩山町</v>
      </c>
    </row>
    <row r="3" spans="1:11" ht="13.5" x14ac:dyDescent="0.15">
      <c r="A3" s="9" t="str">
        <f>"年度："&amp;年度</f>
        <v>年度：令和６年度</v>
      </c>
    </row>
    <row r="4" spans="1:11" ht="13.5" x14ac:dyDescent="0.15">
      <c r="K4" s="7" t="str">
        <f>単位</f>
        <v>（単位：円）</v>
      </c>
    </row>
    <row r="5" spans="1:11" ht="22.5" customHeight="1" x14ac:dyDescent="0.15">
      <c r="A5" s="40" t="s">
        <v>26</v>
      </c>
      <c r="B5" s="42" t="s">
        <v>46</v>
      </c>
      <c r="C5" s="15"/>
      <c r="D5" s="40" t="s">
        <v>47</v>
      </c>
      <c r="E5" s="41" t="s">
        <v>48</v>
      </c>
      <c r="F5" s="40" t="s">
        <v>49</v>
      </c>
      <c r="G5" s="41" t="s">
        <v>50</v>
      </c>
      <c r="H5" s="42" t="s">
        <v>51</v>
      </c>
      <c r="I5" s="17"/>
      <c r="J5" s="18"/>
      <c r="K5" s="40" t="s">
        <v>30</v>
      </c>
    </row>
    <row r="6" spans="1:11" ht="22.5" customHeight="1" x14ac:dyDescent="0.15">
      <c r="A6" s="40"/>
      <c r="B6" s="40"/>
      <c r="C6" s="13" t="s">
        <v>52</v>
      </c>
      <c r="D6" s="40"/>
      <c r="E6" s="40"/>
      <c r="F6" s="40"/>
      <c r="G6" s="40"/>
      <c r="H6" s="40"/>
      <c r="I6" s="2" t="s">
        <v>53</v>
      </c>
      <c r="J6" s="2" t="s">
        <v>54</v>
      </c>
      <c r="K6" s="40"/>
    </row>
    <row r="7" spans="1:11" ht="18" customHeight="1" x14ac:dyDescent="0.15">
      <c r="A7" s="6" t="s">
        <v>55</v>
      </c>
      <c r="B7" s="31"/>
      <c r="C7" s="35"/>
      <c r="D7" s="31"/>
      <c r="E7" s="31"/>
      <c r="F7" s="31"/>
      <c r="G7" s="31"/>
      <c r="H7" s="31"/>
      <c r="I7" s="31"/>
      <c r="J7" s="31"/>
      <c r="K7" s="31"/>
    </row>
    <row r="8" spans="1:11" ht="18" customHeight="1" x14ac:dyDescent="0.15">
      <c r="A8" s="22" t="s">
        <v>148</v>
      </c>
      <c r="B8" s="33">
        <v>404692186</v>
      </c>
      <c r="C8" s="36">
        <v>50471173</v>
      </c>
      <c r="D8" s="33"/>
      <c r="E8" s="33"/>
      <c r="F8" s="33"/>
      <c r="G8" s="33"/>
      <c r="H8" s="33"/>
      <c r="I8" s="33"/>
      <c r="J8" s="33"/>
      <c r="K8" s="33"/>
    </row>
    <row r="9" spans="1:11" ht="18" customHeight="1" x14ac:dyDescent="0.15">
      <c r="A9" s="22" t="s">
        <v>149</v>
      </c>
      <c r="B9" s="33">
        <v>0</v>
      </c>
      <c r="C9" s="36">
        <v>0</v>
      </c>
      <c r="D9" s="33"/>
      <c r="E9" s="33"/>
      <c r="F9" s="33"/>
      <c r="G9" s="33"/>
      <c r="H9" s="33"/>
      <c r="I9" s="33"/>
      <c r="J9" s="33"/>
      <c r="K9" s="33"/>
    </row>
    <row r="10" spans="1:11" ht="18" customHeight="1" x14ac:dyDescent="0.15">
      <c r="A10" s="22" t="s">
        <v>150</v>
      </c>
      <c r="B10" s="33">
        <v>206067500</v>
      </c>
      <c r="C10" s="36">
        <v>10702500</v>
      </c>
      <c r="D10" s="33"/>
      <c r="E10" s="33"/>
      <c r="F10" s="33"/>
      <c r="G10" s="33"/>
      <c r="H10" s="33"/>
      <c r="I10" s="33"/>
      <c r="J10" s="33"/>
      <c r="K10" s="33"/>
    </row>
    <row r="11" spans="1:11" ht="18" customHeight="1" x14ac:dyDescent="0.15">
      <c r="A11" s="22" t="s">
        <v>151</v>
      </c>
      <c r="B11" s="33">
        <v>860289974</v>
      </c>
      <c r="C11" s="36">
        <v>86325539</v>
      </c>
      <c r="D11" s="33"/>
      <c r="E11" s="33"/>
      <c r="F11" s="33"/>
      <c r="G11" s="33"/>
      <c r="H11" s="33"/>
      <c r="I11" s="33"/>
      <c r="J11" s="33"/>
      <c r="K11" s="33"/>
    </row>
    <row r="12" spans="1:11" ht="18" customHeight="1" x14ac:dyDescent="0.15">
      <c r="A12" s="22" t="s">
        <v>152</v>
      </c>
      <c r="B12" s="33">
        <v>1155022561</v>
      </c>
      <c r="C12" s="36">
        <v>98535127</v>
      </c>
      <c r="D12" s="33"/>
      <c r="E12" s="33"/>
      <c r="F12" s="33"/>
      <c r="G12" s="33"/>
      <c r="H12" s="33"/>
      <c r="I12" s="33"/>
      <c r="J12" s="33"/>
      <c r="K12" s="33"/>
    </row>
    <row r="13" spans="1:11" ht="18" customHeight="1" x14ac:dyDescent="0.15">
      <c r="A13" s="22" t="s">
        <v>30</v>
      </c>
      <c r="B13" s="33">
        <v>837380616</v>
      </c>
      <c r="C13" s="36">
        <v>92512577</v>
      </c>
      <c r="D13" s="33"/>
      <c r="E13" s="33"/>
      <c r="F13" s="33"/>
      <c r="G13" s="33"/>
      <c r="H13" s="33"/>
      <c r="I13" s="33"/>
      <c r="J13" s="33"/>
      <c r="K13" s="33"/>
    </row>
    <row r="14" spans="1:11" ht="18" customHeight="1" x14ac:dyDescent="0.15">
      <c r="A14" s="6" t="s">
        <v>57</v>
      </c>
      <c r="B14" s="33"/>
      <c r="C14" s="36"/>
      <c r="D14" s="33"/>
      <c r="E14" s="33"/>
      <c r="F14" s="33"/>
      <c r="G14" s="33"/>
      <c r="H14" s="33"/>
      <c r="I14" s="33"/>
      <c r="J14" s="33"/>
      <c r="K14" s="33"/>
    </row>
    <row r="15" spans="1:11" ht="18" customHeight="1" x14ac:dyDescent="0.15">
      <c r="A15" s="22" t="s">
        <v>153</v>
      </c>
      <c r="B15" s="33">
        <v>2242933372</v>
      </c>
      <c r="C15" s="36">
        <v>220397248</v>
      </c>
      <c r="D15" s="33"/>
      <c r="E15" s="33"/>
      <c r="F15" s="33"/>
      <c r="G15" s="33"/>
      <c r="H15" s="33"/>
      <c r="I15" s="33"/>
      <c r="J15" s="33"/>
      <c r="K15" s="33"/>
    </row>
    <row r="16" spans="1:11" ht="18" customHeight="1" x14ac:dyDescent="0.15">
      <c r="A16" s="22" t="s">
        <v>154</v>
      </c>
      <c r="B16" s="33">
        <v>2791790</v>
      </c>
      <c r="C16" s="36">
        <v>2134809</v>
      </c>
      <c r="D16" s="33"/>
      <c r="E16" s="33"/>
      <c r="F16" s="33"/>
      <c r="G16" s="33"/>
      <c r="H16" s="33"/>
      <c r="I16" s="33"/>
      <c r="J16" s="33"/>
      <c r="K16" s="33"/>
    </row>
    <row r="17" spans="1:11" ht="18" customHeight="1" x14ac:dyDescent="0.15">
      <c r="A17" s="22" t="s">
        <v>155</v>
      </c>
      <c r="B17" s="33">
        <f>SUM(D17:K17)</f>
        <v>0</v>
      </c>
      <c r="C17" s="36">
        <v>0</v>
      </c>
      <c r="D17" s="33"/>
      <c r="E17" s="33"/>
      <c r="F17" s="33"/>
      <c r="G17" s="33"/>
      <c r="H17" s="33"/>
      <c r="I17" s="33"/>
      <c r="J17" s="33"/>
      <c r="K17" s="33"/>
    </row>
    <row r="18" spans="1:11" ht="18" customHeight="1" x14ac:dyDescent="0.15">
      <c r="A18" s="22" t="s">
        <v>156</v>
      </c>
      <c r="B18" s="33">
        <v>0</v>
      </c>
      <c r="C18" s="36">
        <v>0</v>
      </c>
      <c r="D18" s="33"/>
      <c r="E18" s="33"/>
      <c r="F18" s="33"/>
      <c r="G18" s="33"/>
      <c r="H18" s="33"/>
      <c r="I18" s="33"/>
      <c r="J18" s="33"/>
      <c r="K18" s="33"/>
    </row>
    <row r="19" spans="1:11" ht="18" customHeight="1" x14ac:dyDescent="0.15">
      <c r="A19" s="4" t="s">
        <v>58</v>
      </c>
      <c r="B19" s="31">
        <f t="shared" ref="B19:K19" si="0">SUM(B8:B18)</f>
        <v>5709177999</v>
      </c>
      <c r="C19" s="35">
        <v>3154771785</v>
      </c>
      <c r="D19" s="31">
        <f>SUM(D8:D18)</f>
        <v>0</v>
      </c>
      <c r="E19" s="31">
        <f t="shared" si="0"/>
        <v>0</v>
      </c>
      <c r="F19" s="31">
        <f t="shared" si="0"/>
        <v>0</v>
      </c>
      <c r="G19" s="31">
        <f t="shared" si="0"/>
        <v>0</v>
      </c>
      <c r="H19" s="31">
        <f t="shared" si="0"/>
        <v>0</v>
      </c>
      <c r="I19" s="31">
        <f t="shared" si="0"/>
        <v>0</v>
      </c>
      <c r="J19" s="31">
        <f t="shared" si="0"/>
        <v>0</v>
      </c>
      <c r="K19" s="31">
        <f t="shared" si="0"/>
        <v>0</v>
      </c>
    </row>
  </sheetData>
  <mergeCells count="8">
    <mergeCell ref="G5:G6"/>
    <mergeCell ref="H5:H6"/>
    <mergeCell ref="K5:K6"/>
    <mergeCell ref="A5:A6"/>
    <mergeCell ref="B5:B6"/>
    <mergeCell ref="D5:D6"/>
    <mergeCell ref="E5:E6"/>
    <mergeCell ref="F5:F6"/>
  </mergeCells>
  <phoneticPr fontId="6"/>
  <conditionalFormatting sqref="B7:K19">
    <cfRule type="expression" dxfId="26" priority="1" stopIfTrue="1">
      <formula>$K$4="（単位：百万円）"</formula>
    </cfRule>
    <cfRule type="expression" dxfId="25" priority="2" stopIfTrue="1">
      <formula>$K$4="（単位：円）"</formula>
    </cfRule>
    <cfRule type="expression" dxfId="24" priority="3" stopIfTrue="1">
      <formula>$K$4="（単位：千円）"</formula>
    </cfRule>
  </conditionalFormatting>
  <dataValidations disablePrompts="1" count="1">
    <dataValidation type="list" allowBlank="1" showInputMessage="1" showErrorMessage="1" sqref="K4" xr:uid="{3138D2DB-A0E7-430A-AE74-5BADB91E8E89}">
      <formula1>"（単位：円）,（単位：千円）,（単位：百万円）"</formula1>
    </dataValidation>
  </dataValidations>
  <pageMargins left="0.39370078740157483" right="0.39370078740157483" top="0.39370078740157483" bottom="0.39370078740157483" header="0.19685039370078741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5</vt:i4>
      </vt:variant>
    </vt:vector>
  </HeadingPairs>
  <TitlesOfParts>
    <vt:vector size="22" baseType="lpstr">
      <vt:lpstr>設定</vt:lpstr>
      <vt:lpstr>有形固定資産の明細</vt:lpstr>
      <vt:lpstr>有形固定資産に係る行政目的別の明細</vt:lpstr>
      <vt:lpstr>投資及び出資金の明細</vt:lpstr>
      <vt:lpstr>基金の明細</vt:lpstr>
      <vt:lpstr>貸付金の明細</vt:lpstr>
      <vt:lpstr>長期延滞債権の明細</vt:lpstr>
      <vt:lpstr>未収金の明細</vt:lpstr>
      <vt:lpstr>地方債等（借入先別）の明細</vt:lpstr>
      <vt:lpstr>地方債等（利率別）の明細</vt:lpstr>
      <vt:lpstr>地方債等（返済期間別）の明細</vt:lpstr>
      <vt:lpstr>特定の契約条項が付された地方債等の概要</vt:lpstr>
      <vt:lpstr>引当金の明細</vt:lpstr>
      <vt:lpstr>補助金等の明細</vt:lpstr>
      <vt:lpstr>財源の明細</vt:lpstr>
      <vt:lpstr>財源情報の明細</vt:lpstr>
      <vt:lpstr>資金の明細</vt:lpstr>
      <vt:lpstr>有形固定資産に係る行政目的別の明細!Print_Titles</vt:lpstr>
      <vt:lpstr>有形固定資産の明細!Print_Titles</vt:lpstr>
      <vt:lpstr>自治体名</vt:lpstr>
      <vt:lpstr>単位</vt:lpstr>
      <vt:lpstr>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2024-03-13T13:04:17Z</dcterms:created>
  <dcterms:modified xsi:type="dcterms:W3CDTF">2026-03-25T14:53:44Z</dcterms:modified>
</cp:coreProperties>
</file>